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ck/Documents/Nick Schmitt Digital/Clients/GWP/GWP Products/LED Drivers/LED Files/"/>
    </mc:Choice>
  </mc:AlternateContent>
  <xr:revisionPtr revIDLastSave="0" documentId="13_ncr:1_{B3A2A7D3-98F5-5A4D-9B9D-98CAFBB8F67D}" xr6:coauthVersionLast="36" xr6:coauthVersionMax="45" xr10:uidLastSave="{00000000-0000-0000-0000-000000000000}"/>
  <bookViews>
    <workbookView xWindow="16800" yWindow="460" windowWidth="16800" windowHeight="20540" xr2:uid="{BE977617-10C6-744F-9782-FA446DC9F853}"/>
  </bookViews>
  <sheets>
    <sheet name="Quick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01" i="1" l="1"/>
  <c r="W201" i="1"/>
  <c r="U201" i="1"/>
  <c r="Q201" i="1"/>
  <c r="O201" i="1"/>
  <c r="X200" i="1"/>
  <c r="W200" i="1"/>
  <c r="Z200" i="1" s="1"/>
  <c r="U200" i="1"/>
  <c r="Q200" i="1"/>
  <c r="O200" i="1"/>
  <c r="X199" i="1"/>
  <c r="W199" i="1"/>
  <c r="Y199" i="1" s="1"/>
  <c r="U199" i="1"/>
  <c r="Q199" i="1"/>
  <c r="O199" i="1"/>
  <c r="X198" i="1"/>
  <c r="W198" i="1"/>
  <c r="Z198" i="1" s="1"/>
  <c r="U198" i="1"/>
  <c r="Q198" i="1"/>
  <c r="O198" i="1"/>
  <c r="X197" i="1"/>
  <c r="W197" i="1"/>
  <c r="U197" i="1"/>
  <c r="Q197" i="1"/>
  <c r="O197" i="1"/>
  <c r="X196" i="1"/>
  <c r="W196" i="1"/>
  <c r="Z196" i="1" s="1"/>
  <c r="U196" i="1"/>
  <c r="Q196" i="1"/>
  <c r="O196" i="1"/>
  <c r="X195" i="1"/>
  <c r="W195" i="1"/>
  <c r="Y195" i="1" s="1"/>
  <c r="U195" i="1"/>
  <c r="Q195" i="1"/>
  <c r="O195" i="1"/>
  <c r="X194" i="1"/>
  <c r="W194" i="1"/>
  <c r="Z194" i="1" s="1"/>
  <c r="AA194" i="1" s="1"/>
  <c r="U194" i="1"/>
  <c r="Q194" i="1"/>
  <c r="O194" i="1"/>
  <c r="X193" i="1"/>
  <c r="W193" i="1"/>
  <c r="U193" i="1"/>
  <c r="Q193" i="1"/>
  <c r="O193" i="1"/>
  <c r="X192" i="1"/>
  <c r="W192" i="1"/>
  <c r="Z192" i="1" s="1"/>
  <c r="U192" i="1"/>
  <c r="Q192" i="1"/>
  <c r="O192" i="1"/>
  <c r="X191" i="1"/>
  <c r="W191" i="1"/>
  <c r="Y191" i="1" s="1"/>
  <c r="U191" i="1"/>
  <c r="Q191" i="1"/>
  <c r="O191" i="1"/>
  <c r="X190" i="1"/>
  <c r="W190" i="1"/>
  <c r="Z190" i="1" s="1"/>
  <c r="AA190" i="1" s="1"/>
  <c r="U190" i="1"/>
  <c r="Q190" i="1"/>
  <c r="O190" i="1"/>
  <c r="X189" i="1"/>
  <c r="W189" i="1"/>
  <c r="U189" i="1"/>
  <c r="Q189" i="1"/>
  <c r="O189" i="1"/>
  <c r="X188" i="1"/>
  <c r="W188" i="1"/>
  <c r="Z188" i="1" s="1"/>
  <c r="U188" i="1"/>
  <c r="Q188" i="1"/>
  <c r="O188" i="1"/>
  <c r="X187" i="1"/>
  <c r="W187" i="1"/>
  <c r="Y187" i="1" s="1"/>
  <c r="U187" i="1"/>
  <c r="Q187" i="1"/>
  <c r="O187" i="1"/>
  <c r="X186" i="1"/>
  <c r="W186" i="1"/>
  <c r="Z186" i="1" s="1"/>
  <c r="AA186" i="1" s="1"/>
  <c r="U186" i="1"/>
  <c r="Q186" i="1"/>
  <c r="O186" i="1"/>
  <c r="X185" i="1"/>
  <c r="W185" i="1"/>
  <c r="U185" i="1"/>
  <c r="Q185" i="1"/>
  <c r="O185" i="1"/>
  <c r="X184" i="1"/>
  <c r="W184" i="1"/>
  <c r="Z184" i="1" s="1"/>
  <c r="U184" i="1"/>
  <c r="Q184" i="1"/>
  <c r="O184" i="1"/>
  <c r="X183" i="1"/>
  <c r="W183" i="1"/>
  <c r="Y183" i="1" s="1"/>
  <c r="U183" i="1"/>
  <c r="Q183" i="1"/>
  <c r="O183" i="1"/>
  <c r="X182" i="1"/>
  <c r="W182" i="1"/>
  <c r="Z182" i="1" s="1"/>
  <c r="AA182" i="1" s="1"/>
  <c r="U182" i="1"/>
  <c r="Q182" i="1"/>
  <c r="O182" i="1"/>
  <c r="X181" i="1"/>
  <c r="W181" i="1"/>
  <c r="U181" i="1"/>
  <c r="Q181" i="1"/>
  <c r="O181" i="1"/>
  <c r="X180" i="1"/>
  <c r="W180" i="1"/>
  <c r="Z180" i="1" s="1"/>
  <c r="U180" i="1"/>
  <c r="Q180" i="1"/>
  <c r="O180" i="1"/>
  <c r="X179" i="1"/>
  <c r="W179" i="1"/>
  <c r="Z179" i="1" s="1"/>
  <c r="AC179" i="1" s="1"/>
  <c r="U179" i="1"/>
  <c r="Q179" i="1"/>
  <c r="O179" i="1"/>
  <c r="X178" i="1"/>
  <c r="W178" i="1"/>
  <c r="Z178" i="1" s="1"/>
  <c r="AA178" i="1" s="1"/>
  <c r="U178" i="1"/>
  <c r="Q178" i="1"/>
  <c r="O178" i="1"/>
  <c r="X177" i="1"/>
  <c r="W177" i="1"/>
  <c r="U177" i="1"/>
  <c r="Q177" i="1"/>
  <c r="O177" i="1"/>
  <c r="X176" i="1"/>
  <c r="W176" i="1"/>
  <c r="Y176" i="1" s="1"/>
  <c r="U176" i="1"/>
  <c r="Q176" i="1"/>
  <c r="O176" i="1"/>
  <c r="X175" i="1"/>
  <c r="W175" i="1"/>
  <c r="Y175" i="1" s="1"/>
  <c r="U175" i="1"/>
  <c r="Q175" i="1"/>
  <c r="O175" i="1"/>
  <c r="X174" i="1"/>
  <c r="W174" i="1"/>
  <c r="Z174" i="1" s="1"/>
  <c r="AA174" i="1" s="1"/>
  <c r="U174" i="1"/>
  <c r="Q174" i="1"/>
  <c r="O174" i="1"/>
  <c r="X173" i="1"/>
  <c r="W173" i="1"/>
  <c r="U173" i="1"/>
  <c r="Q173" i="1"/>
  <c r="O173" i="1"/>
  <c r="X172" i="1"/>
  <c r="W172" i="1"/>
  <c r="Y172" i="1" s="1"/>
  <c r="U172" i="1"/>
  <c r="Q172" i="1"/>
  <c r="O172" i="1"/>
  <c r="X171" i="1"/>
  <c r="W171" i="1"/>
  <c r="Y171" i="1" s="1"/>
  <c r="U171" i="1"/>
  <c r="Q171" i="1"/>
  <c r="O171" i="1"/>
  <c r="X170" i="1"/>
  <c r="W170" i="1"/>
  <c r="Z170" i="1" s="1"/>
  <c r="AA170" i="1" s="1"/>
  <c r="U170" i="1"/>
  <c r="Q170" i="1"/>
  <c r="O170" i="1"/>
  <c r="X169" i="1"/>
  <c r="W169" i="1"/>
  <c r="U169" i="1"/>
  <c r="Q169" i="1"/>
  <c r="O169" i="1"/>
  <c r="X168" i="1"/>
  <c r="W168" i="1"/>
  <c r="Z168" i="1" s="1"/>
  <c r="U168" i="1"/>
  <c r="Q168" i="1"/>
  <c r="O168" i="1"/>
  <c r="X167" i="1"/>
  <c r="W167" i="1"/>
  <c r="Y167" i="1" s="1"/>
  <c r="U167" i="1"/>
  <c r="Q167" i="1"/>
  <c r="O167" i="1"/>
  <c r="X166" i="1"/>
  <c r="W166" i="1"/>
  <c r="Z166" i="1" s="1"/>
  <c r="AA166" i="1" s="1"/>
  <c r="U166" i="1"/>
  <c r="Q166" i="1"/>
  <c r="O166" i="1"/>
  <c r="X165" i="1"/>
  <c r="W165" i="1"/>
  <c r="U165" i="1"/>
  <c r="Q165" i="1"/>
  <c r="O165" i="1"/>
  <c r="X164" i="1"/>
  <c r="W164" i="1"/>
  <c r="Y164" i="1" s="1"/>
  <c r="U164" i="1"/>
  <c r="Q164" i="1"/>
  <c r="O164" i="1"/>
  <c r="X163" i="1"/>
  <c r="W163" i="1"/>
  <c r="Y163" i="1" s="1"/>
  <c r="U163" i="1"/>
  <c r="Q163" i="1"/>
  <c r="O163" i="1"/>
  <c r="X162" i="1"/>
  <c r="W162" i="1"/>
  <c r="Z162" i="1" s="1"/>
  <c r="AA162" i="1" s="1"/>
  <c r="U162" i="1"/>
  <c r="Q162" i="1"/>
  <c r="O162" i="1"/>
  <c r="X161" i="1"/>
  <c r="W161" i="1"/>
  <c r="U161" i="1"/>
  <c r="Q161" i="1"/>
  <c r="O161" i="1"/>
  <c r="X160" i="1"/>
  <c r="W160" i="1"/>
  <c r="Y160" i="1" s="1"/>
  <c r="U160" i="1"/>
  <c r="Q160" i="1"/>
  <c r="O160" i="1"/>
  <c r="X159" i="1"/>
  <c r="W159" i="1"/>
  <c r="Y159" i="1" s="1"/>
  <c r="U159" i="1"/>
  <c r="Q159" i="1"/>
  <c r="O159" i="1"/>
  <c r="X158" i="1"/>
  <c r="W158" i="1"/>
  <c r="Z158" i="1" s="1"/>
  <c r="U158" i="1"/>
  <c r="Q158" i="1"/>
  <c r="O158" i="1"/>
  <c r="X157" i="1"/>
  <c r="W157" i="1"/>
  <c r="U157" i="1"/>
  <c r="Q157" i="1"/>
  <c r="O157" i="1"/>
  <c r="X156" i="1"/>
  <c r="W156" i="1"/>
  <c r="Z156" i="1" s="1"/>
  <c r="U156" i="1"/>
  <c r="Q156" i="1"/>
  <c r="O156" i="1"/>
  <c r="X155" i="1"/>
  <c r="W155" i="1"/>
  <c r="Y155" i="1" s="1"/>
  <c r="U155" i="1"/>
  <c r="Q155" i="1"/>
  <c r="O155" i="1"/>
  <c r="X154" i="1"/>
  <c r="W154" i="1"/>
  <c r="Z154" i="1" s="1"/>
  <c r="AA154" i="1" s="1"/>
  <c r="U154" i="1"/>
  <c r="Q154" i="1"/>
  <c r="O154" i="1"/>
  <c r="X153" i="1"/>
  <c r="W153" i="1"/>
  <c r="U153" i="1"/>
  <c r="Q153" i="1"/>
  <c r="O153" i="1"/>
  <c r="X152" i="1"/>
  <c r="W152" i="1"/>
  <c r="Z152" i="1" s="1"/>
  <c r="U152" i="1"/>
  <c r="Q152" i="1"/>
  <c r="O152" i="1"/>
  <c r="X151" i="1"/>
  <c r="W151" i="1"/>
  <c r="Y151" i="1" s="1"/>
  <c r="U151" i="1"/>
  <c r="Q151" i="1"/>
  <c r="O151" i="1"/>
  <c r="X150" i="1"/>
  <c r="W150" i="1"/>
  <c r="Z150" i="1" s="1"/>
  <c r="AA150" i="1" s="1"/>
  <c r="U150" i="1"/>
  <c r="Q150" i="1"/>
  <c r="O150" i="1"/>
  <c r="X149" i="1"/>
  <c r="W149" i="1"/>
  <c r="U149" i="1"/>
  <c r="Q149" i="1"/>
  <c r="O149" i="1"/>
  <c r="X148" i="1"/>
  <c r="W148" i="1"/>
  <c r="Z148" i="1" s="1"/>
  <c r="U148" i="1"/>
  <c r="Q148" i="1"/>
  <c r="O148" i="1"/>
  <c r="X147" i="1"/>
  <c r="W147" i="1"/>
  <c r="Y147" i="1" s="1"/>
  <c r="U147" i="1"/>
  <c r="Q147" i="1"/>
  <c r="O147" i="1"/>
  <c r="X146" i="1"/>
  <c r="W146" i="1"/>
  <c r="Z146" i="1" s="1"/>
  <c r="AA146" i="1" s="1"/>
  <c r="U146" i="1"/>
  <c r="Q146" i="1"/>
  <c r="O146" i="1"/>
  <c r="X145" i="1"/>
  <c r="W145" i="1"/>
  <c r="U145" i="1"/>
  <c r="Q145" i="1"/>
  <c r="O145" i="1"/>
  <c r="X144" i="1"/>
  <c r="W144" i="1"/>
  <c r="Z144" i="1" s="1"/>
  <c r="U144" i="1"/>
  <c r="Q144" i="1"/>
  <c r="O144" i="1"/>
  <c r="X143" i="1"/>
  <c r="W143" i="1"/>
  <c r="Y143" i="1" s="1"/>
  <c r="U143" i="1"/>
  <c r="Q143" i="1"/>
  <c r="O143" i="1"/>
  <c r="X142" i="1"/>
  <c r="W142" i="1"/>
  <c r="Z142" i="1" s="1"/>
  <c r="AA142" i="1" s="1"/>
  <c r="U142" i="1"/>
  <c r="Q142" i="1"/>
  <c r="O142" i="1"/>
  <c r="X141" i="1"/>
  <c r="W141" i="1"/>
  <c r="U141" i="1"/>
  <c r="Q141" i="1"/>
  <c r="O141" i="1"/>
  <c r="X140" i="1"/>
  <c r="W140" i="1"/>
  <c r="Z140" i="1" s="1"/>
  <c r="U140" i="1"/>
  <c r="Q140" i="1"/>
  <c r="O140" i="1"/>
  <c r="X139" i="1"/>
  <c r="W139" i="1"/>
  <c r="Y139" i="1" s="1"/>
  <c r="U139" i="1"/>
  <c r="Q139" i="1"/>
  <c r="O139" i="1"/>
  <c r="X138" i="1"/>
  <c r="W138" i="1"/>
  <c r="Z138" i="1" s="1"/>
  <c r="AA138" i="1" s="1"/>
  <c r="U138" i="1"/>
  <c r="Q138" i="1"/>
  <c r="O138" i="1"/>
  <c r="X137" i="1"/>
  <c r="W137" i="1"/>
  <c r="U137" i="1"/>
  <c r="Q137" i="1"/>
  <c r="O137" i="1"/>
  <c r="X136" i="1"/>
  <c r="W136" i="1"/>
  <c r="Z136" i="1" s="1"/>
  <c r="U136" i="1"/>
  <c r="Q136" i="1"/>
  <c r="O136" i="1"/>
  <c r="X135" i="1"/>
  <c r="W135" i="1"/>
  <c r="Y135" i="1" s="1"/>
  <c r="U135" i="1"/>
  <c r="Q135" i="1"/>
  <c r="O135" i="1"/>
  <c r="X134" i="1"/>
  <c r="W134" i="1"/>
  <c r="Z134" i="1" s="1"/>
  <c r="AA134" i="1" s="1"/>
  <c r="U134" i="1"/>
  <c r="Q134" i="1"/>
  <c r="O134" i="1"/>
  <c r="X133" i="1"/>
  <c r="W133" i="1"/>
  <c r="U133" i="1"/>
  <c r="Q133" i="1"/>
  <c r="O133" i="1"/>
  <c r="X132" i="1"/>
  <c r="W132" i="1"/>
  <c r="Z132" i="1" s="1"/>
  <c r="U132" i="1"/>
  <c r="Q132" i="1"/>
  <c r="O132" i="1"/>
  <c r="X131" i="1"/>
  <c r="W131" i="1"/>
  <c r="Y131" i="1" s="1"/>
  <c r="U131" i="1"/>
  <c r="Q131" i="1"/>
  <c r="O131" i="1"/>
  <c r="X130" i="1"/>
  <c r="W130" i="1"/>
  <c r="Z130" i="1" s="1"/>
  <c r="AA130" i="1" s="1"/>
  <c r="U130" i="1"/>
  <c r="Q130" i="1"/>
  <c r="O130" i="1"/>
  <c r="X129" i="1"/>
  <c r="W129" i="1"/>
  <c r="U129" i="1"/>
  <c r="Q129" i="1"/>
  <c r="O129" i="1"/>
  <c r="X128" i="1"/>
  <c r="W128" i="1"/>
  <c r="Z128" i="1" s="1"/>
  <c r="U128" i="1"/>
  <c r="Q128" i="1"/>
  <c r="O128" i="1"/>
  <c r="X127" i="1"/>
  <c r="W127" i="1"/>
  <c r="Y127" i="1" s="1"/>
  <c r="U127" i="1"/>
  <c r="Q127" i="1"/>
  <c r="O127" i="1"/>
  <c r="X126" i="1"/>
  <c r="W126" i="1"/>
  <c r="Z126" i="1" s="1"/>
  <c r="U126" i="1"/>
  <c r="Q126" i="1"/>
  <c r="O126" i="1"/>
  <c r="X125" i="1"/>
  <c r="W125" i="1"/>
  <c r="U125" i="1"/>
  <c r="Q125" i="1"/>
  <c r="O125" i="1"/>
  <c r="X124" i="1"/>
  <c r="W124" i="1"/>
  <c r="Z124" i="1" s="1"/>
  <c r="U124" i="1"/>
  <c r="Q124" i="1"/>
  <c r="O124" i="1"/>
  <c r="S123" i="1"/>
  <c r="X123" i="1" s="1"/>
  <c r="S122" i="1"/>
  <c r="W122" i="1" s="1"/>
  <c r="M122" i="1"/>
  <c r="S121" i="1"/>
  <c r="X121" i="1" s="1"/>
  <c r="S120" i="1"/>
  <c r="Q120" i="1" s="1"/>
  <c r="S119" i="1"/>
  <c r="U119" i="1" s="1"/>
  <c r="S118" i="1"/>
  <c r="X118" i="1" s="1"/>
  <c r="S117" i="1"/>
  <c r="W117" i="1" s="1"/>
  <c r="S116" i="1"/>
  <c r="W116" i="1" s="1"/>
  <c r="Z116" i="1" s="1"/>
  <c r="X115" i="1"/>
  <c r="W115" i="1"/>
  <c r="Z115" i="1" s="1"/>
  <c r="U115" i="1"/>
  <c r="Q115" i="1"/>
  <c r="O115" i="1"/>
  <c r="X114" i="1"/>
  <c r="W114" i="1"/>
  <c r="U114" i="1"/>
  <c r="Q114" i="1"/>
  <c r="O114" i="1"/>
  <c r="X113" i="1"/>
  <c r="W113" i="1"/>
  <c r="Z113" i="1" s="1"/>
  <c r="U113" i="1"/>
  <c r="Q113" i="1"/>
  <c r="O113" i="1"/>
  <c r="X112" i="1"/>
  <c r="W112" i="1"/>
  <c r="Z112" i="1" s="1"/>
  <c r="AA112" i="1" s="1"/>
  <c r="U112" i="1"/>
  <c r="Q112" i="1"/>
  <c r="O112" i="1"/>
  <c r="X111" i="1"/>
  <c r="W111" i="1"/>
  <c r="Z111" i="1" s="1"/>
  <c r="AA111" i="1" s="1"/>
  <c r="U111" i="1"/>
  <c r="Q111" i="1"/>
  <c r="O111" i="1"/>
  <c r="X110" i="1"/>
  <c r="W110" i="1"/>
  <c r="U110" i="1"/>
  <c r="Q110" i="1"/>
  <c r="O110" i="1"/>
  <c r="X109" i="1"/>
  <c r="W109" i="1"/>
  <c r="U109" i="1"/>
  <c r="Q109" i="1"/>
  <c r="O109" i="1"/>
  <c r="X108" i="1"/>
  <c r="W108" i="1"/>
  <c r="Z108" i="1" s="1"/>
  <c r="AA108" i="1" s="1"/>
  <c r="U108" i="1"/>
  <c r="Q108" i="1"/>
  <c r="O108" i="1"/>
  <c r="X107" i="1"/>
  <c r="W107" i="1"/>
  <c r="Z107" i="1" s="1"/>
  <c r="AC107" i="1" s="1"/>
  <c r="U107" i="1"/>
  <c r="Q107" i="1"/>
  <c r="O107" i="1"/>
  <c r="X106" i="1"/>
  <c r="W106" i="1"/>
  <c r="U106" i="1"/>
  <c r="Q106" i="1"/>
  <c r="O106" i="1"/>
  <c r="X105" i="1"/>
  <c r="W105" i="1"/>
  <c r="Z105" i="1" s="1"/>
  <c r="U105" i="1"/>
  <c r="Q105" i="1"/>
  <c r="O105" i="1"/>
  <c r="X104" i="1"/>
  <c r="W104" i="1"/>
  <c r="Z104" i="1" s="1"/>
  <c r="AA104" i="1" s="1"/>
  <c r="U104" i="1"/>
  <c r="Q104" i="1"/>
  <c r="O104" i="1"/>
  <c r="X103" i="1"/>
  <c r="W103" i="1"/>
  <c r="Z103" i="1" s="1"/>
  <c r="AA103" i="1" s="1"/>
  <c r="U103" i="1"/>
  <c r="Q103" i="1"/>
  <c r="O103" i="1"/>
  <c r="X102" i="1"/>
  <c r="W102" i="1"/>
  <c r="U102" i="1"/>
  <c r="Q102" i="1"/>
  <c r="O102" i="1"/>
  <c r="X101" i="1"/>
  <c r="W101" i="1"/>
  <c r="Z101" i="1" s="1"/>
  <c r="U101" i="1"/>
  <c r="Q101" i="1"/>
  <c r="O101" i="1"/>
  <c r="X100" i="1"/>
  <c r="W100" i="1"/>
  <c r="Y100" i="1" s="1"/>
  <c r="U100" i="1"/>
  <c r="Q100" i="1"/>
  <c r="O100" i="1"/>
  <c r="X99" i="1"/>
  <c r="W99" i="1"/>
  <c r="Z99" i="1" s="1"/>
  <c r="AC99" i="1" s="1"/>
  <c r="U99" i="1"/>
  <c r="Q99" i="1"/>
  <c r="O99" i="1"/>
  <c r="X98" i="1"/>
  <c r="W98" i="1"/>
  <c r="U98" i="1"/>
  <c r="Q98" i="1"/>
  <c r="O98" i="1"/>
  <c r="X97" i="1"/>
  <c r="W97" i="1"/>
  <c r="Z97" i="1" s="1"/>
  <c r="U97" i="1"/>
  <c r="Q97" i="1"/>
  <c r="O97" i="1"/>
  <c r="X96" i="1"/>
  <c r="W96" i="1"/>
  <c r="Z96" i="1" s="1"/>
  <c r="AA96" i="1" s="1"/>
  <c r="U96" i="1"/>
  <c r="Q96" i="1"/>
  <c r="O96" i="1"/>
  <c r="X95" i="1"/>
  <c r="W95" i="1"/>
  <c r="Z95" i="1" s="1"/>
  <c r="U95" i="1"/>
  <c r="Q95" i="1"/>
  <c r="O95" i="1"/>
  <c r="X94" i="1"/>
  <c r="W94" i="1"/>
  <c r="U94" i="1"/>
  <c r="Q94" i="1"/>
  <c r="O94" i="1"/>
  <c r="X93" i="1"/>
  <c r="W93" i="1"/>
  <c r="Z93" i="1" s="1"/>
  <c r="U93" i="1"/>
  <c r="Q93" i="1"/>
  <c r="O93" i="1"/>
  <c r="X92" i="1"/>
  <c r="W92" i="1"/>
  <c r="Y92" i="1" s="1"/>
  <c r="U92" i="1"/>
  <c r="Q92" i="1"/>
  <c r="O92" i="1"/>
  <c r="X91" i="1"/>
  <c r="W91" i="1"/>
  <c r="Z91" i="1" s="1"/>
  <c r="AB91" i="1" s="1"/>
  <c r="U91" i="1"/>
  <c r="Q91" i="1"/>
  <c r="O91" i="1"/>
  <c r="X90" i="1"/>
  <c r="W90" i="1"/>
  <c r="Y90" i="1" s="1"/>
  <c r="U90" i="1"/>
  <c r="Q90" i="1"/>
  <c r="O90" i="1"/>
  <c r="X89" i="1"/>
  <c r="W89" i="1"/>
  <c r="Z89" i="1" s="1"/>
  <c r="AB89" i="1" s="1"/>
  <c r="U89" i="1"/>
  <c r="Q89" i="1"/>
  <c r="O89" i="1"/>
  <c r="X88" i="1"/>
  <c r="W88" i="1"/>
  <c r="Y88" i="1" s="1"/>
  <c r="U88" i="1"/>
  <c r="Q88" i="1"/>
  <c r="O88" i="1"/>
  <c r="X87" i="1"/>
  <c r="W87" i="1"/>
  <c r="Z87" i="1" s="1"/>
  <c r="AC87" i="1" s="1"/>
  <c r="U87" i="1"/>
  <c r="Q87" i="1"/>
  <c r="O87" i="1"/>
  <c r="X86" i="1"/>
  <c r="W86" i="1"/>
  <c r="Y86" i="1" s="1"/>
  <c r="U86" i="1"/>
  <c r="Q86" i="1"/>
  <c r="O86" i="1"/>
  <c r="X85" i="1"/>
  <c r="W85" i="1"/>
  <c r="Z85" i="1" s="1"/>
  <c r="U85" i="1"/>
  <c r="Q85" i="1"/>
  <c r="O85" i="1"/>
  <c r="X84" i="1"/>
  <c r="W84" i="1"/>
  <c r="Z84" i="1" s="1"/>
  <c r="U84" i="1"/>
  <c r="Q84" i="1"/>
  <c r="O84" i="1"/>
  <c r="X83" i="1"/>
  <c r="W83" i="1"/>
  <c r="Z83" i="1" s="1"/>
  <c r="AC83" i="1" s="1"/>
  <c r="U83" i="1"/>
  <c r="Q83" i="1"/>
  <c r="O83" i="1"/>
  <c r="X82" i="1"/>
  <c r="W82" i="1"/>
  <c r="Y82" i="1" s="1"/>
  <c r="U82" i="1"/>
  <c r="Q82" i="1"/>
  <c r="O82" i="1"/>
  <c r="X81" i="1"/>
  <c r="W81" i="1"/>
  <c r="Y81" i="1" s="1"/>
  <c r="U81" i="1"/>
  <c r="Q81" i="1"/>
  <c r="O81" i="1"/>
  <c r="X80" i="1"/>
  <c r="W80" i="1"/>
  <c r="Y80" i="1" s="1"/>
  <c r="U80" i="1"/>
  <c r="Q80" i="1"/>
  <c r="O80" i="1"/>
  <c r="X79" i="1"/>
  <c r="W79" i="1"/>
  <c r="Z79" i="1" s="1"/>
  <c r="AC79" i="1" s="1"/>
  <c r="U79" i="1"/>
  <c r="Q79" i="1"/>
  <c r="O79" i="1"/>
  <c r="X78" i="1"/>
  <c r="W78" i="1"/>
  <c r="U78" i="1"/>
  <c r="Q78" i="1"/>
  <c r="O78" i="1"/>
  <c r="X77" i="1"/>
  <c r="W77" i="1"/>
  <c r="Z77" i="1" s="1"/>
  <c r="U77" i="1"/>
  <c r="Q77" i="1"/>
  <c r="O77" i="1"/>
  <c r="X76" i="1"/>
  <c r="W76" i="1"/>
  <c r="Y76" i="1" s="1"/>
  <c r="U76" i="1"/>
  <c r="Q76" i="1"/>
  <c r="O76" i="1"/>
  <c r="X75" i="1"/>
  <c r="W75" i="1"/>
  <c r="Z75" i="1" s="1"/>
  <c r="AC75" i="1" s="1"/>
  <c r="U75" i="1"/>
  <c r="Q75" i="1"/>
  <c r="O75" i="1"/>
  <c r="X74" i="1"/>
  <c r="W74" i="1"/>
  <c r="U74" i="1"/>
  <c r="Q74" i="1"/>
  <c r="O74" i="1"/>
  <c r="X73" i="1"/>
  <c r="W73" i="1"/>
  <c r="Z73" i="1" s="1"/>
  <c r="U73" i="1"/>
  <c r="Q73" i="1"/>
  <c r="O73" i="1"/>
  <c r="X72" i="1"/>
  <c r="W72" i="1"/>
  <c r="Y72" i="1" s="1"/>
  <c r="U72" i="1"/>
  <c r="Q72" i="1"/>
  <c r="O72" i="1"/>
  <c r="X71" i="1"/>
  <c r="W71" i="1"/>
  <c r="Z71" i="1" s="1"/>
  <c r="AC71" i="1" s="1"/>
  <c r="U71" i="1"/>
  <c r="Q71" i="1"/>
  <c r="O71" i="1"/>
  <c r="X70" i="1"/>
  <c r="W70" i="1"/>
  <c r="U70" i="1"/>
  <c r="Q70" i="1"/>
  <c r="O70" i="1"/>
  <c r="X69" i="1"/>
  <c r="W69" i="1"/>
  <c r="Y69" i="1" s="1"/>
  <c r="U69" i="1"/>
  <c r="Q69" i="1"/>
  <c r="O69" i="1"/>
  <c r="X68" i="1"/>
  <c r="W68" i="1"/>
  <c r="Y68" i="1" s="1"/>
  <c r="U68" i="1"/>
  <c r="Q68" i="1"/>
  <c r="O68" i="1"/>
  <c r="X67" i="1"/>
  <c r="W67" i="1"/>
  <c r="Z67" i="1" s="1"/>
  <c r="U67" i="1"/>
  <c r="Q67" i="1"/>
  <c r="O67" i="1"/>
  <c r="X66" i="1"/>
  <c r="W66" i="1"/>
  <c r="U66" i="1"/>
  <c r="Q66" i="1"/>
  <c r="O66" i="1"/>
  <c r="X65" i="1"/>
  <c r="W65" i="1"/>
  <c r="Z65" i="1" s="1"/>
  <c r="U65" i="1"/>
  <c r="Q65" i="1"/>
  <c r="O65" i="1"/>
  <c r="X64" i="1"/>
  <c r="W64" i="1"/>
  <c r="Y64" i="1" s="1"/>
  <c r="U64" i="1"/>
  <c r="Q64" i="1"/>
  <c r="O64" i="1"/>
  <c r="X63" i="1"/>
  <c r="W63" i="1"/>
  <c r="Z63" i="1" s="1"/>
  <c r="U63" i="1"/>
  <c r="Q63" i="1"/>
  <c r="O63" i="1"/>
  <c r="X62" i="1"/>
  <c r="W62" i="1"/>
  <c r="U62" i="1"/>
  <c r="Q62" i="1"/>
  <c r="O62" i="1"/>
  <c r="X61" i="1"/>
  <c r="W61" i="1"/>
  <c r="Z61" i="1" s="1"/>
  <c r="U61" i="1"/>
  <c r="Q61" i="1"/>
  <c r="O61" i="1"/>
  <c r="X60" i="1"/>
  <c r="W60" i="1"/>
  <c r="Y60" i="1" s="1"/>
  <c r="U60" i="1"/>
  <c r="Q60" i="1"/>
  <c r="O60" i="1"/>
  <c r="X59" i="1"/>
  <c r="W59" i="1"/>
  <c r="Z59" i="1" s="1"/>
  <c r="AC59" i="1" s="1"/>
  <c r="U59" i="1"/>
  <c r="Q59" i="1"/>
  <c r="O59" i="1"/>
  <c r="X58" i="1"/>
  <c r="W58" i="1"/>
  <c r="U58" i="1"/>
  <c r="Q58" i="1"/>
  <c r="O58" i="1"/>
  <c r="X57" i="1"/>
  <c r="W57" i="1"/>
  <c r="Z57" i="1" s="1"/>
  <c r="U57" i="1"/>
  <c r="Q57" i="1"/>
  <c r="O57" i="1"/>
  <c r="X56" i="1"/>
  <c r="W56" i="1"/>
  <c r="Y56" i="1" s="1"/>
  <c r="U56" i="1"/>
  <c r="Q56" i="1"/>
  <c r="O56" i="1"/>
  <c r="X55" i="1"/>
  <c r="W55" i="1"/>
  <c r="Z55" i="1" s="1"/>
  <c r="U55" i="1"/>
  <c r="Q55" i="1"/>
  <c r="O55" i="1"/>
  <c r="X54" i="1"/>
  <c r="W54" i="1"/>
  <c r="U54" i="1"/>
  <c r="Q54" i="1"/>
  <c r="O54" i="1"/>
  <c r="X53" i="1"/>
  <c r="W53" i="1"/>
  <c r="Z53" i="1" s="1"/>
  <c r="U53" i="1"/>
  <c r="Q53" i="1"/>
  <c r="O53" i="1"/>
  <c r="X52" i="1"/>
  <c r="W52" i="1"/>
  <c r="Y52" i="1" s="1"/>
  <c r="U52" i="1"/>
  <c r="Q52" i="1"/>
  <c r="O52" i="1"/>
  <c r="X51" i="1"/>
  <c r="W51" i="1"/>
  <c r="Z51" i="1" s="1"/>
  <c r="AC51" i="1" s="1"/>
  <c r="U51" i="1"/>
  <c r="Q51" i="1"/>
  <c r="O51" i="1"/>
  <c r="X50" i="1"/>
  <c r="W50" i="1"/>
  <c r="U50" i="1"/>
  <c r="Q50" i="1"/>
  <c r="O50" i="1"/>
  <c r="X49" i="1"/>
  <c r="W49" i="1"/>
  <c r="Z49" i="1" s="1"/>
  <c r="U49" i="1"/>
  <c r="Q49" i="1"/>
  <c r="O49" i="1"/>
  <c r="X48" i="1"/>
  <c r="W48" i="1"/>
  <c r="Y48" i="1" s="1"/>
  <c r="U48" i="1"/>
  <c r="Q48" i="1"/>
  <c r="O48" i="1"/>
  <c r="X47" i="1"/>
  <c r="W47" i="1"/>
  <c r="Z47" i="1" s="1"/>
  <c r="AC47" i="1" s="1"/>
  <c r="U47" i="1"/>
  <c r="Q47" i="1"/>
  <c r="O47" i="1"/>
  <c r="X46" i="1"/>
  <c r="W46" i="1"/>
  <c r="U46" i="1"/>
  <c r="Q46" i="1"/>
  <c r="O46" i="1"/>
  <c r="X45" i="1"/>
  <c r="W45" i="1"/>
  <c r="Z45" i="1" s="1"/>
  <c r="U45" i="1"/>
  <c r="Q45" i="1"/>
  <c r="O45" i="1"/>
  <c r="X44" i="1"/>
  <c r="W44" i="1"/>
  <c r="Y44" i="1" s="1"/>
  <c r="U44" i="1"/>
  <c r="Q44" i="1"/>
  <c r="O44" i="1"/>
  <c r="X43" i="1"/>
  <c r="W43" i="1"/>
  <c r="Z43" i="1" s="1"/>
  <c r="AC43" i="1" s="1"/>
  <c r="U43" i="1"/>
  <c r="Q43" i="1"/>
  <c r="O43" i="1"/>
  <c r="X42" i="1"/>
  <c r="W42" i="1"/>
  <c r="U42" i="1"/>
  <c r="Q42" i="1"/>
  <c r="O42" i="1"/>
  <c r="M42" i="1"/>
  <c r="X41" i="1"/>
  <c r="W41" i="1"/>
  <c r="Z41" i="1" s="1"/>
  <c r="AA41" i="1" s="1"/>
  <c r="U41" i="1"/>
  <c r="Q41" i="1"/>
  <c r="O41" i="1"/>
  <c r="M41" i="1"/>
  <c r="X40" i="1"/>
  <c r="W40" i="1"/>
  <c r="Z40" i="1" s="1"/>
  <c r="AC40" i="1" s="1"/>
  <c r="U40" i="1"/>
  <c r="Q40" i="1"/>
  <c r="O40" i="1"/>
  <c r="M40" i="1"/>
  <c r="X39" i="1"/>
  <c r="W39" i="1"/>
  <c r="Z39" i="1" s="1"/>
  <c r="AC39" i="1" s="1"/>
  <c r="U39" i="1"/>
  <c r="Q39" i="1"/>
  <c r="O39" i="1"/>
  <c r="M39" i="1"/>
  <c r="X38" i="1"/>
  <c r="W38" i="1"/>
  <c r="Y38" i="1" s="1"/>
  <c r="U38" i="1"/>
  <c r="Q38" i="1"/>
  <c r="O38" i="1"/>
  <c r="M38" i="1"/>
  <c r="X37" i="1"/>
  <c r="W37" i="1"/>
  <c r="U37" i="1"/>
  <c r="Q37" i="1"/>
  <c r="O37" i="1"/>
  <c r="M37" i="1"/>
  <c r="X36" i="1"/>
  <c r="W36" i="1"/>
  <c r="Z36" i="1" s="1"/>
  <c r="U36" i="1"/>
  <c r="Q36" i="1"/>
  <c r="O36" i="1"/>
  <c r="M36" i="1"/>
  <c r="X35" i="1"/>
  <c r="W35" i="1"/>
  <c r="Y35" i="1" s="1"/>
  <c r="U35" i="1"/>
  <c r="Q35" i="1"/>
  <c r="O35" i="1"/>
  <c r="M35" i="1"/>
  <c r="X34" i="1"/>
  <c r="W34" i="1"/>
  <c r="U34" i="1"/>
  <c r="Q34" i="1"/>
  <c r="O34" i="1"/>
  <c r="M34" i="1"/>
  <c r="X33" i="1"/>
  <c r="W33" i="1"/>
  <c r="Z33" i="1" s="1"/>
  <c r="AA33" i="1" s="1"/>
  <c r="U33" i="1"/>
  <c r="Q33" i="1"/>
  <c r="O33" i="1"/>
  <c r="M33" i="1"/>
  <c r="X32" i="1"/>
  <c r="W32" i="1"/>
  <c r="Z32" i="1" s="1"/>
  <c r="AC32" i="1" s="1"/>
  <c r="U32" i="1"/>
  <c r="Q32" i="1"/>
  <c r="O32" i="1"/>
  <c r="M32" i="1"/>
  <c r="X31" i="1"/>
  <c r="W31" i="1"/>
  <c r="Z31" i="1" s="1"/>
  <c r="AC31" i="1" s="1"/>
  <c r="U31" i="1"/>
  <c r="Q31" i="1"/>
  <c r="O31" i="1"/>
  <c r="M31" i="1"/>
  <c r="X30" i="1"/>
  <c r="W30" i="1"/>
  <c r="Y30" i="1" s="1"/>
  <c r="U30" i="1"/>
  <c r="Q30" i="1"/>
  <c r="O30" i="1"/>
  <c r="M30" i="1"/>
  <c r="X29" i="1"/>
  <c r="W29" i="1"/>
  <c r="U29" i="1"/>
  <c r="Q29" i="1"/>
  <c r="O29" i="1"/>
  <c r="M29" i="1"/>
  <c r="X28" i="1"/>
  <c r="W28" i="1"/>
  <c r="Z28" i="1" s="1"/>
  <c r="U28" i="1"/>
  <c r="Q28" i="1"/>
  <c r="O28" i="1"/>
  <c r="M28" i="1"/>
  <c r="X27" i="1"/>
  <c r="W27" i="1"/>
  <c r="Z27" i="1" s="1"/>
  <c r="AA27" i="1" s="1"/>
  <c r="U27" i="1"/>
  <c r="Q27" i="1"/>
  <c r="O27" i="1"/>
  <c r="M27" i="1"/>
  <c r="X26" i="1"/>
  <c r="W26" i="1"/>
  <c r="U26" i="1"/>
  <c r="Q26" i="1"/>
  <c r="O26" i="1"/>
  <c r="M26" i="1"/>
  <c r="X25" i="1"/>
  <c r="W25" i="1"/>
  <c r="Y25" i="1" s="1"/>
  <c r="U25" i="1"/>
  <c r="Q25" i="1"/>
  <c r="O25" i="1"/>
  <c r="M25" i="1"/>
  <c r="X24" i="1"/>
  <c r="W24" i="1"/>
  <c r="Z24" i="1" s="1"/>
  <c r="AC24" i="1" s="1"/>
  <c r="U24" i="1"/>
  <c r="Q24" i="1"/>
  <c r="O24" i="1"/>
  <c r="M24" i="1"/>
  <c r="X23" i="1"/>
  <c r="W23" i="1"/>
  <c r="Z23" i="1" s="1"/>
  <c r="AC23" i="1" s="1"/>
  <c r="U23" i="1"/>
  <c r="Q23" i="1"/>
  <c r="O23" i="1"/>
  <c r="M23" i="1"/>
  <c r="X22" i="1"/>
  <c r="W22" i="1"/>
  <c r="Y22" i="1" s="1"/>
  <c r="U22" i="1"/>
  <c r="Q22" i="1"/>
  <c r="O22" i="1"/>
  <c r="M22" i="1"/>
  <c r="X21" i="1"/>
  <c r="W21" i="1"/>
  <c r="U21" i="1"/>
  <c r="Q21" i="1"/>
  <c r="O21" i="1"/>
  <c r="M21" i="1"/>
  <c r="X20" i="1"/>
  <c r="W20" i="1"/>
  <c r="Z20" i="1" s="1"/>
  <c r="U20" i="1"/>
  <c r="Q20" i="1"/>
  <c r="O20" i="1"/>
  <c r="M20" i="1"/>
  <c r="X19" i="1"/>
  <c r="W19" i="1"/>
  <c r="Y19" i="1" s="1"/>
  <c r="U19" i="1"/>
  <c r="Q19" i="1"/>
  <c r="O19" i="1"/>
  <c r="M19" i="1"/>
  <c r="X18" i="1"/>
  <c r="W18" i="1"/>
  <c r="U18" i="1"/>
  <c r="Q18" i="1"/>
  <c r="O18" i="1"/>
  <c r="M18" i="1"/>
  <c r="X17" i="1"/>
  <c r="W17" i="1"/>
  <c r="Z17" i="1" s="1"/>
  <c r="AA17" i="1" s="1"/>
  <c r="U17" i="1"/>
  <c r="Q17" i="1"/>
  <c r="O17" i="1"/>
  <c r="M17" i="1"/>
  <c r="X16" i="1"/>
  <c r="W16" i="1"/>
  <c r="Z16" i="1" s="1"/>
  <c r="AC16" i="1" s="1"/>
  <c r="U16" i="1"/>
  <c r="Q16" i="1"/>
  <c r="O16" i="1"/>
  <c r="M16" i="1"/>
  <c r="X15" i="1"/>
  <c r="W15" i="1"/>
  <c r="Z15" i="1" s="1"/>
  <c r="AC15" i="1" s="1"/>
  <c r="U15" i="1"/>
  <c r="Q15" i="1"/>
  <c r="O15" i="1"/>
  <c r="M15" i="1"/>
  <c r="X14" i="1"/>
  <c r="W14" i="1"/>
  <c r="Y14" i="1" s="1"/>
  <c r="U14" i="1"/>
  <c r="Q14" i="1"/>
  <c r="O14" i="1"/>
  <c r="M14" i="1"/>
  <c r="X13" i="1"/>
  <c r="W13" i="1"/>
  <c r="U13" i="1"/>
  <c r="Q13" i="1"/>
  <c r="O13" i="1"/>
  <c r="M13" i="1"/>
  <c r="X12" i="1"/>
  <c r="W12" i="1"/>
  <c r="Z12" i="1" s="1"/>
  <c r="U12" i="1"/>
  <c r="Q12" i="1"/>
  <c r="O12" i="1"/>
  <c r="M12" i="1"/>
  <c r="X11" i="1"/>
  <c r="W11" i="1"/>
  <c r="Z11" i="1" s="1"/>
  <c r="AA11" i="1" s="1"/>
  <c r="U11" i="1"/>
  <c r="Q11" i="1"/>
  <c r="O11" i="1"/>
  <c r="M11" i="1"/>
  <c r="X10" i="1"/>
  <c r="W10" i="1"/>
  <c r="U10" i="1"/>
  <c r="Q10" i="1"/>
  <c r="O10" i="1"/>
  <c r="M10" i="1"/>
  <c r="X9" i="1"/>
  <c r="W9" i="1"/>
  <c r="Z9" i="1" s="1"/>
  <c r="U9" i="1"/>
  <c r="Q9" i="1"/>
  <c r="O9" i="1"/>
  <c r="M9" i="1"/>
  <c r="X8" i="1"/>
  <c r="W8" i="1"/>
  <c r="Z8" i="1" s="1"/>
  <c r="AC8" i="1" s="1"/>
  <c r="U8" i="1"/>
  <c r="Q8" i="1"/>
  <c r="O8" i="1"/>
  <c r="M8" i="1"/>
  <c r="X7" i="1"/>
  <c r="W7" i="1"/>
  <c r="Z7" i="1" s="1"/>
  <c r="AC7" i="1" s="1"/>
  <c r="U7" i="1"/>
  <c r="Q7" i="1"/>
  <c r="O7" i="1"/>
  <c r="M7" i="1"/>
  <c r="X6" i="1"/>
  <c r="W6" i="1"/>
  <c r="Y6" i="1" s="1"/>
  <c r="U6" i="1"/>
  <c r="Q6" i="1"/>
  <c r="O6" i="1"/>
  <c r="M6" i="1"/>
  <c r="X5" i="1"/>
  <c r="W5" i="1"/>
  <c r="U5" i="1"/>
  <c r="Q5" i="1"/>
  <c r="O5" i="1"/>
  <c r="M5" i="1"/>
  <c r="X4" i="1"/>
  <c r="W4" i="1"/>
  <c r="Z4" i="1" s="1"/>
  <c r="U4" i="1"/>
  <c r="Q4" i="1"/>
  <c r="O4" i="1"/>
  <c r="M4" i="1"/>
  <c r="X3" i="1"/>
  <c r="W3" i="1"/>
  <c r="Z3" i="1" s="1"/>
  <c r="AA3" i="1" s="1"/>
  <c r="U3" i="1"/>
  <c r="Q3" i="1"/>
  <c r="O3" i="1"/>
  <c r="M3" i="1"/>
  <c r="X2" i="1"/>
  <c r="W2" i="1"/>
  <c r="U2" i="1"/>
  <c r="Q2" i="1"/>
  <c r="O2" i="1"/>
  <c r="M2" i="1"/>
  <c r="AC166" i="1" l="1"/>
  <c r="X116" i="1"/>
  <c r="O116" i="1"/>
  <c r="Z25" i="1"/>
  <c r="AA25" i="1" s="1"/>
  <c r="Z81" i="1"/>
  <c r="AB81" i="1" s="1"/>
  <c r="Z30" i="1"/>
  <c r="AC30" i="1" s="1"/>
  <c r="Y61" i="1"/>
  <c r="Z80" i="1"/>
  <c r="AB80" i="1" s="1"/>
  <c r="Y128" i="1"/>
  <c r="Z164" i="1"/>
  <c r="AC164" i="1" s="1"/>
  <c r="Y192" i="1"/>
  <c r="AC178" i="1"/>
  <c r="Y23" i="1"/>
  <c r="AA99" i="1"/>
  <c r="Z160" i="1"/>
  <c r="AC160" i="1" s="1"/>
  <c r="Z163" i="1"/>
  <c r="AC163" i="1" s="1"/>
  <c r="Z172" i="1"/>
  <c r="AC172" i="1" s="1"/>
  <c r="Y9" i="1"/>
  <c r="Z14" i="1"/>
  <c r="AC14" i="1" s="1"/>
  <c r="AC154" i="1"/>
  <c r="U122" i="1"/>
  <c r="Y156" i="1"/>
  <c r="Y17" i="1"/>
  <c r="Y89" i="1"/>
  <c r="Z92" i="1"/>
  <c r="AA92" i="1" s="1"/>
  <c r="Y152" i="1"/>
  <c r="AC174" i="1"/>
  <c r="Y180" i="1"/>
  <c r="Y116" i="1"/>
  <c r="AC194" i="1"/>
  <c r="Z88" i="1"/>
  <c r="AB88" i="1" s="1"/>
  <c r="Z100" i="1"/>
  <c r="AA100" i="1" s="1"/>
  <c r="Y45" i="1"/>
  <c r="O118" i="1"/>
  <c r="Z48" i="1"/>
  <c r="AC48" i="1" s="1"/>
  <c r="Q118" i="1"/>
  <c r="AC182" i="1"/>
  <c r="Z44" i="1"/>
  <c r="AC44" i="1" s="1"/>
  <c r="Y84" i="1"/>
  <c r="AB87" i="1"/>
  <c r="Z159" i="1"/>
  <c r="AC159" i="1" s="1"/>
  <c r="Y20" i="1"/>
  <c r="AC91" i="1"/>
  <c r="O123" i="1"/>
  <c r="Y124" i="1"/>
  <c r="Y148" i="1"/>
  <c r="Z155" i="1"/>
  <c r="AC155" i="1" s="1"/>
  <c r="Y188" i="1"/>
  <c r="Z6" i="1"/>
  <c r="AC6" i="1" s="1"/>
  <c r="Z35" i="1"/>
  <c r="AC35" i="1" s="1"/>
  <c r="Z90" i="1"/>
  <c r="AC90" i="1" s="1"/>
  <c r="Y101" i="1"/>
  <c r="Q123" i="1"/>
  <c r="AB154" i="1"/>
  <c r="Y184" i="1"/>
  <c r="Z38" i="1"/>
  <c r="AC38" i="1" s="1"/>
  <c r="Y57" i="1"/>
  <c r="Z69" i="1"/>
  <c r="AA69" i="1" s="1"/>
  <c r="Z82" i="1"/>
  <c r="AA82" i="1" s="1"/>
  <c r="Y96" i="1"/>
  <c r="Y132" i="1"/>
  <c r="AB146" i="1"/>
  <c r="Z176" i="1"/>
  <c r="AB176" i="1" s="1"/>
  <c r="Z183" i="1"/>
  <c r="AC183" i="1" s="1"/>
  <c r="AC146" i="1"/>
  <c r="AB11" i="1"/>
  <c r="Y12" i="1"/>
  <c r="Y15" i="1"/>
  <c r="Z72" i="1"/>
  <c r="AA87" i="1"/>
  <c r="Y95" i="1"/>
  <c r="Y99" i="1"/>
  <c r="W119" i="1"/>
  <c r="U121" i="1"/>
  <c r="Y200" i="1"/>
  <c r="Y104" i="1"/>
  <c r="X119" i="1"/>
  <c r="W121" i="1"/>
  <c r="Z127" i="1"/>
  <c r="AC127" i="1" s="1"/>
  <c r="Z131" i="1"/>
  <c r="AC131" i="1" s="1"/>
  <c r="Y140" i="1"/>
  <c r="Z167" i="1"/>
  <c r="Y168" i="1"/>
  <c r="Z191" i="1"/>
  <c r="AB191" i="1" s="1"/>
  <c r="Y196" i="1"/>
  <c r="AB44" i="1"/>
  <c r="Z60" i="1"/>
  <c r="Y73" i="1"/>
  <c r="Z86" i="1"/>
  <c r="AC86" i="1" s="1"/>
  <c r="AB99" i="1"/>
  <c r="AB103" i="1"/>
  <c r="Y108" i="1"/>
  <c r="Z135" i="1"/>
  <c r="Y136" i="1"/>
  <c r="AC162" i="1"/>
  <c r="AB166" i="1"/>
  <c r="Z171" i="1"/>
  <c r="AC171" i="1" s="1"/>
  <c r="Z175" i="1"/>
  <c r="Z187" i="1"/>
  <c r="AC187" i="1" s="1"/>
  <c r="Z195" i="1"/>
  <c r="AA195" i="1" s="1"/>
  <c r="Z199" i="1"/>
  <c r="AC199" i="1" s="1"/>
  <c r="Y33" i="1"/>
  <c r="Y41" i="1"/>
  <c r="Y49" i="1"/>
  <c r="Z64" i="1"/>
  <c r="Z76" i="1"/>
  <c r="Y85" i="1"/>
  <c r="AC103" i="1"/>
  <c r="Y107" i="1"/>
  <c r="Y112" i="1"/>
  <c r="AC130" i="1"/>
  <c r="AB134" i="1"/>
  <c r="Z139" i="1"/>
  <c r="AC139" i="1" s="1"/>
  <c r="Z143" i="1"/>
  <c r="Y144" i="1"/>
  <c r="AB186" i="1"/>
  <c r="Y27" i="1"/>
  <c r="Y28" i="1"/>
  <c r="Y31" i="1"/>
  <c r="Y36" i="1"/>
  <c r="Y39" i="1"/>
  <c r="Z52" i="1"/>
  <c r="Y65" i="1"/>
  <c r="Y77" i="1"/>
  <c r="AA83" i="1"/>
  <c r="AA107" i="1"/>
  <c r="AB111" i="1"/>
  <c r="AC134" i="1"/>
  <c r="AC186" i="1"/>
  <c r="AC11" i="1"/>
  <c r="Y4" i="1"/>
  <c r="Y7" i="1"/>
  <c r="Z19" i="1"/>
  <c r="Z22" i="1"/>
  <c r="AC27" i="1"/>
  <c r="Y53" i="1"/>
  <c r="Z68" i="1"/>
  <c r="AB83" i="1"/>
  <c r="AA91" i="1"/>
  <c r="Y93" i="1"/>
  <c r="AC111" i="1"/>
  <c r="O121" i="1"/>
  <c r="AC142" i="1"/>
  <c r="Z151" i="1"/>
  <c r="AB151" i="1" s="1"/>
  <c r="Y179" i="1"/>
  <c r="Z56" i="1"/>
  <c r="Q119" i="1"/>
  <c r="Q121" i="1"/>
  <c r="Z147" i="1"/>
  <c r="AA147" i="1" s="1"/>
  <c r="AB178" i="1"/>
  <c r="Y58" i="1"/>
  <c r="Z58" i="1"/>
  <c r="Y2" i="1"/>
  <c r="Z2" i="1"/>
  <c r="AB3" i="1"/>
  <c r="AB9" i="1"/>
  <c r="AC9" i="1"/>
  <c r="AB43" i="1"/>
  <c r="AA43" i="1"/>
  <c r="AC53" i="1"/>
  <c r="AA53" i="1"/>
  <c r="AB53" i="1"/>
  <c r="Y70" i="1"/>
  <c r="Z70" i="1"/>
  <c r="AB75" i="1"/>
  <c r="AA75" i="1"/>
  <c r="Z117" i="1"/>
  <c r="Y117" i="1"/>
  <c r="Z153" i="1"/>
  <c r="Y153" i="1"/>
  <c r="AA158" i="1"/>
  <c r="AB158" i="1"/>
  <c r="AC158" i="1"/>
  <c r="Z5" i="1"/>
  <c r="Y5" i="1"/>
  <c r="AB8" i="1"/>
  <c r="AA8" i="1"/>
  <c r="AB51" i="1"/>
  <c r="AA51" i="1"/>
  <c r="AA61" i="1"/>
  <c r="AC61" i="1"/>
  <c r="AB61" i="1"/>
  <c r="Y78" i="1"/>
  <c r="Z78" i="1"/>
  <c r="AA12" i="1"/>
  <c r="AC12" i="1"/>
  <c r="AB12" i="1"/>
  <c r="AA20" i="1"/>
  <c r="AC20" i="1"/>
  <c r="AB20" i="1"/>
  <c r="AB63" i="1"/>
  <c r="AA63" i="1"/>
  <c r="AA73" i="1"/>
  <c r="AC73" i="1"/>
  <c r="AB73" i="1"/>
  <c r="AC3" i="1"/>
  <c r="AA4" i="1"/>
  <c r="AC4" i="1"/>
  <c r="AB4" i="1"/>
  <c r="AA9" i="1"/>
  <c r="Y50" i="1"/>
  <c r="Z50" i="1"/>
  <c r="AB55" i="1"/>
  <c r="AA55" i="1"/>
  <c r="AC63" i="1"/>
  <c r="AC65" i="1"/>
  <c r="AB65" i="1"/>
  <c r="AA65" i="1"/>
  <c r="Z106" i="1"/>
  <c r="Y106" i="1"/>
  <c r="AC115" i="1"/>
  <c r="AB115" i="1"/>
  <c r="AA115" i="1"/>
  <c r="AA126" i="1"/>
  <c r="AB126" i="1"/>
  <c r="AC126" i="1"/>
  <c r="AC168" i="1"/>
  <c r="AB168" i="1"/>
  <c r="AA168" i="1"/>
  <c r="AA198" i="1"/>
  <c r="AB198" i="1"/>
  <c r="AC198" i="1"/>
  <c r="AB17" i="1"/>
  <c r="AC17" i="1"/>
  <c r="AA45" i="1"/>
  <c r="AC45" i="1"/>
  <c r="AB45" i="1"/>
  <c r="AC136" i="1"/>
  <c r="AB136" i="1"/>
  <c r="AA136" i="1"/>
  <c r="Z29" i="1"/>
  <c r="Y29" i="1"/>
  <c r="AB32" i="1"/>
  <c r="AA32" i="1"/>
  <c r="Y34" i="1"/>
  <c r="Z34" i="1"/>
  <c r="Z37" i="1"/>
  <c r="Y37" i="1"/>
  <c r="AB40" i="1"/>
  <c r="AA40" i="1"/>
  <c r="Y42" i="1"/>
  <c r="Z42" i="1"/>
  <c r="AB47" i="1"/>
  <c r="AA47" i="1"/>
  <c r="AC55" i="1"/>
  <c r="AC57" i="1"/>
  <c r="AA57" i="1"/>
  <c r="AB57" i="1"/>
  <c r="Z74" i="1"/>
  <c r="Y74" i="1"/>
  <c r="AB79" i="1"/>
  <c r="AA79" i="1"/>
  <c r="AC95" i="1"/>
  <c r="AB95" i="1"/>
  <c r="AA95" i="1"/>
  <c r="Y46" i="1"/>
  <c r="Z46" i="1"/>
  <c r="Z62" i="1"/>
  <c r="Y62" i="1"/>
  <c r="AB67" i="1"/>
  <c r="AA67" i="1"/>
  <c r="AC77" i="1"/>
  <c r="AB77" i="1"/>
  <c r="AA77" i="1"/>
  <c r="AC84" i="1"/>
  <c r="AA84" i="1"/>
  <c r="AB84" i="1"/>
  <c r="Z13" i="1"/>
  <c r="Y13" i="1"/>
  <c r="AB16" i="1"/>
  <c r="AA16" i="1"/>
  <c r="Y18" i="1"/>
  <c r="Z18" i="1"/>
  <c r="Z21" i="1"/>
  <c r="Y21" i="1"/>
  <c r="AB24" i="1"/>
  <c r="AA24" i="1"/>
  <c r="Y26" i="1"/>
  <c r="Z26" i="1"/>
  <c r="Y54" i="1"/>
  <c r="Z54" i="1"/>
  <c r="AB59" i="1"/>
  <c r="AA59" i="1"/>
  <c r="AC67" i="1"/>
  <c r="Z193" i="1"/>
  <c r="Y193" i="1"/>
  <c r="Y10" i="1"/>
  <c r="Z10" i="1"/>
  <c r="AA28" i="1"/>
  <c r="AC28" i="1"/>
  <c r="AB28" i="1"/>
  <c r="AA36" i="1"/>
  <c r="AC36" i="1"/>
  <c r="AB36" i="1"/>
  <c r="Z98" i="1"/>
  <c r="Y98" i="1"/>
  <c r="AB27" i="1"/>
  <c r="AC33" i="1"/>
  <c r="AB33" i="1"/>
  <c r="AB41" i="1"/>
  <c r="AC41" i="1"/>
  <c r="AC49" i="1"/>
  <c r="AA49" i="1"/>
  <c r="AB49" i="1"/>
  <c r="Y66" i="1"/>
  <c r="Z66" i="1"/>
  <c r="AB71" i="1"/>
  <c r="AA71" i="1"/>
  <c r="Z109" i="1"/>
  <c r="Y109" i="1"/>
  <c r="AC116" i="1"/>
  <c r="AB116" i="1"/>
  <c r="AA116" i="1"/>
  <c r="Z122" i="1"/>
  <c r="Y122" i="1"/>
  <c r="AC188" i="1"/>
  <c r="AB188" i="1"/>
  <c r="AA188" i="1"/>
  <c r="AC85" i="1"/>
  <c r="AA85" i="1"/>
  <c r="O120" i="1"/>
  <c r="X120" i="1"/>
  <c r="W120" i="1"/>
  <c r="Z145" i="1"/>
  <c r="Y145" i="1"/>
  <c r="Z177" i="1"/>
  <c r="Y177" i="1"/>
  <c r="AA179" i="1"/>
  <c r="AC200" i="1"/>
  <c r="AB200" i="1"/>
  <c r="AA200" i="1"/>
  <c r="AA7" i="1"/>
  <c r="AA15" i="1"/>
  <c r="AA23" i="1"/>
  <c r="AA31" i="1"/>
  <c r="AA39" i="1"/>
  <c r="AB85" i="1"/>
  <c r="Z94" i="1"/>
  <c r="Y94" i="1"/>
  <c r="AC105" i="1"/>
  <c r="AB105" i="1"/>
  <c r="AA105" i="1"/>
  <c r="AB107" i="1"/>
  <c r="AC108" i="1"/>
  <c r="AB108" i="1"/>
  <c r="U117" i="1"/>
  <c r="U120" i="1"/>
  <c r="Z125" i="1"/>
  <c r="Y125" i="1"/>
  <c r="AB138" i="1"/>
  <c r="AC140" i="1"/>
  <c r="AB140" i="1"/>
  <c r="AA140" i="1"/>
  <c r="Z157" i="1"/>
  <c r="Y157" i="1"/>
  <c r="AB170" i="1"/>
  <c r="AB179" i="1"/>
  <c r="Z197" i="1"/>
  <c r="Y197" i="1"/>
  <c r="AC97" i="1"/>
  <c r="AB97" i="1"/>
  <c r="AA97" i="1"/>
  <c r="AC128" i="1"/>
  <c r="AB128" i="1"/>
  <c r="AA128" i="1"/>
  <c r="AB7" i="1"/>
  <c r="Y8" i="1"/>
  <c r="AB15" i="1"/>
  <c r="Y16" i="1"/>
  <c r="AB23" i="1"/>
  <c r="Y24" i="1"/>
  <c r="AB31" i="1"/>
  <c r="Y32" i="1"/>
  <c r="AB39" i="1"/>
  <c r="Y40" i="1"/>
  <c r="Y43" i="1"/>
  <c r="Y47" i="1"/>
  <c r="Y51" i="1"/>
  <c r="Y55" i="1"/>
  <c r="Y59" i="1"/>
  <c r="Y63" i="1"/>
  <c r="Y67" i="1"/>
  <c r="Y71" i="1"/>
  <c r="Y75" i="1"/>
  <c r="Y79" i="1"/>
  <c r="Y97" i="1"/>
  <c r="AC113" i="1"/>
  <c r="AB113" i="1"/>
  <c r="AA113" i="1"/>
  <c r="Z137" i="1"/>
  <c r="Y137" i="1"/>
  <c r="AC138" i="1"/>
  <c r="AB150" i="1"/>
  <c r="AC152" i="1"/>
  <c r="AB152" i="1"/>
  <c r="AA152" i="1"/>
  <c r="Z169" i="1"/>
  <c r="Y169" i="1"/>
  <c r="AC170" i="1"/>
  <c r="AB190" i="1"/>
  <c r="AC192" i="1"/>
  <c r="AB192" i="1"/>
  <c r="AA192" i="1"/>
  <c r="Z165" i="1"/>
  <c r="Y165" i="1"/>
  <c r="Z114" i="1"/>
  <c r="Y114" i="1"/>
  <c r="Y3" i="1"/>
  <c r="Y11" i="1"/>
  <c r="AC93" i="1"/>
  <c r="AB93" i="1"/>
  <c r="AA93" i="1"/>
  <c r="AC96" i="1"/>
  <c r="AB96" i="1"/>
  <c r="Z102" i="1"/>
  <c r="Y102" i="1"/>
  <c r="Y105" i="1"/>
  <c r="AB130" i="1"/>
  <c r="AC132" i="1"/>
  <c r="AB132" i="1"/>
  <c r="AA132" i="1"/>
  <c r="Z149" i="1"/>
  <c r="Y149" i="1"/>
  <c r="AC150" i="1"/>
  <c r="AB162" i="1"/>
  <c r="AB182" i="1"/>
  <c r="Z189" i="1"/>
  <c r="Y189" i="1"/>
  <c r="AC190" i="1"/>
  <c r="Z133" i="1"/>
  <c r="Y133" i="1"/>
  <c r="AC148" i="1"/>
  <c r="AB148" i="1"/>
  <c r="AA148" i="1"/>
  <c r="AC104" i="1"/>
  <c r="AB104" i="1"/>
  <c r="Z110" i="1"/>
  <c r="Y110" i="1"/>
  <c r="Y113" i="1"/>
  <c r="Z129" i="1"/>
  <c r="Y129" i="1"/>
  <c r="AB142" i="1"/>
  <c r="AC144" i="1"/>
  <c r="AB144" i="1"/>
  <c r="AA144" i="1"/>
  <c r="Z161" i="1"/>
  <c r="Y161" i="1"/>
  <c r="AB174" i="1"/>
  <c r="Z181" i="1"/>
  <c r="Y181" i="1"/>
  <c r="AC184" i="1"/>
  <c r="AB184" i="1"/>
  <c r="AA184" i="1"/>
  <c r="Z201" i="1"/>
  <c r="Y201" i="1"/>
  <c r="Q117" i="1"/>
  <c r="O117" i="1"/>
  <c r="X117" i="1"/>
  <c r="AC180" i="1"/>
  <c r="AB180" i="1"/>
  <c r="AA180" i="1"/>
  <c r="Z185" i="1"/>
  <c r="Y185" i="1"/>
  <c r="AC89" i="1"/>
  <c r="AA89" i="1"/>
  <c r="AC101" i="1"/>
  <c r="AB101" i="1"/>
  <c r="AA101" i="1"/>
  <c r="AC112" i="1"/>
  <c r="AB112" i="1"/>
  <c r="Q122" i="1"/>
  <c r="O122" i="1"/>
  <c r="X122" i="1"/>
  <c r="AC124" i="1"/>
  <c r="AB124" i="1"/>
  <c r="AA124" i="1"/>
  <c r="Z141" i="1"/>
  <c r="Y141" i="1"/>
  <c r="AC156" i="1"/>
  <c r="AB156" i="1"/>
  <c r="AA156" i="1"/>
  <c r="Z173" i="1"/>
  <c r="Y173" i="1"/>
  <c r="AB194" i="1"/>
  <c r="AC196" i="1"/>
  <c r="AB196" i="1"/>
  <c r="AA196" i="1"/>
  <c r="Q116" i="1"/>
  <c r="U118" i="1"/>
  <c r="O119" i="1"/>
  <c r="U123" i="1"/>
  <c r="W118" i="1"/>
  <c r="W123" i="1"/>
  <c r="Y126" i="1"/>
  <c r="Y130" i="1"/>
  <c r="Y134" i="1"/>
  <c r="Y138" i="1"/>
  <c r="Y142" i="1"/>
  <c r="Y146" i="1"/>
  <c r="Y150" i="1"/>
  <c r="Y154" i="1"/>
  <c r="Y158" i="1"/>
  <c r="Y162" i="1"/>
  <c r="Y166" i="1"/>
  <c r="Y170" i="1"/>
  <c r="Y174" i="1"/>
  <c r="Y178" i="1"/>
  <c r="Y182" i="1"/>
  <c r="Y186" i="1"/>
  <c r="Y190" i="1"/>
  <c r="Y194" i="1"/>
  <c r="Y198" i="1"/>
  <c r="Y83" i="1"/>
  <c r="Y87" i="1"/>
  <c r="Y91" i="1"/>
  <c r="Y103" i="1"/>
  <c r="Y111" i="1"/>
  <c r="Y115" i="1"/>
  <c r="U116" i="1"/>
  <c r="AA81" i="1" l="1"/>
  <c r="AC81" i="1"/>
  <c r="AB25" i="1"/>
  <c r="AB139" i="1"/>
  <c r="AC25" i="1"/>
  <c r="AA30" i="1"/>
  <c r="AA48" i="1"/>
  <c r="AA88" i="1"/>
  <c r="AA44" i="1"/>
  <c r="AA163" i="1"/>
  <c r="AA127" i="1"/>
  <c r="AB163" i="1"/>
  <c r="AB131" i="1"/>
  <c r="AB30" i="1"/>
  <c r="AC80" i="1"/>
  <c r="AA172" i="1"/>
  <c r="AB172" i="1"/>
  <c r="AB127" i="1"/>
  <c r="AB92" i="1"/>
  <c r="AC92" i="1"/>
  <c r="AA160" i="1"/>
  <c r="AC88" i="1"/>
  <c r="AB160" i="1"/>
  <c r="AB199" i="1"/>
  <c r="AA164" i="1"/>
  <c r="AB159" i="1"/>
  <c r="AA159" i="1"/>
  <c r="AA6" i="1"/>
  <c r="AB164" i="1"/>
  <c r="AB147" i="1"/>
  <c r="AC147" i="1"/>
  <c r="AA131" i="1"/>
  <c r="AC69" i="1"/>
  <c r="AA14" i="1"/>
  <c r="AA171" i="1"/>
  <c r="AA90" i="1"/>
  <c r="AB90" i="1"/>
  <c r="AB69" i="1"/>
  <c r="AB82" i="1"/>
  <c r="AA86" i="1"/>
  <c r="AB14" i="1"/>
  <c r="AA80" i="1"/>
  <c r="AC176" i="1"/>
  <c r="AA199" i="1"/>
  <c r="AB86" i="1"/>
  <c r="AB48" i="1"/>
  <c r="AB100" i="1"/>
  <c r="AA176" i="1"/>
  <c r="AC100" i="1"/>
  <c r="AB35" i="1"/>
  <c r="AB183" i="1"/>
  <c r="AA38" i="1"/>
  <c r="AA35" i="1"/>
  <c r="AB155" i="1"/>
  <c r="AA183" i="1"/>
  <c r="AC82" i="1"/>
  <c r="AB38" i="1"/>
  <c r="AA155" i="1"/>
  <c r="AA139" i="1"/>
  <c r="AB6" i="1"/>
  <c r="AC167" i="1"/>
  <c r="AB167" i="1"/>
  <c r="AA167" i="1"/>
  <c r="AA19" i="1"/>
  <c r="AC19" i="1"/>
  <c r="AB19" i="1"/>
  <c r="AB187" i="1"/>
  <c r="AC60" i="1"/>
  <c r="AB60" i="1"/>
  <c r="AA60" i="1"/>
  <c r="AB22" i="1"/>
  <c r="AC22" i="1"/>
  <c r="AA22" i="1"/>
  <c r="AB171" i="1"/>
  <c r="AA187" i="1"/>
  <c r="AC143" i="1"/>
  <c r="AB143" i="1"/>
  <c r="AA143" i="1"/>
  <c r="AC76" i="1"/>
  <c r="AB76" i="1"/>
  <c r="AA76" i="1"/>
  <c r="AB72" i="1"/>
  <c r="AA72" i="1"/>
  <c r="AC72" i="1"/>
  <c r="AC56" i="1"/>
  <c r="AB56" i="1"/>
  <c r="AA56" i="1"/>
  <c r="AC64" i="1"/>
  <c r="AB64" i="1"/>
  <c r="AA64" i="1"/>
  <c r="AC135" i="1"/>
  <c r="AB135" i="1"/>
  <c r="AA135" i="1"/>
  <c r="Z119" i="1"/>
  <c r="Y119" i="1"/>
  <c r="AC151" i="1"/>
  <c r="AA151" i="1"/>
  <c r="AB52" i="1"/>
  <c r="AA52" i="1"/>
  <c r="AC52" i="1"/>
  <c r="AC175" i="1"/>
  <c r="AB175" i="1"/>
  <c r="AA175" i="1"/>
  <c r="AA68" i="1"/>
  <c r="AC68" i="1"/>
  <c r="AB68" i="1"/>
  <c r="AC195" i="1"/>
  <c r="AB195" i="1"/>
  <c r="AC191" i="1"/>
  <c r="AA191" i="1"/>
  <c r="Z121" i="1"/>
  <c r="Y121" i="1"/>
  <c r="AB122" i="1"/>
  <c r="AA122" i="1"/>
  <c r="AC122" i="1"/>
  <c r="AC149" i="1"/>
  <c r="AB149" i="1"/>
  <c r="AA149" i="1"/>
  <c r="AC125" i="1"/>
  <c r="AB125" i="1"/>
  <c r="AA125" i="1"/>
  <c r="AB98" i="1"/>
  <c r="AA98" i="1"/>
  <c r="AC98" i="1"/>
  <c r="AC62" i="1"/>
  <c r="AB62" i="1"/>
  <c r="AA62" i="1"/>
  <c r="AC201" i="1"/>
  <c r="AB201" i="1"/>
  <c r="AA201" i="1"/>
  <c r="AB102" i="1"/>
  <c r="AA102" i="1"/>
  <c r="AC102" i="1"/>
  <c r="AC54" i="1"/>
  <c r="AB54" i="1"/>
  <c r="AA54" i="1"/>
  <c r="AC18" i="1"/>
  <c r="AB18" i="1"/>
  <c r="AA18" i="1"/>
  <c r="AC46" i="1"/>
  <c r="AB46" i="1"/>
  <c r="AA46" i="1"/>
  <c r="AC42" i="1"/>
  <c r="AB42" i="1"/>
  <c r="AA42" i="1"/>
  <c r="Y118" i="1"/>
  <c r="Z118" i="1"/>
  <c r="AC177" i="1"/>
  <c r="AB177" i="1"/>
  <c r="AA177" i="1"/>
  <c r="AC133" i="1"/>
  <c r="AB133" i="1"/>
  <c r="AA133" i="1"/>
  <c r="AB114" i="1"/>
  <c r="AA114" i="1"/>
  <c r="AC114" i="1"/>
  <c r="AC145" i="1"/>
  <c r="AB145" i="1"/>
  <c r="AA145" i="1"/>
  <c r="AC193" i="1"/>
  <c r="AB193" i="1"/>
  <c r="AA193" i="1"/>
  <c r="AC74" i="1"/>
  <c r="AB74" i="1"/>
  <c r="AA74" i="1"/>
  <c r="AC2" i="1"/>
  <c r="AB2" i="1"/>
  <c r="AA2" i="1"/>
  <c r="AC185" i="1"/>
  <c r="AB185" i="1"/>
  <c r="AA185" i="1"/>
  <c r="AC189" i="1"/>
  <c r="AB189" i="1"/>
  <c r="AA189" i="1"/>
  <c r="AC10" i="1"/>
  <c r="AB10" i="1"/>
  <c r="AA10" i="1"/>
  <c r="AC157" i="1"/>
  <c r="AB157" i="1"/>
  <c r="AA157" i="1"/>
  <c r="AC21" i="1"/>
  <c r="AB21" i="1"/>
  <c r="AA21" i="1"/>
  <c r="AC70" i="1"/>
  <c r="AB70" i="1"/>
  <c r="AA70" i="1"/>
  <c r="AC173" i="1"/>
  <c r="AB173" i="1"/>
  <c r="AA173" i="1"/>
  <c r="AB110" i="1"/>
  <c r="AA110" i="1"/>
  <c r="AC110" i="1"/>
  <c r="AB94" i="1"/>
  <c r="AA94" i="1"/>
  <c r="AC94" i="1"/>
  <c r="AC26" i="1"/>
  <c r="AB26" i="1"/>
  <c r="AA26" i="1"/>
  <c r="AC153" i="1"/>
  <c r="AB153" i="1"/>
  <c r="AA153" i="1"/>
  <c r="AC141" i="1"/>
  <c r="AB141" i="1"/>
  <c r="AA141" i="1"/>
  <c r="AC197" i="1"/>
  <c r="AB197" i="1"/>
  <c r="AA197" i="1"/>
  <c r="AC109" i="1"/>
  <c r="AB109" i="1"/>
  <c r="AA109" i="1"/>
  <c r="AC34" i="1"/>
  <c r="AB34" i="1"/>
  <c r="AA34" i="1"/>
  <c r="AC129" i="1"/>
  <c r="AB129" i="1"/>
  <c r="AA129" i="1"/>
  <c r="AC165" i="1"/>
  <c r="AB165" i="1"/>
  <c r="AA165" i="1"/>
  <c r="AC169" i="1"/>
  <c r="AB169" i="1"/>
  <c r="AA169" i="1"/>
  <c r="AC137" i="1"/>
  <c r="AB137" i="1"/>
  <c r="AA137" i="1"/>
  <c r="Z120" i="1"/>
  <c r="Y120" i="1"/>
  <c r="AC29" i="1"/>
  <c r="AB29" i="1"/>
  <c r="AA29" i="1"/>
  <c r="AC50" i="1"/>
  <c r="AB50" i="1"/>
  <c r="AA50" i="1"/>
  <c r="AC78" i="1"/>
  <c r="AB78" i="1"/>
  <c r="AA78" i="1"/>
  <c r="AC58" i="1"/>
  <c r="AB58" i="1"/>
  <c r="AA58" i="1"/>
  <c r="Y123" i="1"/>
  <c r="Z123" i="1"/>
  <c r="AC181" i="1"/>
  <c r="AB181" i="1"/>
  <c r="AA181" i="1"/>
  <c r="AC13" i="1"/>
  <c r="AB13" i="1"/>
  <c r="AA13" i="1"/>
  <c r="AC37" i="1"/>
  <c r="AB37" i="1"/>
  <c r="AA37" i="1"/>
  <c r="AC5" i="1"/>
  <c r="AB5" i="1"/>
  <c r="AA5" i="1"/>
  <c r="AC161" i="1"/>
  <c r="AB161" i="1"/>
  <c r="AA161" i="1"/>
  <c r="AC66" i="1"/>
  <c r="AB66" i="1"/>
  <c r="AA66" i="1"/>
  <c r="AB106" i="1"/>
  <c r="AA106" i="1"/>
  <c r="AC106" i="1"/>
  <c r="AB117" i="1"/>
  <c r="AA117" i="1"/>
  <c r="AC117" i="1"/>
  <c r="AA121" i="1" l="1"/>
  <c r="AB121" i="1"/>
  <c r="AC121" i="1"/>
  <c r="AB119" i="1"/>
  <c r="AA119" i="1"/>
  <c r="AC119" i="1"/>
  <c r="AC118" i="1"/>
  <c r="AA118" i="1"/>
  <c r="AB118" i="1"/>
  <c r="AA120" i="1"/>
  <c r="AC120" i="1"/>
  <c r="AB120" i="1"/>
  <c r="AC123" i="1"/>
  <c r="AA123" i="1"/>
  <c r="AB123" i="1"/>
</calcChain>
</file>

<file path=xl/sharedStrings.xml><?xml version="1.0" encoding="utf-8"?>
<sst xmlns="http://schemas.openxmlformats.org/spreadsheetml/2006/main" count="3388" uniqueCount="466">
  <si>
    <t>Type</t>
  </si>
  <si>
    <t>Category</t>
  </si>
  <si>
    <t>Series</t>
  </si>
  <si>
    <t>Model Name</t>
    <phoneticPr fontId="0" type="noConversion"/>
  </si>
  <si>
    <t>Description</t>
    <phoneticPr fontId="0" type="noConversion"/>
  </si>
  <si>
    <t>Dimming</t>
    <phoneticPr fontId="0" type="noConversion"/>
  </si>
  <si>
    <t>output Power(W)</t>
    <phoneticPr fontId="0" type="noConversion"/>
  </si>
  <si>
    <t>Output Current</t>
    <phoneticPr fontId="0" type="noConversion"/>
  </si>
  <si>
    <t>Output Voltage</t>
    <phoneticPr fontId="0" type="noConversion"/>
  </si>
  <si>
    <t>safety</t>
    <phoneticPr fontId="0" type="noConversion"/>
  </si>
  <si>
    <t>water proof level</t>
    <phoneticPr fontId="0" type="noConversion"/>
  </si>
  <si>
    <t>Terminal</t>
    <phoneticPr fontId="0" type="noConversion"/>
  </si>
  <si>
    <t>BOM Cost$</t>
    <phoneticPr fontId="0" type="noConversion"/>
  </si>
  <si>
    <t>MOQ 10K Pcs</t>
    <phoneticPr fontId="0" type="noConversion"/>
  </si>
  <si>
    <t>EXWorks$ 
MOQ 10k</t>
    <phoneticPr fontId="0" type="noConversion"/>
  </si>
  <si>
    <t>MOQ 5k Pcs</t>
    <phoneticPr fontId="0" type="noConversion"/>
  </si>
  <si>
    <t>EXWorks$ MOQ 5k</t>
    <phoneticPr fontId="0" type="noConversion"/>
  </si>
  <si>
    <t>MOQ 2k Pcs</t>
  </si>
  <si>
    <t>EXWorks$ MOQ 2k</t>
    <phoneticPr fontId="0" type="noConversion"/>
  </si>
  <si>
    <t>MOQ 1k Pcs</t>
  </si>
  <si>
    <t>EXWorks$ MOQ 1k</t>
    <phoneticPr fontId="0" type="noConversion"/>
  </si>
  <si>
    <t>MOQ 500 Pcs</t>
  </si>
  <si>
    <t>EXWorks$ MOQ 500</t>
    <phoneticPr fontId="0" type="noConversion"/>
  </si>
  <si>
    <t>Sample Price 1-10 pcs</t>
  </si>
  <si>
    <t>EXWorks Price for Order 100-299pcs</t>
    <phoneticPr fontId="0" type="noConversion"/>
  </si>
  <si>
    <t>EXWorks Price for Order 300-499pcs</t>
    <phoneticPr fontId="0" type="noConversion"/>
  </si>
  <si>
    <t>DAP Price for Order 100-299pcs</t>
  </si>
  <si>
    <t>DAP Price for Order 300-499pcs</t>
  </si>
  <si>
    <t>case material</t>
    <phoneticPr fontId="0" type="noConversion"/>
  </si>
  <si>
    <t>dimension(mm)</t>
    <phoneticPr fontId="0" type="noConversion"/>
  </si>
  <si>
    <t>Status</t>
    <phoneticPr fontId="0" type="noConversion"/>
  </si>
  <si>
    <t>Responsible</t>
    <phoneticPr fontId="0" type="noConversion"/>
  </si>
  <si>
    <t>Product Line</t>
    <phoneticPr fontId="0" type="noConversion"/>
  </si>
  <si>
    <t>Programmable Responsible</t>
    <phoneticPr fontId="0" type="noConversion"/>
  </si>
  <si>
    <t>Carton Size(mm)</t>
  </si>
  <si>
    <t>Net Weight(kg)</t>
  </si>
  <si>
    <t>Gross Weight(kg)</t>
  </si>
  <si>
    <t>Units/ Carton</t>
  </si>
  <si>
    <t>Pallet Size
(mm)</t>
  </si>
  <si>
    <t>Pallet Weight(kg)</t>
  </si>
  <si>
    <t>Cartons/Pallet</t>
  </si>
  <si>
    <t>Total Weight/ pallet</t>
  </si>
  <si>
    <t>Indoor/Outdoor</t>
  </si>
  <si>
    <t>Low Power</t>
  </si>
  <si>
    <t xml:space="preserve">Triac/ELV Dimming With Current Selectable Switch
</t>
  </si>
  <si>
    <t>PLD013-1SCF503TS-325</t>
  </si>
  <si>
    <t>Indoor CC driver，4-level W/ DIP switch</t>
    <phoneticPr fontId="0" type="noConversion"/>
  </si>
  <si>
    <t xml:space="preserve">Triac/ELV dimming </t>
  </si>
  <si>
    <t>250mA/
275mA/
300mA/
325mA</t>
    <phoneticPr fontId="0" type="noConversion"/>
  </si>
  <si>
    <t>34-42V/
34-42V/
34-42V/
34-42V</t>
    <phoneticPr fontId="0" type="noConversion"/>
  </si>
  <si>
    <t>UL class 2</t>
    <phoneticPr fontId="0" type="noConversion"/>
  </si>
  <si>
    <t>IP64</t>
  </si>
  <si>
    <t>wire</t>
  </si>
  <si>
    <t>Plastic</t>
    <phoneticPr fontId="0" type="noConversion"/>
  </si>
  <si>
    <t>95*40*25</t>
    <phoneticPr fontId="0" type="noConversion"/>
  </si>
  <si>
    <t>Mass Production</t>
    <phoneticPr fontId="0" type="noConversion"/>
  </si>
  <si>
    <t>zhongqiyu@fsp-powerland.com</t>
    <phoneticPr fontId="0" type="noConversion"/>
  </si>
  <si>
    <t>ALP</t>
    <phoneticPr fontId="0" type="noConversion"/>
  </si>
  <si>
    <t>xiaoqingli@fsp-powerland.com</t>
    <phoneticPr fontId="0" type="noConversion"/>
  </si>
  <si>
    <t>Triac/ELV Dimming With Current Selectable Switch</t>
  </si>
  <si>
    <t>PLD020-1SCF503TS-500</t>
  </si>
  <si>
    <t>350mA/
400mA/
450mA/
500mA</t>
    <phoneticPr fontId="0" type="noConversion"/>
  </si>
  <si>
    <t>PLD020-1SCF51TS-700</t>
  </si>
  <si>
    <t>400mA/
500mA/
600mA/
700mA</t>
    <phoneticPr fontId="0" type="noConversion"/>
  </si>
  <si>
    <t>22-28V/
22-28V/
22-28V/
14-28V</t>
    <phoneticPr fontId="0" type="noConversion"/>
  </si>
  <si>
    <t>PLD036-1SCF521TS-900</t>
    <phoneticPr fontId="0" type="noConversion"/>
  </si>
  <si>
    <t>600mA/
700mA/ 
800mA/
900mA</t>
    <phoneticPr fontId="0" type="noConversion"/>
  </si>
  <si>
    <t>115*45*24.5</t>
  </si>
  <si>
    <t>PLD052-1SCF512TS-1300</t>
  </si>
  <si>
    <t>1000mA/
1100mA/
1200mA/
1300mA</t>
    <phoneticPr fontId="0" type="noConversion"/>
  </si>
  <si>
    <t>95*70*32</t>
    <phoneticPr fontId="0" type="noConversion"/>
  </si>
  <si>
    <t>Wired Diming With Current Selectable Switch</t>
  </si>
  <si>
    <t>PLD042-1SCF55AS-900</t>
    <phoneticPr fontId="0" type="noConversion"/>
  </si>
  <si>
    <t>Indoor Constant Current</t>
    <phoneticPr fontId="0" type="noConversion"/>
  </si>
  <si>
    <t>0-10V dimming</t>
    <phoneticPr fontId="0" type="noConversion"/>
  </si>
  <si>
    <t>600mA/
700mA/
800mA/
900mA</t>
    <phoneticPr fontId="0" type="noConversion"/>
  </si>
  <si>
    <t>27-55V/
27-55V/
27-50V/
27-46V</t>
    <phoneticPr fontId="0" type="noConversion"/>
  </si>
  <si>
    <t>UL</t>
    <phoneticPr fontId="0" type="noConversion"/>
  </si>
  <si>
    <t>IP64</t>
    <phoneticPr fontId="0" type="noConversion"/>
  </si>
  <si>
    <t>wire</t>
    <phoneticPr fontId="0" type="noConversion"/>
  </si>
  <si>
    <t>PLD050-1SCF55AS-2100</t>
    <phoneticPr fontId="0" type="noConversion"/>
  </si>
  <si>
    <t>1050mA/
1400mA/
1750mA/
2100mA</t>
    <phoneticPr fontId="0" type="noConversion"/>
  </si>
  <si>
    <t>18-40V/
18-36V/
16-28V
16-24V</t>
    <phoneticPr fontId="0" type="noConversion"/>
  </si>
  <si>
    <t>PLD050-1SCF55AS-1200</t>
  </si>
  <si>
    <t>600mA/
800mA/
1000mA/
1200mA</t>
    <phoneticPr fontId="0" type="noConversion"/>
  </si>
  <si>
    <t>25-40V/
25-40V/
25-40V/
25-40V</t>
    <phoneticPr fontId="0" type="noConversion"/>
  </si>
  <si>
    <t>Indoor</t>
  </si>
  <si>
    <t xml:space="preserve">Super Slim </t>
  </si>
  <si>
    <t>PLD075-1TCF3A-2000</t>
    <phoneticPr fontId="0" type="noConversion"/>
  </si>
  <si>
    <t>Indoor CC smart driver，Programable, connector</t>
    <phoneticPr fontId="0" type="noConversion"/>
  </si>
  <si>
    <t>0-10V dimming</t>
  </si>
  <si>
    <t>700-2000mA</t>
  </si>
  <si>
    <t>27-54V</t>
  </si>
  <si>
    <t>IP20</t>
  </si>
  <si>
    <t>Connector</t>
  </si>
  <si>
    <t>Metal</t>
    <phoneticPr fontId="0" type="noConversion"/>
  </si>
  <si>
    <t>428*31*26</t>
    <phoneticPr fontId="0" type="noConversion"/>
  </si>
  <si>
    <t>1452PCS stocks</t>
    <phoneticPr fontId="0" type="noConversion"/>
  </si>
  <si>
    <t>juanzhang@fsp-powerland.com</t>
    <phoneticPr fontId="0" type="noConversion"/>
  </si>
  <si>
    <t>Wired Dimming Series</t>
  </si>
  <si>
    <t>PLD075-1TAF2A-40</t>
  </si>
  <si>
    <t>1.8A</t>
    <phoneticPr fontId="0" type="noConversion"/>
  </si>
  <si>
    <t>20-40V</t>
    <phoneticPr fontId="0" type="noConversion"/>
  </si>
  <si>
    <t>IP54</t>
  </si>
  <si>
    <t>213.5*43*30</t>
    <phoneticPr fontId="0" type="noConversion"/>
  </si>
  <si>
    <t>xiaochencao@fsp-powerland.com</t>
    <phoneticPr fontId="0" type="noConversion"/>
  </si>
  <si>
    <t>PLD080-1TAF2A-24</t>
    <phoneticPr fontId="0" type="noConversion"/>
  </si>
  <si>
    <t>3.33A</t>
    <phoneticPr fontId="0" type="noConversion"/>
  </si>
  <si>
    <t>12-24V</t>
    <phoneticPr fontId="0" type="noConversion"/>
  </si>
  <si>
    <t>PLD080-1TAF2A-40</t>
    <phoneticPr fontId="0" type="noConversion"/>
  </si>
  <si>
    <t>2.0A</t>
    <phoneticPr fontId="0" type="noConversion"/>
  </si>
  <si>
    <t>PLD080-1TAF2A-57</t>
    <phoneticPr fontId="0" type="noConversion"/>
  </si>
  <si>
    <t>1.4A</t>
    <phoneticPr fontId="0" type="noConversion"/>
  </si>
  <si>
    <t>28-57V</t>
    <phoneticPr fontId="0" type="noConversion"/>
  </si>
  <si>
    <t>PLD080-1TAF2A-76</t>
    <phoneticPr fontId="0" type="noConversion"/>
  </si>
  <si>
    <t>1.05A</t>
    <phoneticPr fontId="0" type="noConversion"/>
  </si>
  <si>
    <t>38-76V</t>
    <phoneticPr fontId="0" type="noConversion"/>
  </si>
  <si>
    <t xml:space="preserve">UL </t>
    <phoneticPr fontId="0" type="noConversion"/>
  </si>
  <si>
    <t>PLD080-1TAF2A-114</t>
    <phoneticPr fontId="0" type="noConversion"/>
  </si>
  <si>
    <t>0.7A</t>
    <phoneticPr fontId="0" type="noConversion"/>
  </si>
  <si>
    <t>57-114V</t>
    <phoneticPr fontId="0" type="noConversion"/>
  </si>
  <si>
    <t>PLD096-1TAF2A-24</t>
  </si>
  <si>
    <t>4A</t>
    <phoneticPr fontId="0" type="noConversion"/>
  </si>
  <si>
    <t>PLD096-1TAF2A-40</t>
  </si>
  <si>
    <t>2.4A</t>
    <phoneticPr fontId="0" type="noConversion"/>
  </si>
  <si>
    <t>All In One with Clock Dimming Series</t>
  </si>
  <si>
    <t>PLD030-1SCF691WA/C-700</t>
    <phoneticPr fontId="0" type="noConversion"/>
  </si>
  <si>
    <t>Indoor CC smart driver，Programable</t>
    <phoneticPr fontId="0" type="noConversion"/>
  </si>
  <si>
    <t>0(0.1)-10V, PWM, external resistor, clock dimming</t>
  </si>
  <si>
    <t>up to 30</t>
    <phoneticPr fontId="0" type="noConversion"/>
  </si>
  <si>
    <t>350-700mA</t>
    <phoneticPr fontId="0" type="noConversion"/>
  </si>
  <si>
    <t>20-50V</t>
    <phoneticPr fontId="0" type="noConversion"/>
  </si>
  <si>
    <t>IP20</t>
    <phoneticPr fontId="0" type="noConversion"/>
  </si>
  <si>
    <t>Plastic</t>
  </si>
  <si>
    <t>108*45*29.5</t>
    <phoneticPr fontId="0" type="noConversion"/>
  </si>
  <si>
    <t>PLD030-1SCF691WB/D-700</t>
    <phoneticPr fontId="0" type="noConversion"/>
  </si>
  <si>
    <t>Steel</t>
    <phoneticPr fontId="0" type="noConversion"/>
  </si>
  <si>
    <t>136*46*31</t>
    <phoneticPr fontId="0" type="noConversion"/>
  </si>
  <si>
    <t>PLD030-1SCF691WE-700</t>
    <phoneticPr fontId="0" type="noConversion"/>
  </si>
  <si>
    <t>IP65</t>
    <phoneticPr fontId="0" type="noConversion"/>
  </si>
  <si>
    <t>cable</t>
    <phoneticPr fontId="0" type="noConversion"/>
  </si>
  <si>
    <t xml:space="preserve">Aluminum </t>
    <phoneticPr fontId="0" type="noConversion"/>
  </si>
  <si>
    <t>118*48*32</t>
    <phoneticPr fontId="0" type="noConversion"/>
  </si>
  <si>
    <t>PLD042-1SCF691WA/C-1200</t>
    <phoneticPr fontId="0" type="noConversion"/>
  </si>
  <si>
    <t>up to 42</t>
    <phoneticPr fontId="0" type="noConversion"/>
  </si>
  <si>
    <t>600-1200mA</t>
    <phoneticPr fontId="0" type="noConversion"/>
  </si>
  <si>
    <t>PLD042-1SCF691WB/D-1200</t>
    <phoneticPr fontId="0" type="noConversion"/>
  </si>
  <si>
    <t>PLD042-1SCF691WE-1200</t>
    <phoneticPr fontId="0" type="noConversion"/>
  </si>
  <si>
    <t>PLD050-1SCF692WA/C-1400</t>
    <phoneticPr fontId="0" type="noConversion"/>
  </si>
  <si>
    <t>up to 50</t>
    <phoneticPr fontId="0" type="noConversion"/>
  </si>
  <si>
    <t>700-1400mA</t>
    <phoneticPr fontId="0" type="noConversion"/>
  </si>
  <si>
    <t>PLD050-1SCF692WB/D-1400</t>
    <phoneticPr fontId="0" type="noConversion"/>
  </si>
  <si>
    <t>PLD050-1SCF692WE-1400</t>
    <phoneticPr fontId="0" type="noConversion"/>
  </si>
  <si>
    <t>PLD060-1SCF692WE-800</t>
    <phoneticPr fontId="0" type="noConversion"/>
  </si>
  <si>
    <t>up to 60</t>
    <phoneticPr fontId="0" type="noConversion"/>
  </si>
  <si>
    <t>400-800mA</t>
    <phoneticPr fontId="0" type="noConversion"/>
  </si>
  <si>
    <t>30-70V</t>
    <phoneticPr fontId="0" type="noConversion"/>
  </si>
  <si>
    <t>Pickle 2020 Flicker Free</t>
  </si>
  <si>
    <t>PLD042-1SCF793-1250</t>
    <phoneticPr fontId="0" type="noConversion"/>
  </si>
  <si>
    <t>Indoor Constant Current,flicker-free,wired programmable， optional 12V auxiliary power, complying with UL2019 second edition</t>
    <phoneticPr fontId="0" type="noConversion"/>
  </si>
  <si>
    <t>0(0.5)-10V, PWM, external resistor dimming</t>
    <phoneticPr fontId="0" type="noConversion"/>
  </si>
  <si>
    <t>600-1250mA</t>
    <phoneticPr fontId="0" type="noConversion"/>
  </si>
  <si>
    <t>27-45V</t>
    <phoneticPr fontId="0" type="noConversion"/>
  </si>
  <si>
    <t>UL/UL class 2</t>
    <phoneticPr fontId="0" type="noConversion"/>
  </si>
  <si>
    <t>160*30*26</t>
  </si>
  <si>
    <t>Sample Availbale</t>
    <phoneticPr fontId="0" type="noConversion"/>
  </si>
  <si>
    <t>mingxu@fsp-powerland</t>
    <phoneticPr fontId="0" type="noConversion"/>
  </si>
  <si>
    <t>PLD050-1SCF793-1400</t>
    <phoneticPr fontId="0" type="noConversion"/>
  </si>
  <si>
    <t>Pickle Blue Wireless Dimming Only</t>
  </si>
  <si>
    <t>PLD042-1SCF892PB-XXX</t>
    <phoneticPr fontId="0" type="noConversion"/>
  </si>
  <si>
    <t>Indoor Constant Current,flicker-free,wireless programmable ,  MESH BLT SIG5.0</t>
    <phoneticPr fontId="0" type="noConversion"/>
  </si>
  <si>
    <t>wireless dimming</t>
    <phoneticPr fontId="0" type="noConversion"/>
  </si>
  <si>
    <t>600-1050A</t>
    <phoneticPr fontId="0" type="noConversion"/>
  </si>
  <si>
    <t>UL Class P(Q1 2020)</t>
  </si>
  <si>
    <t>Pickle Blue Wireless  Dimming Only</t>
  </si>
  <si>
    <t>PLD050-1SCF892PB-XXX</t>
    <phoneticPr fontId="0" type="noConversion"/>
  </si>
  <si>
    <t>Indoor Constant Current,flicker-free,wireless programmable,  MESH BLT SIG5.0</t>
    <phoneticPr fontId="0" type="noConversion"/>
  </si>
  <si>
    <t>700-1250A</t>
    <phoneticPr fontId="0" type="noConversion"/>
  </si>
  <si>
    <t>IP65</t>
  </si>
  <si>
    <t xml:space="preserve">Pickle Plus Single Output Series with Full Diming option including Wireless </t>
  </si>
  <si>
    <t>PLD042-1SCF992PB-XXX</t>
    <phoneticPr fontId="0" type="noConversion"/>
  </si>
  <si>
    <t>Indoor Constant Current,flicker-free,wireless programmable,  MESH BLT SIG5.0, PLUS isolated 0-10V dimming and 12V aux power complying with UL2019 second edition</t>
    <phoneticPr fontId="0" type="noConversion"/>
  </si>
  <si>
    <t>isolated 0-10V/PWM dimming /External resistor/Wireless Dimming</t>
    <phoneticPr fontId="0" type="noConversion"/>
  </si>
  <si>
    <t>600-1250A</t>
    <phoneticPr fontId="0" type="noConversion"/>
  </si>
  <si>
    <t>UL Class P    (Q1 2020)</t>
  </si>
  <si>
    <t xml:space="preserve">Pickle Plus Single Output Series with Full Diming option including Wirelss </t>
  </si>
  <si>
    <t>PLD050-1SCF992PB-XXX</t>
    <phoneticPr fontId="0" type="noConversion"/>
  </si>
  <si>
    <t>700-1400A</t>
    <phoneticPr fontId="0" type="noConversion"/>
  </si>
  <si>
    <t>UL Class P      (Q1 2020)</t>
  </si>
  <si>
    <t xml:space="preserve">Pickle-Mate Dual Output Series with Full Diming option including Wirelss </t>
  </si>
  <si>
    <t>PLD042-2SCF992-1250A</t>
    <phoneticPr fontId="0" type="noConversion"/>
  </si>
  <si>
    <t>Indoor Constant Current,Complimentary dual outputs,flicker-free,wireless programmable,wireless color temperature programming and adjusting,  MESH BLT SIG5.0, PLUS isolated 0-10V dimming and 12V aux power complying with UL2019 second edition</t>
    <phoneticPr fontId="0" type="noConversion"/>
  </si>
  <si>
    <t>0~1.25A
+
1.25~0A</t>
  </si>
  <si>
    <t>27~45V</t>
    <phoneticPr fontId="0" type="noConversion"/>
  </si>
  <si>
    <t>UL class P(Q1 2020)</t>
  </si>
  <si>
    <t>PLD050-2SCF992-1400A</t>
    <phoneticPr fontId="0" type="noConversion"/>
  </si>
  <si>
    <t>0~1.4A
+
1.4~0A</t>
  </si>
  <si>
    <t xml:space="preserve">IP65 </t>
  </si>
  <si>
    <t>Outdoor</t>
  </si>
  <si>
    <t>Mid Power</t>
  </si>
  <si>
    <t>Flexible Series with 3 optional wireless protocal</t>
  </si>
  <si>
    <t>PLD120-SMR-24(Z/B/E)</t>
    <phoneticPr fontId="0" type="noConversion"/>
  </si>
  <si>
    <t>outdoor Constant Current，programmable</t>
    <phoneticPr fontId="0" type="noConversion"/>
  </si>
  <si>
    <t>0-10V/PWM/Rset/DMX (upon request) ultra-deep dimming</t>
    <phoneticPr fontId="0" type="noConversion"/>
  </si>
  <si>
    <t>up to 5A</t>
    <phoneticPr fontId="0" type="noConversion"/>
  </si>
  <si>
    <t>12-30V</t>
    <phoneticPr fontId="0" type="noConversion"/>
  </si>
  <si>
    <t>IP67</t>
  </si>
  <si>
    <t>227*49*40.5</t>
    <phoneticPr fontId="0" type="noConversion"/>
  </si>
  <si>
    <t>PLD120-SMR-36(Z/B/E)</t>
    <phoneticPr fontId="0" type="noConversion"/>
  </si>
  <si>
    <t>up to 3.3A</t>
    <phoneticPr fontId="0" type="noConversion"/>
  </si>
  <si>
    <t>23-45V</t>
    <phoneticPr fontId="0" type="noConversion"/>
  </si>
  <si>
    <r>
      <t>UL</t>
    </r>
    <r>
      <rPr>
        <sz val="12"/>
        <rFont val="宋体"/>
        <charset val="134"/>
      </rPr>
      <t/>
    </r>
  </si>
  <si>
    <t>PLD120-SMR-48(Z/B/E)</t>
  </si>
  <si>
    <t>up to 2.5A</t>
    <phoneticPr fontId="0" type="noConversion"/>
  </si>
  <si>
    <t>29-58.8V</t>
    <phoneticPr fontId="0" type="noConversion"/>
  </si>
  <si>
    <t>cable</t>
  </si>
  <si>
    <t>PLD120-SMR-86(Z/B/E)</t>
  </si>
  <si>
    <t>up to 1.68A</t>
    <phoneticPr fontId="0" type="noConversion"/>
  </si>
  <si>
    <t>35-86V</t>
    <phoneticPr fontId="0" type="noConversion"/>
  </si>
  <si>
    <t>UL</t>
  </si>
  <si>
    <t>PLD120-SMR-114(Z/B/E)</t>
  </si>
  <si>
    <t>up to 1.26A</t>
    <phoneticPr fontId="0" type="noConversion"/>
  </si>
  <si>
    <t>47-114V</t>
    <phoneticPr fontId="0" type="noConversion"/>
  </si>
  <si>
    <t>PLD120-SMR-170(Z/B/E)</t>
  </si>
  <si>
    <t>up to 0.84A</t>
    <phoneticPr fontId="0" type="noConversion"/>
  </si>
  <si>
    <t>72-170V</t>
    <phoneticPr fontId="0" type="noConversion"/>
  </si>
  <si>
    <t>PLD150-SMT-24(Z/B/E)</t>
  </si>
  <si>
    <t>up to 7.5A</t>
    <phoneticPr fontId="0" type="noConversion"/>
  </si>
  <si>
    <t>16-24V</t>
    <phoneticPr fontId="0" type="noConversion"/>
  </si>
  <si>
    <t>22.06/24.26/24.26</t>
    <phoneticPr fontId="0" type="noConversion"/>
  </si>
  <si>
    <t>200*68*42.5</t>
    <phoneticPr fontId="0" type="noConversion"/>
  </si>
  <si>
    <t>PLD150-SMT-36(Z/B/E)</t>
  </si>
  <si>
    <t>24-36V</t>
    <phoneticPr fontId="0" type="noConversion"/>
  </si>
  <si>
    <t>PLD150-SMT-42(Z/B/E)</t>
  </si>
  <si>
    <t>up to 4.3A</t>
    <phoneticPr fontId="0" type="noConversion"/>
  </si>
  <si>
    <t>28-42V</t>
    <phoneticPr fontId="0" type="noConversion"/>
  </si>
  <si>
    <t>PLD150-SMT-48(Z/B/E)</t>
  </si>
  <si>
    <t>up to 3.75A</t>
    <phoneticPr fontId="0" type="noConversion"/>
  </si>
  <si>
    <t>32-48V</t>
    <phoneticPr fontId="0" type="noConversion"/>
  </si>
  <si>
    <t>PLD150-SMT-58(Z/B/E)</t>
  </si>
  <si>
    <t>up to 2.6A</t>
    <phoneticPr fontId="0" type="noConversion"/>
  </si>
  <si>
    <t>29-58V</t>
    <phoneticPr fontId="0" type="noConversion"/>
  </si>
  <si>
    <t>230*68*42.5</t>
    <phoneticPr fontId="0" type="noConversion"/>
  </si>
  <si>
    <t>PLD150-SMT-95(Z/B/E)</t>
  </si>
  <si>
    <t>up to 1.89A</t>
    <phoneticPr fontId="0" type="noConversion"/>
  </si>
  <si>
    <t>47-95V</t>
    <phoneticPr fontId="0" type="noConversion"/>
  </si>
  <si>
    <t>PLD150-SMT-142(Z/B/E)</t>
  </si>
  <si>
    <t>71-142V</t>
    <phoneticPr fontId="0" type="noConversion"/>
  </si>
  <si>
    <t>PLD150-SMT-190(Z/B/E)</t>
  </si>
  <si>
    <t>up to 0.95A</t>
    <phoneticPr fontId="0" type="noConversion"/>
  </si>
  <si>
    <t>95-190V</t>
    <phoneticPr fontId="0" type="noConversion"/>
  </si>
  <si>
    <t>PLD150-SMT-285(Z/B/E)</t>
  </si>
  <si>
    <t>up to 0.63A</t>
    <phoneticPr fontId="0" type="noConversion"/>
  </si>
  <si>
    <t>142-285V</t>
    <phoneticPr fontId="0" type="noConversion"/>
  </si>
  <si>
    <t>PLD200-SMT-24(Z/B/E)</t>
  </si>
  <si>
    <t>0-10V/PWM/Rset/DMX (upon request) ultra-deep dimming</t>
  </si>
  <si>
    <t>up to 10A</t>
    <phoneticPr fontId="0" type="noConversion"/>
  </si>
  <si>
    <t>26.47/28.68/28.68</t>
    <phoneticPr fontId="0" type="noConversion"/>
  </si>
  <si>
    <t>PLD200-SMT-36(Z/B/E)</t>
  </si>
  <si>
    <t>up to 6.67A</t>
    <phoneticPr fontId="0" type="noConversion"/>
  </si>
  <si>
    <t>PLD200-SMT-42(Z/B/E)</t>
  </si>
  <si>
    <t>up to 5.7A</t>
    <phoneticPr fontId="0" type="noConversion"/>
  </si>
  <si>
    <t>PLD200-SMT-48(Z/B/E)</t>
  </si>
  <si>
    <t>PLD200-SMT-58(Z/B/E)</t>
  </si>
  <si>
    <t>up to 3.2A</t>
    <phoneticPr fontId="0" type="noConversion"/>
  </si>
  <si>
    <t>PLD200-SMT-95(Z/B/E)</t>
  </si>
  <si>
    <t>up to 2.52A</t>
    <phoneticPr fontId="0" type="noConversion"/>
  </si>
  <si>
    <t>PLD200-SMT-142(Z/B/E)</t>
  </si>
  <si>
    <t>PLD200-SMT-190(Z/B/E)</t>
  </si>
  <si>
    <t>up to 1.28A</t>
    <phoneticPr fontId="0" type="noConversion"/>
  </si>
  <si>
    <t>PLD200-SMT-285(Z/B/E)</t>
  </si>
  <si>
    <t>PLD240-SMT-24(Z/B/E)</t>
  </si>
  <si>
    <t>outdoor Constant Current，programmable,  optional 12V auxiliary power</t>
    <phoneticPr fontId="0" type="noConversion"/>
  </si>
  <si>
    <t>up to 12A</t>
    <phoneticPr fontId="0" type="noConversion"/>
  </si>
  <si>
    <t>29.41/31.62/31.62</t>
    <phoneticPr fontId="0" type="noConversion"/>
  </si>
  <si>
    <t>Samples Available in 2-3 weeks</t>
    <phoneticPr fontId="0" type="noConversion"/>
  </si>
  <si>
    <t>jianghuali@fsp-powerland.com</t>
    <phoneticPr fontId="0" type="noConversion"/>
  </si>
  <si>
    <t>PLD240-SMT-36(Z/B/E)</t>
  </si>
  <si>
    <t>up to 8A</t>
    <phoneticPr fontId="0" type="noConversion"/>
  </si>
  <si>
    <t>PLD240-SMT-42(Z/B/E)</t>
  </si>
  <si>
    <t>up to 6.86A</t>
    <phoneticPr fontId="0" type="noConversion"/>
  </si>
  <si>
    <t>PLD240-SMT-48(Z/B/E)</t>
  </si>
  <si>
    <t>up to 6A</t>
    <phoneticPr fontId="0" type="noConversion"/>
  </si>
  <si>
    <t>PLD320-SMT-36(Z/B/E)</t>
  </si>
  <si>
    <t>0-10V/PWM/Resistor/Clock/DMX (upon request) ultra-deep dimming</t>
    <phoneticPr fontId="0" type="noConversion"/>
  </si>
  <si>
    <t>up to 8.88A</t>
    <phoneticPr fontId="0" type="noConversion"/>
  </si>
  <si>
    <t>33.82/36.03/36.03</t>
    <phoneticPr fontId="0" type="noConversion"/>
  </si>
  <si>
    <t>245*84*42.5</t>
    <phoneticPr fontId="0" type="noConversion"/>
  </si>
  <si>
    <t>Samples Available</t>
    <phoneticPr fontId="0" type="noConversion"/>
  </si>
  <si>
    <t>PLD320-SMT-48(Z/B/E)</t>
  </si>
  <si>
    <t>up to 6.66A</t>
    <phoneticPr fontId="0" type="noConversion"/>
  </si>
  <si>
    <t>PLD320-SMT-54(Z/B/E)</t>
  </si>
  <si>
    <t>up to 5.93A</t>
    <phoneticPr fontId="0" type="noConversion"/>
  </si>
  <si>
    <t>36-54V</t>
    <phoneticPr fontId="0" type="noConversion"/>
  </si>
  <si>
    <t>PLD320-SMT-58(Z/B/E)</t>
  </si>
  <si>
    <t>up to 5.52A</t>
    <phoneticPr fontId="0" type="noConversion"/>
  </si>
  <si>
    <t>40-58.8V</t>
    <phoneticPr fontId="0" type="noConversion"/>
  </si>
  <si>
    <t>PLD320-SMT-152(Z/B/E)</t>
  </si>
  <si>
    <t>up to 2.1A</t>
    <phoneticPr fontId="0" type="noConversion"/>
  </si>
  <si>
    <t>94-152V</t>
    <phoneticPr fontId="0" type="noConversion"/>
  </si>
  <si>
    <t>PLD320-SMT-228(Z/B/E)</t>
  </si>
  <si>
    <t>up to 1.4A</t>
    <phoneticPr fontId="0" type="noConversion"/>
  </si>
  <si>
    <t>142-228V</t>
    <phoneticPr fontId="0" type="noConversion"/>
  </si>
  <si>
    <t>PLD320-SMT-428(Z/B/E)</t>
  </si>
  <si>
    <t>up to 0.7A</t>
    <phoneticPr fontId="0" type="noConversion"/>
  </si>
  <si>
    <t>320-428V</t>
    <phoneticPr fontId="0" type="noConversion"/>
  </si>
  <si>
    <t>High Power</t>
  </si>
  <si>
    <t>Ice Series</t>
  </si>
  <si>
    <t>PLD400-SMT-36(Z/B/E)</t>
    <phoneticPr fontId="0" type="noConversion"/>
  </si>
  <si>
    <t>Constant current &amp; constant voltage output,output current &amp; output voltage programmable,support wireless dimming (Bluetooth or ZigBee protocol)</t>
  </si>
  <si>
    <t>up to 11.1A</t>
    <phoneticPr fontId="0" type="noConversion"/>
  </si>
  <si>
    <t>UL8750 &amp; EN61347-2-13</t>
  </si>
  <si>
    <t>38.24/40.44/40.44</t>
    <phoneticPr fontId="0" type="noConversion"/>
  </si>
  <si>
    <t>Aluminum</t>
    <phoneticPr fontId="0" type="noConversion"/>
  </si>
  <si>
    <t>240*123*54</t>
    <phoneticPr fontId="0" type="noConversion"/>
  </si>
  <si>
    <t>Sample Available</t>
    <phoneticPr fontId="0" type="noConversion"/>
  </si>
  <si>
    <t>jianhuali@fsp-powerland.com</t>
    <phoneticPr fontId="0" type="noConversion"/>
  </si>
  <si>
    <t>PLD400-SMT-42(Z/B/E)</t>
    <phoneticPr fontId="0" type="noConversion"/>
  </si>
  <si>
    <t>up to 9.5A</t>
    <phoneticPr fontId="0" type="noConversion"/>
  </si>
  <si>
    <t>27-42V</t>
    <phoneticPr fontId="0" type="noConversion"/>
  </si>
  <si>
    <t>PLD400-SMT-48(Z/B/E)</t>
    <phoneticPr fontId="0" type="noConversion"/>
  </si>
  <si>
    <t>up to 8.3A</t>
    <phoneticPr fontId="0" type="noConversion"/>
  </si>
  <si>
    <t>PLD400-SMT-54(Z/B/E)</t>
    <phoneticPr fontId="0" type="noConversion"/>
  </si>
  <si>
    <t>up to 7.4A</t>
    <phoneticPr fontId="0" type="noConversion"/>
  </si>
  <si>
    <t>PLD400-SMT-58(Z/B/E)</t>
    <phoneticPr fontId="0" type="noConversion"/>
  </si>
  <si>
    <t>up to 6.8A</t>
    <phoneticPr fontId="0" type="noConversion"/>
  </si>
  <si>
    <t>PLD500-SMT-36(Z/B/E)</t>
    <phoneticPr fontId="0" type="noConversion"/>
  </si>
  <si>
    <t xml:space="preserve">outdoor Constant Current，programmable, </t>
    <phoneticPr fontId="0" type="noConversion"/>
  </si>
  <si>
    <t>0-10V/PWM/Resistor/Clock dimming</t>
  </si>
  <si>
    <t>up to 14A</t>
    <phoneticPr fontId="0" type="noConversion"/>
  </si>
  <si>
    <t>43.38/45.58/45.58</t>
    <phoneticPr fontId="0" type="noConversion"/>
  </si>
  <si>
    <t>PLD500-SMT-42(Z/B/E)</t>
    <phoneticPr fontId="0" type="noConversion"/>
  </si>
  <si>
    <t>up to 11.9A</t>
    <phoneticPr fontId="0" type="noConversion"/>
  </si>
  <si>
    <t>41.18/43.38/43.38</t>
    <phoneticPr fontId="0" type="noConversion"/>
  </si>
  <si>
    <t>PLD500-SMT-48(Z/B/E)</t>
    <phoneticPr fontId="0" type="noConversion"/>
  </si>
  <si>
    <t>up to 11A</t>
    <phoneticPr fontId="0" type="noConversion"/>
  </si>
  <si>
    <t>PLD500-SMT-54(Z/B/E)</t>
    <phoneticPr fontId="0" type="noConversion"/>
  </si>
  <si>
    <t>up to 9A</t>
    <phoneticPr fontId="0" type="noConversion"/>
  </si>
  <si>
    <t>PLD500-SMT-58(Z/B/E)</t>
    <phoneticPr fontId="0" type="noConversion"/>
  </si>
  <si>
    <t>up to 8.5A</t>
    <phoneticPr fontId="0" type="noConversion"/>
  </si>
  <si>
    <t>PLD600-SMT-36(Z/B/E)</t>
    <phoneticPr fontId="0" type="noConversion"/>
  </si>
  <si>
    <t>up to 16.7A</t>
    <phoneticPr fontId="0" type="noConversion"/>
  </si>
  <si>
    <t>UL/cUL/CE</t>
  </si>
  <si>
    <t>45.59/47.80/47.80</t>
    <phoneticPr fontId="0" type="noConversion"/>
  </si>
  <si>
    <t>280*123*54</t>
    <phoneticPr fontId="0" type="noConversion"/>
  </si>
  <si>
    <t>PLD600-SMT-42(Z/B/E)</t>
    <phoneticPr fontId="0" type="noConversion"/>
  </si>
  <si>
    <t>up to 14.3A</t>
    <phoneticPr fontId="0" type="noConversion"/>
  </si>
  <si>
    <t>44.12/46.32/46.32</t>
    <phoneticPr fontId="0" type="noConversion"/>
  </si>
  <si>
    <t>PLD600-SMT-48(Z/B/E)</t>
    <phoneticPr fontId="0" type="noConversion"/>
  </si>
  <si>
    <t>up to 12.5A</t>
    <phoneticPr fontId="0" type="noConversion"/>
  </si>
  <si>
    <t>PLD600-SMT-54(Z/B/E)</t>
    <phoneticPr fontId="0" type="noConversion"/>
  </si>
  <si>
    <t>UL/cUL/CE/CB</t>
  </si>
  <si>
    <t>PLD600-SMT-58(Z/B/E)</t>
    <phoneticPr fontId="0" type="noConversion"/>
  </si>
  <si>
    <t>up to 10.2A</t>
    <phoneticPr fontId="0" type="noConversion"/>
  </si>
  <si>
    <t>PLD720-SMT-36(Z/B/E)</t>
    <phoneticPr fontId="0" type="noConversion"/>
  </si>
  <si>
    <t>up to 20A</t>
    <phoneticPr fontId="0" type="noConversion"/>
  </si>
  <si>
    <t>24-36V</t>
  </si>
  <si>
    <t>53.68/55.88/55.88</t>
    <phoneticPr fontId="0" type="noConversion"/>
  </si>
  <si>
    <t>PLD720-SMT-42(Z/B/E)</t>
    <phoneticPr fontId="0" type="noConversion"/>
  </si>
  <si>
    <t>up to 17.2A</t>
    <phoneticPr fontId="0" type="noConversion"/>
  </si>
  <si>
    <t>27-42V</t>
  </si>
  <si>
    <t>PLD720-SMT-48(Z/B/E)</t>
    <phoneticPr fontId="0" type="noConversion"/>
  </si>
  <si>
    <t>up to 15A</t>
    <phoneticPr fontId="0" type="noConversion"/>
  </si>
  <si>
    <t>32-38V</t>
  </si>
  <si>
    <t>51.47/53.68/53.68</t>
    <phoneticPr fontId="0" type="noConversion"/>
  </si>
  <si>
    <t>PLD720-SMT-54(Z/B/E)</t>
    <phoneticPr fontId="0" type="noConversion"/>
  </si>
  <si>
    <t>up to 13.3A</t>
    <phoneticPr fontId="0" type="noConversion"/>
  </si>
  <si>
    <t>36-54V</t>
  </si>
  <si>
    <t>PLD720-SMT-58(Z/B/E)</t>
    <phoneticPr fontId="0" type="noConversion"/>
  </si>
  <si>
    <t>up to 12.2A</t>
    <phoneticPr fontId="0" type="noConversion"/>
  </si>
  <si>
    <t>40-58.8V</t>
  </si>
  <si>
    <t>PLD640-SMT-24-H1(Z/B/E)</t>
    <phoneticPr fontId="0" type="noConversion"/>
  </si>
  <si>
    <t>up to 25A</t>
    <phoneticPr fontId="0" type="noConversion"/>
  </si>
  <si>
    <t>18-24V</t>
  </si>
  <si>
    <t>UL/cUL</t>
  </si>
  <si>
    <t>50.80/53.00/53.00</t>
    <phoneticPr fontId="0" type="noConversion"/>
  </si>
  <si>
    <t>PLD640-SMT-36-H1(Z/B/E)</t>
    <phoneticPr fontId="0" type="noConversion"/>
  </si>
  <si>
    <t>up to 16.67A</t>
    <phoneticPr fontId="0" type="noConversion"/>
  </si>
  <si>
    <t>27-36V</t>
  </si>
  <si>
    <t>PLD640-SMT-42-H1(Z/B/E)</t>
    <phoneticPr fontId="0" type="noConversion"/>
  </si>
  <si>
    <t>up to 14.28A</t>
    <phoneticPr fontId="0" type="noConversion"/>
  </si>
  <si>
    <t>31-42V</t>
  </si>
  <si>
    <t>PLD640-SMT-48-H1(Z/B/E)</t>
    <phoneticPr fontId="0" type="noConversion"/>
  </si>
  <si>
    <t>36-48V</t>
  </si>
  <si>
    <t>PLD640-SMT-54-H1(Z/B/E)</t>
    <phoneticPr fontId="0" type="noConversion"/>
  </si>
  <si>
    <t>up to 11.11A</t>
    <phoneticPr fontId="0" type="noConversion"/>
  </si>
  <si>
    <t>42-54V</t>
  </si>
  <si>
    <t>pengfeimiao@fsp-powerland.com</t>
    <phoneticPr fontId="0" type="noConversion"/>
  </si>
  <si>
    <t>ICPC</t>
    <phoneticPr fontId="0" type="noConversion"/>
  </si>
  <si>
    <t>PLD720-SMT-24-H1(Z/B/E)</t>
    <phoneticPr fontId="0" type="noConversion"/>
  </si>
  <si>
    <t>up to 30A</t>
    <phoneticPr fontId="0" type="noConversion"/>
  </si>
  <si>
    <r>
      <t>52.5</t>
    </r>
    <r>
      <rPr>
        <sz val="10"/>
        <rFont val="宋体"/>
        <charset val="134"/>
      </rPr>
      <t>0/54.71/54.71</t>
    </r>
  </si>
  <si>
    <t>PLD720-SMT-36-H1(Z/B/E)</t>
    <phoneticPr fontId="0" type="noConversion"/>
  </si>
  <si>
    <t>27-35V</t>
    <phoneticPr fontId="0" type="noConversion"/>
  </si>
  <si>
    <t>PLD720-SMT-42-H1(Z/B/E)</t>
    <phoneticPr fontId="0" type="noConversion"/>
  </si>
  <si>
    <t>up to 17.14A</t>
    <phoneticPr fontId="0" type="noConversion"/>
  </si>
  <si>
    <t>PLD720-SMT-48-H1(Z/B/E)</t>
    <phoneticPr fontId="0" type="noConversion"/>
  </si>
  <si>
    <t>PLD720-SMT-54-H1(Z/B/E)</t>
    <phoneticPr fontId="0" type="noConversion"/>
  </si>
  <si>
    <t>up to 13.33A</t>
    <phoneticPr fontId="0" type="noConversion"/>
  </si>
  <si>
    <t xml:space="preserve">Sample Available </t>
    <phoneticPr fontId="0" type="noConversion"/>
  </si>
  <si>
    <t>PLD600-SMT-24-H2(Z/B/E)</t>
    <phoneticPr fontId="0" type="noConversion"/>
  </si>
  <si>
    <t>0-10V/PWM/Resistor/C+C43lock dimming</t>
  </si>
  <si>
    <t>CE</t>
  </si>
  <si>
    <t>54.50/56.71/56.71</t>
    <phoneticPr fontId="0" type="noConversion"/>
  </si>
  <si>
    <t>260*123*54</t>
    <phoneticPr fontId="0" type="noConversion"/>
  </si>
  <si>
    <t>Sample Available in March 2020</t>
    <phoneticPr fontId="0" type="noConversion"/>
  </si>
  <si>
    <t>PLD600-SMT-36-H2(Z/B/E)</t>
    <phoneticPr fontId="0" type="noConversion"/>
  </si>
  <si>
    <t>PLD600-SMT-42-H2(Z/B/E)</t>
    <phoneticPr fontId="0" type="noConversion"/>
  </si>
  <si>
    <t>53.00/55.21/55.21</t>
    <phoneticPr fontId="0" type="noConversion"/>
  </si>
  <si>
    <t>PLD600-SMT-48-H2(Z/B/E)</t>
    <phoneticPr fontId="0" type="noConversion"/>
  </si>
  <si>
    <t>PLD600-SMT-54-H2(Z/B/E)</t>
    <phoneticPr fontId="0" type="noConversion"/>
  </si>
  <si>
    <t>PLD720-SMT-24-H2(Z/B/E)</t>
    <phoneticPr fontId="0" type="noConversion"/>
  </si>
  <si>
    <t>56.00/58.21/58.21</t>
    <phoneticPr fontId="0" type="noConversion"/>
  </si>
  <si>
    <t>PLD720-SMT-36-H2(Z/B/E)</t>
    <phoneticPr fontId="0" type="noConversion"/>
  </si>
  <si>
    <t>PLD720-SMT-42-H2(Z/B/E)</t>
    <phoneticPr fontId="0" type="noConversion"/>
  </si>
  <si>
    <t>55.00/57.21/57.21</t>
    <phoneticPr fontId="0" type="noConversion"/>
  </si>
  <si>
    <t>PLD720-SMT-48-H2(Z/B/E)</t>
    <phoneticPr fontId="0" type="noConversion"/>
  </si>
  <si>
    <t>PLD720-SMT-54-H2(Z/B/E)</t>
    <phoneticPr fontId="0" type="noConversion"/>
  </si>
  <si>
    <t>PLD600-SMT-54-H3(Z/B/E)</t>
    <phoneticPr fontId="0" type="noConversion"/>
  </si>
  <si>
    <t xml:space="preserve">600Vac outdoor Constant Current，programmable, </t>
    <phoneticPr fontId="0" type="noConversion"/>
  </si>
  <si>
    <r>
      <t>74</t>
    </r>
    <r>
      <rPr>
        <sz val="10"/>
        <rFont val="宋体"/>
        <charset val="134"/>
      </rPr>
      <t>.00/76.21/76.21</t>
    </r>
  </si>
  <si>
    <t>Aluminum</t>
  </si>
  <si>
    <t>265*123*54</t>
    <phoneticPr fontId="0" type="noConversion"/>
  </si>
  <si>
    <t>baoxiangsun@fap-powerland.com</t>
    <phoneticPr fontId="0" type="noConversion"/>
  </si>
  <si>
    <t>FPS</t>
    <phoneticPr fontId="0" type="noConversion"/>
  </si>
  <si>
    <t>PLD600-SMT-48-H3(Z/B/E)</t>
    <phoneticPr fontId="0" type="noConversion"/>
  </si>
  <si>
    <t>PLD720-SMT-54-H3(Z/B/E)</t>
    <phoneticPr fontId="0" type="noConversion"/>
  </si>
  <si>
    <t>42-54V</t>
    <phoneticPr fontId="0" type="noConversion"/>
  </si>
  <si>
    <r>
      <t>86</t>
    </r>
    <r>
      <rPr>
        <sz val="10"/>
        <rFont val="宋体"/>
        <charset val="134"/>
      </rPr>
      <t>.00/88.21/88.21</t>
    </r>
  </si>
  <si>
    <t>PLD720-SMT-48-H3(Z/B/E)</t>
    <phoneticPr fontId="0" type="noConversion"/>
  </si>
  <si>
    <t>up to 14.9A</t>
    <phoneticPr fontId="0" type="noConversion"/>
  </si>
  <si>
    <t>36-48V</t>
    <phoneticPr fontId="0" type="noConversion"/>
  </si>
  <si>
    <t>Wired Dimming Series, Constant Voltage</t>
  </si>
  <si>
    <t>PLD075-1TAF2A-40</t>
    <phoneticPr fontId="0" type="noConversion"/>
  </si>
  <si>
    <t>Indoor Constant Voltage</t>
    <phoneticPr fontId="0" type="noConversion"/>
  </si>
  <si>
    <t>Flexible Seies, Constant Voltage</t>
  </si>
  <si>
    <t>PLD120-SMR-24(Z/B/E)</t>
  </si>
  <si>
    <t>outdoor programmable Constant voltage</t>
    <phoneticPr fontId="0" type="noConversion"/>
  </si>
  <si>
    <t>0-10V/PWM/Rest/DMX(upon request) ultra-deep dimming</t>
    <phoneticPr fontId="0" type="noConversion"/>
  </si>
  <si>
    <t xml:space="preserve">aluminum </t>
    <phoneticPr fontId="0" type="noConversion"/>
  </si>
  <si>
    <t>PLD120-SMR-36(Z/B/E)</t>
  </si>
  <si>
    <t>outdoor programmable Constant Voltage</t>
    <phoneticPr fontId="0" type="noConversion"/>
  </si>
  <si>
    <t>PLD120-SMR-170(Z/B/E)</t>
    <phoneticPr fontId="0" type="noConversion"/>
  </si>
  <si>
    <t>outdoor programmable Constant Voltage</t>
  </si>
  <si>
    <t>0-10V/PWM/Rest/Clock/DMX (upon request) ultra-deep dimming</t>
    <phoneticPr fontId="0" type="noConversion"/>
  </si>
  <si>
    <t>26.47/28.68/28.68</t>
  </si>
  <si>
    <t>up to 12A</t>
  </si>
  <si>
    <t>16-24V</t>
  </si>
  <si>
    <t>29.41/31.62/31.62</t>
  </si>
  <si>
    <t>Samples Availbale in 2-3 weeks</t>
    <phoneticPr fontId="0" type="noConversion"/>
  </si>
  <si>
    <t>33.82/36.03/36.03</t>
  </si>
  <si>
    <t>Ice Series, Constant Voltage</t>
  </si>
  <si>
    <t>Constant current &amp; constant voltage output,output current &amp; output voltage programmable,support wireless dimming (Bluetooth or ZigBee protocol)</t>
    <phoneticPr fontId="0" type="noConversion"/>
  </si>
  <si>
    <t xml:space="preserve">0-10V/PWM/Rset/Clock/DMX (upon request) ultra-deep dimming </t>
    <phoneticPr fontId="0" type="noConversion"/>
  </si>
  <si>
    <t>38.24/40.44/40.44</t>
  </si>
  <si>
    <t xml:space="preserve">outdoor Constant Voltage，programmable, </t>
    <phoneticPr fontId="0" type="noConversion"/>
  </si>
  <si>
    <t>43.38/45.58/45.58</t>
  </si>
  <si>
    <t>41.18/43.38/43.38</t>
  </si>
  <si>
    <t>45.59/47.80/47.80</t>
  </si>
  <si>
    <t>44.12/46.32/46.32</t>
  </si>
  <si>
    <t>53.68/55.88/55.88</t>
  </si>
  <si>
    <t>51.47/53.68/53.68</t>
  </si>
  <si>
    <t xml:space="preserve">600Vac outdoor Constant Voltage，programmable, </t>
    <phoneticPr fontId="0" type="noConversion"/>
  </si>
  <si>
    <t>Indoor Constant Current,Complimentary dual outputs,flicker-free,wireless programmable,wireless color temperature programming and adjusting,  MESH BLT SIG5.0, PLUS isolated 0-10V dimming and 12V aux power complying with UL2019 second edition</t>
  </si>
  <si>
    <t>28-52V/
28-50V/
28-48V/
28-40V</t>
  </si>
  <si>
    <t>28-52V/
28-48V/
28-42V/
28-40V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</si>
</sst>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0.000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sz val="12"/>
      <name val="宋体"/>
      <charset val="134"/>
    </font>
    <font>
      <u/>
      <sz val="12"/>
      <color rgb="FF0000FF"/>
      <name val="Calibri"/>
      <family val="2"/>
    </font>
    <font>
      <u/>
      <sz val="10"/>
      <color rgb="FF0000FF"/>
      <name val="Calibri"/>
      <family val="2"/>
    </font>
    <font>
      <sz val="10"/>
      <name val="宋体"/>
      <charset val="134"/>
    </font>
    <font>
      <b/>
      <sz val="12"/>
      <color rgb="FFFF0000"/>
      <name val="Calibri"/>
      <family val="2"/>
    </font>
    <font>
      <u/>
      <sz val="12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4D79B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DDD9C4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>
      <alignment vertical="center"/>
    </xf>
  </cellStyleXfs>
  <cellXfs count="87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2" fontId="5" fillId="0" borderId="1" xfId="0" applyNumberFormat="1" applyFont="1" applyBorder="1" applyAlignment="1">
      <alignment horizontal="right" vertical="center" wrapText="1"/>
    </xf>
    <xf numFmtId="0" fontId="5" fillId="5" borderId="1" xfId="0" applyFont="1" applyFill="1" applyBorder="1" applyAlignment="1">
      <alignment vertical="center" wrapText="1"/>
    </xf>
    <xf numFmtId="164" fontId="5" fillId="5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164" fontId="5" fillId="6" borderId="1" xfId="1" applyNumberFormat="1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164" fontId="5" fillId="7" borderId="1" xfId="1" applyNumberFormat="1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164" fontId="5" fillId="8" borderId="1" xfId="1" applyNumberFormat="1" applyFont="1" applyFill="1" applyBorder="1" applyAlignment="1">
      <alignment vertical="center" wrapText="1"/>
    </xf>
    <xf numFmtId="164" fontId="5" fillId="5" borderId="1" xfId="1" applyNumberFormat="1" applyFont="1" applyFill="1" applyBorder="1" applyAlignment="1">
      <alignment vertical="center" wrapText="1"/>
    </xf>
    <xf numFmtId="164" fontId="5" fillId="9" borderId="1" xfId="1" applyNumberFormat="1" applyFont="1" applyFill="1" applyBorder="1" applyAlignment="1">
      <alignment vertical="center" wrapText="1"/>
    </xf>
    <xf numFmtId="164" fontId="5" fillId="2" borderId="1" xfId="1" applyNumberFormat="1" applyFont="1" applyFill="1" applyBorder="1" applyAlignment="1">
      <alignment vertical="center" wrapText="1"/>
    </xf>
    <xf numFmtId="164" fontId="5" fillId="10" borderId="1" xfId="1" applyNumberFormat="1" applyFont="1" applyFill="1" applyBorder="1" applyAlignment="1">
      <alignment vertical="center" wrapText="1"/>
    </xf>
    <xf numFmtId="0" fontId="8" fillId="0" borderId="1" xfId="2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right" vertical="center" wrapText="1"/>
    </xf>
    <xf numFmtId="164" fontId="5" fillId="0" borderId="1" xfId="1" applyNumberFormat="1" applyFont="1" applyFill="1" applyBorder="1" applyAlignment="1">
      <alignment vertical="center" wrapText="1"/>
    </xf>
    <xf numFmtId="165" fontId="5" fillId="0" borderId="1" xfId="0" applyNumberFormat="1" applyFont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3" applyFont="1" applyBorder="1" applyAlignment="1">
      <alignment vertical="center" wrapText="1"/>
    </xf>
    <xf numFmtId="0" fontId="6" fillId="0" borderId="1" xfId="3" applyFont="1" applyBorder="1" applyAlignment="1">
      <alignment vertical="center" wrapText="1"/>
    </xf>
    <xf numFmtId="164" fontId="5" fillId="0" borderId="1" xfId="3" applyNumberFormat="1" applyFont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4" fontId="8" fillId="0" borderId="1" xfId="2" applyNumberFormat="1" applyFont="1" applyFill="1" applyBorder="1" applyAlignment="1">
      <alignment vertical="center" wrapText="1"/>
    </xf>
    <xf numFmtId="164" fontId="5" fillId="0" borderId="3" xfId="1" applyNumberFormat="1" applyFont="1" applyFill="1" applyBorder="1" applyAlignment="1">
      <alignment vertical="center" wrapText="1"/>
    </xf>
    <xf numFmtId="164" fontId="5" fillId="0" borderId="0" xfId="1" applyNumberFormat="1" applyFont="1" applyFill="1" applyBorder="1" applyAlignment="1">
      <alignment vertical="center" wrapText="1"/>
    </xf>
    <xf numFmtId="0" fontId="9" fillId="0" borderId="1" xfId="2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right" vertical="center" wrapText="1"/>
    </xf>
    <xf numFmtId="0" fontId="6" fillId="5" borderId="1" xfId="0" applyFont="1" applyFill="1" applyBorder="1" applyAlignment="1">
      <alignment vertical="center" wrapText="1"/>
    </xf>
    <xf numFmtId="164" fontId="6" fillId="5" borderId="1" xfId="0" applyNumberFormat="1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164" fontId="6" fillId="6" borderId="1" xfId="1" applyNumberFormat="1" applyFont="1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164" fontId="6" fillId="7" borderId="1" xfId="1" applyNumberFormat="1" applyFont="1" applyFill="1" applyBorder="1" applyAlignment="1">
      <alignment vertical="center" wrapText="1"/>
    </xf>
    <xf numFmtId="0" fontId="6" fillId="8" borderId="1" xfId="0" applyFont="1" applyFill="1" applyBorder="1" applyAlignment="1">
      <alignment vertical="center" wrapText="1"/>
    </xf>
    <xf numFmtId="164" fontId="6" fillId="8" borderId="1" xfId="1" applyNumberFormat="1" applyFont="1" applyFill="1" applyBorder="1" applyAlignment="1">
      <alignment vertical="center" wrapText="1"/>
    </xf>
    <xf numFmtId="164" fontId="6" fillId="5" borderId="1" xfId="1" applyNumberFormat="1" applyFont="1" applyFill="1" applyBorder="1" applyAlignment="1">
      <alignment vertical="center" wrapText="1"/>
    </xf>
    <xf numFmtId="164" fontId="6" fillId="9" borderId="1" xfId="1" applyNumberFormat="1" applyFont="1" applyFill="1" applyBorder="1" applyAlignment="1">
      <alignment vertical="center" wrapText="1"/>
    </xf>
    <xf numFmtId="164" fontId="6" fillId="2" borderId="1" xfId="1" applyNumberFormat="1" applyFont="1" applyFill="1" applyBorder="1" applyAlignment="1">
      <alignment vertical="center" wrapText="1"/>
    </xf>
    <xf numFmtId="164" fontId="6" fillId="10" borderId="1" xfId="1" applyNumberFormat="1" applyFont="1" applyFill="1" applyBorder="1" applyAlignment="1">
      <alignment vertical="center" wrapText="1"/>
    </xf>
    <xf numFmtId="0" fontId="12" fillId="0" borderId="1" xfId="2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5" fillId="4" borderId="0" xfId="0" applyFont="1" applyFill="1" applyAlignment="1">
      <alignment horizontal="right" vertical="center"/>
    </xf>
    <xf numFmtId="0" fontId="5" fillId="5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5" fillId="7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5" fillId="9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10" borderId="0" xfId="0" applyFont="1" applyFill="1" applyAlignment="1">
      <alignment vertical="center"/>
    </xf>
    <xf numFmtId="0" fontId="3" fillId="11" borderId="1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vertical="center" wrapText="1"/>
    </xf>
    <xf numFmtId="0" fontId="8" fillId="0" borderId="4" xfId="2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11" borderId="3" xfId="0" applyFont="1" applyFill="1" applyBorder="1" applyAlignment="1">
      <alignment vertical="center" wrapText="1"/>
    </xf>
  </cellXfs>
  <cellStyles count="4">
    <cellStyle name="Comma" xfId="1" builtinId="3"/>
    <cellStyle name="Hyperlink" xfId="2" builtinId="8"/>
    <cellStyle name="Normal" xfId="0" builtinId="0"/>
    <cellStyle name="常规 3" xfId="3" xr:uid="{9FD18BD6-C82F-0944-BD79-52A8320FE5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xiaochencao@fsp-powerland.com" TargetMode="External"/><Relationship Id="rId21" Type="http://schemas.openxmlformats.org/officeDocument/2006/relationships/hyperlink" Target="mailto:jianhuali@fsp-powerland.com" TargetMode="External"/><Relationship Id="rId42" Type="http://schemas.openxmlformats.org/officeDocument/2006/relationships/hyperlink" Target="mailto:jianhuali@fsp-powerland.com" TargetMode="External"/><Relationship Id="rId63" Type="http://schemas.openxmlformats.org/officeDocument/2006/relationships/hyperlink" Target="mailto:jianhuali@fsp-powerland.com" TargetMode="External"/><Relationship Id="rId84" Type="http://schemas.openxmlformats.org/officeDocument/2006/relationships/hyperlink" Target="mailto:jianhuali@fsp-powerland.com" TargetMode="External"/><Relationship Id="rId138" Type="http://schemas.openxmlformats.org/officeDocument/2006/relationships/hyperlink" Target="mailto:jianghuali@fsp-powerland.com" TargetMode="External"/><Relationship Id="rId159" Type="http://schemas.openxmlformats.org/officeDocument/2006/relationships/hyperlink" Target="mailto:xiaochencao@fsp-powerland.com" TargetMode="External"/><Relationship Id="rId170" Type="http://schemas.openxmlformats.org/officeDocument/2006/relationships/hyperlink" Target="mailto:zhongqiyu@fsp-powerland.com" TargetMode="External"/><Relationship Id="rId191" Type="http://schemas.openxmlformats.org/officeDocument/2006/relationships/hyperlink" Target="mailto:mingxu@fsp-powerland" TargetMode="External"/><Relationship Id="rId107" Type="http://schemas.openxmlformats.org/officeDocument/2006/relationships/hyperlink" Target="mailto:xiaochencao@fsp-powerland.com" TargetMode="External"/><Relationship Id="rId11" Type="http://schemas.openxmlformats.org/officeDocument/2006/relationships/hyperlink" Target="mailto:pengfeimiao@fsp-powerland.com" TargetMode="External"/><Relationship Id="rId32" Type="http://schemas.openxmlformats.org/officeDocument/2006/relationships/hyperlink" Target="mailto:jianhuali@fsp-powerland.com" TargetMode="External"/><Relationship Id="rId53" Type="http://schemas.openxmlformats.org/officeDocument/2006/relationships/hyperlink" Target="mailto:pengfeimiao@fsp-powerland.com" TargetMode="External"/><Relationship Id="rId74" Type="http://schemas.openxmlformats.org/officeDocument/2006/relationships/hyperlink" Target="mailto:jianhuali@fsp-powerland.com" TargetMode="External"/><Relationship Id="rId128" Type="http://schemas.openxmlformats.org/officeDocument/2006/relationships/hyperlink" Target="mailto:jianghuali@fsp-powerland.com" TargetMode="External"/><Relationship Id="rId149" Type="http://schemas.openxmlformats.org/officeDocument/2006/relationships/hyperlink" Target="mailto:jianghuali@fsp-powerland.com" TargetMode="External"/><Relationship Id="rId5" Type="http://schemas.openxmlformats.org/officeDocument/2006/relationships/hyperlink" Target="mailto:pengfeimiao@fsp-powerland.com" TargetMode="External"/><Relationship Id="rId95" Type="http://schemas.openxmlformats.org/officeDocument/2006/relationships/hyperlink" Target="mailto:zhongqiyu@fsp-powerland.com" TargetMode="External"/><Relationship Id="rId160" Type="http://schemas.openxmlformats.org/officeDocument/2006/relationships/hyperlink" Target="mailto:xiaochencao@fsp-powerland.com" TargetMode="External"/><Relationship Id="rId181" Type="http://schemas.openxmlformats.org/officeDocument/2006/relationships/hyperlink" Target="mailto:zhongqiyu@fsp-powerland.com" TargetMode="External"/><Relationship Id="rId22" Type="http://schemas.openxmlformats.org/officeDocument/2006/relationships/hyperlink" Target="mailto:jianhuali@fsp-powerland.com" TargetMode="External"/><Relationship Id="rId43" Type="http://schemas.openxmlformats.org/officeDocument/2006/relationships/hyperlink" Target="mailto:jianhuali@fsp-powerland.com" TargetMode="External"/><Relationship Id="rId64" Type="http://schemas.openxmlformats.org/officeDocument/2006/relationships/hyperlink" Target="mailto:jianhuali@fsp-powerland.com" TargetMode="External"/><Relationship Id="rId118" Type="http://schemas.openxmlformats.org/officeDocument/2006/relationships/hyperlink" Target="mailto:xiaochencao@fsp-powerland.com" TargetMode="External"/><Relationship Id="rId139" Type="http://schemas.openxmlformats.org/officeDocument/2006/relationships/hyperlink" Target="mailto:jianghuali@fsp-powerland.com" TargetMode="External"/><Relationship Id="rId85" Type="http://schemas.openxmlformats.org/officeDocument/2006/relationships/hyperlink" Target="mailto:jianhuali@fsp-powerland.com" TargetMode="External"/><Relationship Id="rId150" Type="http://schemas.openxmlformats.org/officeDocument/2006/relationships/hyperlink" Target="mailto:juanzhang@fsp-powerland.com" TargetMode="External"/><Relationship Id="rId171" Type="http://schemas.openxmlformats.org/officeDocument/2006/relationships/hyperlink" Target="mailto:zhongqiyu@fsp-powerland.com" TargetMode="External"/><Relationship Id="rId192" Type="http://schemas.openxmlformats.org/officeDocument/2006/relationships/hyperlink" Target="mailto:mingxu@fsp-powerland" TargetMode="External"/><Relationship Id="rId12" Type="http://schemas.openxmlformats.org/officeDocument/2006/relationships/hyperlink" Target="mailto:pengfeimiao@fsp-powerland.com" TargetMode="External"/><Relationship Id="rId33" Type="http://schemas.openxmlformats.org/officeDocument/2006/relationships/hyperlink" Target="mailto:jianhuali@fsp-powerland.com" TargetMode="External"/><Relationship Id="rId108" Type="http://schemas.openxmlformats.org/officeDocument/2006/relationships/hyperlink" Target="mailto:xiaochencao@fsp-powerland.com" TargetMode="External"/><Relationship Id="rId129" Type="http://schemas.openxmlformats.org/officeDocument/2006/relationships/hyperlink" Target="mailto:jianghuali@fsp-powerland.com" TargetMode="External"/><Relationship Id="rId54" Type="http://schemas.openxmlformats.org/officeDocument/2006/relationships/hyperlink" Target="mailto:pengfeimiao@fsp-powerland.com" TargetMode="External"/><Relationship Id="rId75" Type="http://schemas.openxmlformats.org/officeDocument/2006/relationships/hyperlink" Target="mailto:jianhuali@fsp-powerland.com" TargetMode="External"/><Relationship Id="rId96" Type="http://schemas.openxmlformats.org/officeDocument/2006/relationships/hyperlink" Target="mailto:zhongqiyu@fsp-powerland.com" TargetMode="External"/><Relationship Id="rId140" Type="http://schemas.openxmlformats.org/officeDocument/2006/relationships/hyperlink" Target="mailto:jianghuali@fsp-powerland.com" TargetMode="External"/><Relationship Id="rId161" Type="http://schemas.openxmlformats.org/officeDocument/2006/relationships/hyperlink" Target="mailto:xiaochencao@fsp-powerland.com" TargetMode="External"/><Relationship Id="rId182" Type="http://schemas.openxmlformats.org/officeDocument/2006/relationships/hyperlink" Target="mailto:zhongqiyu@fsp-powerland.com" TargetMode="External"/><Relationship Id="rId6" Type="http://schemas.openxmlformats.org/officeDocument/2006/relationships/hyperlink" Target="mailto:pengfeimiao@fsp-powerland.com" TargetMode="External"/><Relationship Id="rId23" Type="http://schemas.openxmlformats.org/officeDocument/2006/relationships/hyperlink" Target="mailto:jianhuali@fsp-powerland.com" TargetMode="External"/><Relationship Id="rId119" Type="http://schemas.openxmlformats.org/officeDocument/2006/relationships/hyperlink" Target="mailto:xiaochencao@fsp-powerland.com" TargetMode="External"/><Relationship Id="rId44" Type="http://schemas.openxmlformats.org/officeDocument/2006/relationships/hyperlink" Target="mailto:jianhuali@fsp-powerland.com" TargetMode="External"/><Relationship Id="rId65" Type="http://schemas.openxmlformats.org/officeDocument/2006/relationships/hyperlink" Target="mailto:jianhuali@fsp-powerland.com" TargetMode="External"/><Relationship Id="rId86" Type="http://schemas.openxmlformats.org/officeDocument/2006/relationships/hyperlink" Target="mailto:jianhuali@fsp-powerland.com" TargetMode="External"/><Relationship Id="rId130" Type="http://schemas.openxmlformats.org/officeDocument/2006/relationships/hyperlink" Target="mailto:jianghuali@fsp-powerland.com" TargetMode="External"/><Relationship Id="rId151" Type="http://schemas.openxmlformats.org/officeDocument/2006/relationships/hyperlink" Target="mailto:zhongqiyu@fsp-powerland.com" TargetMode="External"/><Relationship Id="rId172" Type="http://schemas.openxmlformats.org/officeDocument/2006/relationships/hyperlink" Target="mailto:zhongqiyu@fsp-powerland.com" TargetMode="External"/><Relationship Id="rId193" Type="http://schemas.openxmlformats.org/officeDocument/2006/relationships/hyperlink" Target="mailto:mingxu@fsp-powerland" TargetMode="External"/><Relationship Id="rId13" Type="http://schemas.openxmlformats.org/officeDocument/2006/relationships/hyperlink" Target="mailto:pengfeimiao@fsp-powerland.com" TargetMode="External"/><Relationship Id="rId109" Type="http://schemas.openxmlformats.org/officeDocument/2006/relationships/hyperlink" Target="mailto:xiaochencao@fsp-powerland.com" TargetMode="External"/><Relationship Id="rId34" Type="http://schemas.openxmlformats.org/officeDocument/2006/relationships/hyperlink" Target="mailto:jianhuali@fsp-powerland.com" TargetMode="External"/><Relationship Id="rId50" Type="http://schemas.openxmlformats.org/officeDocument/2006/relationships/hyperlink" Target="mailto:pengfeimiao@fsp-powerland.com" TargetMode="External"/><Relationship Id="rId55" Type="http://schemas.openxmlformats.org/officeDocument/2006/relationships/hyperlink" Target="mailto:pengfeimiao@fsp-powerland.com" TargetMode="External"/><Relationship Id="rId76" Type="http://schemas.openxmlformats.org/officeDocument/2006/relationships/hyperlink" Target="mailto:jianhuali@fsp-powerland.com" TargetMode="External"/><Relationship Id="rId97" Type="http://schemas.openxmlformats.org/officeDocument/2006/relationships/hyperlink" Target="mailto:zhongqiyu@fsp-powerland.com" TargetMode="External"/><Relationship Id="rId104" Type="http://schemas.openxmlformats.org/officeDocument/2006/relationships/hyperlink" Target="mailto:xiaochencao@fsp-powerland.com" TargetMode="External"/><Relationship Id="rId120" Type="http://schemas.openxmlformats.org/officeDocument/2006/relationships/hyperlink" Target="mailto:xiaochencao@fsp-powerland.com" TargetMode="External"/><Relationship Id="rId125" Type="http://schemas.openxmlformats.org/officeDocument/2006/relationships/hyperlink" Target="mailto:xiaochencao@fsp-powerland.com" TargetMode="External"/><Relationship Id="rId141" Type="http://schemas.openxmlformats.org/officeDocument/2006/relationships/hyperlink" Target="mailto:jianghuali@fsp-powerland.com" TargetMode="External"/><Relationship Id="rId146" Type="http://schemas.openxmlformats.org/officeDocument/2006/relationships/hyperlink" Target="mailto:jianghuali@fsp-powerland.com" TargetMode="External"/><Relationship Id="rId167" Type="http://schemas.openxmlformats.org/officeDocument/2006/relationships/hyperlink" Target="mailto:xiaochencao@fsp-powerland.com" TargetMode="External"/><Relationship Id="rId188" Type="http://schemas.openxmlformats.org/officeDocument/2006/relationships/hyperlink" Target="mailto:mingxu@fsp-powerland" TargetMode="External"/><Relationship Id="rId7" Type="http://schemas.openxmlformats.org/officeDocument/2006/relationships/hyperlink" Target="mailto:pengfeimiao@fsp-powerland.com" TargetMode="External"/><Relationship Id="rId71" Type="http://schemas.openxmlformats.org/officeDocument/2006/relationships/hyperlink" Target="mailto:jianhuali@fsp-powerland.com" TargetMode="External"/><Relationship Id="rId92" Type="http://schemas.openxmlformats.org/officeDocument/2006/relationships/hyperlink" Target="mailto:zhongqiyu@fsp-powerland.com" TargetMode="External"/><Relationship Id="rId162" Type="http://schemas.openxmlformats.org/officeDocument/2006/relationships/hyperlink" Target="mailto:xiaochencao@fsp-powerland.com" TargetMode="External"/><Relationship Id="rId183" Type="http://schemas.openxmlformats.org/officeDocument/2006/relationships/hyperlink" Target="mailto:zhongqiyu@fsp-powerland.com" TargetMode="External"/><Relationship Id="rId2" Type="http://schemas.openxmlformats.org/officeDocument/2006/relationships/hyperlink" Target="mailto:baoxiangsun@fap-powerland.com" TargetMode="External"/><Relationship Id="rId29" Type="http://schemas.openxmlformats.org/officeDocument/2006/relationships/hyperlink" Target="mailto:jianhuali@fsp-powerland.com" TargetMode="External"/><Relationship Id="rId24" Type="http://schemas.openxmlformats.org/officeDocument/2006/relationships/hyperlink" Target="mailto:jianhuali@fsp-powerland.com" TargetMode="External"/><Relationship Id="rId40" Type="http://schemas.openxmlformats.org/officeDocument/2006/relationships/hyperlink" Target="mailto:jianhuali@fsp-powerland.com" TargetMode="External"/><Relationship Id="rId45" Type="http://schemas.openxmlformats.org/officeDocument/2006/relationships/hyperlink" Target="mailto:baoxiangsun@fap-powerland.com" TargetMode="External"/><Relationship Id="rId66" Type="http://schemas.openxmlformats.org/officeDocument/2006/relationships/hyperlink" Target="mailto:jianhuali@fsp-powerland.com" TargetMode="External"/><Relationship Id="rId87" Type="http://schemas.openxmlformats.org/officeDocument/2006/relationships/hyperlink" Target="mailto:jianhuali@fsp-powerland.com" TargetMode="External"/><Relationship Id="rId110" Type="http://schemas.openxmlformats.org/officeDocument/2006/relationships/hyperlink" Target="mailto:xiaochencao@fsp-powerland.com" TargetMode="External"/><Relationship Id="rId115" Type="http://schemas.openxmlformats.org/officeDocument/2006/relationships/hyperlink" Target="mailto:xiaochencao@fsp-powerland.com" TargetMode="External"/><Relationship Id="rId131" Type="http://schemas.openxmlformats.org/officeDocument/2006/relationships/hyperlink" Target="mailto:jianghuali@fsp-powerland.com" TargetMode="External"/><Relationship Id="rId136" Type="http://schemas.openxmlformats.org/officeDocument/2006/relationships/hyperlink" Target="mailto:jianghuali@fsp-powerland.com" TargetMode="External"/><Relationship Id="rId157" Type="http://schemas.openxmlformats.org/officeDocument/2006/relationships/hyperlink" Target="mailto:zhongqiyu@fsp-powerland.com" TargetMode="External"/><Relationship Id="rId178" Type="http://schemas.openxmlformats.org/officeDocument/2006/relationships/hyperlink" Target="mailto:zhongqiyu@fsp-powerland.com" TargetMode="External"/><Relationship Id="rId61" Type="http://schemas.openxmlformats.org/officeDocument/2006/relationships/hyperlink" Target="mailto:jianhuali@fsp-powerland.com" TargetMode="External"/><Relationship Id="rId82" Type="http://schemas.openxmlformats.org/officeDocument/2006/relationships/hyperlink" Target="mailto:jianhuali@fsp-powerland.com" TargetMode="External"/><Relationship Id="rId152" Type="http://schemas.openxmlformats.org/officeDocument/2006/relationships/hyperlink" Target="mailto:zhongqiyu@fsp-powerland.com" TargetMode="External"/><Relationship Id="rId173" Type="http://schemas.openxmlformats.org/officeDocument/2006/relationships/hyperlink" Target="mailto:zhongqiyu@fsp-powerland.com" TargetMode="External"/><Relationship Id="rId194" Type="http://schemas.openxmlformats.org/officeDocument/2006/relationships/hyperlink" Target="mailto:xiaoqingli@fsp-powerland.com" TargetMode="External"/><Relationship Id="rId19" Type="http://schemas.openxmlformats.org/officeDocument/2006/relationships/hyperlink" Target="mailto:jianhuali@fsp-powerland.com" TargetMode="External"/><Relationship Id="rId14" Type="http://schemas.openxmlformats.org/officeDocument/2006/relationships/hyperlink" Target="mailto:pengfeimiao@fsp-powerland.com" TargetMode="External"/><Relationship Id="rId30" Type="http://schemas.openxmlformats.org/officeDocument/2006/relationships/hyperlink" Target="mailto:jianhuali@fsp-powerland.com" TargetMode="External"/><Relationship Id="rId35" Type="http://schemas.openxmlformats.org/officeDocument/2006/relationships/hyperlink" Target="mailto:jianhuali@fsp-powerland.com" TargetMode="External"/><Relationship Id="rId56" Type="http://schemas.openxmlformats.org/officeDocument/2006/relationships/hyperlink" Target="mailto:pengfeimiao@fsp-powerland.com" TargetMode="External"/><Relationship Id="rId77" Type="http://schemas.openxmlformats.org/officeDocument/2006/relationships/hyperlink" Target="mailto:jianhuali@fsp-powerland.com" TargetMode="External"/><Relationship Id="rId100" Type="http://schemas.openxmlformats.org/officeDocument/2006/relationships/hyperlink" Target="mailto:xiaochencao@fsp-powerland.com" TargetMode="External"/><Relationship Id="rId105" Type="http://schemas.openxmlformats.org/officeDocument/2006/relationships/hyperlink" Target="mailto:xiaochencao@fsp-powerland.com" TargetMode="External"/><Relationship Id="rId126" Type="http://schemas.openxmlformats.org/officeDocument/2006/relationships/hyperlink" Target="mailto:xiaochencao@fsp-powerland.com" TargetMode="External"/><Relationship Id="rId147" Type="http://schemas.openxmlformats.org/officeDocument/2006/relationships/hyperlink" Target="mailto:jianghuali@fsp-powerland.com" TargetMode="External"/><Relationship Id="rId168" Type="http://schemas.openxmlformats.org/officeDocument/2006/relationships/hyperlink" Target="mailto:xiaochencao@fsp-powerland.com" TargetMode="External"/><Relationship Id="rId8" Type="http://schemas.openxmlformats.org/officeDocument/2006/relationships/hyperlink" Target="mailto:pengfeimiao@fsp-powerland.com" TargetMode="External"/><Relationship Id="rId51" Type="http://schemas.openxmlformats.org/officeDocument/2006/relationships/hyperlink" Target="mailto:pengfeimiao@fsp-powerland.com" TargetMode="External"/><Relationship Id="rId72" Type="http://schemas.openxmlformats.org/officeDocument/2006/relationships/hyperlink" Target="mailto:jianhuali@fsp-powerland.com" TargetMode="External"/><Relationship Id="rId93" Type="http://schemas.openxmlformats.org/officeDocument/2006/relationships/hyperlink" Target="mailto:zhongqiyu@fsp-powerland.com" TargetMode="External"/><Relationship Id="rId98" Type="http://schemas.openxmlformats.org/officeDocument/2006/relationships/hyperlink" Target="mailto:zhongqiyu@fsp-powerland.com" TargetMode="External"/><Relationship Id="rId121" Type="http://schemas.openxmlformats.org/officeDocument/2006/relationships/hyperlink" Target="mailto:xiaochencao@fsp-powerland.com" TargetMode="External"/><Relationship Id="rId142" Type="http://schemas.openxmlformats.org/officeDocument/2006/relationships/hyperlink" Target="mailto:jianghuali@fsp-powerland.com" TargetMode="External"/><Relationship Id="rId163" Type="http://schemas.openxmlformats.org/officeDocument/2006/relationships/hyperlink" Target="mailto:xiaochencao@fsp-powerland.com" TargetMode="External"/><Relationship Id="rId184" Type="http://schemas.openxmlformats.org/officeDocument/2006/relationships/hyperlink" Target="mailto:zhongqiyu@fsp-powerland.com" TargetMode="External"/><Relationship Id="rId189" Type="http://schemas.openxmlformats.org/officeDocument/2006/relationships/hyperlink" Target="mailto:mingxu@fsp-powerland" TargetMode="External"/><Relationship Id="rId3" Type="http://schemas.openxmlformats.org/officeDocument/2006/relationships/hyperlink" Target="mailto:baoxiangsun@fap-powerland.com" TargetMode="External"/><Relationship Id="rId25" Type="http://schemas.openxmlformats.org/officeDocument/2006/relationships/hyperlink" Target="mailto:jianhuali@fsp-powerland.com" TargetMode="External"/><Relationship Id="rId46" Type="http://schemas.openxmlformats.org/officeDocument/2006/relationships/hyperlink" Target="mailto:baoxiangsun@fap-powerland.com" TargetMode="External"/><Relationship Id="rId67" Type="http://schemas.openxmlformats.org/officeDocument/2006/relationships/hyperlink" Target="mailto:jianhuali@fsp-powerland.com" TargetMode="External"/><Relationship Id="rId116" Type="http://schemas.openxmlformats.org/officeDocument/2006/relationships/hyperlink" Target="mailto:xiaochencao@fsp-powerland.com" TargetMode="External"/><Relationship Id="rId137" Type="http://schemas.openxmlformats.org/officeDocument/2006/relationships/hyperlink" Target="mailto:jianghuali@fsp-powerland.com" TargetMode="External"/><Relationship Id="rId158" Type="http://schemas.openxmlformats.org/officeDocument/2006/relationships/hyperlink" Target="mailto:zhongqiyu@fsp-powerland.com" TargetMode="External"/><Relationship Id="rId20" Type="http://schemas.openxmlformats.org/officeDocument/2006/relationships/hyperlink" Target="mailto:jianhuali@fsp-powerland.com" TargetMode="External"/><Relationship Id="rId41" Type="http://schemas.openxmlformats.org/officeDocument/2006/relationships/hyperlink" Target="mailto:jianhuali@fsp-powerland.com" TargetMode="External"/><Relationship Id="rId62" Type="http://schemas.openxmlformats.org/officeDocument/2006/relationships/hyperlink" Target="mailto:jianhuali@fsp-powerland.com" TargetMode="External"/><Relationship Id="rId83" Type="http://schemas.openxmlformats.org/officeDocument/2006/relationships/hyperlink" Target="mailto:jianhuali@fsp-powerland.com" TargetMode="External"/><Relationship Id="rId88" Type="http://schemas.openxmlformats.org/officeDocument/2006/relationships/hyperlink" Target="mailto:jianhuali@fsp-powerland.com" TargetMode="External"/><Relationship Id="rId111" Type="http://schemas.openxmlformats.org/officeDocument/2006/relationships/hyperlink" Target="mailto:xiaochencao@fsp-powerland.com" TargetMode="External"/><Relationship Id="rId132" Type="http://schemas.openxmlformats.org/officeDocument/2006/relationships/hyperlink" Target="mailto:jianghuali@fsp-powerland.com" TargetMode="External"/><Relationship Id="rId153" Type="http://schemas.openxmlformats.org/officeDocument/2006/relationships/hyperlink" Target="mailto:zhongqiyu@fsp-powerland.com" TargetMode="External"/><Relationship Id="rId174" Type="http://schemas.openxmlformats.org/officeDocument/2006/relationships/hyperlink" Target="mailto:zhongqiyu@fsp-powerland.com" TargetMode="External"/><Relationship Id="rId179" Type="http://schemas.openxmlformats.org/officeDocument/2006/relationships/hyperlink" Target="mailto:zhongqiyu@fsp-powerland.com" TargetMode="External"/><Relationship Id="rId190" Type="http://schemas.openxmlformats.org/officeDocument/2006/relationships/hyperlink" Target="mailto:mingxu@fsp-powerland" TargetMode="External"/><Relationship Id="rId15" Type="http://schemas.openxmlformats.org/officeDocument/2006/relationships/hyperlink" Target="mailto:pengfeimiao@fsp-powerland.com" TargetMode="External"/><Relationship Id="rId36" Type="http://schemas.openxmlformats.org/officeDocument/2006/relationships/hyperlink" Target="mailto:jianhuali@fsp-powerland.com" TargetMode="External"/><Relationship Id="rId57" Type="http://schemas.openxmlformats.org/officeDocument/2006/relationships/hyperlink" Target="mailto:pengfeimiao@fsp-powerland.com" TargetMode="External"/><Relationship Id="rId106" Type="http://schemas.openxmlformats.org/officeDocument/2006/relationships/hyperlink" Target="mailto:xiaochencao@fsp-powerland.com" TargetMode="External"/><Relationship Id="rId127" Type="http://schemas.openxmlformats.org/officeDocument/2006/relationships/hyperlink" Target="mailto:xiaochencao@fsp-powerland.com" TargetMode="External"/><Relationship Id="rId10" Type="http://schemas.openxmlformats.org/officeDocument/2006/relationships/hyperlink" Target="mailto:pengfeimiao@fsp-powerland.com" TargetMode="External"/><Relationship Id="rId31" Type="http://schemas.openxmlformats.org/officeDocument/2006/relationships/hyperlink" Target="mailto:jianhuali@fsp-powerland.com" TargetMode="External"/><Relationship Id="rId52" Type="http://schemas.openxmlformats.org/officeDocument/2006/relationships/hyperlink" Target="mailto:pengfeimiao@fsp-powerland.com" TargetMode="External"/><Relationship Id="rId73" Type="http://schemas.openxmlformats.org/officeDocument/2006/relationships/hyperlink" Target="mailto:jianhuali@fsp-powerland.com" TargetMode="External"/><Relationship Id="rId78" Type="http://schemas.openxmlformats.org/officeDocument/2006/relationships/hyperlink" Target="mailto:jianhuali@fsp-powerland.com" TargetMode="External"/><Relationship Id="rId94" Type="http://schemas.openxmlformats.org/officeDocument/2006/relationships/hyperlink" Target="mailto:zhongqiyu@fsp-powerland.com" TargetMode="External"/><Relationship Id="rId99" Type="http://schemas.openxmlformats.org/officeDocument/2006/relationships/hyperlink" Target="mailto:zhongqiyu@fsp-powerland.com" TargetMode="External"/><Relationship Id="rId101" Type="http://schemas.openxmlformats.org/officeDocument/2006/relationships/hyperlink" Target="mailto:xiaochencao@fsp-powerland.com" TargetMode="External"/><Relationship Id="rId122" Type="http://schemas.openxmlformats.org/officeDocument/2006/relationships/hyperlink" Target="mailto:xiaochencao@fsp-powerland.com" TargetMode="External"/><Relationship Id="rId143" Type="http://schemas.openxmlformats.org/officeDocument/2006/relationships/hyperlink" Target="mailto:jianghuali@fsp-powerland.com" TargetMode="External"/><Relationship Id="rId148" Type="http://schemas.openxmlformats.org/officeDocument/2006/relationships/hyperlink" Target="mailto:jianghuali@fsp-powerland.com" TargetMode="External"/><Relationship Id="rId164" Type="http://schemas.openxmlformats.org/officeDocument/2006/relationships/hyperlink" Target="mailto:xiaochencao@fsp-powerland.com" TargetMode="External"/><Relationship Id="rId169" Type="http://schemas.openxmlformats.org/officeDocument/2006/relationships/hyperlink" Target="mailto:zhongqiyu@fsp-powerland.com" TargetMode="External"/><Relationship Id="rId185" Type="http://schemas.openxmlformats.org/officeDocument/2006/relationships/hyperlink" Target="mailto:zhongqiyu@fsp-powerland.com" TargetMode="External"/><Relationship Id="rId4" Type="http://schemas.openxmlformats.org/officeDocument/2006/relationships/hyperlink" Target="mailto:baoxiangsun@fap-powerland.com" TargetMode="External"/><Relationship Id="rId9" Type="http://schemas.openxmlformats.org/officeDocument/2006/relationships/hyperlink" Target="mailto:pengfeimiao@fsp-powerland.com" TargetMode="External"/><Relationship Id="rId180" Type="http://schemas.openxmlformats.org/officeDocument/2006/relationships/hyperlink" Target="mailto:zhongqiyu@fsp-powerland.com" TargetMode="External"/><Relationship Id="rId26" Type="http://schemas.openxmlformats.org/officeDocument/2006/relationships/hyperlink" Target="mailto:jianhuali@fsp-powerland.com" TargetMode="External"/><Relationship Id="rId47" Type="http://schemas.openxmlformats.org/officeDocument/2006/relationships/hyperlink" Target="mailto:baoxiangsun@fap-powerland.com" TargetMode="External"/><Relationship Id="rId68" Type="http://schemas.openxmlformats.org/officeDocument/2006/relationships/hyperlink" Target="mailto:jianhuali@fsp-powerland.com" TargetMode="External"/><Relationship Id="rId89" Type="http://schemas.openxmlformats.org/officeDocument/2006/relationships/hyperlink" Target="mailto:zhongqiyu@fsp-powerland.com" TargetMode="External"/><Relationship Id="rId112" Type="http://schemas.openxmlformats.org/officeDocument/2006/relationships/hyperlink" Target="mailto:xiaochencao@fsp-powerland.com" TargetMode="External"/><Relationship Id="rId133" Type="http://schemas.openxmlformats.org/officeDocument/2006/relationships/hyperlink" Target="mailto:jianghuali@fsp-powerland.com" TargetMode="External"/><Relationship Id="rId154" Type="http://schemas.openxmlformats.org/officeDocument/2006/relationships/hyperlink" Target="mailto:zhongqiyu@fsp-powerland.com" TargetMode="External"/><Relationship Id="rId175" Type="http://schemas.openxmlformats.org/officeDocument/2006/relationships/hyperlink" Target="mailto:zhongqiyu@fsp-powerland.com" TargetMode="External"/><Relationship Id="rId16" Type="http://schemas.openxmlformats.org/officeDocument/2006/relationships/hyperlink" Target="mailto:pengfeimiao@fsp-powerland.com" TargetMode="External"/><Relationship Id="rId37" Type="http://schemas.openxmlformats.org/officeDocument/2006/relationships/hyperlink" Target="mailto:jianhuali@fsp-powerland.com" TargetMode="External"/><Relationship Id="rId58" Type="http://schemas.openxmlformats.org/officeDocument/2006/relationships/hyperlink" Target="mailto:pengfeimiao@fsp-powerland.com" TargetMode="External"/><Relationship Id="rId79" Type="http://schemas.openxmlformats.org/officeDocument/2006/relationships/hyperlink" Target="mailto:jianhuali@fsp-powerland.com" TargetMode="External"/><Relationship Id="rId102" Type="http://schemas.openxmlformats.org/officeDocument/2006/relationships/hyperlink" Target="mailto:xiaochencao@fsp-powerland.com" TargetMode="External"/><Relationship Id="rId123" Type="http://schemas.openxmlformats.org/officeDocument/2006/relationships/hyperlink" Target="mailto:xiaochencao@fsp-powerland.com" TargetMode="External"/><Relationship Id="rId144" Type="http://schemas.openxmlformats.org/officeDocument/2006/relationships/hyperlink" Target="mailto:jianghuali@fsp-powerland.com" TargetMode="External"/><Relationship Id="rId90" Type="http://schemas.openxmlformats.org/officeDocument/2006/relationships/hyperlink" Target="mailto:zhongqiyu@fsp-powerland.com" TargetMode="External"/><Relationship Id="rId165" Type="http://schemas.openxmlformats.org/officeDocument/2006/relationships/hyperlink" Target="mailto:xiaochencao@fsp-powerland.com" TargetMode="External"/><Relationship Id="rId186" Type="http://schemas.openxmlformats.org/officeDocument/2006/relationships/hyperlink" Target="mailto:mingxu@fsp-powerland" TargetMode="External"/><Relationship Id="rId27" Type="http://schemas.openxmlformats.org/officeDocument/2006/relationships/hyperlink" Target="mailto:jianhuali@fsp-powerland.com" TargetMode="External"/><Relationship Id="rId48" Type="http://schemas.openxmlformats.org/officeDocument/2006/relationships/hyperlink" Target="mailto:baoxiangsun@fap-powerland.com" TargetMode="External"/><Relationship Id="rId69" Type="http://schemas.openxmlformats.org/officeDocument/2006/relationships/hyperlink" Target="mailto:jianhuali@fsp-powerland.com" TargetMode="External"/><Relationship Id="rId113" Type="http://schemas.openxmlformats.org/officeDocument/2006/relationships/hyperlink" Target="mailto:xiaochencao@fsp-powerland.com" TargetMode="External"/><Relationship Id="rId134" Type="http://schemas.openxmlformats.org/officeDocument/2006/relationships/hyperlink" Target="mailto:jianghuali@fsp-powerland.com" TargetMode="External"/><Relationship Id="rId80" Type="http://schemas.openxmlformats.org/officeDocument/2006/relationships/hyperlink" Target="mailto:jianhuali@fsp-powerland.com" TargetMode="External"/><Relationship Id="rId155" Type="http://schemas.openxmlformats.org/officeDocument/2006/relationships/hyperlink" Target="mailto:zhongqiyu@fsp-powerland.com" TargetMode="External"/><Relationship Id="rId176" Type="http://schemas.openxmlformats.org/officeDocument/2006/relationships/hyperlink" Target="mailto:zhongqiyu@fsp-powerland.com" TargetMode="External"/><Relationship Id="rId17" Type="http://schemas.openxmlformats.org/officeDocument/2006/relationships/hyperlink" Target="mailto:jianhuali@fsp-powerland.com" TargetMode="External"/><Relationship Id="rId38" Type="http://schemas.openxmlformats.org/officeDocument/2006/relationships/hyperlink" Target="mailto:jianhuali@fsp-powerland.com" TargetMode="External"/><Relationship Id="rId59" Type="http://schemas.openxmlformats.org/officeDocument/2006/relationships/hyperlink" Target="mailto:pengfeimiao@fsp-powerland.com" TargetMode="External"/><Relationship Id="rId103" Type="http://schemas.openxmlformats.org/officeDocument/2006/relationships/hyperlink" Target="mailto:xiaochencao@fsp-powerland.com" TargetMode="External"/><Relationship Id="rId124" Type="http://schemas.openxmlformats.org/officeDocument/2006/relationships/hyperlink" Target="mailto:xiaochencao@fsp-powerland.com" TargetMode="External"/><Relationship Id="rId70" Type="http://schemas.openxmlformats.org/officeDocument/2006/relationships/hyperlink" Target="mailto:jianhuali@fsp-powerland.com" TargetMode="External"/><Relationship Id="rId91" Type="http://schemas.openxmlformats.org/officeDocument/2006/relationships/hyperlink" Target="mailto:zhongqiyu@fsp-powerland.com" TargetMode="External"/><Relationship Id="rId145" Type="http://schemas.openxmlformats.org/officeDocument/2006/relationships/hyperlink" Target="mailto:jianghuali@fsp-powerland.com" TargetMode="External"/><Relationship Id="rId166" Type="http://schemas.openxmlformats.org/officeDocument/2006/relationships/hyperlink" Target="mailto:xiaochencao@fsp-powerland.com" TargetMode="External"/><Relationship Id="rId187" Type="http://schemas.openxmlformats.org/officeDocument/2006/relationships/hyperlink" Target="mailto:mingxu@fsp-powerland" TargetMode="External"/><Relationship Id="rId1" Type="http://schemas.openxmlformats.org/officeDocument/2006/relationships/hyperlink" Target="mailto:baoxiangsun@fap-powerland.com" TargetMode="External"/><Relationship Id="rId28" Type="http://schemas.openxmlformats.org/officeDocument/2006/relationships/hyperlink" Target="mailto:jianhuali@fsp-powerland.com" TargetMode="External"/><Relationship Id="rId49" Type="http://schemas.openxmlformats.org/officeDocument/2006/relationships/hyperlink" Target="mailto:pengfeimiao@fsp-powerland.com" TargetMode="External"/><Relationship Id="rId114" Type="http://schemas.openxmlformats.org/officeDocument/2006/relationships/hyperlink" Target="mailto:xiaochencao@fsp-powerland.com" TargetMode="External"/><Relationship Id="rId60" Type="http://schemas.openxmlformats.org/officeDocument/2006/relationships/hyperlink" Target="mailto:pengfeimiao@fsp-powerland.com" TargetMode="External"/><Relationship Id="rId81" Type="http://schemas.openxmlformats.org/officeDocument/2006/relationships/hyperlink" Target="mailto:jianhuali@fsp-powerland.com" TargetMode="External"/><Relationship Id="rId135" Type="http://schemas.openxmlformats.org/officeDocument/2006/relationships/hyperlink" Target="mailto:jianghuali@fsp-powerland.com" TargetMode="External"/><Relationship Id="rId156" Type="http://schemas.openxmlformats.org/officeDocument/2006/relationships/hyperlink" Target="mailto:zhongqiyu@fsp-powerland.com" TargetMode="External"/><Relationship Id="rId177" Type="http://schemas.openxmlformats.org/officeDocument/2006/relationships/hyperlink" Target="mailto:zhongqiyu@fsp-powerland.com" TargetMode="External"/><Relationship Id="rId18" Type="http://schemas.openxmlformats.org/officeDocument/2006/relationships/hyperlink" Target="mailto:jianhuali@fsp-powerland.com" TargetMode="External"/><Relationship Id="rId39" Type="http://schemas.openxmlformats.org/officeDocument/2006/relationships/hyperlink" Target="mailto:jianhuali@fsp-powerlan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020C6-53CE-CE42-BB64-F29190FC8768}">
  <dimension ref="A1:AT201"/>
  <sheetViews>
    <sheetView tabSelected="1" topLeftCell="A172" zoomScale="116" zoomScaleNormal="57" workbookViewId="0">
      <selection activeCell="C180" sqref="C180"/>
    </sheetView>
  </sheetViews>
  <sheetFormatPr baseColWidth="10" defaultColWidth="9" defaultRowHeight="16"/>
  <cols>
    <col min="1" max="1" width="12.6640625" style="45" bestFit="1" customWidth="1"/>
    <col min="2" max="2" width="12.6640625" style="71" customWidth="1"/>
    <col min="3" max="3" width="18.1640625" style="71" customWidth="1"/>
    <col min="4" max="4" width="33.5" style="72" customWidth="1"/>
    <col min="5" max="5" width="22.1640625" style="72" customWidth="1"/>
    <col min="6" max="6" width="26.5" style="72" customWidth="1"/>
    <col min="7" max="7" width="12.83203125" style="72" customWidth="1"/>
    <col min="8" max="8" width="14.6640625" style="72" customWidth="1"/>
    <col min="9" max="9" width="10.6640625" style="72" customWidth="1"/>
    <col min="10" max="10" width="9" style="72"/>
    <col min="11" max="11" width="8.5" style="72" customWidth="1"/>
    <col min="12" max="12" width="8.6640625" style="72" customWidth="1"/>
    <col min="13" max="13" width="17.6640625" style="73" customWidth="1"/>
    <col min="14" max="15" width="12.1640625" style="74" customWidth="1"/>
    <col min="16" max="17" width="12.6640625" style="75" customWidth="1"/>
    <col min="18" max="19" width="12.6640625" style="76" customWidth="1"/>
    <col min="20" max="21" width="12.6640625" style="77" customWidth="1"/>
    <col min="22" max="23" width="12.6640625" style="74" customWidth="1"/>
    <col min="24" max="24" width="12.6640625" style="78" customWidth="1"/>
    <col min="25" max="25" width="12.6640625" style="79" customWidth="1"/>
    <col min="26" max="26" width="12.6640625" style="80" customWidth="1"/>
    <col min="27" max="27" width="12.6640625" style="78" customWidth="1"/>
    <col min="28" max="28" width="12.6640625" style="79" customWidth="1"/>
    <col min="29" max="29" width="12.6640625" style="80" customWidth="1"/>
    <col min="30" max="30" width="11.6640625" style="35" customWidth="1"/>
    <col min="31" max="31" width="15.83203125" style="35" customWidth="1"/>
    <col min="32" max="32" width="18.1640625" style="35" customWidth="1"/>
    <col min="33" max="33" width="33.5" style="35" customWidth="1"/>
    <col min="34" max="35" width="15.83203125" style="35" customWidth="1"/>
    <col min="36" max="36" width="10.33203125" style="35" bestFit="1" customWidth="1"/>
    <col min="37" max="39" width="9" style="35"/>
    <col min="40" max="40" width="12.1640625" style="35" bestFit="1" customWidth="1"/>
    <col min="41" max="256" width="9" style="35"/>
    <col min="257" max="257" width="12.6640625" style="35" bestFit="1" customWidth="1"/>
    <col min="258" max="258" width="12.6640625" style="35" customWidth="1"/>
    <col min="259" max="259" width="18.1640625" style="35" customWidth="1"/>
    <col min="260" max="260" width="33.5" style="35" customWidth="1"/>
    <col min="261" max="261" width="22.1640625" style="35" customWidth="1"/>
    <col min="262" max="262" width="26.5" style="35" customWidth="1"/>
    <col min="263" max="263" width="12.83203125" style="35" customWidth="1"/>
    <col min="264" max="264" width="14.6640625" style="35" customWidth="1"/>
    <col min="265" max="265" width="10.6640625" style="35" customWidth="1"/>
    <col min="266" max="266" width="9" style="35"/>
    <col min="267" max="267" width="8.5" style="35" customWidth="1"/>
    <col min="268" max="268" width="8.6640625" style="35" customWidth="1"/>
    <col min="269" max="269" width="17.6640625" style="35" customWidth="1"/>
    <col min="270" max="271" width="12.1640625" style="35" customWidth="1"/>
    <col min="272" max="285" width="12.6640625" style="35" customWidth="1"/>
    <col min="286" max="286" width="11.6640625" style="35" customWidth="1"/>
    <col min="287" max="287" width="15.83203125" style="35" customWidth="1"/>
    <col min="288" max="288" width="18.1640625" style="35" customWidth="1"/>
    <col min="289" max="289" width="33.5" style="35" customWidth="1"/>
    <col min="290" max="291" width="15.83203125" style="35" customWidth="1"/>
    <col min="292" max="292" width="10.33203125" style="35" bestFit="1" customWidth="1"/>
    <col min="293" max="295" width="9" style="35"/>
    <col min="296" max="296" width="12.1640625" style="35" bestFit="1" customWidth="1"/>
    <col min="297" max="512" width="9" style="35"/>
    <col min="513" max="513" width="12.6640625" style="35" bestFit="1" customWidth="1"/>
    <col min="514" max="514" width="12.6640625" style="35" customWidth="1"/>
    <col min="515" max="515" width="18.1640625" style="35" customWidth="1"/>
    <col min="516" max="516" width="33.5" style="35" customWidth="1"/>
    <col min="517" max="517" width="22.1640625" style="35" customWidth="1"/>
    <col min="518" max="518" width="26.5" style="35" customWidth="1"/>
    <col min="519" max="519" width="12.83203125" style="35" customWidth="1"/>
    <col min="520" max="520" width="14.6640625" style="35" customWidth="1"/>
    <col min="521" max="521" width="10.6640625" style="35" customWidth="1"/>
    <col min="522" max="522" width="9" style="35"/>
    <col min="523" max="523" width="8.5" style="35" customWidth="1"/>
    <col min="524" max="524" width="8.6640625" style="35" customWidth="1"/>
    <col min="525" max="525" width="17.6640625" style="35" customWidth="1"/>
    <col min="526" max="527" width="12.1640625" style="35" customWidth="1"/>
    <col min="528" max="541" width="12.6640625" style="35" customWidth="1"/>
    <col min="542" max="542" width="11.6640625" style="35" customWidth="1"/>
    <col min="543" max="543" width="15.83203125" style="35" customWidth="1"/>
    <col min="544" max="544" width="18.1640625" style="35" customWidth="1"/>
    <col min="545" max="545" width="33.5" style="35" customWidth="1"/>
    <col min="546" max="547" width="15.83203125" style="35" customWidth="1"/>
    <col min="548" max="548" width="10.33203125" style="35" bestFit="1" customWidth="1"/>
    <col min="549" max="551" width="9" style="35"/>
    <col min="552" max="552" width="12.1640625" style="35" bestFit="1" customWidth="1"/>
    <col min="553" max="768" width="9" style="35"/>
    <col min="769" max="769" width="12.6640625" style="35" bestFit="1" customWidth="1"/>
    <col min="770" max="770" width="12.6640625" style="35" customWidth="1"/>
    <col min="771" max="771" width="18.1640625" style="35" customWidth="1"/>
    <col min="772" max="772" width="33.5" style="35" customWidth="1"/>
    <col min="773" max="773" width="22.1640625" style="35" customWidth="1"/>
    <col min="774" max="774" width="26.5" style="35" customWidth="1"/>
    <col min="775" max="775" width="12.83203125" style="35" customWidth="1"/>
    <col min="776" max="776" width="14.6640625" style="35" customWidth="1"/>
    <col min="777" max="777" width="10.6640625" style="35" customWidth="1"/>
    <col min="778" max="778" width="9" style="35"/>
    <col min="779" max="779" width="8.5" style="35" customWidth="1"/>
    <col min="780" max="780" width="8.6640625" style="35" customWidth="1"/>
    <col min="781" max="781" width="17.6640625" style="35" customWidth="1"/>
    <col min="782" max="783" width="12.1640625" style="35" customWidth="1"/>
    <col min="784" max="797" width="12.6640625" style="35" customWidth="1"/>
    <col min="798" max="798" width="11.6640625" style="35" customWidth="1"/>
    <col min="799" max="799" width="15.83203125" style="35" customWidth="1"/>
    <col min="800" max="800" width="18.1640625" style="35" customWidth="1"/>
    <col min="801" max="801" width="33.5" style="35" customWidth="1"/>
    <col min="802" max="803" width="15.83203125" style="35" customWidth="1"/>
    <col min="804" max="804" width="10.33203125" style="35" bestFit="1" customWidth="1"/>
    <col min="805" max="807" width="9" style="35"/>
    <col min="808" max="808" width="12.1640625" style="35" bestFit="1" customWidth="1"/>
    <col min="809" max="1024" width="9" style="35"/>
    <col min="1025" max="1025" width="12.6640625" style="35" bestFit="1" customWidth="1"/>
    <col min="1026" max="1026" width="12.6640625" style="35" customWidth="1"/>
    <col min="1027" max="1027" width="18.1640625" style="35" customWidth="1"/>
    <col min="1028" max="1028" width="33.5" style="35" customWidth="1"/>
    <col min="1029" max="1029" width="22.1640625" style="35" customWidth="1"/>
    <col min="1030" max="1030" width="26.5" style="35" customWidth="1"/>
    <col min="1031" max="1031" width="12.83203125" style="35" customWidth="1"/>
    <col min="1032" max="1032" width="14.6640625" style="35" customWidth="1"/>
    <col min="1033" max="1033" width="10.6640625" style="35" customWidth="1"/>
    <col min="1034" max="1034" width="9" style="35"/>
    <col min="1035" max="1035" width="8.5" style="35" customWidth="1"/>
    <col min="1036" max="1036" width="8.6640625" style="35" customWidth="1"/>
    <col min="1037" max="1037" width="17.6640625" style="35" customWidth="1"/>
    <col min="1038" max="1039" width="12.1640625" style="35" customWidth="1"/>
    <col min="1040" max="1053" width="12.6640625" style="35" customWidth="1"/>
    <col min="1054" max="1054" width="11.6640625" style="35" customWidth="1"/>
    <col min="1055" max="1055" width="15.83203125" style="35" customWidth="1"/>
    <col min="1056" max="1056" width="18.1640625" style="35" customWidth="1"/>
    <col min="1057" max="1057" width="33.5" style="35" customWidth="1"/>
    <col min="1058" max="1059" width="15.83203125" style="35" customWidth="1"/>
    <col min="1060" max="1060" width="10.33203125" style="35" bestFit="1" customWidth="1"/>
    <col min="1061" max="1063" width="9" style="35"/>
    <col min="1064" max="1064" width="12.1640625" style="35" bestFit="1" customWidth="1"/>
    <col min="1065" max="1280" width="9" style="35"/>
    <col min="1281" max="1281" width="12.6640625" style="35" bestFit="1" customWidth="1"/>
    <col min="1282" max="1282" width="12.6640625" style="35" customWidth="1"/>
    <col min="1283" max="1283" width="18.1640625" style="35" customWidth="1"/>
    <col min="1284" max="1284" width="33.5" style="35" customWidth="1"/>
    <col min="1285" max="1285" width="22.1640625" style="35" customWidth="1"/>
    <col min="1286" max="1286" width="26.5" style="35" customWidth="1"/>
    <col min="1287" max="1287" width="12.83203125" style="35" customWidth="1"/>
    <col min="1288" max="1288" width="14.6640625" style="35" customWidth="1"/>
    <col min="1289" max="1289" width="10.6640625" style="35" customWidth="1"/>
    <col min="1290" max="1290" width="9" style="35"/>
    <col min="1291" max="1291" width="8.5" style="35" customWidth="1"/>
    <col min="1292" max="1292" width="8.6640625" style="35" customWidth="1"/>
    <col min="1293" max="1293" width="17.6640625" style="35" customWidth="1"/>
    <col min="1294" max="1295" width="12.1640625" style="35" customWidth="1"/>
    <col min="1296" max="1309" width="12.6640625" style="35" customWidth="1"/>
    <col min="1310" max="1310" width="11.6640625" style="35" customWidth="1"/>
    <col min="1311" max="1311" width="15.83203125" style="35" customWidth="1"/>
    <col min="1312" max="1312" width="18.1640625" style="35" customWidth="1"/>
    <col min="1313" max="1313" width="33.5" style="35" customWidth="1"/>
    <col min="1314" max="1315" width="15.83203125" style="35" customWidth="1"/>
    <col min="1316" max="1316" width="10.33203125" style="35" bestFit="1" customWidth="1"/>
    <col min="1317" max="1319" width="9" style="35"/>
    <col min="1320" max="1320" width="12.1640625" style="35" bestFit="1" customWidth="1"/>
    <col min="1321" max="1536" width="9" style="35"/>
    <col min="1537" max="1537" width="12.6640625" style="35" bestFit="1" customWidth="1"/>
    <col min="1538" max="1538" width="12.6640625" style="35" customWidth="1"/>
    <col min="1539" max="1539" width="18.1640625" style="35" customWidth="1"/>
    <col min="1540" max="1540" width="33.5" style="35" customWidth="1"/>
    <col min="1541" max="1541" width="22.1640625" style="35" customWidth="1"/>
    <col min="1542" max="1542" width="26.5" style="35" customWidth="1"/>
    <col min="1543" max="1543" width="12.83203125" style="35" customWidth="1"/>
    <col min="1544" max="1544" width="14.6640625" style="35" customWidth="1"/>
    <col min="1545" max="1545" width="10.6640625" style="35" customWidth="1"/>
    <col min="1546" max="1546" width="9" style="35"/>
    <col min="1547" max="1547" width="8.5" style="35" customWidth="1"/>
    <col min="1548" max="1548" width="8.6640625" style="35" customWidth="1"/>
    <col min="1549" max="1549" width="17.6640625" style="35" customWidth="1"/>
    <col min="1550" max="1551" width="12.1640625" style="35" customWidth="1"/>
    <col min="1552" max="1565" width="12.6640625" style="35" customWidth="1"/>
    <col min="1566" max="1566" width="11.6640625" style="35" customWidth="1"/>
    <col min="1567" max="1567" width="15.83203125" style="35" customWidth="1"/>
    <col min="1568" max="1568" width="18.1640625" style="35" customWidth="1"/>
    <col min="1569" max="1569" width="33.5" style="35" customWidth="1"/>
    <col min="1570" max="1571" width="15.83203125" style="35" customWidth="1"/>
    <col min="1572" max="1572" width="10.33203125" style="35" bestFit="1" customWidth="1"/>
    <col min="1573" max="1575" width="9" style="35"/>
    <col min="1576" max="1576" width="12.1640625" style="35" bestFit="1" customWidth="1"/>
    <col min="1577" max="1792" width="9" style="35"/>
    <col min="1793" max="1793" width="12.6640625" style="35" bestFit="1" customWidth="1"/>
    <col min="1794" max="1794" width="12.6640625" style="35" customWidth="1"/>
    <col min="1795" max="1795" width="18.1640625" style="35" customWidth="1"/>
    <col min="1796" max="1796" width="33.5" style="35" customWidth="1"/>
    <col min="1797" max="1797" width="22.1640625" style="35" customWidth="1"/>
    <col min="1798" max="1798" width="26.5" style="35" customWidth="1"/>
    <col min="1799" max="1799" width="12.83203125" style="35" customWidth="1"/>
    <col min="1800" max="1800" width="14.6640625" style="35" customWidth="1"/>
    <col min="1801" max="1801" width="10.6640625" style="35" customWidth="1"/>
    <col min="1802" max="1802" width="9" style="35"/>
    <col min="1803" max="1803" width="8.5" style="35" customWidth="1"/>
    <col min="1804" max="1804" width="8.6640625" style="35" customWidth="1"/>
    <col min="1805" max="1805" width="17.6640625" style="35" customWidth="1"/>
    <col min="1806" max="1807" width="12.1640625" style="35" customWidth="1"/>
    <col min="1808" max="1821" width="12.6640625" style="35" customWidth="1"/>
    <col min="1822" max="1822" width="11.6640625" style="35" customWidth="1"/>
    <col min="1823" max="1823" width="15.83203125" style="35" customWidth="1"/>
    <col min="1824" max="1824" width="18.1640625" style="35" customWidth="1"/>
    <col min="1825" max="1825" width="33.5" style="35" customWidth="1"/>
    <col min="1826" max="1827" width="15.83203125" style="35" customWidth="1"/>
    <col min="1828" max="1828" width="10.33203125" style="35" bestFit="1" customWidth="1"/>
    <col min="1829" max="1831" width="9" style="35"/>
    <col min="1832" max="1832" width="12.1640625" style="35" bestFit="1" customWidth="1"/>
    <col min="1833" max="2048" width="9" style="35"/>
    <col min="2049" max="2049" width="12.6640625" style="35" bestFit="1" customWidth="1"/>
    <col min="2050" max="2050" width="12.6640625" style="35" customWidth="1"/>
    <col min="2051" max="2051" width="18.1640625" style="35" customWidth="1"/>
    <col min="2052" max="2052" width="33.5" style="35" customWidth="1"/>
    <col min="2053" max="2053" width="22.1640625" style="35" customWidth="1"/>
    <col min="2054" max="2054" width="26.5" style="35" customWidth="1"/>
    <col min="2055" max="2055" width="12.83203125" style="35" customWidth="1"/>
    <col min="2056" max="2056" width="14.6640625" style="35" customWidth="1"/>
    <col min="2057" max="2057" width="10.6640625" style="35" customWidth="1"/>
    <col min="2058" max="2058" width="9" style="35"/>
    <col min="2059" max="2059" width="8.5" style="35" customWidth="1"/>
    <col min="2060" max="2060" width="8.6640625" style="35" customWidth="1"/>
    <col min="2061" max="2061" width="17.6640625" style="35" customWidth="1"/>
    <col min="2062" max="2063" width="12.1640625" style="35" customWidth="1"/>
    <col min="2064" max="2077" width="12.6640625" style="35" customWidth="1"/>
    <col min="2078" max="2078" width="11.6640625" style="35" customWidth="1"/>
    <col min="2079" max="2079" width="15.83203125" style="35" customWidth="1"/>
    <col min="2080" max="2080" width="18.1640625" style="35" customWidth="1"/>
    <col min="2081" max="2081" width="33.5" style="35" customWidth="1"/>
    <col min="2082" max="2083" width="15.83203125" style="35" customWidth="1"/>
    <col min="2084" max="2084" width="10.33203125" style="35" bestFit="1" customWidth="1"/>
    <col min="2085" max="2087" width="9" style="35"/>
    <col min="2088" max="2088" width="12.1640625" style="35" bestFit="1" customWidth="1"/>
    <col min="2089" max="2304" width="9" style="35"/>
    <col min="2305" max="2305" width="12.6640625" style="35" bestFit="1" customWidth="1"/>
    <col min="2306" max="2306" width="12.6640625" style="35" customWidth="1"/>
    <col min="2307" max="2307" width="18.1640625" style="35" customWidth="1"/>
    <col min="2308" max="2308" width="33.5" style="35" customWidth="1"/>
    <col min="2309" max="2309" width="22.1640625" style="35" customWidth="1"/>
    <col min="2310" max="2310" width="26.5" style="35" customWidth="1"/>
    <col min="2311" max="2311" width="12.83203125" style="35" customWidth="1"/>
    <col min="2312" max="2312" width="14.6640625" style="35" customWidth="1"/>
    <col min="2313" max="2313" width="10.6640625" style="35" customWidth="1"/>
    <col min="2314" max="2314" width="9" style="35"/>
    <col min="2315" max="2315" width="8.5" style="35" customWidth="1"/>
    <col min="2316" max="2316" width="8.6640625" style="35" customWidth="1"/>
    <col min="2317" max="2317" width="17.6640625" style="35" customWidth="1"/>
    <col min="2318" max="2319" width="12.1640625" style="35" customWidth="1"/>
    <col min="2320" max="2333" width="12.6640625" style="35" customWidth="1"/>
    <col min="2334" max="2334" width="11.6640625" style="35" customWidth="1"/>
    <col min="2335" max="2335" width="15.83203125" style="35" customWidth="1"/>
    <col min="2336" max="2336" width="18.1640625" style="35" customWidth="1"/>
    <col min="2337" max="2337" width="33.5" style="35" customWidth="1"/>
    <col min="2338" max="2339" width="15.83203125" style="35" customWidth="1"/>
    <col min="2340" max="2340" width="10.33203125" style="35" bestFit="1" customWidth="1"/>
    <col min="2341" max="2343" width="9" style="35"/>
    <col min="2344" max="2344" width="12.1640625" style="35" bestFit="1" customWidth="1"/>
    <col min="2345" max="2560" width="9" style="35"/>
    <col min="2561" max="2561" width="12.6640625" style="35" bestFit="1" customWidth="1"/>
    <col min="2562" max="2562" width="12.6640625" style="35" customWidth="1"/>
    <col min="2563" max="2563" width="18.1640625" style="35" customWidth="1"/>
    <col min="2564" max="2564" width="33.5" style="35" customWidth="1"/>
    <col min="2565" max="2565" width="22.1640625" style="35" customWidth="1"/>
    <col min="2566" max="2566" width="26.5" style="35" customWidth="1"/>
    <col min="2567" max="2567" width="12.83203125" style="35" customWidth="1"/>
    <col min="2568" max="2568" width="14.6640625" style="35" customWidth="1"/>
    <col min="2569" max="2569" width="10.6640625" style="35" customWidth="1"/>
    <col min="2570" max="2570" width="9" style="35"/>
    <col min="2571" max="2571" width="8.5" style="35" customWidth="1"/>
    <col min="2572" max="2572" width="8.6640625" style="35" customWidth="1"/>
    <col min="2573" max="2573" width="17.6640625" style="35" customWidth="1"/>
    <col min="2574" max="2575" width="12.1640625" style="35" customWidth="1"/>
    <col min="2576" max="2589" width="12.6640625" style="35" customWidth="1"/>
    <col min="2590" max="2590" width="11.6640625" style="35" customWidth="1"/>
    <col min="2591" max="2591" width="15.83203125" style="35" customWidth="1"/>
    <col min="2592" max="2592" width="18.1640625" style="35" customWidth="1"/>
    <col min="2593" max="2593" width="33.5" style="35" customWidth="1"/>
    <col min="2594" max="2595" width="15.83203125" style="35" customWidth="1"/>
    <col min="2596" max="2596" width="10.33203125" style="35" bestFit="1" customWidth="1"/>
    <col min="2597" max="2599" width="9" style="35"/>
    <col min="2600" max="2600" width="12.1640625" style="35" bestFit="1" customWidth="1"/>
    <col min="2601" max="2816" width="9" style="35"/>
    <col min="2817" max="2817" width="12.6640625" style="35" bestFit="1" customWidth="1"/>
    <col min="2818" max="2818" width="12.6640625" style="35" customWidth="1"/>
    <col min="2819" max="2819" width="18.1640625" style="35" customWidth="1"/>
    <col min="2820" max="2820" width="33.5" style="35" customWidth="1"/>
    <col min="2821" max="2821" width="22.1640625" style="35" customWidth="1"/>
    <col min="2822" max="2822" width="26.5" style="35" customWidth="1"/>
    <col min="2823" max="2823" width="12.83203125" style="35" customWidth="1"/>
    <col min="2824" max="2824" width="14.6640625" style="35" customWidth="1"/>
    <col min="2825" max="2825" width="10.6640625" style="35" customWidth="1"/>
    <col min="2826" max="2826" width="9" style="35"/>
    <col min="2827" max="2827" width="8.5" style="35" customWidth="1"/>
    <col min="2828" max="2828" width="8.6640625" style="35" customWidth="1"/>
    <col min="2829" max="2829" width="17.6640625" style="35" customWidth="1"/>
    <col min="2830" max="2831" width="12.1640625" style="35" customWidth="1"/>
    <col min="2832" max="2845" width="12.6640625" style="35" customWidth="1"/>
    <col min="2846" max="2846" width="11.6640625" style="35" customWidth="1"/>
    <col min="2847" max="2847" width="15.83203125" style="35" customWidth="1"/>
    <col min="2848" max="2848" width="18.1640625" style="35" customWidth="1"/>
    <col min="2849" max="2849" width="33.5" style="35" customWidth="1"/>
    <col min="2850" max="2851" width="15.83203125" style="35" customWidth="1"/>
    <col min="2852" max="2852" width="10.33203125" style="35" bestFit="1" customWidth="1"/>
    <col min="2853" max="2855" width="9" style="35"/>
    <col min="2856" max="2856" width="12.1640625" style="35" bestFit="1" customWidth="1"/>
    <col min="2857" max="3072" width="9" style="35"/>
    <col min="3073" max="3073" width="12.6640625" style="35" bestFit="1" customWidth="1"/>
    <col min="3074" max="3074" width="12.6640625" style="35" customWidth="1"/>
    <col min="3075" max="3075" width="18.1640625" style="35" customWidth="1"/>
    <col min="3076" max="3076" width="33.5" style="35" customWidth="1"/>
    <col min="3077" max="3077" width="22.1640625" style="35" customWidth="1"/>
    <col min="3078" max="3078" width="26.5" style="35" customWidth="1"/>
    <col min="3079" max="3079" width="12.83203125" style="35" customWidth="1"/>
    <col min="3080" max="3080" width="14.6640625" style="35" customWidth="1"/>
    <col min="3081" max="3081" width="10.6640625" style="35" customWidth="1"/>
    <col min="3082" max="3082" width="9" style="35"/>
    <col min="3083" max="3083" width="8.5" style="35" customWidth="1"/>
    <col min="3084" max="3084" width="8.6640625" style="35" customWidth="1"/>
    <col min="3085" max="3085" width="17.6640625" style="35" customWidth="1"/>
    <col min="3086" max="3087" width="12.1640625" style="35" customWidth="1"/>
    <col min="3088" max="3101" width="12.6640625" style="35" customWidth="1"/>
    <col min="3102" max="3102" width="11.6640625" style="35" customWidth="1"/>
    <col min="3103" max="3103" width="15.83203125" style="35" customWidth="1"/>
    <col min="3104" max="3104" width="18.1640625" style="35" customWidth="1"/>
    <col min="3105" max="3105" width="33.5" style="35" customWidth="1"/>
    <col min="3106" max="3107" width="15.83203125" style="35" customWidth="1"/>
    <col min="3108" max="3108" width="10.33203125" style="35" bestFit="1" customWidth="1"/>
    <col min="3109" max="3111" width="9" style="35"/>
    <col min="3112" max="3112" width="12.1640625" style="35" bestFit="1" customWidth="1"/>
    <col min="3113" max="3328" width="9" style="35"/>
    <col min="3329" max="3329" width="12.6640625" style="35" bestFit="1" customWidth="1"/>
    <col min="3330" max="3330" width="12.6640625" style="35" customWidth="1"/>
    <col min="3331" max="3331" width="18.1640625" style="35" customWidth="1"/>
    <col min="3332" max="3332" width="33.5" style="35" customWidth="1"/>
    <col min="3333" max="3333" width="22.1640625" style="35" customWidth="1"/>
    <col min="3334" max="3334" width="26.5" style="35" customWidth="1"/>
    <col min="3335" max="3335" width="12.83203125" style="35" customWidth="1"/>
    <col min="3336" max="3336" width="14.6640625" style="35" customWidth="1"/>
    <col min="3337" max="3337" width="10.6640625" style="35" customWidth="1"/>
    <col min="3338" max="3338" width="9" style="35"/>
    <col min="3339" max="3339" width="8.5" style="35" customWidth="1"/>
    <col min="3340" max="3340" width="8.6640625" style="35" customWidth="1"/>
    <col min="3341" max="3341" width="17.6640625" style="35" customWidth="1"/>
    <col min="3342" max="3343" width="12.1640625" style="35" customWidth="1"/>
    <col min="3344" max="3357" width="12.6640625" style="35" customWidth="1"/>
    <col min="3358" max="3358" width="11.6640625" style="35" customWidth="1"/>
    <col min="3359" max="3359" width="15.83203125" style="35" customWidth="1"/>
    <col min="3360" max="3360" width="18.1640625" style="35" customWidth="1"/>
    <col min="3361" max="3361" width="33.5" style="35" customWidth="1"/>
    <col min="3362" max="3363" width="15.83203125" style="35" customWidth="1"/>
    <col min="3364" max="3364" width="10.33203125" style="35" bestFit="1" customWidth="1"/>
    <col min="3365" max="3367" width="9" style="35"/>
    <col min="3368" max="3368" width="12.1640625" style="35" bestFit="1" customWidth="1"/>
    <col min="3369" max="3584" width="9" style="35"/>
    <col min="3585" max="3585" width="12.6640625" style="35" bestFit="1" customWidth="1"/>
    <col min="3586" max="3586" width="12.6640625" style="35" customWidth="1"/>
    <col min="3587" max="3587" width="18.1640625" style="35" customWidth="1"/>
    <col min="3588" max="3588" width="33.5" style="35" customWidth="1"/>
    <col min="3589" max="3589" width="22.1640625" style="35" customWidth="1"/>
    <col min="3590" max="3590" width="26.5" style="35" customWidth="1"/>
    <col min="3591" max="3591" width="12.83203125" style="35" customWidth="1"/>
    <col min="3592" max="3592" width="14.6640625" style="35" customWidth="1"/>
    <col min="3593" max="3593" width="10.6640625" style="35" customWidth="1"/>
    <col min="3594" max="3594" width="9" style="35"/>
    <col min="3595" max="3595" width="8.5" style="35" customWidth="1"/>
    <col min="3596" max="3596" width="8.6640625" style="35" customWidth="1"/>
    <col min="3597" max="3597" width="17.6640625" style="35" customWidth="1"/>
    <col min="3598" max="3599" width="12.1640625" style="35" customWidth="1"/>
    <col min="3600" max="3613" width="12.6640625" style="35" customWidth="1"/>
    <col min="3614" max="3614" width="11.6640625" style="35" customWidth="1"/>
    <col min="3615" max="3615" width="15.83203125" style="35" customWidth="1"/>
    <col min="3616" max="3616" width="18.1640625" style="35" customWidth="1"/>
    <col min="3617" max="3617" width="33.5" style="35" customWidth="1"/>
    <col min="3618" max="3619" width="15.83203125" style="35" customWidth="1"/>
    <col min="3620" max="3620" width="10.33203125" style="35" bestFit="1" customWidth="1"/>
    <col min="3621" max="3623" width="9" style="35"/>
    <col min="3624" max="3624" width="12.1640625" style="35" bestFit="1" customWidth="1"/>
    <col min="3625" max="3840" width="9" style="35"/>
    <col min="3841" max="3841" width="12.6640625" style="35" bestFit="1" customWidth="1"/>
    <col min="3842" max="3842" width="12.6640625" style="35" customWidth="1"/>
    <col min="3843" max="3843" width="18.1640625" style="35" customWidth="1"/>
    <col min="3844" max="3844" width="33.5" style="35" customWidth="1"/>
    <col min="3845" max="3845" width="22.1640625" style="35" customWidth="1"/>
    <col min="3846" max="3846" width="26.5" style="35" customWidth="1"/>
    <col min="3847" max="3847" width="12.83203125" style="35" customWidth="1"/>
    <col min="3848" max="3848" width="14.6640625" style="35" customWidth="1"/>
    <col min="3849" max="3849" width="10.6640625" style="35" customWidth="1"/>
    <col min="3850" max="3850" width="9" style="35"/>
    <col min="3851" max="3851" width="8.5" style="35" customWidth="1"/>
    <col min="3852" max="3852" width="8.6640625" style="35" customWidth="1"/>
    <col min="3853" max="3853" width="17.6640625" style="35" customWidth="1"/>
    <col min="3854" max="3855" width="12.1640625" style="35" customWidth="1"/>
    <col min="3856" max="3869" width="12.6640625" style="35" customWidth="1"/>
    <col min="3870" max="3870" width="11.6640625" style="35" customWidth="1"/>
    <col min="3871" max="3871" width="15.83203125" style="35" customWidth="1"/>
    <col min="3872" max="3872" width="18.1640625" style="35" customWidth="1"/>
    <col min="3873" max="3873" width="33.5" style="35" customWidth="1"/>
    <col min="3874" max="3875" width="15.83203125" style="35" customWidth="1"/>
    <col min="3876" max="3876" width="10.33203125" style="35" bestFit="1" customWidth="1"/>
    <col min="3877" max="3879" width="9" style="35"/>
    <col min="3880" max="3880" width="12.1640625" style="35" bestFit="1" customWidth="1"/>
    <col min="3881" max="4096" width="9" style="35"/>
    <col min="4097" max="4097" width="12.6640625" style="35" bestFit="1" customWidth="1"/>
    <col min="4098" max="4098" width="12.6640625" style="35" customWidth="1"/>
    <col min="4099" max="4099" width="18.1640625" style="35" customWidth="1"/>
    <col min="4100" max="4100" width="33.5" style="35" customWidth="1"/>
    <col min="4101" max="4101" width="22.1640625" style="35" customWidth="1"/>
    <col min="4102" max="4102" width="26.5" style="35" customWidth="1"/>
    <col min="4103" max="4103" width="12.83203125" style="35" customWidth="1"/>
    <col min="4104" max="4104" width="14.6640625" style="35" customWidth="1"/>
    <col min="4105" max="4105" width="10.6640625" style="35" customWidth="1"/>
    <col min="4106" max="4106" width="9" style="35"/>
    <col min="4107" max="4107" width="8.5" style="35" customWidth="1"/>
    <col min="4108" max="4108" width="8.6640625" style="35" customWidth="1"/>
    <col min="4109" max="4109" width="17.6640625" style="35" customWidth="1"/>
    <col min="4110" max="4111" width="12.1640625" style="35" customWidth="1"/>
    <col min="4112" max="4125" width="12.6640625" style="35" customWidth="1"/>
    <col min="4126" max="4126" width="11.6640625" style="35" customWidth="1"/>
    <col min="4127" max="4127" width="15.83203125" style="35" customWidth="1"/>
    <col min="4128" max="4128" width="18.1640625" style="35" customWidth="1"/>
    <col min="4129" max="4129" width="33.5" style="35" customWidth="1"/>
    <col min="4130" max="4131" width="15.83203125" style="35" customWidth="1"/>
    <col min="4132" max="4132" width="10.33203125" style="35" bestFit="1" customWidth="1"/>
    <col min="4133" max="4135" width="9" style="35"/>
    <col min="4136" max="4136" width="12.1640625" style="35" bestFit="1" customWidth="1"/>
    <col min="4137" max="4352" width="9" style="35"/>
    <col min="4353" max="4353" width="12.6640625" style="35" bestFit="1" customWidth="1"/>
    <col min="4354" max="4354" width="12.6640625" style="35" customWidth="1"/>
    <col min="4355" max="4355" width="18.1640625" style="35" customWidth="1"/>
    <col min="4356" max="4356" width="33.5" style="35" customWidth="1"/>
    <col min="4357" max="4357" width="22.1640625" style="35" customWidth="1"/>
    <col min="4358" max="4358" width="26.5" style="35" customWidth="1"/>
    <col min="4359" max="4359" width="12.83203125" style="35" customWidth="1"/>
    <col min="4360" max="4360" width="14.6640625" style="35" customWidth="1"/>
    <col min="4361" max="4361" width="10.6640625" style="35" customWidth="1"/>
    <col min="4362" max="4362" width="9" style="35"/>
    <col min="4363" max="4363" width="8.5" style="35" customWidth="1"/>
    <col min="4364" max="4364" width="8.6640625" style="35" customWidth="1"/>
    <col min="4365" max="4365" width="17.6640625" style="35" customWidth="1"/>
    <col min="4366" max="4367" width="12.1640625" style="35" customWidth="1"/>
    <col min="4368" max="4381" width="12.6640625" style="35" customWidth="1"/>
    <col min="4382" max="4382" width="11.6640625" style="35" customWidth="1"/>
    <col min="4383" max="4383" width="15.83203125" style="35" customWidth="1"/>
    <col min="4384" max="4384" width="18.1640625" style="35" customWidth="1"/>
    <col min="4385" max="4385" width="33.5" style="35" customWidth="1"/>
    <col min="4386" max="4387" width="15.83203125" style="35" customWidth="1"/>
    <col min="4388" max="4388" width="10.33203125" style="35" bestFit="1" customWidth="1"/>
    <col min="4389" max="4391" width="9" style="35"/>
    <col min="4392" max="4392" width="12.1640625" style="35" bestFit="1" customWidth="1"/>
    <col min="4393" max="4608" width="9" style="35"/>
    <col min="4609" max="4609" width="12.6640625" style="35" bestFit="1" customWidth="1"/>
    <col min="4610" max="4610" width="12.6640625" style="35" customWidth="1"/>
    <col min="4611" max="4611" width="18.1640625" style="35" customWidth="1"/>
    <col min="4612" max="4612" width="33.5" style="35" customWidth="1"/>
    <col min="4613" max="4613" width="22.1640625" style="35" customWidth="1"/>
    <col min="4614" max="4614" width="26.5" style="35" customWidth="1"/>
    <col min="4615" max="4615" width="12.83203125" style="35" customWidth="1"/>
    <col min="4616" max="4616" width="14.6640625" style="35" customWidth="1"/>
    <col min="4617" max="4617" width="10.6640625" style="35" customWidth="1"/>
    <col min="4618" max="4618" width="9" style="35"/>
    <col min="4619" max="4619" width="8.5" style="35" customWidth="1"/>
    <col min="4620" max="4620" width="8.6640625" style="35" customWidth="1"/>
    <col min="4621" max="4621" width="17.6640625" style="35" customWidth="1"/>
    <col min="4622" max="4623" width="12.1640625" style="35" customWidth="1"/>
    <col min="4624" max="4637" width="12.6640625" style="35" customWidth="1"/>
    <col min="4638" max="4638" width="11.6640625" style="35" customWidth="1"/>
    <col min="4639" max="4639" width="15.83203125" style="35" customWidth="1"/>
    <col min="4640" max="4640" width="18.1640625" style="35" customWidth="1"/>
    <col min="4641" max="4641" width="33.5" style="35" customWidth="1"/>
    <col min="4642" max="4643" width="15.83203125" style="35" customWidth="1"/>
    <col min="4644" max="4644" width="10.33203125" style="35" bestFit="1" customWidth="1"/>
    <col min="4645" max="4647" width="9" style="35"/>
    <col min="4648" max="4648" width="12.1640625" style="35" bestFit="1" customWidth="1"/>
    <col min="4649" max="4864" width="9" style="35"/>
    <col min="4865" max="4865" width="12.6640625" style="35" bestFit="1" customWidth="1"/>
    <col min="4866" max="4866" width="12.6640625" style="35" customWidth="1"/>
    <col min="4867" max="4867" width="18.1640625" style="35" customWidth="1"/>
    <col min="4868" max="4868" width="33.5" style="35" customWidth="1"/>
    <col min="4869" max="4869" width="22.1640625" style="35" customWidth="1"/>
    <col min="4870" max="4870" width="26.5" style="35" customWidth="1"/>
    <col min="4871" max="4871" width="12.83203125" style="35" customWidth="1"/>
    <col min="4872" max="4872" width="14.6640625" style="35" customWidth="1"/>
    <col min="4873" max="4873" width="10.6640625" style="35" customWidth="1"/>
    <col min="4874" max="4874" width="9" style="35"/>
    <col min="4875" max="4875" width="8.5" style="35" customWidth="1"/>
    <col min="4876" max="4876" width="8.6640625" style="35" customWidth="1"/>
    <col min="4877" max="4877" width="17.6640625" style="35" customWidth="1"/>
    <col min="4878" max="4879" width="12.1640625" style="35" customWidth="1"/>
    <col min="4880" max="4893" width="12.6640625" style="35" customWidth="1"/>
    <col min="4894" max="4894" width="11.6640625" style="35" customWidth="1"/>
    <col min="4895" max="4895" width="15.83203125" style="35" customWidth="1"/>
    <col min="4896" max="4896" width="18.1640625" style="35" customWidth="1"/>
    <col min="4897" max="4897" width="33.5" style="35" customWidth="1"/>
    <col min="4898" max="4899" width="15.83203125" style="35" customWidth="1"/>
    <col min="4900" max="4900" width="10.33203125" style="35" bestFit="1" customWidth="1"/>
    <col min="4901" max="4903" width="9" style="35"/>
    <col min="4904" max="4904" width="12.1640625" style="35" bestFit="1" customWidth="1"/>
    <col min="4905" max="5120" width="9" style="35"/>
    <col min="5121" max="5121" width="12.6640625" style="35" bestFit="1" customWidth="1"/>
    <col min="5122" max="5122" width="12.6640625" style="35" customWidth="1"/>
    <col min="5123" max="5123" width="18.1640625" style="35" customWidth="1"/>
    <col min="5124" max="5124" width="33.5" style="35" customWidth="1"/>
    <col min="5125" max="5125" width="22.1640625" style="35" customWidth="1"/>
    <col min="5126" max="5126" width="26.5" style="35" customWidth="1"/>
    <col min="5127" max="5127" width="12.83203125" style="35" customWidth="1"/>
    <col min="5128" max="5128" width="14.6640625" style="35" customWidth="1"/>
    <col min="5129" max="5129" width="10.6640625" style="35" customWidth="1"/>
    <col min="5130" max="5130" width="9" style="35"/>
    <col min="5131" max="5131" width="8.5" style="35" customWidth="1"/>
    <col min="5132" max="5132" width="8.6640625" style="35" customWidth="1"/>
    <col min="5133" max="5133" width="17.6640625" style="35" customWidth="1"/>
    <col min="5134" max="5135" width="12.1640625" style="35" customWidth="1"/>
    <col min="5136" max="5149" width="12.6640625" style="35" customWidth="1"/>
    <col min="5150" max="5150" width="11.6640625" style="35" customWidth="1"/>
    <col min="5151" max="5151" width="15.83203125" style="35" customWidth="1"/>
    <col min="5152" max="5152" width="18.1640625" style="35" customWidth="1"/>
    <col min="5153" max="5153" width="33.5" style="35" customWidth="1"/>
    <col min="5154" max="5155" width="15.83203125" style="35" customWidth="1"/>
    <col min="5156" max="5156" width="10.33203125" style="35" bestFit="1" customWidth="1"/>
    <col min="5157" max="5159" width="9" style="35"/>
    <col min="5160" max="5160" width="12.1640625" style="35" bestFit="1" customWidth="1"/>
    <col min="5161" max="5376" width="9" style="35"/>
    <col min="5377" max="5377" width="12.6640625" style="35" bestFit="1" customWidth="1"/>
    <col min="5378" max="5378" width="12.6640625" style="35" customWidth="1"/>
    <col min="5379" max="5379" width="18.1640625" style="35" customWidth="1"/>
    <col min="5380" max="5380" width="33.5" style="35" customWidth="1"/>
    <col min="5381" max="5381" width="22.1640625" style="35" customWidth="1"/>
    <col min="5382" max="5382" width="26.5" style="35" customWidth="1"/>
    <col min="5383" max="5383" width="12.83203125" style="35" customWidth="1"/>
    <col min="5384" max="5384" width="14.6640625" style="35" customWidth="1"/>
    <col min="5385" max="5385" width="10.6640625" style="35" customWidth="1"/>
    <col min="5386" max="5386" width="9" style="35"/>
    <col min="5387" max="5387" width="8.5" style="35" customWidth="1"/>
    <col min="5388" max="5388" width="8.6640625" style="35" customWidth="1"/>
    <col min="5389" max="5389" width="17.6640625" style="35" customWidth="1"/>
    <col min="5390" max="5391" width="12.1640625" style="35" customWidth="1"/>
    <col min="5392" max="5405" width="12.6640625" style="35" customWidth="1"/>
    <col min="5406" max="5406" width="11.6640625" style="35" customWidth="1"/>
    <col min="5407" max="5407" width="15.83203125" style="35" customWidth="1"/>
    <col min="5408" max="5408" width="18.1640625" style="35" customWidth="1"/>
    <col min="5409" max="5409" width="33.5" style="35" customWidth="1"/>
    <col min="5410" max="5411" width="15.83203125" style="35" customWidth="1"/>
    <col min="5412" max="5412" width="10.33203125" style="35" bestFit="1" customWidth="1"/>
    <col min="5413" max="5415" width="9" style="35"/>
    <col min="5416" max="5416" width="12.1640625" style="35" bestFit="1" customWidth="1"/>
    <col min="5417" max="5632" width="9" style="35"/>
    <col min="5633" max="5633" width="12.6640625" style="35" bestFit="1" customWidth="1"/>
    <col min="5634" max="5634" width="12.6640625" style="35" customWidth="1"/>
    <col min="5635" max="5635" width="18.1640625" style="35" customWidth="1"/>
    <col min="5636" max="5636" width="33.5" style="35" customWidth="1"/>
    <col min="5637" max="5637" width="22.1640625" style="35" customWidth="1"/>
    <col min="5638" max="5638" width="26.5" style="35" customWidth="1"/>
    <col min="5639" max="5639" width="12.83203125" style="35" customWidth="1"/>
    <col min="5640" max="5640" width="14.6640625" style="35" customWidth="1"/>
    <col min="5641" max="5641" width="10.6640625" style="35" customWidth="1"/>
    <col min="5642" max="5642" width="9" style="35"/>
    <col min="5643" max="5643" width="8.5" style="35" customWidth="1"/>
    <col min="5644" max="5644" width="8.6640625" style="35" customWidth="1"/>
    <col min="5645" max="5645" width="17.6640625" style="35" customWidth="1"/>
    <col min="5646" max="5647" width="12.1640625" style="35" customWidth="1"/>
    <col min="5648" max="5661" width="12.6640625" style="35" customWidth="1"/>
    <col min="5662" max="5662" width="11.6640625" style="35" customWidth="1"/>
    <col min="5663" max="5663" width="15.83203125" style="35" customWidth="1"/>
    <col min="5664" max="5664" width="18.1640625" style="35" customWidth="1"/>
    <col min="5665" max="5665" width="33.5" style="35" customWidth="1"/>
    <col min="5666" max="5667" width="15.83203125" style="35" customWidth="1"/>
    <col min="5668" max="5668" width="10.33203125" style="35" bestFit="1" customWidth="1"/>
    <col min="5669" max="5671" width="9" style="35"/>
    <col min="5672" max="5672" width="12.1640625" style="35" bestFit="1" customWidth="1"/>
    <col min="5673" max="5888" width="9" style="35"/>
    <col min="5889" max="5889" width="12.6640625" style="35" bestFit="1" customWidth="1"/>
    <col min="5890" max="5890" width="12.6640625" style="35" customWidth="1"/>
    <col min="5891" max="5891" width="18.1640625" style="35" customWidth="1"/>
    <col min="5892" max="5892" width="33.5" style="35" customWidth="1"/>
    <col min="5893" max="5893" width="22.1640625" style="35" customWidth="1"/>
    <col min="5894" max="5894" width="26.5" style="35" customWidth="1"/>
    <col min="5895" max="5895" width="12.83203125" style="35" customWidth="1"/>
    <col min="5896" max="5896" width="14.6640625" style="35" customWidth="1"/>
    <col min="5897" max="5897" width="10.6640625" style="35" customWidth="1"/>
    <col min="5898" max="5898" width="9" style="35"/>
    <col min="5899" max="5899" width="8.5" style="35" customWidth="1"/>
    <col min="5900" max="5900" width="8.6640625" style="35" customWidth="1"/>
    <col min="5901" max="5901" width="17.6640625" style="35" customWidth="1"/>
    <col min="5902" max="5903" width="12.1640625" style="35" customWidth="1"/>
    <col min="5904" max="5917" width="12.6640625" style="35" customWidth="1"/>
    <col min="5918" max="5918" width="11.6640625" style="35" customWidth="1"/>
    <col min="5919" max="5919" width="15.83203125" style="35" customWidth="1"/>
    <col min="5920" max="5920" width="18.1640625" style="35" customWidth="1"/>
    <col min="5921" max="5921" width="33.5" style="35" customWidth="1"/>
    <col min="5922" max="5923" width="15.83203125" style="35" customWidth="1"/>
    <col min="5924" max="5924" width="10.33203125" style="35" bestFit="1" customWidth="1"/>
    <col min="5925" max="5927" width="9" style="35"/>
    <col min="5928" max="5928" width="12.1640625" style="35" bestFit="1" customWidth="1"/>
    <col min="5929" max="6144" width="9" style="35"/>
    <col min="6145" max="6145" width="12.6640625" style="35" bestFit="1" customWidth="1"/>
    <col min="6146" max="6146" width="12.6640625" style="35" customWidth="1"/>
    <col min="6147" max="6147" width="18.1640625" style="35" customWidth="1"/>
    <col min="6148" max="6148" width="33.5" style="35" customWidth="1"/>
    <col min="6149" max="6149" width="22.1640625" style="35" customWidth="1"/>
    <col min="6150" max="6150" width="26.5" style="35" customWidth="1"/>
    <col min="6151" max="6151" width="12.83203125" style="35" customWidth="1"/>
    <col min="6152" max="6152" width="14.6640625" style="35" customWidth="1"/>
    <col min="6153" max="6153" width="10.6640625" style="35" customWidth="1"/>
    <col min="6154" max="6154" width="9" style="35"/>
    <col min="6155" max="6155" width="8.5" style="35" customWidth="1"/>
    <col min="6156" max="6156" width="8.6640625" style="35" customWidth="1"/>
    <col min="6157" max="6157" width="17.6640625" style="35" customWidth="1"/>
    <col min="6158" max="6159" width="12.1640625" style="35" customWidth="1"/>
    <col min="6160" max="6173" width="12.6640625" style="35" customWidth="1"/>
    <col min="6174" max="6174" width="11.6640625" style="35" customWidth="1"/>
    <col min="6175" max="6175" width="15.83203125" style="35" customWidth="1"/>
    <col min="6176" max="6176" width="18.1640625" style="35" customWidth="1"/>
    <col min="6177" max="6177" width="33.5" style="35" customWidth="1"/>
    <col min="6178" max="6179" width="15.83203125" style="35" customWidth="1"/>
    <col min="6180" max="6180" width="10.33203125" style="35" bestFit="1" customWidth="1"/>
    <col min="6181" max="6183" width="9" style="35"/>
    <col min="6184" max="6184" width="12.1640625" style="35" bestFit="1" customWidth="1"/>
    <col min="6185" max="6400" width="9" style="35"/>
    <col min="6401" max="6401" width="12.6640625" style="35" bestFit="1" customWidth="1"/>
    <col min="6402" max="6402" width="12.6640625" style="35" customWidth="1"/>
    <col min="6403" max="6403" width="18.1640625" style="35" customWidth="1"/>
    <col min="6404" max="6404" width="33.5" style="35" customWidth="1"/>
    <col min="6405" max="6405" width="22.1640625" style="35" customWidth="1"/>
    <col min="6406" max="6406" width="26.5" style="35" customWidth="1"/>
    <col min="6407" max="6407" width="12.83203125" style="35" customWidth="1"/>
    <col min="6408" max="6408" width="14.6640625" style="35" customWidth="1"/>
    <col min="6409" max="6409" width="10.6640625" style="35" customWidth="1"/>
    <col min="6410" max="6410" width="9" style="35"/>
    <col min="6411" max="6411" width="8.5" style="35" customWidth="1"/>
    <col min="6412" max="6412" width="8.6640625" style="35" customWidth="1"/>
    <col min="6413" max="6413" width="17.6640625" style="35" customWidth="1"/>
    <col min="6414" max="6415" width="12.1640625" style="35" customWidth="1"/>
    <col min="6416" max="6429" width="12.6640625" style="35" customWidth="1"/>
    <col min="6430" max="6430" width="11.6640625" style="35" customWidth="1"/>
    <col min="6431" max="6431" width="15.83203125" style="35" customWidth="1"/>
    <col min="6432" max="6432" width="18.1640625" style="35" customWidth="1"/>
    <col min="6433" max="6433" width="33.5" style="35" customWidth="1"/>
    <col min="6434" max="6435" width="15.83203125" style="35" customWidth="1"/>
    <col min="6436" max="6436" width="10.33203125" style="35" bestFit="1" customWidth="1"/>
    <col min="6437" max="6439" width="9" style="35"/>
    <col min="6440" max="6440" width="12.1640625" style="35" bestFit="1" customWidth="1"/>
    <col min="6441" max="6656" width="9" style="35"/>
    <col min="6657" max="6657" width="12.6640625" style="35" bestFit="1" customWidth="1"/>
    <col min="6658" max="6658" width="12.6640625" style="35" customWidth="1"/>
    <col min="6659" max="6659" width="18.1640625" style="35" customWidth="1"/>
    <col min="6660" max="6660" width="33.5" style="35" customWidth="1"/>
    <col min="6661" max="6661" width="22.1640625" style="35" customWidth="1"/>
    <col min="6662" max="6662" width="26.5" style="35" customWidth="1"/>
    <col min="6663" max="6663" width="12.83203125" style="35" customWidth="1"/>
    <col min="6664" max="6664" width="14.6640625" style="35" customWidth="1"/>
    <col min="6665" max="6665" width="10.6640625" style="35" customWidth="1"/>
    <col min="6666" max="6666" width="9" style="35"/>
    <col min="6667" max="6667" width="8.5" style="35" customWidth="1"/>
    <col min="6668" max="6668" width="8.6640625" style="35" customWidth="1"/>
    <col min="6669" max="6669" width="17.6640625" style="35" customWidth="1"/>
    <col min="6670" max="6671" width="12.1640625" style="35" customWidth="1"/>
    <col min="6672" max="6685" width="12.6640625" style="35" customWidth="1"/>
    <col min="6686" max="6686" width="11.6640625" style="35" customWidth="1"/>
    <col min="6687" max="6687" width="15.83203125" style="35" customWidth="1"/>
    <col min="6688" max="6688" width="18.1640625" style="35" customWidth="1"/>
    <col min="6689" max="6689" width="33.5" style="35" customWidth="1"/>
    <col min="6690" max="6691" width="15.83203125" style="35" customWidth="1"/>
    <col min="6692" max="6692" width="10.33203125" style="35" bestFit="1" customWidth="1"/>
    <col min="6693" max="6695" width="9" style="35"/>
    <col min="6696" max="6696" width="12.1640625" style="35" bestFit="1" customWidth="1"/>
    <col min="6697" max="6912" width="9" style="35"/>
    <col min="6913" max="6913" width="12.6640625" style="35" bestFit="1" customWidth="1"/>
    <col min="6914" max="6914" width="12.6640625" style="35" customWidth="1"/>
    <col min="6915" max="6915" width="18.1640625" style="35" customWidth="1"/>
    <col min="6916" max="6916" width="33.5" style="35" customWidth="1"/>
    <col min="6917" max="6917" width="22.1640625" style="35" customWidth="1"/>
    <col min="6918" max="6918" width="26.5" style="35" customWidth="1"/>
    <col min="6919" max="6919" width="12.83203125" style="35" customWidth="1"/>
    <col min="6920" max="6920" width="14.6640625" style="35" customWidth="1"/>
    <col min="6921" max="6921" width="10.6640625" style="35" customWidth="1"/>
    <col min="6922" max="6922" width="9" style="35"/>
    <col min="6923" max="6923" width="8.5" style="35" customWidth="1"/>
    <col min="6924" max="6924" width="8.6640625" style="35" customWidth="1"/>
    <col min="6925" max="6925" width="17.6640625" style="35" customWidth="1"/>
    <col min="6926" max="6927" width="12.1640625" style="35" customWidth="1"/>
    <col min="6928" max="6941" width="12.6640625" style="35" customWidth="1"/>
    <col min="6942" max="6942" width="11.6640625" style="35" customWidth="1"/>
    <col min="6943" max="6943" width="15.83203125" style="35" customWidth="1"/>
    <col min="6944" max="6944" width="18.1640625" style="35" customWidth="1"/>
    <col min="6945" max="6945" width="33.5" style="35" customWidth="1"/>
    <col min="6946" max="6947" width="15.83203125" style="35" customWidth="1"/>
    <col min="6948" max="6948" width="10.33203125" style="35" bestFit="1" customWidth="1"/>
    <col min="6949" max="6951" width="9" style="35"/>
    <col min="6952" max="6952" width="12.1640625" style="35" bestFit="1" customWidth="1"/>
    <col min="6953" max="7168" width="9" style="35"/>
    <col min="7169" max="7169" width="12.6640625" style="35" bestFit="1" customWidth="1"/>
    <col min="7170" max="7170" width="12.6640625" style="35" customWidth="1"/>
    <col min="7171" max="7171" width="18.1640625" style="35" customWidth="1"/>
    <col min="7172" max="7172" width="33.5" style="35" customWidth="1"/>
    <col min="7173" max="7173" width="22.1640625" style="35" customWidth="1"/>
    <col min="7174" max="7174" width="26.5" style="35" customWidth="1"/>
    <col min="7175" max="7175" width="12.83203125" style="35" customWidth="1"/>
    <col min="7176" max="7176" width="14.6640625" style="35" customWidth="1"/>
    <col min="7177" max="7177" width="10.6640625" style="35" customWidth="1"/>
    <col min="7178" max="7178" width="9" style="35"/>
    <col min="7179" max="7179" width="8.5" style="35" customWidth="1"/>
    <col min="7180" max="7180" width="8.6640625" style="35" customWidth="1"/>
    <col min="7181" max="7181" width="17.6640625" style="35" customWidth="1"/>
    <col min="7182" max="7183" width="12.1640625" style="35" customWidth="1"/>
    <col min="7184" max="7197" width="12.6640625" style="35" customWidth="1"/>
    <col min="7198" max="7198" width="11.6640625" style="35" customWidth="1"/>
    <col min="7199" max="7199" width="15.83203125" style="35" customWidth="1"/>
    <col min="7200" max="7200" width="18.1640625" style="35" customWidth="1"/>
    <col min="7201" max="7201" width="33.5" style="35" customWidth="1"/>
    <col min="7202" max="7203" width="15.83203125" style="35" customWidth="1"/>
    <col min="7204" max="7204" width="10.33203125" style="35" bestFit="1" customWidth="1"/>
    <col min="7205" max="7207" width="9" style="35"/>
    <col min="7208" max="7208" width="12.1640625" style="35" bestFit="1" customWidth="1"/>
    <col min="7209" max="7424" width="9" style="35"/>
    <col min="7425" max="7425" width="12.6640625" style="35" bestFit="1" customWidth="1"/>
    <col min="7426" max="7426" width="12.6640625" style="35" customWidth="1"/>
    <col min="7427" max="7427" width="18.1640625" style="35" customWidth="1"/>
    <col min="7428" max="7428" width="33.5" style="35" customWidth="1"/>
    <col min="7429" max="7429" width="22.1640625" style="35" customWidth="1"/>
    <col min="7430" max="7430" width="26.5" style="35" customWidth="1"/>
    <col min="7431" max="7431" width="12.83203125" style="35" customWidth="1"/>
    <col min="7432" max="7432" width="14.6640625" style="35" customWidth="1"/>
    <col min="7433" max="7433" width="10.6640625" style="35" customWidth="1"/>
    <col min="7434" max="7434" width="9" style="35"/>
    <col min="7435" max="7435" width="8.5" style="35" customWidth="1"/>
    <col min="7436" max="7436" width="8.6640625" style="35" customWidth="1"/>
    <col min="7437" max="7437" width="17.6640625" style="35" customWidth="1"/>
    <col min="7438" max="7439" width="12.1640625" style="35" customWidth="1"/>
    <col min="7440" max="7453" width="12.6640625" style="35" customWidth="1"/>
    <col min="7454" max="7454" width="11.6640625" style="35" customWidth="1"/>
    <col min="7455" max="7455" width="15.83203125" style="35" customWidth="1"/>
    <col min="7456" max="7456" width="18.1640625" style="35" customWidth="1"/>
    <col min="7457" max="7457" width="33.5" style="35" customWidth="1"/>
    <col min="7458" max="7459" width="15.83203125" style="35" customWidth="1"/>
    <col min="7460" max="7460" width="10.33203125" style="35" bestFit="1" customWidth="1"/>
    <col min="7461" max="7463" width="9" style="35"/>
    <col min="7464" max="7464" width="12.1640625" style="35" bestFit="1" customWidth="1"/>
    <col min="7465" max="7680" width="9" style="35"/>
    <col min="7681" max="7681" width="12.6640625" style="35" bestFit="1" customWidth="1"/>
    <col min="7682" max="7682" width="12.6640625" style="35" customWidth="1"/>
    <col min="7683" max="7683" width="18.1640625" style="35" customWidth="1"/>
    <col min="7684" max="7684" width="33.5" style="35" customWidth="1"/>
    <col min="7685" max="7685" width="22.1640625" style="35" customWidth="1"/>
    <col min="7686" max="7686" width="26.5" style="35" customWidth="1"/>
    <col min="7687" max="7687" width="12.83203125" style="35" customWidth="1"/>
    <col min="7688" max="7688" width="14.6640625" style="35" customWidth="1"/>
    <col min="7689" max="7689" width="10.6640625" style="35" customWidth="1"/>
    <col min="7690" max="7690" width="9" style="35"/>
    <col min="7691" max="7691" width="8.5" style="35" customWidth="1"/>
    <col min="7692" max="7692" width="8.6640625" style="35" customWidth="1"/>
    <col min="7693" max="7693" width="17.6640625" style="35" customWidth="1"/>
    <col min="7694" max="7695" width="12.1640625" style="35" customWidth="1"/>
    <col min="7696" max="7709" width="12.6640625" style="35" customWidth="1"/>
    <col min="7710" max="7710" width="11.6640625" style="35" customWidth="1"/>
    <col min="7711" max="7711" width="15.83203125" style="35" customWidth="1"/>
    <col min="7712" max="7712" width="18.1640625" style="35" customWidth="1"/>
    <col min="7713" max="7713" width="33.5" style="35" customWidth="1"/>
    <col min="7714" max="7715" width="15.83203125" style="35" customWidth="1"/>
    <col min="7716" max="7716" width="10.33203125" style="35" bestFit="1" customWidth="1"/>
    <col min="7717" max="7719" width="9" style="35"/>
    <col min="7720" max="7720" width="12.1640625" style="35" bestFit="1" customWidth="1"/>
    <col min="7721" max="7936" width="9" style="35"/>
    <col min="7937" max="7937" width="12.6640625" style="35" bestFit="1" customWidth="1"/>
    <col min="7938" max="7938" width="12.6640625" style="35" customWidth="1"/>
    <col min="7939" max="7939" width="18.1640625" style="35" customWidth="1"/>
    <col min="7940" max="7940" width="33.5" style="35" customWidth="1"/>
    <col min="7941" max="7941" width="22.1640625" style="35" customWidth="1"/>
    <col min="7942" max="7942" width="26.5" style="35" customWidth="1"/>
    <col min="7943" max="7943" width="12.83203125" style="35" customWidth="1"/>
    <col min="7944" max="7944" width="14.6640625" style="35" customWidth="1"/>
    <col min="7945" max="7945" width="10.6640625" style="35" customWidth="1"/>
    <col min="7946" max="7946" width="9" style="35"/>
    <col min="7947" max="7947" width="8.5" style="35" customWidth="1"/>
    <col min="7948" max="7948" width="8.6640625" style="35" customWidth="1"/>
    <col min="7949" max="7949" width="17.6640625" style="35" customWidth="1"/>
    <col min="7950" max="7951" width="12.1640625" style="35" customWidth="1"/>
    <col min="7952" max="7965" width="12.6640625" style="35" customWidth="1"/>
    <col min="7966" max="7966" width="11.6640625" style="35" customWidth="1"/>
    <col min="7967" max="7967" width="15.83203125" style="35" customWidth="1"/>
    <col min="7968" max="7968" width="18.1640625" style="35" customWidth="1"/>
    <col min="7969" max="7969" width="33.5" style="35" customWidth="1"/>
    <col min="7970" max="7971" width="15.83203125" style="35" customWidth="1"/>
    <col min="7972" max="7972" width="10.33203125" style="35" bestFit="1" customWidth="1"/>
    <col min="7973" max="7975" width="9" style="35"/>
    <col min="7976" max="7976" width="12.1640625" style="35" bestFit="1" customWidth="1"/>
    <col min="7977" max="8192" width="9" style="35"/>
    <col min="8193" max="8193" width="12.6640625" style="35" bestFit="1" customWidth="1"/>
    <col min="8194" max="8194" width="12.6640625" style="35" customWidth="1"/>
    <col min="8195" max="8195" width="18.1640625" style="35" customWidth="1"/>
    <col min="8196" max="8196" width="33.5" style="35" customWidth="1"/>
    <col min="8197" max="8197" width="22.1640625" style="35" customWidth="1"/>
    <col min="8198" max="8198" width="26.5" style="35" customWidth="1"/>
    <col min="8199" max="8199" width="12.83203125" style="35" customWidth="1"/>
    <col min="8200" max="8200" width="14.6640625" style="35" customWidth="1"/>
    <col min="8201" max="8201" width="10.6640625" style="35" customWidth="1"/>
    <col min="8202" max="8202" width="9" style="35"/>
    <col min="8203" max="8203" width="8.5" style="35" customWidth="1"/>
    <col min="8204" max="8204" width="8.6640625" style="35" customWidth="1"/>
    <col min="8205" max="8205" width="17.6640625" style="35" customWidth="1"/>
    <col min="8206" max="8207" width="12.1640625" style="35" customWidth="1"/>
    <col min="8208" max="8221" width="12.6640625" style="35" customWidth="1"/>
    <col min="8222" max="8222" width="11.6640625" style="35" customWidth="1"/>
    <col min="8223" max="8223" width="15.83203125" style="35" customWidth="1"/>
    <col min="8224" max="8224" width="18.1640625" style="35" customWidth="1"/>
    <col min="8225" max="8225" width="33.5" style="35" customWidth="1"/>
    <col min="8226" max="8227" width="15.83203125" style="35" customWidth="1"/>
    <col min="8228" max="8228" width="10.33203125" style="35" bestFit="1" customWidth="1"/>
    <col min="8229" max="8231" width="9" style="35"/>
    <col min="8232" max="8232" width="12.1640625" style="35" bestFit="1" customWidth="1"/>
    <col min="8233" max="8448" width="9" style="35"/>
    <col min="8449" max="8449" width="12.6640625" style="35" bestFit="1" customWidth="1"/>
    <col min="8450" max="8450" width="12.6640625" style="35" customWidth="1"/>
    <col min="8451" max="8451" width="18.1640625" style="35" customWidth="1"/>
    <col min="8452" max="8452" width="33.5" style="35" customWidth="1"/>
    <col min="8453" max="8453" width="22.1640625" style="35" customWidth="1"/>
    <col min="8454" max="8454" width="26.5" style="35" customWidth="1"/>
    <col min="8455" max="8455" width="12.83203125" style="35" customWidth="1"/>
    <col min="8456" max="8456" width="14.6640625" style="35" customWidth="1"/>
    <col min="8457" max="8457" width="10.6640625" style="35" customWidth="1"/>
    <col min="8458" max="8458" width="9" style="35"/>
    <col min="8459" max="8459" width="8.5" style="35" customWidth="1"/>
    <col min="8460" max="8460" width="8.6640625" style="35" customWidth="1"/>
    <col min="8461" max="8461" width="17.6640625" style="35" customWidth="1"/>
    <col min="8462" max="8463" width="12.1640625" style="35" customWidth="1"/>
    <col min="8464" max="8477" width="12.6640625" style="35" customWidth="1"/>
    <col min="8478" max="8478" width="11.6640625" style="35" customWidth="1"/>
    <col min="8479" max="8479" width="15.83203125" style="35" customWidth="1"/>
    <col min="8480" max="8480" width="18.1640625" style="35" customWidth="1"/>
    <col min="8481" max="8481" width="33.5" style="35" customWidth="1"/>
    <col min="8482" max="8483" width="15.83203125" style="35" customWidth="1"/>
    <col min="8484" max="8484" width="10.33203125" style="35" bestFit="1" customWidth="1"/>
    <col min="8485" max="8487" width="9" style="35"/>
    <col min="8488" max="8488" width="12.1640625" style="35" bestFit="1" customWidth="1"/>
    <col min="8489" max="8704" width="9" style="35"/>
    <col min="8705" max="8705" width="12.6640625" style="35" bestFit="1" customWidth="1"/>
    <col min="8706" max="8706" width="12.6640625" style="35" customWidth="1"/>
    <col min="8707" max="8707" width="18.1640625" style="35" customWidth="1"/>
    <col min="8708" max="8708" width="33.5" style="35" customWidth="1"/>
    <col min="8709" max="8709" width="22.1640625" style="35" customWidth="1"/>
    <col min="8710" max="8710" width="26.5" style="35" customWidth="1"/>
    <col min="8711" max="8711" width="12.83203125" style="35" customWidth="1"/>
    <col min="8712" max="8712" width="14.6640625" style="35" customWidth="1"/>
    <col min="8713" max="8713" width="10.6640625" style="35" customWidth="1"/>
    <col min="8714" max="8714" width="9" style="35"/>
    <col min="8715" max="8715" width="8.5" style="35" customWidth="1"/>
    <col min="8716" max="8716" width="8.6640625" style="35" customWidth="1"/>
    <col min="8717" max="8717" width="17.6640625" style="35" customWidth="1"/>
    <col min="8718" max="8719" width="12.1640625" style="35" customWidth="1"/>
    <col min="8720" max="8733" width="12.6640625" style="35" customWidth="1"/>
    <col min="8734" max="8734" width="11.6640625" style="35" customWidth="1"/>
    <col min="8735" max="8735" width="15.83203125" style="35" customWidth="1"/>
    <col min="8736" max="8736" width="18.1640625" style="35" customWidth="1"/>
    <col min="8737" max="8737" width="33.5" style="35" customWidth="1"/>
    <col min="8738" max="8739" width="15.83203125" style="35" customWidth="1"/>
    <col min="8740" max="8740" width="10.33203125" style="35" bestFit="1" customWidth="1"/>
    <col min="8741" max="8743" width="9" style="35"/>
    <col min="8744" max="8744" width="12.1640625" style="35" bestFit="1" customWidth="1"/>
    <col min="8745" max="8960" width="9" style="35"/>
    <col min="8961" max="8961" width="12.6640625" style="35" bestFit="1" customWidth="1"/>
    <col min="8962" max="8962" width="12.6640625" style="35" customWidth="1"/>
    <col min="8963" max="8963" width="18.1640625" style="35" customWidth="1"/>
    <col min="8964" max="8964" width="33.5" style="35" customWidth="1"/>
    <col min="8965" max="8965" width="22.1640625" style="35" customWidth="1"/>
    <col min="8966" max="8966" width="26.5" style="35" customWidth="1"/>
    <col min="8967" max="8967" width="12.83203125" style="35" customWidth="1"/>
    <col min="8968" max="8968" width="14.6640625" style="35" customWidth="1"/>
    <col min="8969" max="8969" width="10.6640625" style="35" customWidth="1"/>
    <col min="8970" max="8970" width="9" style="35"/>
    <col min="8971" max="8971" width="8.5" style="35" customWidth="1"/>
    <col min="8972" max="8972" width="8.6640625" style="35" customWidth="1"/>
    <col min="8973" max="8973" width="17.6640625" style="35" customWidth="1"/>
    <col min="8974" max="8975" width="12.1640625" style="35" customWidth="1"/>
    <col min="8976" max="8989" width="12.6640625" style="35" customWidth="1"/>
    <col min="8990" max="8990" width="11.6640625" style="35" customWidth="1"/>
    <col min="8991" max="8991" width="15.83203125" style="35" customWidth="1"/>
    <col min="8992" max="8992" width="18.1640625" style="35" customWidth="1"/>
    <col min="8993" max="8993" width="33.5" style="35" customWidth="1"/>
    <col min="8994" max="8995" width="15.83203125" style="35" customWidth="1"/>
    <col min="8996" max="8996" width="10.33203125" style="35" bestFit="1" customWidth="1"/>
    <col min="8997" max="8999" width="9" style="35"/>
    <col min="9000" max="9000" width="12.1640625" style="35" bestFit="1" customWidth="1"/>
    <col min="9001" max="9216" width="9" style="35"/>
    <col min="9217" max="9217" width="12.6640625" style="35" bestFit="1" customWidth="1"/>
    <col min="9218" max="9218" width="12.6640625" style="35" customWidth="1"/>
    <col min="9219" max="9219" width="18.1640625" style="35" customWidth="1"/>
    <col min="9220" max="9220" width="33.5" style="35" customWidth="1"/>
    <col min="9221" max="9221" width="22.1640625" style="35" customWidth="1"/>
    <col min="9222" max="9222" width="26.5" style="35" customWidth="1"/>
    <col min="9223" max="9223" width="12.83203125" style="35" customWidth="1"/>
    <col min="9224" max="9224" width="14.6640625" style="35" customWidth="1"/>
    <col min="9225" max="9225" width="10.6640625" style="35" customWidth="1"/>
    <col min="9226" max="9226" width="9" style="35"/>
    <col min="9227" max="9227" width="8.5" style="35" customWidth="1"/>
    <col min="9228" max="9228" width="8.6640625" style="35" customWidth="1"/>
    <col min="9229" max="9229" width="17.6640625" style="35" customWidth="1"/>
    <col min="9230" max="9231" width="12.1640625" style="35" customWidth="1"/>
    <col min="9232" max="9245" width="12.6640625" style="35" customWidth="1"/>
    <col min="9246" max="9246" width="11.6640625" style="35" customWidth="1"/>
    <col min="9247" max="9247" width="15.83203125" style="35" customWidth="1"/>
    <col min="9248" max="9248" width="18.1640625" style="35" customWidth="1"/>
    <col min="9249" max="9249" width="33.5" style="35" customWidth="1"/>
    <col min="9250" max="9251" width="15.83203125" style="35" customWidth="1"/>
    <col min="9252" max="9252" width="10.33203125" style="35" bestFit="1" customWidth="1"/>
    <col min="9253" max="9255" width="9" style="35"/>
    <col min="9256" max="9256" width="12.1640625" style="35" bestFit="1" customWidth="1"/>
    <col min="9257" max="9472" width="9" style="35"/>
    <col min="9473" max="9473" width="12.6640625" style="35" bestFit="1" customWidth="1"/>
    <col min="9474" max="9474" width="12.6640625" style="35" customWidth="1"/>
    <col min="9475" max="9475" width="18.1640625" style="35" customWidth="1"/>
    <col min="9476" max="9476" width="33.5" style="35" customWidth="1"/>
    <col min="9477" max="9477" width="22.1640625" style="35" customWidth="1"/>
    <col min="9478" max="9478" width="26.5" style="35" customWidth="1"/>
    <col min="9479" max="9479" width="12.83203125" style="35" customWidth="1"/>
    <col min="9480" max="9480" width="14.6640625" style="35" customWidth="1"/>
    <col min="9481" max="9481" width="10.6640625" style="35" customWidth="1"/>
    <col min="9482" max="9482" width="9" style="35"/>
    <col min="9483" max="9483" width="8.5" style="35" customWidth="1"/>
    <col min="9484" max="9484" width="8.6640625" style="35" customWidth="1"/>
    <col min="9485" max="9485" width="17.6640625" style="35" customWidth="1"/>
    <col min="9486" max="9487" width="12.1640625" style="35" customWidth="1"/>
    <col min="9488" max="9501" width="12.6640625" style="35" customWidth="1"/>
    <col min="9502" max="9502" width="11.6640625" style="35" customWidth="1"/>
    <col min="9503" max="9503" width="15.83203125" style="35" customWidth="1"/>
    <col min="9504" max="9504" width="18.1640625" style="35" customWidth="1"/>
    <col min="9505" max="9505" width="33.5" style="35" customWidth="1"/>
    <col min="9506" max="9507" width="15.83203125" style="35" customWidth="1"/>
    <col min="9508" max="9508" width="10.33203125" style="35" bestFit="1" customWidth="1"/>
    <col min="9509" max="9511" width="9" style="35"/>
    <col min="9512" max="9512" width="12.1640625" style="35" bestFit="1" customWidth="1"/>
    <col min="9513" max="9728" width="9" style="35"/>
    <col min="9729" max="9729" width="12.6640625" style="35" bestFit="1" customWidth="1"/>
    <col min="9730" max="9730" width="12.6640625" style="35" customWidth="1"/>
    <col min="9731" max="9731" width="18.1640625" style="35" customWidth="1"/>
    <col min="9732" max="9732" width="33.5" style="35" customWidth="1"/>
    <col min="9733" max="9733" width="22.1640625" style="35" customWidth="1"/>
    <col min="9734" max="9734" width="26.5" style="35" customWidth="1"/>
    <col min="9735" max="9735" width="12.83203125" style="35" customWidth="1"/>
    <col min="9736" max="9736" width="14.6640625" style="35" customWidth="1"/>
    <col min="9737" max="9737" width="10.6640625" style="35" customWidth="1"/>
    <col min="9738" max="9738" width="9" style="35"/>
    <col min="9739" max="9739" width="8.5" style="35" customWidth="1"/>
    <col min="9740" max="9740" width="8.6640625" style="35" customWidth="1"/>
    <col min="9741" max="9741" width="17.6640625" style="35" customWidth="1"/>
    <col min="9742" max="9743" width="12.1640625" style="35" customWidth="1"/>
    <col min="9744" max="9757" width="12.6640625" style="35" customWidth="1"/>
    <col min="9758" max="9758" width="11.6640625" style="35" customWidth="1"/>
    <col min="9759" max="9759" width="15.83203125" style="35" customWidth="1"/>
    <col min="9760" max="9760" width="18.1640625" style="35" customWidth="1"/>
    <col min="9761" max="9761" width="33.5" style="35" customWidth="1"/>
    <col min="9762" max="9763" width="15.83203125" style="35" customWidth="1"/>
    <col min="9764" max="9764" width="10.33203125" style="35" bestFit="1" customWidth="1"/>
    <col min="9765" max="9767" width="9" style="35"/>
    <col min="9768" max="9768" width="12.1640625" style="35" bestFit="1" customWidth="1"/>
    <col min="9769" max="9984" width="9" style="35"/>
    <col min="9985" max="9985" width="12.6640625" style="35" bestFit="1" customWidth="1"/>
    <col min="9986" max="9986" width="12.6640625" style="35" customWidth="1"/>
    <col min="9987" max="9987" width="18.1640625" style="35" customWidth="1"/>
    <col min="9988" max="9988" width="33.5" style="35" customWidth="1"/>
    <col min="9989" max="9989" width="22.1640625" style="35" customWidth="1"/>
    <col min="9990" max="9990" width="26.5" style="35" customWidth="1"/>
    <col min="9991" max="9991" width="12.83203125" style="35" customWidth="1"/>
    <col min="9992" max="9992" width="14.6640625" style="35" customWidth="1"/>
    <col min="9993" max="9993" width="10.6640625" style="35" customWidth="1"/>
    <col min="9994" max="9994" width="9" style="35"/>
    <col min="9995" max="9995" width="8.5" style="35" customWidth="1"/>
    <col min="9996" max="9996" width="8.6640625" style="35" customWidth="1"/>
    <col min="9997" max="9997" width="17.6640625" style="35" customWidth="1"/>
    <col min="9998" max="9999" width="12.1640625" style="35" customWidth="1"/>
    <col min="10000" max="10013" width="12.6640625" style="35" customWidth="1"/>
    <col min="10014" max="10014" width="11.6640625" style="35" customWidth="1"/>
    <col min="10015" max="10015" width="15.83203125" style="35" customWidth="1"/>
    <col min="10016" max="10016" width="18.1640625" style="35" customWidth="1"/>
    <col min="10017" max="10017" width="33.5" style="35" customWidth="1"/>
    <col min="10018" max="10019" width="15.83203125" style="35" customWidth="1"/>
    <col min="10020" max="10020" width="10.33203125" style="35" bestFit="1" customWidth="1"/>
    <col min="10021" max="10023" width="9" style="35"/>
    <col min="10024" max="10024" width="12.1640625" style="35" bestFit="1" customWidth="1"/>
    <col min="10025" max="10240" width="9" style="35"/>
    <col min="10241" max="10241" width="12.6640625" style="35" bestFit="1" customWidth="1"/>
    <col min="10242" max="10242" width="12.6640625" style="35" customWidth="1"/>
    <col min="10243" max="10243" width="18.1640625" style="35" customWidth="1"/>
    <col min="10244" max="10244" width="33.5" style="35" customWidth="1"/>
    <col min="10245" max="10245" width="22.1640625" style="35" customWidth="1"/>
    <col min="10246" max="10246" width="26.5" style="35" customWidth="1"/>
    <col min="10247" max="10247" width="12.83203125" style="35" customWidth="1"/>
    <col min="10248" max="10248" width="14.6640625" style="35" customWidth="1"/>
    <col min="10249" max="10249" width="10.6640625" style="35" customWidth="1"/>
    <col min="10250" max="10250" width="9" style="35"/>
    <col min="10251" max="10251" width="8.5" style="35" customWidth="1"/>
    <col min="10252" max="10252" width="8.6640625" style="35" customWidth="1"/>
    <col min="10253" max="10253" width="17.6640625" style="35" customWidth="1"/>
    <col min="10254" max="10255" width="12.1640625" style="35" customWidth="1"/>
    <col min="10256" max="10269" width="12.6640625" style="35" customWidth="1"/>
    <col min="10270" max="10270" width="11.6640625" style="35" customWidth="1"/>
    <col min="10271" max="10271" width="15.83203125" style="35" customWidth="1"/>
    <col min="10272" max="10272" width="18.1640625" style="35" customWidth="1"/>
    <col min="10273" max="10273" width="33.5" style="35" customWidth="1"/>
    <col min="10274" max="10275" width="15.83203125" style="35" customWidth="1"/>
    <col min="10276" max="10276" width="10.33203125" style="35" bestFit="1" customWidth="1"/>
    <col min="10277" max="10279" width="9" style="35"/>
    <col min="10280" max="10280" width="12.1640625" style="35" bestFit="1" customWidth="1"/>
    <col min="10281" max="10496" width="9" style="35"/>
    <col min="10497" max="10497" width="12.6640625" style="35" bestFit="1" customWidth="1"/>
    <col min="10498" max="10498" width="12.6640625" style="35" customWidth="1"/>
    <col min="10499" max="10499" width="18.1640625" style="35" customWidth="1"/>
    <col min="10500" max="10500" width="33.5" style="35" customWidth="1"/>
    <col min="10501" max="10501" width="22.1640625" style="35" customWidth="1"/>
    <col min="10502" max="10502" width="26.5" style="35" customWidth="1"/>
    <col min="10503" max="10503" width="12.83203125" style="35" customWidth="1"/>
    <col min="10504" max="10504" width="14.6640625" style="35" customWidth="1"/>
    <col min="10505" max="10505" width="10.6640625" style="35" customWidth="1"/>
    <col min="10506" max="10506" width="9" style="35"/>
    <col min="10507" max="10507" width="8.5" style="35" customWidth="1"/>
    <col min="10508" max="10508" width="8.6640625" style="35" customWidth="1"/>
    <col min="10509" max="10509" width="17.6640625" style="35" customWidth="1"/>
    <col min="10510" max="10511" width="12.1640625" style="35" customWidth="1"/>
    <col min="10512" max="10525" width="12.6640625" style="35" customWidth="1"/>
    <col min="10526" max="10526" width="11.6640625" style="35" customWidth="1"/>
    <col min="10527" max="10527" width="15.83203125" style="35" customWidth="1"/>
    <col min="10528" max="10528" width="18.1640625" style="35" customWidth="1"/>
    <col min="10529" max="10529" width="33.5" style="35" customWidth="1"/>
    <col min="10530" max="10531" width="15.83203125" style="35" customWidth="1"/>
    <col min="10532" max="10532" width="10.33203125" style="35" bestFit="1" customWidth="1"/>
    <col min="10533" max="10535" width="9" style="35"/>
    <col min="10536" max="10536" width="12.1640625" style="35" bestFit="1" customWidth="1"/>
    <col min="10537" max="10752" width="9" style="35"/>
    <col min="10753" max="10753" width="12.6640625" style="35" bestFit="1" customWidth="1"/>
    <col min="10754" max="10754" width="12.6640625" style="35" customWidth="1"/>
    <col min="10755" max="10755" width="18.1640625" style="35" customWidth="1"/>
    <col min="10756" max="10756" width="33.5" style="35" customWidth="1"/>
    <col min="10757" max="10757" width="22.1640625" style="35" customWidth="1"/>
    <col min="10758" max="10758" width="26.5" style="35" customWidth="1"/>
    <col min="10759" max="10759" width="12.83203125" style="35" customWidth="1"/>
    <col min="10760" max="10760" width="14.6640625" style="35" customWidth="1"/>
    <col min="10761" max="10761" width="10.6640625" style="35" customWidth="1"/>
    <col min="10762" max="10762" width="9" style="35"/>
    <col min="10763" max="10763" width="8.5" style="35" customWidth="1"/>
    <col min="10764" max="10764" width="8.6640625" style="35" customWidth="1"/>
    <col min="10765" max="10765" width="17.6640625" style="35" customWidth="1"/>
    <col min="10766" max="10767" width="12.1640625" style="35" customWidth="1"/>
    <col min="10768" max="10781" width="12.6640625" style="35" customWidth="1"/>
    <col min="10782" max="10782" width="11.6640625" style="35" customWidth="1"/>
    <col min="10783" max="10783" width="15.83203125" style="35" customWidth="1"/>
    <col min="10784" max="10784" width="18.1640625" style="35" customWidth="1"/>
    <col min="10785" max="10785" width="33.5" style="35" customWidth="1"/>
    <col min="10786" max="10787" width="15.83203125" style="35" customWidth="1"/>
    <col min="10788" max="10788" width="10.33203125" style="35" bestFit="1" customWidth="1"/>
    <col min="10789" max="10791" width="9" style="35"/>
    <col min="10792" max="10792" width="12.1640625" style="35" bestFit="1" customWidth="1"/>
    <col min="10793" max="11008" width="9" style="35"/>
    <col min="11009" max="11009" width="12.6640625" style="35" bestFit="1" customWidth="1"/>
    <col min="11010" max="11010" width="12.6640625" style="35" customWidth="1"/>
    <col min="11011" max="11011" width="18.1640625" style="35" customWidth="1"/>
    <col min="11012" max="11012" width="33.5" style="35" customWidth="1"/>
    <col min="11013" max="11013" width="22.1640625" style="35" customWidth="1"/>
    <col min="11014" max="11014" width="26.5" style="35" customWidth="1"/>
    <col min="11015" max="11015" width="12.83203125" style="35" customWidth="1"/>
    <col min="11016" max="11016" width="14.6640625" style="35" customWidth="1"/>
    <col min="11017" max="11017" width="10.6640625" style="35" customWidth="1"/>
    <col min="11018" max="11018" width="9" style="35"/>
    <col min="11019" max="11019" width="8.5" style="35" customWidth="1"/>
    <col min="11020" max="11020" width="8.6640625" style="35" customWidth="1"/>
    <col min="11021" max="11021" width="17.6640625" style="35" customWidth="1"/>
    <col min="11022" max="11023" width="12.1640625" style="35" customWidth="1"/>
    <col min="11024" max="11037" width="12.6640625" style="35" customWidth="1"/>
    <col min="11038" max="11038" width="11.6640625" style="35" customWidth="1"/>
    <col min="11039" max="11039" width="15.83203125" style="35" customWidth="1"/>
    <col min="11040" max="11040" width="18.1640625" style="35" customWidth="1"/>
    <col min="11041" max="11041" width="33.5" style="35" customWidth="1"/>
    <col min="11042" max="11043" width="15.83203125" style="35" customWidth="1"/>
    <col min="11044" max="11044" width="10.33203125" style="35" bestFit="1" customWidth="1"/>
    <col min="11045" max="11047" width="9" style="35"/>
    <col min="11048" max="11048" width="12.1640625" style="35" bestFit="1" customWidth="1"/>
    <col min="11049" max="11264" width="9" style="35"/>
    <col min="11265" max="11265" width="12.6640625" style="35" bestFit="1" customWidth="1"/>
    <col min="11266" max="11266" width="12.6640625" style="35" customWidth="1"/>
    <col min="11267" max="11267" width="18.1640625" style="35" customWidth="1"/>
    <col min="11268" max="11268" width="33.5" style="35" customWidth="1"/>
    <col min="11269" max="11269" width="22.1640625" style="35" customWidth="1"/>
    <col min="11270" max="11270" width="26.5" style="35" customWidth="1"/>
    <col min="11271" max="11271" width="12.83203125" style="35" customWidth="1"/>
    <col min="11272" max="11272" width="14.6640625" style="35" customWidth="1"/>
    <col min="11273" max="11273" width="10.6640625" style="35" customWidth="1"/>
    <col min="11274" max="11274" width="9" style="35"/>
    <col min="11275" max="11275" width="8.5" style="35" customWidth="1"/>
    <col min="11276" max="11276" width="8.6640625" style="35" customWidth="1"/>
    <col min="11277" max="11277" width="17.6640625" style="35" customWidth="1"/>
    <col min="11278" max="11279" width="12.1640625" style="35" customWidth="1"/>
    <col min="11280" max="11293" width="12.6640625" style="35" customWidth="1"/>
    <col min="11294" max="11294" width="11.6640625" style="35" customWidth="1"/>
    <col min="11295" max="11295" width="15.83203125" style="35" customWidth="1"/>
    <col min="11296" max="11296" width="18.1640625" style="35" customWidth="1"/>
    <col min="11297" max="11297" width="33.5" style="35" customWidth="1"/>
    <col min="11298" max="11299" width="15.83203125" style="35" customWidth="1"/>
    <col min="11300" max="11300" width="10.33203125" style="35" bestFit="1" customWidth="1"/>
    <col min="11301" max="11303" width="9" style="35"/>
    <col min="11304" max="11304" width="12.1640625" style="35" bestFit="1" customWidth="1"/>
    <col min="11305" max="11520" width="9" style="35"/>
    <col min="11521" max="11521" width="12.6640625" style="35" bestFit="1" customWidth="1"/>
    <col min="11522" max="11522" width="12.6640625" style="35" customWidth="1"/>
    <col min="11523" max="11523" width="18.1640625" style="35" customWidth="1"/>
    <col min="11524" max="11524" width="33.5" style="35" customWidth="1"/>
    <col min="11525" max="11525" width="22.1640625" style="35" customWidth="1"/>
    <col min="11526" max="11526" width="26.5" style="35" customWidth="1"/>
    <col min="11527" max="11527" width="12.83203125" style="35" customWidth="1"/>
    <col min="11528" max="11528" width="14.6640625" style="35" customWidth="1"/>
    <col min="11529" max="11529" width="10.6640625" style="35" customWidth="1"/>
    <col min="11530" max="11530" width="9" style="35"/>
    <col min="11531" max="11531" width="8.5" style="35" customWidth="1"/>
    <col min="11532" max="11532" width="8.6640625" style="35" customWidth="1"/>
    <col min="11533" max="11533" width="17.6640625" style="35" customWidth="1"/>
    <col min="11534" max="11535" width="12.1640625" style="35" customWidth="1"/>
    <col min="11536" max="11549" width="12.6640625" style="35" customWidth="1"/>
    <col min="11550" max="11550" width="11.6640625" style="35" customWidth="1"/>
    <col min="11551" max="11551" width="15.83203125" style="35" customWidth="1"/>
    <col min="11552" max="11552" width="18.1640625" style="35" customWidth="1"/>
    <col min="11553" max="11553" width="33.5" style="35" customWidth="1"/>
    <col min="11554" max="11555" width="15.83203125" style="35" customWidth="1"/>
    <col min="11556" max="11556" width="10.33203125" style="35" bestFit="1" customWidth="1"/>
    <col min="11557" max="11559" width="9" style="35"/>
    <col min="11560" max="11560" width="12.1640625" style="35" bestFit="1" customWidth="1"/>
    <col min="11561" max="11776" width="9" style="35"/>
    <col min="11777" max="11777" width="12.6640625" style="35" bestFit="1" customWidth="1"/>
    <col min="11778" max="11778" width="12.6640625" style="35" customWidth="1"/>
    <col min="11779" max="11779" width="18.1640625" style="35" customWidth="1"/>
    <col min="11780" max="11780" width="33.5" style="35" customWidth="1"/>
    <col min="11781" max="11781" width="22.1640625" style="35" customWidth="1"/>
    <col min="11782" max="11782" width="26.5" style="35" customWidth="1"/>
    <col min="11783" max="11783" width="12.83203125" style="35" customWidth="1"/>
    <col min="11784" max="11784" width="14.6640625" style="35" customWidth="1"/>
    <col min="11785" max="11785" width="10.6640625" style="35" customWidth="1"/>
    <col min="11786" max="11786" width="9" style="35"/>
    <col min="11787" max="11787" width="8.5" style="35" customWidth="1"/>
    <col min="11788" max="11788" width="8.6640625" style="35" customWidth="1"/>
    <col min="11789" max="11789" width="17.6640625" style="35" customWidth="1"/>
    <col min="11790" max="11791" width="12.1640625" style="35" customWidth="1"/>
    <col min="11792" max="11805" width="12.6640625" style="35" customWidth="1"/>
    <col min="11806" max="11806" width="11.6640625" style="35" customWidth="1"/>
    <col min="11807" max="11807" width="15.83203125" style="35" customWidth="1"/>
    <col min="11808" max="11808" width="18.1640625" style="35" customWidth="1"/>
    <col min="11809" max="11809" width="33.5" style="35" customWidth="1"/>
    <col min="11810" max="11811" width="15.83203125" style="35" customWidth="1"/>
    <col min="11812" max="11812" width="10.33203125" style="35" bestFit="1" customWidth="1"/>
    <col min="11813" max="11815" width="9" style="35"/>
    <col min="11816" max="11816" width="12.1640625" style="35" bestFit="1" customWidth="1"/>
    <col min="11817" max="12032" width="9" style="35"/>
    <col min="12033" max="12033" width="12.6640625" style="35" bestFit="1" customWidth="1"/>
    <col min="12034" max="12034" width="12.6640625" style="35" customWidth="1"/>
    <col min="12035" max="12035" width="18.1640625" style="35" customWidth="1"/>
    <col min="12036" max="12036" width="33.5" style="35" customWidth="1"/>
    <col min="12037" max="12037" width="22.1640625" style="35" customWidth="1"/>
    <col min="12038" max="12038" width="26.5" style="35" customWidth="1"/>
    <col min="12039" max="12039" width="12.83203125" style="35" customWidth="1"/>
    <col min="12040" max="12040" width="14.6640625" style="35" customWidth="1"/>
    <col min="12041" max="12041" width="10.6640625" style="35" customWidth="1"/>
    <col min="12042" max="12042" width="9" style="35"/>
    <col min="12043" max="12043" width="8.5" style="35" customWidth="1"/>
    <col min="12044" max="12044" width="8.6640625" style="35" customWidth="1"/>
    <col min="12045" max="12045" width="17.6640625" style="35" customWidth="1"/>
    <col min="12046" max="12047" width="12.1640625" style="35" customWidth="1"/>
    <col min="12048" max="12061" width="12.6640625" style="35" customWidth="1"/>
    <col min="12062" max="12062" width="11.6640625" style="35" customWidth="1"/>
    <col min="12063" max="12063" width="15.83203125" style="35" customWidth="1"/>
    <col min="12064" max="12064" width="18.1640625" style="35" customWidth="1"/>
    <col min="12065" max="12065" width="33.5" style="35" customWidth="1"/>
    <col min="12066" max="12067" width="15.83203125" style="35" customWidth="1"/>
    <col min="12068" max="12068" width="10.33203125" style="35" bestFit="1" customWidth="1"/>
    <col min="12069" max="12071" width="9" style="35"/>
    <col min="12072" max="12072" width="12.1640625" style="35" bestFit="1" customWidth="1"/>
    <col min="12073" max="12288" width="9" style="35"/>
    <col min="12289" max="12289" width="12.6640625" style="35" bestFit="1" customWidth="1"/>
    <col min="12290" max="12290" width="12.6640625" style="35" customWidth="1"/>
    <col min="12291" max="12291" width="18.1640625" style="35" customWidth="1"/>
    <col min="12292" max="12292" width="33.5" style="35" customWidth="1"/>
    <col min="12293" max="12293" width="22.1640625" style="35" customWidth="1"/>
    <col min="12294" max="12294" width="26.5" style="35" customWidth="1"/>
    <col min="12295" max="12295" width="12.83203125" style="35" customWidth="1"/>
    <col min="12296" max="12296" width="14.6640625" style="35" customWidth="1"/>
    <col min="12297" max="12297" width="10.6640625" style="35" customWidth="1"/>
    <col min="12298" max="12298" width="9" style="35"/>
    <col min="12299" max="12299" width="8.5" style="35" customWidth="1"/>
    <col min="12300" max="12300" width="8.6640625" style="35" customWidth="1"/>
    <col min="12301" max="12301" width="17.6640625" style="35" customWidth="1"/>
    <col min="12302" max="12303" width="12.1640625" style="35" customWidth="1"/>
    <col min="12304" max="12317" width="12.6640625" style="35" customWidth="1"/>
    <col min="12318" max="12318" width="11.6640625" style="35" customWidth="1"/>
    <col min="12319" max="12319" width="15.83203125" style="35" customWidth="1"/>
    <col min="12320" max="12320" width="18.1640625" style="35" customWidth="1"/>
    <col min="12321" max="12321" width="33.5" style="35" customWidth="1"/>
    <col min="12322" max="12323" width="15.83203125" style="35" customWidth="1"/>
    <col min="12324" max="12324" width="10.33203125" style="35" bestFit="1" customWidth="1"/>
    <col min="12325" max="12327" width="9" style="35"/>
    <col min="12328" max="12328" width="12.1640625" style="35" bestFit="1" customWidth="1"/>
    <col min="12329" max="12544" width="9" style="35"/>
    <col min="12545" max="12545" width="12.6640625" style="35" bestFit="1" customWidth="1"/>
    <col min="12546" max="12546" width="12.6640625" style="35" customWidth="1"/>
    <col min="12547" max="12547" width="18.1640625" style="35" customWidth="1"/>
    <col min="12548" max="12548" width="33.5" style="35" customWidth="1"/>
    <col min="12549" max="12549" width="22.1640625" style="35" customWidth="1"/>
    <col min="12550" max="12550" width="26.5" style="35" customWidth="1"/>
    <col min="12551" max="12551" width="12.83203125" style="35" customWidth="1"/>
    <col min="12552" max="12552" width="14.6640625" style="35" customWidth="1"/>
    <col min="12553" max="12553" width="10.6640625" style="35" customWidth="1"/>
    <col min="12554" max="12554" width="9" style="35"/>
    <col min="12555" max="12555" width="8.5" style="35" customWidth="1"/>
    <col min="12556" max="12556" width="8.6640625" style="35" customWidth="1"/>
    <col min="12557" max="12557" width="17.6640625" style="35" customWidth="1"/>
    <col min="12558" max="12559" width="12.1640625" style="35" customWidth="1"/>
    <col min="12560" max="12573" width="12.6640625" style="35" customWidth="1"/>
    <col min="12574" max="12574" width="11.6640625" style="35" customWidth="1"/>
    <col min="12575" max="12575" width="15.83203125" style="35" customWidth="1"/>
    <col min="12576" max="12576" width="18.1640625" style="35" customWidth="1"/>
    <col min="12577" max="12577" width="33.5" style="35" customWidth="1"/>
    <col min="12578" max="12579" width="15.83203125" style="35" customWidth="1"/>
    <col min="12580" max="12580" width="10.33203125" style="35" bestFit="1" customWidth="1"/>
    <col min="12581" max="12583" width="9" style="35"/>
    <col min="12584" max="12584" width="12.1640625" style="35" bestFit="1" customWidth="1"/>
    <col min="12585" max="12800" width="9" style="35"/>
    <col min="12801" max="12801" width="12.6640625" style="35" bestFit="1" customWidth="1"/>
    <col min="12802" max="12802" width="12.6640625" style="35" customWidth="1"/>
    <col min="12803" max="12803" width="18.1640625" style="35" customWidth="1"/>
    <col min="12804" max="12804" width="33.5" style="35" customWidth="1"/>
    <col min="12805" max="12805" width="22.1640625" style="35" customWidth="1"/>
    <col min="12806" max="12806" width="26.5" style="35" customWidth="1"/>
    <col min="12807" max="12807" width="12.83203125" style="35" customWidth="1"/>
    <col min="12808" max="12808" width="14.6640625" style="35" customWidth="1"/>
    <col min="12809" max="12809" width="10.6640625" style="35" customWidth="1"/>
    <col min="12810" max="12810" width="9" style="35"/>
    <col min="12811" max="12811" width="8.5" style="35" customWidth="1"/>
    <col min="12812" max="12812" width="8.6640625" style="35" customWidth="1"/>
    <col min="12813" max="12813" width="17.6640625" style="35" customWidth="1"/>
    <col min="12814" max="12815" width="12.1640625" style="35" customWidth="1"/>
    <col min="12816" max="12829" width="12.6640625" style="35" customWidth="1"/>
    <col min="12830" max="12830" width="11.6640625" style="35" customWidth="1"/>
    <col min="12831" max="12831" width="15.83203125" style="35" customWidth="1"/>
    <col min="12832" max="12832" width="18.1640625" style="35" customWidth="1"/>
    <col min="12833" max="12833" width="33.5" style="35" customWidth="1"/>
    <col min="12834" max="12835" width="15.83203125" style="35" customWidth="1"/>
    <col min="12836" max="12836" width="10.33203125" style="35" bestFit="1" customWidth="1"/>
    <col min="12837" max="12839" width="9" style="35"/>
    <col min="12840" max="12840" width="12.1640625" style="35" bestFit="1" customWidth="1"/>
    <col min="12841" max="13056" width="9" style="35"/>
    <col min="13057" max="13057" width="12.6640625" style="35" bestFit="1" customWidth="1"/>
    <col min="13058" max="13058" width="12.6640625" style="35" customWidth="1"/>
    <col min="13059" max="13059" width="18.1640625" style="35" customWidth="1"/>
    <col min="13060" max="13060" width="33.5" style="35" customWidth="1"/>
    <col min="13061" max="13061" width="22.1640625" style="35" customWidth="1"/>
    <col min="13062" max="13062" width="26.5" style="35" customWidth="1"/>
    <col min="13063" max="13063" width="12.83203125" style="35" customWidth="1"/>
    <col min="13064" max="13064" width="14.6640625" style="35" customWidth="1"/>
    <col min="13065" max="13065" width="10.6640625" style="35" customWidth="1"/>
    <col min="13066" max="13066" width="9" style="35"/>
    <col min="13067" max="13067" width="8.5" style="35" customWidth="1"/>
    <col min="13068" max="13068" width="8.6640625" style="35" customWidth="1"/>
    <col min="13069" max="13069" width="17.6640625" style="35" customWidth="1"/>
    <col min="13070" max="13071" width="12.1640625" style="35" customWidth="1"/>
    <col min="13072" max="13085" width="12.6640625" style="35" customWidth="1"/>
    <col min="13086" max="13086" width="11.6640625" style="35" customWidth="1"/>
    <col min="13087" max="13087" width="15.83203125" style="35" customWidth="1"/>
    <col min="13088" max="13088" width="18.1640625" style="35" customWidth="1"/>
    <col min="13089" max="13089" width="33.5" style="35" customWidth="1"/>
    <col min="13090" max="13091" width="15.83203125" style="35" customWidth="1"/>
    <col min="13092" max="13092" width="10.33203125" style="35" bestFit="1" customWidth="1"/>
    <col min="13093" max="13095" width="9" style="35"/>
    <col min="13096" max="13096" width="12.1640625" style="35" bestFit="1" customWidth="1"/>
    <col min="13097" max="13312" width="9" style="35"/>
    <col min="13313" max="13313" width="12.6640625" style="35" bestFit="1" customWidth="1"/>
    <col min="13314" max="13314" width="12.6640625" style="35" customWidth="1"/>
    <col min="13315" max="13315" width="18.1640625" style="35" customWidth="1"/>
    <col min="13316" max="13316" width="33.5" style="35" customWidth="1"/>
    <col min="13317" max="13317" width="22.1640625" style="35" customWidth="1"/>
    <col min="13318" max="13318" width="26.5" style="35" customWidth="1"/>
    <col min="13319" max="13319" width="12.83203125" style="35" customWidth="1"/>
    <col min="13320" max="13320" width="14.6640625" style="35" customWidth="1"/>
    <col min="13321" max="13321" width="10.6640625" style="35" customWidth="1"/>
    <col min="13322" max="13322" width="9" style="35"/>
    <col min="13323" max="13323" width="8.5" style="35" customWidth="1"/>
    <col min="13324" max="13324" width="8.6640625" style="35" customWidth="1"/>
    <col min="13325" max="13325" width="17.6640625" style="35" customWidth="1"/>
    <col min="13326" max="13327" width="12.1640625" style="35" customWidth="1"/>
    <col min="13328" max="13341" width="12.6640625" style="35" customWidth="1"/>
    <col min="13342" max="13342" width="11.6640625" style="35" customWidth="1"/>
    <col min="13343" max="13343" width="15.83203125" style="35" customWidth="1"/>
    <col min="13344" max="13344" width="18.1640625" style="35" customWidth="1"/>
    <col min="13345" max="13345" width="33.5" style="35" customWidth="1"/>
    <col min="13346" max="13347" width="15.83203125" style="35" customWidth="1"/>
    <col min="13348" max="13348" width="10.33203125" style="35" bestFit="1" customWidth="1"/>
    <col min="13349" max="13351" width="9" style="35"/>
    <col min="13352" max="13352" width="12.1640625" style="35" bestFit="1" customWidth="1"/>
    <col min="13353" max="13568" width="9" style="35"/>
    <col min="13569" max="13569" width="12.6640625" style="35" bestFit="1" customWidth="1"/>
    <col min="13570" max="13570" width="12.6640625" style="35" customWidth="1"/>
    <col min="13571" max="13571" width="18.1640625" style="35" customWidth="1"/>
    <col min="13572" max="13572" width="33.5" style="35" customWidth="1"/>
    <col min="13573" max="13573" width="22.1640625" style="35" customWidth="1"/>
    <col min="13574" max="13574" width="26.5" style="35" customWidth="1"/>
    <col min="13575" max="13575" width="12.83203125" style="35" customWidth="1"/>
    <col min="13576" max="13576" width="14.6640625" style="35" customWidth="1"/>
    <col min="13577" max="13577" width="10.6640625" style="35" customWidth="1"/>
    <col min="13578" max="13578" width="9" style="35"/>
    <col min="13579" max="13579" width="8.5" style="35" customWidth="1"/>
    <col min="13580" max="13580" width="8.6640625" style="35" customWidth="1"/>
    <col min="13581" max="13581" width="17.6640625" style="35" customWidth="1"/>
    <col min="13582" max="13583" width="12.1640625" style="35" customWidth="1"/>
    <col min="13584" max="13597" width="12.6640625" style="35" customWidth="1"/>
    <col min="13598" max="13598" width="11.6640625" style="35" customWidth="1"/>
    <col min="13599" max="13599" width="15.83203125" style="35" customWidth="1"/>
    <col min="13600" max="13600" width="18.1640625" style="35" customWidth="1"/>
    <col min="13601" max="13601" width="33.5" style="35" customWidth="1"/>
    <col min="13602" max="13603" width="15.83203125" style="35" customWidth="1"/>
    <col min="13604" max="13604" width="10.33203125" style="35" bestFit="1" customWidth="1"/>
    <col min="13605" max="13607" width="9" style="35"/>
    <col min="13608" max="13608" width="12.1640625" style="35" bestFit="1" customWidth="1"/>
    <col min="13609" max="13824" width="9" style="35"/>
    <col min="13825" max="13825" width="12.6640625" style="35" bestFit="1" customWidth="1"/>
    <col min="13826" max="13826" width="12.6640625" style="35" customWidth="1"/>
    <col min="13827" max="13827" width="18.1640625" style="35" customWidth="1"/>
    <col min="13828" max="13828" width="33.5" style="35" customWidth="1"/>
    <col min="13829" max="13829" width="22.1640625" style="35" customWidth="1"/>
    <col min="13830" max="13830" width="26.5" style="35" customWidth="1"/>
    <col min="13831" max="13831" width="12.83203125" style="35" customWidth="1"/>
    <col min="13832" max="13832" width="14.6640625" style="35" customWidth="1"/>
    <col min="13833" max="13833" width="10.6640625" style="35" customWidth="1"/>
    <col min="13834" max="13834" width="9" style="35"/>
    <col min="13835" max="13835" width="8.5" style="35" customWidth="1"/>
    <col min="13836" max="13836" width="8.6640625" style="35" customWidth="1"/>
    <col min="13837" max="13837" width="17.6640625" style="35" customWidth="1"/>
    <col min="13838" max="13839" width="12.1640625" style="35" customWidth="1"/>
    <col min="13840" max="13853" width="12.6640625" style="35" customWidth="1"/>
    <col min="13854" max="13854" width="11.6640625" style="35" customWidth="1"/>
    <col min="13855" max="13855" width="15.83203125" style="35" customWidth="1"/>
    <col min="13856" max="13856" width="18.1640625" style="35" customWidth="1"/>
    <col min="13857" max="13857" width="33.5" style="35" customWidth="1"/>
    <col min="13858" max="13859" width="15.83203125" style="35" customWidth="1"/>
    <col min="13860" max="13860" width="10.33203125" style="35" bestFit="1" customWidth="1"/>
    <col min="13861" max="13863" width="9" style="35"/>
    <col min="13864" max="13864" width="12.1640625" style="35" bestFit="1" customWidth="1"/>
    <col min="13865" max="14080" width="9" style="35"/>
    <col min="14081" max="14081" width="12.6640625" style="35" bestFit="1" customWidth="1"/>
    <col min="14082" max="14082" width="12.6640625" style="35" customWidth="1"/>
    <col min="14083" max="14083" width="18.1640625" style="35" customWidth="1"/>
    <col min="14084" max="14084" width="33.5" style="35" customWidth="1"/>
    <col min="14085" max="14085" width="22.1640625" style="35" customWidth="1"/>
    <col min="14086" max="14086" width="26.5" style="35" customWidth="1"/>
    <col min="14087" max="14087" width="12.83203125" style="35" customWidth="1"/>
    <col min="14088" max="14088" width="14.6640625" style="35" customWidth="1"/>
    <col min="14089" max="14089" width="10.6640625" style="35" customWidth="1"/>
    <col min="14090" max="14090" width="9" style="35"/>
    <col min="14091" max="14091" width="8.5" style="35" customWidth="1"/>
    <col min="14092" max="14092" width="8.6640625" style="35" customWidth="1"/>
    <col min="14093" max="14093" width="17.6640625" style="35" customWidth="1"/>
    <col min="14094" max="14095" width="12.1640625" style="35" customWidth="1"/>
    <col min="14096" max="14109" width="12.6640625" style="35" customWidth="1"/>
    <col min="14110" max="14110" width="11.6640625" style="35" customWidth="1"/>
    <col min="14111" max="14111" width="15.83203125" style="35" customWidth="1"/>
    <col min="14112" max="14112" width="18.1640625" style="35" customWidth="1"/>
    <col min="14113" max="14113" width="33.5" style="35" customWidth="1"/>
    <col min="14114" max="14115" width="15.83203125" style="35" customWidth="1"/>
    <col min="14116" max="14116" width="10.33203125" style="35" bestFit="1" customWidth="1"/>
    <col min="14117" max="14119" width="9" style="35"/>
    <col min="14120" max="14120" width="12.1640625" style="35" bestFit="1" customWidth="1"/>
    <col min="14121" max="14336" width="9" style="35"/>
    <col min="14337" max="14337" width="12.6640625" style="35" bestFit="1" customWidth="1"/>
    <col min="14338" max="14338" width="12.6640625" style="35" customWidth="1"/>
    <col min="14339" max="14339" width="18.1640625" style="35" customWidth="1"/>
    <col min="14340" max="14340" width="33.5" style="35" customWidth="1"/>
    <col min="14341" max="14341" width="22.1640625" style="35" customWidth="1"/>
    <col min="14342" max="14342" width="26.5" style="35" customWidth="1"/>
    <col min="14343" max="14343" width="12.83203125" style="35" customWidth="1"/>
    <col min="14344" max="14344" width="14.6640625" style="35" customWidth="1"/>
    <col min="14345" max="14345" width="10.6640625" style="35" customWidth="1"/>
    <col min="14346" max="14346" width="9" style="35"/>
    <col min="14347" max="14347" width="8.5" style="35" customWidth="1"/>
    <col min="14348" max="14348" width="8.6640625" style="35" customWidth="1"/>
    <col min="14349" max="14349" width="17.6640625" style="35" customWidth="1"/>
    <col min="14350" max="14351" width="12.1640625" style="35" customWidth="1"/>
    <col min="14352" max="14365" width="12.6640625" style="35" customWidth="1"/>
    <col min="14366" max="14366" width="11.6640625" style="35" customWidth="1"/>
    <col min="14367" max="14367" width="15.83203125" style="35" customWidth="1"/>
    <col min="14368" max="14368" width="18.1640625" style="35" customWidth="1"/>
    <col min="14369" max="14369" width="33.5" style="35" customWidth="1"/>
    <col min="14370" max="14371" width="15.83203125" style="35" customWidth="1"/>
    <col min="14372" max="14372" width="10.33203125" style="35" bestFit="1" customWidth="1"/>
    <col min="14373" max="14375" width="9" style="35"/>
    <col min="14376" max="14376" width="12.1640625" style="35" bestFit="1" customWidth="1"/>
    <col min="14377" max="14592" width="9" style="35"/>
    <col min="14593" max="14593" width="12.6640625" style="35" bestFit="1" customWidth="1"/>
    <col min="14594" max="14594" width="12.6640625" style="35" customWidth="1"/>
    <col min="14595" max="14595" width="18.1640625" style="35" customWidth="1"/>
    <col min="14596" max="14596" width="33.5" style="35" customWidth="1"/>
    <col min="14597" max="14597" width="22.1640625" style="35" customWidth="1"/>
    <col min="14598" max="14598" width="26.5" style="35" customWidth="1"/>
    <col min="14599" max="14599" width="12.83203125" style="35" customWidth="1"/>
    <col min="14600" max="14600" width="14.6640625" style="35" customWidth="1"/>
    <col min="14601" max="14601" width="10.6640625" style="35" customWidth="1"/>
    <col min="14602" max="14602" width="9" style="35"/>
    <col min="14603" max="14603" width="8.5" style="35" customWidth="1"/>
    <col min="14604" max="14604" width="8.6640625" style="35" customWidth="1"/>
    <col min="14605" max="14605" width="17.6640625" style="35" customWidth="1"/>
    <col min="14606" max="14607" width="12.1640625" style="35" customWidth="1"/>
    <col min="14608" max="14621" width="12.6640625" style="35" customWidth="1"/>
    <col min="14622" max="14622" width="11.6640625" style="35" customWidth="1"/>
    <col min="14623" max="14623" width="15.83203125" style="35" customWidth="1"/>
    <col min="14624" max="14624" width="18.1640625" style="35" customWidth="1"/>
    <col min="14625" max="14625" width="33.5" style="35" customWidth="1"/>
    <col min="14626" max="14627" width="15.83203125" style="35" customWidth="1"/>
    <col min="14628" max="14628" width="10.33203125" style="35" bestFit="1" customWidth="1"/>
    <col min="14629" max="14631" width="9" style="35"/>
    <col min="14632" max="14632" width="12.1640625" style="35" bestFit="1" customWidth="1"/>
    <col min="14633" max="14848" width="9" style="35"/>
    <col min="14849" max="14849" width="12.6640625" style="35" bestFit="1" customWidth="1"/>
    <col min="14850" max="14850" width="12.6640625" style="35" customWidth="1"/>
    <col min="14851" max="14851" width="18.1640625" style="35" customWidth="1"/>
    <col min="14852" max="14852" width="33.5" style="35" customWidth="1"/>
    <col min="14853" max="14853" width="22.1640625" style="35" customWidth="1"/>
    <col min="14854" max="14854" width="26.5" style="35" customWidth="1"/>
    <col min="14855" max="14855" width="12.83203125" style="35" customWidth="1"/>
    <col min="14856" max="14856" width="14.6640625" style="35" customWidth="1"/>
    <col min="14857" max="14857" width="10.6640625" style="35" customWidth="1"/>
    <col min="14858" max="14858" width="9" style="35"/>
    <col min="14859" max="14859" width="8.5" style="35" customWidth="1"/>
    <col min="14860" max="14860" width="8.6640625" style="35" customWidth="1"/>
    <col min="14861" max="14861" width="17.6640625" style="35" customWidth="1"/>
    <col min="14862" max="14863" width="12.1640625" style="35" customWidth="1"/>
    <col min="14864" max="14877" width="12.6640625" style="35" customWidth="1"/>
    <col min="14878" max="14878" width="11.6640625" style="35" customWidth="1"/>
    <col min="14879" max="14879" width="15.83203125" style="35" customWidth="1"/>
    <col min="14880" max="14880" width="18.1640625" style="35" customWidth="1"/>
    <col min="14881" max="14881" width="33.5" style="35" customWidth="1"/>
    <col min="14882" max="14883" width="15.83203125" style="35" customWidth="1"/>
    <col min="14884" max="14884" width="10.33203125" style="35" bestFit="1" customWidth="1"/>
    <col min="14885" max="14887" width="9" style="35"/>
    <col min="14888" max="14888" width="12.1640625" style="35" bestFit="1" customWidth="1"/>
    <col min="14889" max="15104" width="9" style="35"/>
    <col min="15105" max="15105" width="12.6640625" style="35" bestFit="1" customWidth="1"/>
    <col min="15106" max="15106" width="12.6640625" style="35" customWidth="1"/>
    <col min="15107" max="15107" width="18.1640625" style="35" customWidth="1"/>
    <col min="15108" max="15108" width="33.5" style="35" customWidth="1"/>
    <col min="15109" max="15109" width="22.1640625" style="35" customWidth="1"/>
    <col min="15110" max="15110" width="26.5" style="35" customWidth="1"/>
    <col min="15111" max="15111" width="12.83203125" style="35" customWidth="1"/>
    <col min="15112" max="15112" width="14.6640625" style="35" customWidth="1"/>
    <col min="15113" max="15113" width="10.6640625" style="35" customWidth="1"/>
    <col min="15114" max="15114" width="9" style="35"/>
    <col min="15115" max="15115" width="8.5" style="35" customWidth="1"/>
    <col min="15116" max="15116" width="8.6640625" style="35" customWidth="1"/>
    <col min="15117" max="15117" width="17.6640625" style="35" customWidth="1"/>
    <col min="15118" max="15119" width="12.1640625" style="35" customWidth="1"/>
    <col min="15120" max="15133" width="12.6640625" style="35" customWidth="1"/>
    <col min="15134" max="15134" width="11.6640625" style="35" customWidth="1"/>
    <col min="15135" max="15135" width="15.83203125" style="35" customWidth="1"/>
    <col min="15136" max="15136" width="18.1640625" style="35" customWidth="1"/>
    <col min="15137" max="15137" width="33.5" style="35" customWidth="1"/>
    <col min="15138" max="15139" width="15.83203125" style="35" customWidth="1"/>
    <col min="15140" max="15140" width="10.33203125" style="35" bestFit="1" customWidth="1"/>
    <col min="15141" max="15143" width="9" style="35"/>
    <col min="15144" max="15144" width="12.1640625" style="35" bestFit="1" customWidth="1"/>
    <col min="15145" max="15360" width="9" style="35"/>
    <col min="15361" max="15361" width="12.6640625" style="35" bestFit="1" customWidth="1"/>
    <col min="15362" max="15362" width="12.6640625" style="35" customWidth="1"/>
    <col min="15363" max="15363" width="18.1640625" style="35" customWidth="1"/>
    <col min="15364" max="15364" width="33.5" style="35" customWidth="1"/>
    <col min="15365" max="15365" width="22.1640625" style="35" customWidth="1"/>
    <col min="15366" max="15366" width="26.5" style="35" customWidth="1"/>
    <col min="15367" max="15367" width="12.83203125" style="35" customWidth="1"/>
    <col min="15368" max="15368" width="14.6640625" style="35" customWidth="1"/>
    <col min="15369" max="15369" width="10.6640625" style="35" customWidth="1"/>
    <col min="15370" max="15370" width="9" style="35"/>
    <col min="15371" max="15371" width="8.5" style="35" customWidth="1"/>
    <col min="15372" max="15372" width="8.6640625" style="35" customWidth="1"/>
    <col min="15373" max="15373" width="17.6640625" style="35" customWidth="1"/>
    <col min="15374" max="15375" width="12.1640625" style="35" customWidth="1"/>
    <col min="15376" max="15389" width="12.6640625" style="35" customWidth="1"/>
    <col min="15390" max="15390" width="11.6640625" style="35" customWidth="1"/>
    <col min="15391" max="15391" width="15.83203125" style="35" customWidth="1"/>
    <col min="15392" max="15392" width="18.1640625" style="35" customWidth="1"/>
    <col min="15393" max="15393" width="33.5" style="35" customWidth="1"/>
    <col min="15394" max="15395" width="15.83203125" style="35" customWidth="1"/>
    <col min="15396" max="15396" width="10.33203125" style="35" bestFit="1" customWidth="1"/>
    <col min="15397" max="15399" width="9" style="35"/>
    <col min="15400" max="15400" width="12.1640625" style="35" bestFit="1" customWidth="1"/>
    <col min="15401" max="15616" width="9" style="35"/>
    <col min="15617" max="15617" width="12.6640625" style="35" bestFit="1" customWidth="1"/>
    <col min="15618" max="15618" width="12.6640625" style="35" customWidth="1"/>
    <col min="15619" max="15619" width="18.1640625" style="35" customWidth="1"/>
    <col min="15620" max="15620" width="33.5" style="35" customWidth="1"/>
    <col min="15621" max="15621" width="22.1640625" style="35" customWidth="1"/>
    <col min="15622" max="15622" width="26.5" style="35" customWidth="1"/>
    <col min="15623" max="15623" width="12.83203125" style="35" customWidth="1"/>
    <col min="15624" max="15624" width="14.6640625" style="35" customWidth="1"/>
    <col min="15625" max="15625" width="10.6640625" style="35" customWidth="1"/>
    <col min="15626" max="15626" width="9" style="35"/>
    <col min="15627" max="15627" width="8.5" style="35" customWidth="1"/>
    <col min="15628" max="15628" width="8.6640625" style="35" customWidth="1"/>
    <col min="15629" max="15629" width="17.6640625" style="35" customWidth="1"/>
    <col min="15630" max="15631" width="12.1640625" style="35" customWidth="1"/>
    <col min="15632" max="15645" width="12.6640625" style="35" customWidth="1"/>
    <col min="15646" max="15646" width="11.6640625" style="35" customWidth="1"/>
    <col min="15647" max="15647" width="15.83203125" style="35" customWidth="1"/>
    <col min="15648" max="15648" width="18.1640625" style="35" customWidth="1"/>
    <col min="15649" max="15649" width="33.5" style="35" customWidth="1"/>
    <col min="15650" max="15651" width="15.83203125" style="35" customWidth="1"/>
    <col min="15652" max="15652" width="10.33203125" style="35" bestFit="1" customWidth="1"/>
    <col min="15653" max="15655" width="9" style="35"/>
    <col min="15656" max="15656" width="12.1640625" style="35" bestFit="1" customWidth="1"/>
    <col min="15657" max="15872" width="9" style="35"/>
    <col min="15873" max="15873" width="12.6640625" style="35" bestFit="1" customWidth="1"/>
    <col min="15874" max="15874" width="12.6640625" style="35" customWidth="1"/>
    <col min="15875" max="15875" width="18.1640625" style="35" customWidth="1"/>
    <col min="15876" max="15876" width="33.5" style="35" customWidth="1"/>
    <col min="15877" max="15877" width="22.1640625" style="35" customWidth="1"/>
    <col min="15878" max="15878" width="26.5" style="35" customWidth="1"/>
    <col min="15879" max="15879" width="12.83203125" style="35" customWidth="1"/>
    <col min="15880" max="15880" width="14.6640625" style="35" customWidth="1"/>
    <col min="15881" max="15881" width="10.6640625" style="35" customWidth="1"/>
    <col min="15882" max="15882" width="9" style="35"/>
    <col min="15883" max="15883" width="8.5" style="35" customWidth="1"/>
    <col min="15884" max="15884" width="8.6640625" style="35" customWidth="1"/>
    <col min="15885" max="15885" width="17.6640625" style="35" customWidth="1"/>
    <col min="15886" max="15887" width="12.1640625" style="35" customWidth="1"/>
    <col min="15888" max="15901" width="12.6640625" style="35" customWidth="1"/>
    <col min="15902" max="15902" width="11.6640625" style="35" customWidth="1"/>
    <col min="15903" max="15903" width="15.83203125" style="35" customWidth="1"/>
    <col min="15904" max="15904" width="18.1640625" style="35" customWidth="1"/>
    <col min="15905" max="15905" width="33.5" style="35" customWidth="1"/>
    <col min="15906" max="15907" width="15.83203125" style="35" customWidth="1"/>
    <col min="15908" max="15908" width="10.33203125" style="35" bestFit="1" customWidth="1"/>
    <col min="15909" max="15911" width="9" style="35"/>
    <col min="15912" max="15912" width="12.1640625" style="35" bestFit="1" customWidth="1"/>
    <col min="15913" max="16128" width="9" style="35"/>
    <col min="16129" max="16129" width="12.6640625" style="35" bestFit="1" customWidth="1"/>
    <col min="16130" max="16130" width="12.6640625" style="35" customWidth="1"/>
    <col min="16131" max="16131" width="18.1640625" style="35" customWidth="1"/>
    <col min="16132" max="16132" width="33.5" style="35" customWidth="1"/>
    <col min="16133" max="16133" width="22.1640625" style="35" customWidth="1"/>
    <col min="16134" max="16134" width="26.5" style="35" customWidth="1"/>
    <col min="16135" max="16135" width="12.83203125" style="35" customWidth="1"/>
    <col min="16136" max="16136" width="14.6640625" style="35" customWidth="1"/>
    <col min="16137" max="16137" width="10.6640625" style="35" customWidth="1"/>
    <col min="16138" max="16138" width="9" style="35"/>
    <col min="16139" max="16139" width="8.5" style="35" customWidth="1"/>
    <col min="16140" max="16140" width="8.6640625" style="35" customWidth="1"/>
    <col min="16141" max="16141" width="17.6640625" style="35" customWidth="1"/>
    <col min="16142" max="16143" width="12.1640625" style="35" customWidth="1"/>
    <col min="16144" max="16157" width="12.6640625" style="35" customWidth="1"/>
    <col min="16158" max="16158" width="11.6640625" style="35" customWidth="1"/>
    <col min="16159" max="16159" width="15.83203125" style="35" customWidth="1"/>
    <col min="16160" max="16160" width="18.1640625" style="35" customWidth="1"/>
    <col min="16161" max="16161" width="33.5" style="35" customWidth="1"/>
    <col min="16162" max="16163" width="15.83203125" style="35" customWidth="1"/>
    <col min="16164" max="16164" width="10.33203125" style="35" bestFit="1" customWidth="1"/>
    <col min="16165" max="16167" width="9" style="35"/>
    <col min="16168" max="16168" width="12.1640625" style="35" bestFit="1" customWidth="1"/>
    <col min="16169" max="16384" width="9" style="35"/>
  </cols>
  <sheetData>
    <row r="1" spans="1:46" s="14" customFormat="1" ht="68">
      <c r="A1" s="81" t="s">
        <v>0</v>
      </c>
      <c r="B1" s="86" t="s">
        <v>1</v>
      </c>
      <c r="C1" s="2" t="s">
        <v>2</v>
      </c>
      <c r="D1" s="81" t="s">
        <v>3</v>
      </c>
      <c r="E1" s="3" t="s">
        <v>4</v>
      </c>
      <c r="F1" s="81" t="s">
        <v>5</v>
      </c>
      <c r="G1" s="81" t="s">
        <v>6</v>
      </c>
      <c r="H1" s="81" t="s">
        <v>7</v>
      </c>
      <c r="I1" s="81" t="s">
        <v>8</v>
      </c>
      <c r="J1" s="81" t="s">
        <v>9</v>
      </c>
      <c r="K1" s="81" t="s">
        <v>10</v>
      </c>
      <c r="L1" s="82" t="s">
        <v>11</v>
      </c>
      <c r="M1" s="4" t="s">
        <v>12</v>
      </c>
      <c r="N1" s="5" t="s">
        <v>13</v>
      </c>
      <c r="O1" s="5" t="s">
        <v>14</v>
      </c>
      <c r="P1" s="6" t="s">
        <v>15</v>
      </c>
      <c r="Q1" s="6" t="s">
        <v>16</v>
      </c>
      <c r="R1" s="7" t="s">
        <v>17</v>
      </c>
      <c r="S1" s="7" t="s">
        <v>18</v>
      </c>
      <c r="T1" s="8" t="s">
        <v>19</v>
      </c>
      <c r="U1" s="8" t="s">
        <v>20</v>
      </c>
      <c r="V1" s="5" t="s">
        <v>21</v>
      </c>
      <c r="W1" s="5" t="s">
        <v>22</v>
      </c>
      <c r="X1" s="9" t="s">
        <v>23</v>
      </c>
      <c r="Y1" s="10" t="s">
        <v>24</v>
      </c>
      <c r="Z1" s="11" t="s">
        <v>25</v>
      </c>
      <c r="AA1" s="9" t="s">
        <v>23</v>
      </c>
      <c r="AB1" s="10" t="s">
        <v>26</v>
      </c>
      <c r="AC1" s="11" t="s">
        <v>27</v>
      </c>
      <c r="AD1" s="12" t="s">
        <v>28</v>
      </c>
      <c r="AE1" s="12" t="s">
        <v>29</v>
      </c>
      <c r="AF1" s="12" t="s">
        <v>30</v>
      </c>
      <c r="AG1" s="12" t="s">
        <v>31</v>
      </c>
      <c r="AH1" s="12" t="s">
        <v>32</v>
      </c>
      <c r="AI1" s="13" t="s">
        <v>33</v>
      </c>
      <c r="AJ1" s="13" t="s">
        <v>34</v>
      </c>
      <c r="AK1" s="12" t="s">
        <v>35</v>
      </c>
      <c r="AL1" s="12" t="s">
        <v>36</v>
      </c>
      <c r="AM1" s="12" t="s">
        <v>37</v>
      </c>
      <c r="AN1" s="12" t="s">
        <v>38</v>
      </c>
      <c r="AO1" s="12" t="s">
        <v>39</v>
      </c>
      <c r="AP1" s="12" t="s">
        <v>40</v>
      </c>
      <c r="AQ1" s="12" t="s">
        <v>41</v>
      </c>
    </row>
    <row r="2" spans="1:46" s="34" customFormat="1" ht="68">
      <c r="A2" s="1" t="s">
        <v>42</v>
      </c>
      <c r="B2" s="2" t="s">
        <v>43</v>
      </c>
      <c r="C2" s="2" t="s">
        <v>44</v>
      </c>
      <c r="D2" s="15" t="s">
        <v>45</v>
      </c>
      <c r="E2" s="16" t="s">
        <v>46</v>
      </c>
      <c r="F2" s="16" t="s">
        <v>47</v>
      </c>
      <c r="G2" s="17">
        <v>13.65</v>
      </c>
      <c r="H2" s="16" t="s">
        <v>48</v>
      </c>
      <c r="I2" s="16" t="s">
        <v>49</v>
      </c>
      <c r="J2" s="16" t="s">
        <v>50</v>
      </c>
      <c r="K2" s="18" t="s">
        <v>51</v>
      </c>
      <c r="L2" s="16" t="s">
        <v>52</v>
      </c>
      <c r="M2" s="19">
        <f>20/6.8</f>
        <v>2.9411764705882355</v>
      </c>
      <c r="N2" s="20">
        <v>10000</v>
      </c>
      <c r="O2" s="21">
        <f>S2*0.97</f>
        <v>6.1109999999999998</v>
      </c>
      <c r="P2" s="22">
        <v>5000</v>
      </c>
      <c r="Q2" s="23">
        <f>S2*0.98</f>
        <v>6.1739999999999995</v>
      </c>
      <c r="R2" s="24">
        <v>2000</v>
      </c>
      <c r="S2" s="25">
        <v>6.3</v>
      </c>
      <c r="T2" s="26">
        <v>1000</v>
      </c>
      <c r="U2" s="27">
        <f t="shared" ref="U2:U55" si="0">S2*1.05</f>
        <v>6.6150000000000002</v>
      </c>
      <c r="V2" s="20">
        <v>500</v>
      </c>
      <c r="W2" s="28">
        <f t="shared" ref="W2:W55" si="1">S2*1.1</f>
        <v>6.9300000000000006</v>
      </c>
      <c r="X2" s="29">
        <f>S2*3</f>
        <v>18.899999999999999</v>
      </c>
      <c r="Y2" s="30">
        <f>W2*1.3</f>
        <v>9.0090000000000003</v>
      </c>
      <c r="Z2" s="31">
        <f t="shared" ref="Z2:Z55" si="2">W2*1.2</f>
        <v>8.3160000000000007</v>
      </c>
      <c r="AA2" s="29">
        <f>2*Z2</f>
        <v>16.632000000000001</v>
      </c>
      <c r="AB2" s="30">
        <f>Z2*1.3</f>
        <v>10.810800000000002</v>
      </c>
      <c r="AC2" s="31">
        <f>Z2*1.2</f>
        <v>9.9792000000000005</v>
      </c>
      <c r="AD2" s="16" t="s">
        <v>53</v>
      </c>
      <c r="AE2" s="16" t="s">
        <v>54</v>
      </c>
      <c r="AF2" s="16" t="s">
        <v>55</v>
      </c>
      <c r="AG2" s="32" t="s">
        <v>56</v>
      </c>
      <c r="AH2" s="33" t="s">
        <v>57</v>
      </c>
      <c r="AI2" s="83" t="s">
        <v>58</v>
      </c>
    </row>
    <row r="3" spans="1:46" s="34" customFormat="1" ht="60">
      <c r="A3" s="1" t="s">
        <v>42</v>
      </c>
      <c r="B3" s="2" t="s">
        <v>43</v>
      </c>
      <c r="C3" s="2" t="s">
        <v>59</v>
      </c>
      <c r="D3" s="15" t="s">
        <v>60</v>
      </c>
      <c r="E3" s="16" t="s">
        <v>46</v>
      </c>
      <c r="F3" s="16" t="s">
        <v>47</v>
      </c>
      <c r="G3" s="17">
        <v>21</v>
      </c>
      <c r="H3" s="16" t="s">
        <v>61</v>
      </c>
      <c r="I3" s="16" t="s">
        <v>49</v>
      </c>
      <c r="J3" s="16" t="s">
        <v>50</v>
      </c>
      <c r="K3" s="18" t="s">
        <v>51</v>
      </c>
      <c r="L3" s="16" t="s">
        <v>52</v>
      </c>
      <c r="M3" s="19">
        <f>22/6.8</f>
        <v>3.2352941176470589</v>
      </c>
      <c r="N3" s="20">
        <v>10000</v>
      </c>
      <c r="O3" s="21">
        <f t="shared" ref="O3:O56" si="3">S3*0.97</f>
        <v>6.1109999999999998</v>
      </c>
      <c r="P3" s="22">
        <v>5000</v>
      </c>
      <c r="Q3" s="23">
        <f t="shared" ref="Q3:Q56" si="4">S3*0.98</f>
        <v>6.1739999999999995</v>
      </c>
      <c r="R3" s="24">
        <v>2000</v>
      </c>
      <c r="S3" s="25">
        <v>6.3</v>
      </c>
      <c r="T3" s="26">
        <v>1000</v>
      </c>
      <c r="U3" s="27">
        <f t="shared" si="0"/>
        <v>6.6150000000000002</v>
      </c>
      <c r="V3" s="20">
        <v>500</v>
      </c>
      <c r="W3" s="28">
        <f t="shared" si="1"/>
        <v>6.9300000000000006</v>
      </c>
      <c r="X3" s="29">
        <f t="shared" ref="X3:X56" si="5">S3*3</f>
        <v>18.899999999999999</v>
      </c>
      <c r="Y3" s="30">
        <f t="shared" ref="Y3:Y56" si="6">W3*1.3</f>
        <v>9.0090000000000003</v>
      </c>
      <c r="Z3" s="31">
        <f t="shared" si="2"/>
        <v>8.3160000000000007</v>
      </c>
      <c r="AA3" s="29">
        <f t="shared" ref="AA3:AA56" si="7">2*Z3</f>
        <v>16.632000000000001</v>
      </c>
      <c r="AB3" s="30">
        <f t="shared" ref="AB3:AB56" si="8">Z3*1.3</f>
        <v>10.810800000000002</v>
      </c>
      <c r="AC3" s="31">
        <f t="shared" ref="AC3:AC56" si="9">Z3*1.2</f>
        <v>9.9792000000000005</v>
      </c>
      <c r="AD3" s="16" t="s">
        <v>53</v>
      </c>
      <c r="AE3" s="16" t="s">
        <v>54</v>
      </c>
      <c r="AF3" s="16" t="s">
        <v>55</v>
      </c>
      <c r="AG3" s="32" t="s">
        <v>56</v>
      </c>
      <c r="AH3" s="33" t="s">
        <v>57</v>
      </c>
      <c r="AI3" s="84"/>
    </row>
    <row r="4" spans="1:46" s="34" customFormat="1" ht="60">
      <c r="A4" s="1" t="s">
        <v>42</v>
      </c>
      <c r="B4" s="2" t="s">
        <v>43</v>
      </c>
      <c r="C4" s="2" t="s">
        <v>59</v>
      </c>
      <c r="D4" s="15" t="s">
        <v>62</v>
      </c>
      <c r="E4" s="16" t="s">
        <v>46</v>
      </c>
      <c r="F4" s="16" t="s">
        <v>47</v>
      </c>
      <c r="G4" s="17">
        <v>20</v>
      </c>
      <c r="H4" s="16" t="s">
        <v>63</v>
      </c>
      <c r="I4" s="16" t="s">
        <v>64</v>
      </c>
      <c r="J4" s="16" t="s">
        <v>50</v>
      </c>
      <c r="K4" s="18" t="s">
        <v>51</v>
      </c>
      <c r="L4" s="16" t="s">
        <v>52</v>
      </c>
      <c r="M4" s="19">
        <f>22/6.8</f>
        <v>3.2352941176470589</v>
      </c>
      <c r="N4" s="20">
        <v>10000</v>
      </c>
      <c r="O4" s="21">
        <f t="shared" si="3"/>
        <v>6.1109999999999998</v>
      </c>
      <c r="P4" s="22">
        <v>5000</v>
      </c>
      <c r="Q4" s="23">
        <f t="shared" si="4"/>
        <v>6.1739999999999995</v>
      </c>
      <c r="R4" s="24">
        <v>2000</v>
      </c>
      <c r="S4" s="25">
        <v>6.3</v>
      </c>
      <c r="T4" s="26">
        <v>1000</v>
      </c>
      <c r="U4" s="27">
        <f t="shared" si="0"/>
        <v>6.6150000000000002</v>
      </c>
      <c r="V4" s="20">
        <v>500</v>
      </c>
      <c r="W4" s="28">
        <f t="shared" si="1"/>
        <v>6.9300000000000006</v>
      </c>
      <c r="X4" s="29">
        <f t="shared" si="5"/>
        <v>18.899999999999999</v>
      </c>
      <c r="Y4" s="30">
        <f t="shared" si="6"/>
        <v>9.0090000000000003</v>
      </c>
      <c r="Z4" s="31">
        <f t="shared" si="2"/>
        <v>8.3160000000000007</v>
      </c>
      <c r="AA4" s="29">
        <f t="shared" si="7"/>
        <v>16.632000000000001</v>
      </c>
      <c r="AB4" s="30">
        <f t="shared" si="8"/>
        <v>10.810800000000002</v>
      </c>
      <c r="AC4" s="31">
        <f t="shared" si="9"/>
        <v>9.9792000000000005</v>
      </c>
      <c r="AD4" s="16" t="s">
        <v>53</v>
      </c>
      <c r="AE4" s="16" t="s">
        <v>54</v>
      </c>
      <c r="AF4" s="16" t="s">
        <v>55</v>
      </c>
      <c r="AG4" s="32" t="s">
        <v>56</v>
      </c>
      <c r="AH4" s="33" t="s">
        <v>57</v>
      </c>
      <c r="AI4" s="84"/>
    </row>
    <row r="5" spans="1:46" ht="60">
      <c r="A5" s="1" t="s">
        <v>42</v>
      </c>
      <c r="B5" s="2" t="s">
        <v>43</v>
      </c>
      <c r="C5" s="2" t="s">
        <v>59</v>
      </c>
      <c r="D5" s="16" t="s">
        <v>65</v>
      </c>
      <c r="E5" s="16" t="s">
        <v>46</v>
      </c>
      <c r="F5" s="16" t="s">
        <v>47</v>
      </c>
      <c r="G5" s="17">
        <v>36</v>
      </c>
      <c r="H5" s="16" t="s">
        <v>66</v>
      </c>
      <c r="I5" s="16" t="s">
        <v>464</v>
      </c>
      <c r="J5" s="16" t="s">
        <v>50</v>
      </c>
      <c r="K5" s="18" t="s">
        <v>51</v>
      </c>
      <c r="L5" s="16" t="s">
        <v>52</v>
      </c>
      <c r="M5" s="19">
        <f>42.029/6.8</f>
        <v>6.1807352941176479</v>
      </c>
      <c r="N5" s="20">
        <v>10000</v>
      </c>
      <c r="O5" s="21">
        <f t="shared" si="3"/>
        <v>7.76</v>
      </c>
      <c r="P5" s="22">
        <v>5000</v>
      </c>
      <c r="Q5" s="23">
        <f t="shared" si="4"/>
        <v>7.84</v>
      </c>
      <c r="R5" s="24">
        <v>2000</v>
      </c>
      <c r="S5" s="25">
        <v>8</v>
      </c>
      <c r="T5" s="26">
        <v>1000</v>
      </c>
      <c r="U5" s="27">
        <f t="shared" si="0"/>
        <v>8.4</v>
      </c>
      <c r="V5" s="20">
        <v>500</v>
      </c>
      <c r="W5" s="28">
        <f t="shared" si="1"/>
        <v>8.8000000000000007</v>
      </c>
      <c r="X5" s="29">
        <f t="shared" si="5"/>
        <v>24</v>
      </c>
      <c r="Y5" s="30">
        <f t="shared" si="6"/>
        <v>11.440000000000001</v>
      </c>
      <c r="Z5" s="31">
        <f t="shared" si="2"/>
        <v>10.56</v>
      </c>
      <c r="AA5" s="29">
        <f t="shared" si="7"/>
        <v>21.12</v>
      </c>
      <c r="AB5" s="30">
        <f t="shared" si="8"/>
        <v>13.728000000000002</v>
      </c>
      <c r="AC5" s="31">
        <f t="shared" si="9"/>
        <v>12.672000000000001</v>
      </c>
      <c r="AD5" s="16" t="s">
        <v>53</v>
      </c>
      <c r="AE5" s="16" t="s">
        <v>67</v>
      </c>
      <c r="AF5" s="16" t="s">
        <v>55</v>
      </c>
      <c r="AG5" s="32" t="s">
        <v>56</v>
      </c>
      <c r="AH5" s="33" t="s">
        <v>57</v>
      </c>
      <c r="AI5" s="8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</row>
    <row r="6" spans="1:46" ht="60">
      <c r="A6" s="1" t="s">
        <v>42</v>
      </c>
      <c r="B6" s="2" t="s">
        <v>43</v>
      </c>
      <c r="C6" s="2" t="s">
        <v>59</v>
      </c>
      <c r="D6" s="16" t="s">
        <v>68</v>
      </c>
      <c r="E6" s="16" t="s">
        <v>46</v>
      </c>
      <c r="F6" s="16" t="s">
        <v>47</v>
      </c>
      <c r="G6" s="17">
        <v>52</v>
      </c>
      <c r="H6" s="16" t="s">
        <v>69</v>
      </c>
      <c r="I6" s="16" t="s">
        <v>465</v>
      </c>
      <c r="J6" s="16" t="s">
        <v>50</v>
      </c>
      <c r="K6" s="18" t="s">
        <v>51</v>
      </c>
      <c r="L6" s="16" t="s">
        <v>52</v>
      </c>
      <c r="M6" s="19">
        <f>29/6.8</f>
        <v>4.2647058823529411</v>
      </c>
      <c r="N6" s="20">
        <v>10000</v>
      </c>
      <c r="O6" s="21">
        <f t="shared" si="3"/>
        <v>9.8939999999999984</v>
      </c>
      <c r="P6" s="22">
        <v>5000</v>
      </c>
      <c r="Q6" s="23">
        <f t="shared" si="4"/>
        <v>9.9959999999999987</v>
      </c>
      <c r="R6" s="24">
        <v>2000</v>
      </c>
      <c r="S6" s="25">
        <v>10.199999999999999</v>
      </c>
      <c r="T6" s="26">
        <v>1000</v>
      </c>
      <c r="U6" s="27">
        <f t="shared" si="0"/>
        <v>10.709999999999999</v>
      </c>
      <c r="V6" s="20">
        <v>500</v>
      </c>
      <c r="W6" s="28">
        <f t="shared" si="1"/>
        <v>11.22</v>
      </c>
      <c r="X6" s="29">
        <f t="shared" si="5"/>
        <v>30.599999999999998</v>
      </c>
      <c r="Y6" s="30">
        <f t="shared" si="6"/>
        <v>14.586000000000002</v>
      </c>
      <c r="Z6" s="31">
        <f t="shared" si="2"/>
        <v>13.464</v>
      </c>
      <c r="AA6" s="29">
        <f t="shared" si="7"/>
        <v>26.928000000000001</v>
      </c>
      <c r="AB6" s="30">
        <f t="shared" si="8"/>
        <v>17.5032</v>
      </c>
      <c r="AC6" s="31">
        <f t="shared" si="9"/>
        <v>16.1568</v>
      </c>
      <c r="AD6" s="16" t="s">
        <v>53</v>
      </c>
      <c r="AE6" s="16" t="s">
        <v>70</v>
      </c>
      <c r="AF6" s="16" t="s">
        <v>55</v>
      </c>
      <c r="AG6" s="32" t="s">
        <v>56</v>
      </c>
      <c r="AH6" s="33" t="s">
        <v>57</v>
      </c>
      <c r="AI6" s="8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</row>
    <row r="7" spans="1:46" ht="60">
      <c r="A7" s="1" t="s">
        <v>42</v>
      </c>
      <c r="B7" s="2" t="s">
        <v>43</v>
      </c>
      <c r="C7" s="2" t="s">
        <v>71</v>
      </c>
      <c r="D7" s="16" t="s">
        <v>72</v>
      </c>
      <c r="E7" s="16" t="s">
        <v>73</v>
      </c>
      <c r="F7" s="16" t="s">
        <v>74</v>
      </c>
      <c r="G7" s="17">
        <v>42</v>
      </c>
      <c r="H7" s="16" t="s">
        <v>75</v>
      </c>
      <c r="I7" s="16" t="s">
        <v>76</v>
      </c>
      <c r="J7" s="16" t="s">
        <v>77</v>
      </c>
      <c r="K7" s="18" t="s">
        <v>78</v>
      </c>
      <c r="L7" s="16" t="s">
        <v>79</v>
      </c>
      <c r="M7" s="19">
        <f>27/6.8</f>
        <v>3.9705882352941178</v>
      </c>
      <c r="N7" s="20">
        <v>10000</v>
      </c>
      <c r="O7" s="21">
        <f t="shared" si="3"/>
        <v>10.863999999999999</v>
      </c>
      <c r="P7" s="22">
        <v>5000</v>
      </c>
      <c r="Q7" s="23">
        <f t="shared" si="4"/>
        <v>10.975999999999999</v>
      </c>
      <c r="R7" s="24">
        <v>2000</v>
      </c>
      <c r="S7" s="25">
        <v>11.2</v>
      </c>
      <c r="T7" s="26">
        <v>1000</v>
      </c>
      <c r="U7" s="27">
        <f t="shared" si="0"/>
        <v>11.76</v>
      </c>
      <c r="V7" s="20">
        <v>500</v>
      </c>
      <c r="W7" s="28">
        <f t="shared" si="1"/>
        <v>12.32</v>
      </c>
      <c r="X7" s="29">
        <f t="shared" si="5"/>
        <v>33.599999999999994</v>
      </c>
      <c r="Y7" s="30">
        <f t="shared" si="6"/>
        <v>16.016000000000002</v>
      </c>
      <c r="Z7" s="31">
        <f t="shared" si="2"/>
        <v>14.783999999999999</v>
      </c>
      <c r="AA7" s="29">
        <f t="shared" si="7"/>
        <v>29.567999999999998</v>
      </c>
      <c r="AB7" s="30">
        <f t="shared" si="8"/>
        <v>19.219200000000001</v>
      </c>
      <c r="AC7" s="31">
        <f t="shared" si="9"/>
        <v>17.740799999999997</v>
      </c>
      <c r="AD7" s="16" t="s">
        <v>53</v>
      </c>
      <c r="AE7" s="16" t="s">
        <v>70</v>
      </c>
      <c r="AF7" s="16" t="s">
        <v>55</v>
      </c>
      <c r="AG7" s="32" t="s">
        <v>56</v>
      </c>
      <c r="AH7" s="33" t="s">
        <v>57</v>
      </c>
      <c r="AI7" s="8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</row>
    <row r="8" spans="1:46" ht="60">
      <c r="A8" s="1" t="s">
        <v>42</v>
      </c>
      <c r="B8" s="2" t="s">
        <v>43</v>
      </c>
      <c r="C8" s="2" t="s">
        <v>71</v>
      </c>
      <c r="D8" s="16" t="s">
        <v>80</v>
      </c>
      <c r="E8" s="16" t="s">
        <v>73</v>
      </c>
      <c r="F8" s="16" t="s">
        <v>74</v>
      </c>
      <c r="G8" s="17">
        <v>50</v>
      </c>
      <c r="H8" s="16" t="s">
        <v>81</v>
      </c>
      <c r="I8" s="16" t="s">
        <v>82</v>
      </c>
      <c r="J8" s="16" t="s">
        <v>77</v>
      </c>
      <c r="K8" s="18" t="s">
        <v>78</v>
      </c>
      <c r="L8" s="16" t="s">
        <v>79</v>
      </c>
      <c r="M8" s="19">
        <f>29/6.8</f>
        <v>4.2647058823529411</v>
      </c>
      <c r="N8" s="20">
        <v>10000</v>
      </c>
      <c r="O8" s="21">
        <f t="shared" si="3"/>
        <v>10.863999999999999</v>
      </c>
      <c r="P8" s="22">
        <v>5000</v>
      </c>
      <c r="Q8" s="23">
        <f t="shared" si="4"/>
        <v>10.975999999999999</v>
      </c>
      <c r="R8" s="24">
        <v>2000</v>
      </c>
      <c r="S8" s="25">
        <v>11.2</v>
      </c>
      <c r="T8" s="26">
        <v>1000</v>
      </c>
      <c r="U8" s="27">
        <f t="shared" si="0"/>
        <v>11.76</v>
      </c>
      <c r="V8" s="20">
        <v>500</v>
      </c>
      <c r="W8" s="28">
        <f t="shared" si="1"/>
        <v>12.32</v>
      </c>
      <c r="X8" s="29">
        <f t="shared" si="5"/>
        <v>33.599999999999994</v>
      </c>
      <c r="Y8" s="30">
        <f t="shared" si="6"/>
        <v>16.016000000000002</v>
      </c>
      <c r="Z8" s="31">
        <f t="shared" si="2"/>
        <v>14.783999999999999</v>
      </c>
      <c r="AA8" s="29">
        <f t="shared" si="7"/>
        <v>29.567999999999998</v>
      </c>
      <c r="AB8" s="30">
        <f t="shared" si="8"/>
        <v>19.219200000000001</v>
      </c>
      <c r="AC8" s="31">
        <f t="shared" si="9"/>
        <v>17.740799999999997</v>
      </c>
      <c r="AD8" s="16" t="s">
        <v>53</v>
      </c>
      <c r="AE8" s="16" t="s">
        <v>70</v>
      </c>
      <c r="AF8" s="16" t="s">
        <v>55</v>
      </c>
      <c r="AG8" s="32" t="s">
        <v>56</v>
      </c>
      <c r="AH8" s="33" t="s">
        <v>57</v>
      </c>
      <c r="AI8" s="8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</row>
    <row r="9" spans="1:46" ht="60">
      <c r="A9" s="1" t="s">
        <v>42</v>
      </c>
      <c r="B9" s="2" t="s">
        <v>43</v>
      </c>
      <c r="C9" s="2" t="s">
        <v>71</v>
      </c>
      <c r="D9" s="16" t="s">
        <v>83</v>
      </c>
      <c r="E9" s="16" t="s">
        <v>73</v>
      </c>
      <c r="F9" s="16" t="s">
        <v>74</v>
      </c>
      <c r="G9" s="17">
        <v>50</v>
      </c>
      <c r="H9" s="16" t="s">
        <v>84</v>
      </c>
      <c r="I9" s="16" t="s">
        <v>85</v>
      </c>
      <c r="J9" s="16" t="s">
        <v>77</v>
      </c>
      <c r="K9" s="18" t="s">
        <v>78</v>
      </c>
      <c r="L9" s="16" t="s">
        <v>79</v>
      </c>
      <c r="M9" s="19">
        <f>29/6.8</f>
        <v>4.2647058823529411</v>
      </c>
      <c r="N9" s="20">
        <v>10000</v>
      </c>
      <c r="O9" s="21">
        <f t="shared" si="3"/>
        <v>10.863999999999999</v>
      </c>
      <c r="P9" s="22">
        <v>5000</v>
      </c>
      <c r="Q9" s="23">
        <f t="shared" si="4"/>
        <v>10.975999999999999</v>
      </c>
      <c r="R9" s="24">
        <v>2000</v>
      </c>
      <c r="S9" s="25">
        <v>11.2</v>
      </c>
      <c r="T9" s="26">
        <v>1000</v>
      </c>
      <c r="U9" s="27">
        <f t="shared" si="0"/>
        <v>11.76</v>
      </c>
      <c r="V9" s="20">
        <v>500</v>
      </c>
      <c r="W9" s="28">
        <f t="shared" si="1"/>
        <v>12.32</v>
      </c>
      <c r="X9" s="29">
        <f t="shared" si="5"/>
        <v>33.599999999999994</v>
      </c>
      <c r="Y9" s="30">
        <f t="shared" si="6"/>
        <v>16.016000000000002</v>
      </c>
      <c r="Z9" s="31">
        <f t="shared" si="2"/>
        <v>14.783999999999999</v>
      </c>
      <c r="AA9" s="29">
        <f t="shared" si="7"/>
        <v>29.567999999999998</v>
      </c>
      <c r="AB9" s="30">
        <f t="shared" si="8"/>
        <v>19.219200000000001</v>
      </c>
      <c r="AC9" s="31">
        <f t="shared" si="9"/>
        <v>17.740799999999997</v>
      </c>
      <c r="AD9" s="16" t="s">
        <v>53</v>
      </c>
      <c r="AE9" s="16" t="s">
        <v>70</v>
      </c>
      <c r="AF9" s="16" t="s">
        <v>55</v>
      </c>
      <c r="AG9" s="32" t="s">
        <v>56</v>
      </c>
      <c r="AH9" s="33" t="s">
        <v>57</v>
      </c>
      <c r="AI9" s="8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</row>
    <row r="10" spans="1:46" ht="45">
      <c r="A10" s="1" t="s">
        <v>86</v>
      </c>
      <c r="B10" s="2" t="s">
        <v>43</v>
      </c>
      <c r="C10" s="2" t="s">
        <v>87</v>
      </c>
      <c r="D10" s="16" t="s">
        <v>88</v>
      </c>
      <c r="E10" s="16" t="s">
        <v>89</v>
      </c>
      <c r="F10" s="16" t="s">
        <v>90</v>
      </c>
      <c r="G10" s="17">
        <v>75</v>
      </c>
      <c r="H10" s="16" t="s">
        <v>91</v>
      </c>
      <c r="I10" s="16" t="s">
        <v>92</v>
      </c>
      <c r="J10" s="16" t="s">
        <v>50</v>
      </c>
      <c r="K10" s="18" t="s">
        <v>93</v>
      </c>
      <c r="L10" s="16" t="s">
        <v>94</v>
      </c>
      <c r="M10" s="19">
        <f>36/6.8</f>
        <v>5.2941176470588234</v>
      </c>
      <c r="N10" s="20">
        <v>10000</v>
      </c>
      <c r="O10" s="21">
        <f t="shared" si="3"/>
        <v>10.67</v>
      </c>
      <c r="P10" s="22">
        <v>5000</v>
      </c>
      <c r="Q10" s="23">
        <f t="shared" si="4"/>
        <v>10.78</v>
      </c>
      <c r="R10" s="24">
        <v>2000</v>
      </c>
      <c r="S10" s="25">
        <v>11</v>
      </c>
      <c r="T10" s="26">
        <v>1000</v>
      </c>
      <c r="U10" s="27">
        <f t="shared" si="0"/>
        <v>11.55</v>
      </c>
      <c r="V10" s="20">
        <v>500</v>
      </c>
      <c r="W10" s="28">
        <f t="shared" si="1"/>
        <v>12.100000000000001</v>
      </c>
      <c r="X10" s="29">
        <f t="shared" si="5"/>
        <v>33</v>
      </c>
      <c r="Y10" s="30">
        <f t="shared" si="6"/>
        <v>15.730000000000002</v>
      </c>
      <c r="Z10" s="31">
        <f t="shared" si="2"/>
        <v>14.520000000000001</v>
      </c>
      <c r="AA10" s="29">
        <f t="shared" si="7"/>
        <v>29.040000000000003</v>
      </c>
      <c r="AB10" s="30">
        <f t="shared" si="8"/>
        <v>18.876000000000001</v>
      </c>
      <c r="AC10" s="31">
        <f t="shared" si="9"/>
        <v>17.423999999999999</v>
      </c>
      <c r="AD10" s="16" t="s">
        <v>95</v>
      </c>
      <c r="AE10" s="16" t="s">
        <v>96</v>
      </c>
      <c r="AF10" s="16" t="s">
        <v>97</v>
      </c>
      <c r="AG10" s="32" t="s">
        <v>98</v>
      </c>
      <c r="AH10" s="33" t="s">
        <v>57</v>
      </c>
      <c r="AI10" s="8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</row>
    <row r="11" spans="1:46" ht="59" customHeight="1">
      <c r="A11" s="1" t="s">
        <v>86</v>
      </c>
      <c r="B11" s="2" t="s">
        <v>43</v>
      </c>
      <c r="C11" s="2" t="s">
        <v>99</v>
      </c>
      <c r="D11" s="16" t="s">
        <v>100</v>
      </c>
      <c r="E11" s="16" t="s">
        <v>73</v>
      </c>
      <c r="F11" s="16" t="s">
        <v>90</v>
      </c>
      <c r="G11" s="17">
        <v>75</v>
      </c>
      <c r="H11" s="16" t="s">
        <v>101</v>
      </c>
      <c r="I11" s="16" t="s">
        <v>102</v>
      </c>
      <c r="J11" s="16" t="s">
        <v>50</v>
      </c>
      <c r="K11" s="18" t="s">
        <v>103</v>
      </c>
      <c r="L11" s="16" t="s">
        <v>52</v>
      </c>
      <c r="M11" s="19">
        <f>36/6.8</f>
        <v>5.2941176470588234</v>
      </c>
      <c r="N11" s="20">
        <v>10000</v>
      </c>
      <c r="O11" s="21">
        <f t="shared" si="3"/>
        <v>8.5845000000000002</v>
      </c>
      <c r="P11" s="22">
        <v>5000</v>
      </c>
      <c r="Q11" s="23">
        <f t="shared" si="4"/>
        <v>8.673</v>
      </c>
      <c r="R11" s="24">
        <v>2000</v>
      </c>
      <c r="S11" s="25">
        <v>8.85</v>
      </c>
      <c r="T11" s="26">
        <v>1000</v>
      </c>
      <c r="U11" s="27">
        <f t="shared" si="0"/>
        <v>9.2925000000000004</v>
      </c>
      <c r="V11" s="20">
        <v>500</v>
      </c>
      <c r="W11" s="28">
        <f t="shared" si="1"/>
        <v>9.7350000000000012</v>
      </c>
      <c r="X11" s="29">
        <f t="shared" si="5"/>
        <v>26.549999999999997</v>
      </c>
      <c r="Y11" s="30">
        <f t="shared" si="6"/>
        <v>12.655500000000002</v>
      </c>
      <c r="Z11" s="31">
        <f t="shared" si="2"/>
        <v>11.682</v>
      </c>
      <c r="AA11" s="29">
        <f t="shared" si="7"/>
        <v>23.364000000000001</v>
      </c>
      <c r="AB11" s="30">
        <f t="shared" si="8"/>
        <v>15.1866</v>
      </c>
      <c r="AC11" s="31">
        <f t="shared" si="9"/>
        <v>14.0184</v>
      </c>
      <c r="AD11" s="16" t="s">
        <v>95</v>
      </c>
      <c r="AE11" s="16" t="s">
        <v>104</v>
      </c>
      <c r="AF11" s="16" t="s">
        <v>55</v>
      </c>
      <c r="AG11" s="32" t="s">
        <v>105</v>
      </c>
      <c r="AH11" s="33" t="s">
        <v>57</v>
      </c>
      <c r="AI11" s="8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</row>
    <row r="12" spans="1:46" ht="63" customHeight="1">
      <c r="A12" s="1" t="s">
        <v>86</v>
      </c>
      <c r="B12" s="2" t="s">
        <v>43</v>
      </c>
      <c r="C12" s="2" t="s">
        <v>99</v>
      </c>
      <c r="D12" s="16" t="s">
        <v>106</v>
      </c>
      <c r="E12" s="16" t="s">
        <v>73</v>
      </c>
      <c r="F12" s="16" t="s">
        <v>90</v>
      </c>
      <c r="G12" s="17">
        <v>80</v>
      </c>
      <c r="H12" s="16" t="s">
        <v>107</v>
      </c>
      <c r="I12" s="16" t="s">
        <v>108</v>
      </c>
      <c r="J12" s="16" t="s">
        <v>50</v>
      </c>
      <c r="K12" s="18" t="s">
        <v>103</v>
      </c>
      <c r="L12" s="16" t="s">
        <v>52</v>
      </c>
      <c r="M12" s="19">
        <f>42/6.8</f>
        <v>6.1764705882352944</v>
      </c>
      <c r="N12" s="20">
        <v>10000</v>
      </c>
      <c r="O12" s="21">
        <f t="shared" si="3"/>
        <v>9.0694999999999997</v>
      </c>
      <c r="P12" s="22">
        <v>5000</v>
      </c>
      <c r="Q12" s="23">
        <f t="shared" si="4"/>
        <v>9.1630000000000003</v>
      </c>
      <c r="R12" s="24">
        <v>2000</v>
      </c>
      <c r="S12" s="25">
        <v>9.35</v>
      </c>
      <c r="T12" s="26">
        <v>1000</v>
      </c>
      <c r="U12" s="27">
        <f t="shared" si="0"/>
        <v>9.8175000000000008</v>
      </c>
      <c r="V12" s="20">
        <v>500</v>
      </c>
      <c r="W12" s="28">
        <f t="shared" si="1"/>
        <v>10.285</v>
      </c>
      <c r="X12" s="29">
        <f t="shared" si="5"/>
        <v>28.049999999999997</v>
      </c>
      <c r="Y12" s="30">
        <f t="shared" si="6"/>
        <v>13.3705</v>
      </c>
      <c r="Z12" s="31">
        <f t="shared" si="2"/>
        <v>12.342000000000001</v>
      </c>
      <c r="AA12" s="29">
        <f t="shared" si="7"/>
        <v>24.684000000000001</v>
      </c>
      <c r="AB12" s="30">
        <f t="shared" si="8"/>
        <v>16.044600000000003</v>
      </c>
      <c r="AC12" s="31">
        <f t="shared" si="9"/>
        <v>14.8104</v>
      </c>
      <c r="AD12" s="16" t="s">
        <v>95</v>
      </c>
      <c r="AE12" s="16" t="s">
        <v>104</v>
      </c>
      <c r="AF12" s="16" t="s">
        <v>55</v>
      </c>
      <c r="AG12" s="32" t="s">
        <v>105</v>
      </c>
      <c r="AH12" s="33" t="s">
        <v>57</v>
      </c>
      <c r="AI12" s="8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</row>
    <row r="13" spans="1:46" ht="44" customHeight="1">
      <c r="A13" s="1" t="s">
        <v>86</v>
      </c>
      <c r="B13" s="2" t="s">
        <v>43</v>
      </c>
      <c r="C13" s="2" t="s">
        <v>99</v>
      </c>
      <c r="D13" s="16" t="s">
        <v>109</v>
      </c>
      <c r="E13" s="16" t="s">
        <v>73</v>
      </c>
      <c r="F13" s="16" t="s">
        <v>90</v>
      </c>
      <c r="G13" s="17">
        <v>80</v>
      </c>
      <c r="H13" s="16" t="s">
        <v>110</v>
      </c>
      <c r="I13" s="16" t="s">
        <v>102</v>
      </c>
      <c r="J13" s="16" t="s">
        <v>50</v>
      </c>
      <c r="K13" s="18" t="s">
        <v>103</v>
      </c>
      <c r="L13" s="16" t="s">
        <v>52</v>
      </c>
      <c r="M13" s="19">
        <f>42/6.8</f>
        <v>6.1764705882352944</v>
      </c>
      <c r="N13" s="20">
        <v>10000</v>
      </c>
      <c r="O13" s="21">
        <f t="shared" si="3"/>
        <v>9.0694999999999997</v>
      </c>
      <c r="P13" s="22">
        <v>5000</v>
      </c>
      <c r="Q13" s="23">
        <f t="shared" si="4"/>
        <v>9.1630000000000003</v>
      </c>
      <c r="R13" s="24">
        <v>2000</v>
      </c>
      <c r="S13" s="25">
        <v>9.35</v>
      </c>
      <c r="T13" s="26">
        <v>1000</v>
      </c>
      <c r="U13" s="27">
        <f t="shared" si="0"/>
        <v>9.8175000000000008</v>
      </c>
      <c r="V13" s="20">
        <v>500</v>
      </c>
      <c r="W13" s="28">
        <f t="shared" si="1"/>
        <v>10.285</v>
      </c>
      <c r="X13" s="29">
        <f t="shared" si="5"/>
        <v>28.049999999999997</v>
      </c>
      <c r="Y13" s="30">
        <f t="shared" si="6"/>
        <v>13.3705</v>
      </c>
      <c r="Z13" s="31">
        <f t="shared" si="2"/>
        <v>12.342000000000001</v>
      </c>
      <c r="AA13" s="29">
        <f t="shared" si="7"/>
        <v>24.684000000000001</v>
      </c>
      <c r="AB13" s="30">
        <f t="shared" si="8"/>
        <v>16.044600000000003</v>
      </c>
      <c r="AC13" s="31">
        <f t="shared" si="9"/>
        <v>14.8104</v>
      </c>
      <c r="AD13" s="16" t="s">
        <v>95</v>
      </c>
      <c r="AE13" s="16" t="s">
        <v>104</v>
      </c>
      <c r="AF13" s="16" t="s">
        <v>55</v>
      </c>
      <c r="AG13" s="32" t="s">
        <v>105</v>
      </c>
      <c r="AH13" s="33" t="s">
        <v>57</v>
      </c>
      <c r="AI13" s="8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</row>
    <row r="14" spans="1:46" ht="56" customHeight="1">
      <c r="A14" s="1" t="s">
        <v>86</v>
      </c>
      <c r="B14" s="2" t="s">
        <v>43</v>
      </c>
      <c r="C14" s="2" t="s">
        <v>99</v>
      </c>
      <c r="D14" s="16" t="s">
        <v>111</v>
      </c>
      <c r="E14" s="16" t="s">
        <v>73</v>
      </c>
      <c r="F14" s="16" t="s">
        <v>90</v>
      </c>
      <c r="G14" s="17">
        <v>80</v>
      </c>
      <c r="H14" s="16" t="s">
        <v>112</v>
      </c>
      <c r="I14" s="16" t="s">
        <v>113</v>
      </c>
      <c r="J14" s="16" t="s">
        <v>77</v>
      </c>
      <c r="K14" s="18" t="s">
        <v>103</v>
      </c>
      <c r="L14" s="16" t="s">
        <v>52</v>
      </c>
      <c r="M14" s="19">
        <f>42/6.8</f>
        <v>6.1764705882352944</v>
      </c>
      <c r="N14" s="20">
        <v>10000</v>
      </c>
      <c r="O14" s="21">
        <f t="shared" si="3"/>
        <v>9.0694999999999997</v>
      </c>
      <c r="P14" s="22">
        <v>5000</v>
      </c>
      <c r="Q14" s="23">
        <f t="shared" si="4"/>
        <v>9.1630000000000003</v>
      </c>
      <c r="R14" s="24">
        <v>2000</v>
      </c>
      <c r="S14" s="25">
        <v>9.35</v>
      </c>
      <c r="T14" s="26">
        <v>1000</v>
      </c>
      <c r="U14" s="27">
        <f t="shared" si="0"/>
        <v>9.8175000000000008</v>
      </c>
      <c r="V14" s="20">
        <v>500</v>
      </c>
      <c r="W14" s="28">
        <f t="shared" si="1"/>
        <v>10.285</v>
      </c>
      <c r="X14" s="29">
        <f t="shared" si="5"/>
        <v>28.049999999999997</v>
      </c>
      <c r="Y14" s="30">
        <f t="shared" si="6"/>
        <v>13.3705</v>
      </c>
      <c r="Z14" s="31">
        <f t="shared" si="2"/>
        <v>12.342000000000001</v>
      </c>
      <c r="AA14" s="29">
        <f t="shared" si="7"/>
        <v>24.684000000000001</v>
      </c>
      <c r="AB14" s="30">
        <f t="shared" si="8"/>
        <v>16.044600000000003</v>
      </c>
      <c r="AC14" s="31">
        <f t="shared" si="9"/>
        <v>14.8104</v>
      </c>
      <c r="AD14" s="16" t="s">
        <v>95</v>
      </c>
      <c r="AE14" s="16" t="s">
        <v>104</v>
      </c>
      <c r="AF14" s="16" t="s">
        <v>55</v>
      </c>
      <c r="AG14" s="32" t="s">
        <v>105</v>
      </c>
      <c r="AH14" s="33" t="s">
        <v>57</v>
      </c>
      <c r="AI14" s="8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</row>
    <row r="15" spans="1:46" ht="24" customHeight="1">
      <c r="A15" s="1" t="s">
        <v>86</v>
      </c>
      <c r="B15" s="2" t="s">
        <v>43</v>
      </c>
      <c r="C15" s="2" t="s">
        <v>99</v>
      </c>
      <c r="D15" s="16" t="s">
        <v>114</v>
      </c>
      <c r="E15" s="16" t="s">
        <v>73</v>
      </c>
      <c r="F15" s="16" t="s">
        <v>90</v>
      </c>
      <c r="G15" s="17">
        <v>80</v>
      </c>
      <c r="H15" s="16" t="s">
        <v>115</v>
      </c>
      <c r="I15" s="16" t="s">
        <v>116</v>
      </c>
      <c r="J15" s="16" t="s">
        <v>117</v>
      </c>
      <c r="K15" s="18" t="s">
        <v>103</v>
      </c>
      <c r="L15" s="16" t="s">
        <v>52</v>
      </c>
      <c r="M15" s="19">
        <f>42/6.8</f>
        <v>6.1764705882352944</v>
      </c>
      <c r="N15" s="20">
        <v>10000</v>
      </c>
      <c r="O15" s="21">
        <f t="shared" si="3"/>
        <v>9.0694999999999997</v>
      </c>
      <c r="P15" s="22">
        <v>5000</v>
      </c>
      <c r="Q15" s="23">
        <f t="shared" si="4"/>
        <v>9.1630000000000003</v>
      </c>
      <c r="R15" s="24">
        <v>2000</v>
      </c>
      <c r="S15" s="25">
        <v>9.35</v>
      </c>
      <c r="T15" s="26">
        <v>1000</v>
      </c>
      <c r="U15" s="27">
        <f t="shared" si="0"/>
        <v>9.8175000000000008</v>
      </c>
      <c r="V15" s="20">
        <v>500</v>
      </c>
      <c r="W15" s="28">
        <f t="shared" si="1"/>
        <v>10.285</v>
      </c>
      <c r="X15" s="29">
        <f t="shared" si="5"/>
        <v>28.049999999999997</v>
      </c>
      <c r="Y15" s="30">
        <f t="shared" si="6"/>
        <v>13.3705</v>
      </c>
      <c r="Z15" s="31">
        <f t="shared" si="2"/>
        <v>12.342000000000001</v>
      </c>
      <c r="AA15" s="29">
        <f t="shared" si="7"/>
        <v>24.684000000000001</v>
      </c>
      <c r="AB15" s="30">
        <f t="shared" si="8"/>
        <v>16.044600000000003</v>
      </c>
      <c r="AC15" s="31">
        <f t="shared" si="9"/>
        <v>14.8104</v>
      </c>
      <c r="AD15" s="16" t="s">
        <v>95</v>
      </c>
      <c r="AE15" s="16" t="s">
        <v>104</v>
      </c>
      <c r="AF15" s="16" t="s">
        <v>55</v>
      </c>
      <c r="AG15" s="32" t="s">
        <v>105</v>
      </c>
      <c r="AH15" s="33" t="s">
        <v>57</v>
      </c>
      <c r="AI15" s="8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</row>
    <row r="16" spans="1:46" ht="24" customHeight="1">
      <c r="A16" s="1" t="s">
        <v>86</v>
      </c>
      <c r="B16" s="2" t="s">
        <v>43</v>
      </c>
      <c r="C16" s="2" t="s">
        <v>99</v>
      </c>
      <c r="D16" s="16" t="s">
        <v>118</v>
      </c>
      <c r="E16" s="16" t="s">
        <v>73</v>
      </c>
      <c r="F16" s="16" t="s">
        <v>90</v>
      </c>
      <c r="G16" s="17">
        <v>80</v>
      </c>
      <c r="H16" s="16" t="s">
        <v>119</v>
      </c>
      <c r="I16" s="16" t="s">
        <v>120</v>
      </c>
      <c r="J16" s="16" t="s">
        <v>117</v>
      </c>
      <c r="K16" s="18" t="s">
        <v>103</v>
      </c>
      <c r="L16" s="16" t="s">
        <v>52</v>
      </c>
      <c r="M16" s="19">
        <f>42/6.8</f>
        <v>6.1764705882352944</v>
      </c>
      <c r="N16" s="20">
        <v>10000</v>
      </c>
      <c r="O16" s="21">
        <f t="shared" si="3"/>
        <v>9.0694999999999997</v>
      </c>
      <c r="P16" s="22">
        <v>5000</v>
      </c>
      <c r="Q16" s="23">
        <f t="shared" si="4"/>
        <v>9.1630000000000003</v>
      </c>
      <c r="R16" s="24">
        <v>2000</v>
      </c>
      <c r="S16" s="25">
        <v>9.35</v>
      </c>
      <c r="T16" s="26">
        <v>1000</v>
      </c>
      <c r="U16" s="27">
        <f t="shared" si="0"/>
        <v>9.8175000000000008</v>
      </c>
      <c r="V16" s="20">
        <v>500</v>
      </c>
      <c r="W16" s="28">
        <f t="shared" si="1"/>
        <v>10.285</v>
      </c>
      <c r="X16" s="29">
        <f t="shared" si="5"/>
        <v>28.049999999999997</v>
      </c>
      <c r="Y16" s="30">
        <f t="shared" si="6"/>
        <v>13.3705</v>
      </c>
      <c r="Z16" s="31">
        <f t="shared" si="2"/>
        <v>12.342000000000001</v>
      </c>
      <c r="AA16" s="29">
        <f t="shared" si="7"/>
        <v>24.684000000000001</v>
      </c>
      <c r="AB16" s="30">
        <f t="shared" si="8"/>
        <v>16.044600000000003</v>
      </c>
      <c r="AC16" s="31">
        <f t="shared" si="9"/>
        <v>14.8104</v>
      </c>
      <c r="AD16" s="16" t="s">
        <v>95</v>
      </c>
      <c r="AE16" s="16" t="s">
        <v>104</v>
      </c>
      <c r="AF16" s="16" t="s">
        <v>55</v>
      </c>
      <c r="AG16" s="32" t="s">
        <v>105</v>
      </c>
      <c r="AH16" s="33" t="s">
        <v>57</v>
      </c>
      <c r="AI16" s="8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</row>
    <row r="17" spans="1:46" ht="24" customHeight="1">
      <c r="A17" s="1" t="s">
        <v>86</v>
      </c>
      <c r="B17" s="2" t="s">
        <v>43</v>
      </c>
      <c r="C17" s="2" t="s">
        <v>99</v>
      </c>
      <c r="D17" s="16" t="s">
        <v>121</v>
      </c>
      <c r="E17" s="16" t="s">
        <v>73</v>
      </c>
      <c r="F17" s="16" t="s">
        <v>90</v>
      </c>
      <c r="G17" s="17">
        <v>96</v>
      </c>
      <c r="H17" s="16" t="s">
        <v>122</v>
      </c>
      <c r="I17" s="16" t="s">
        <v>108</v>
      </c>
      <c r="J17" s="16" t="s">
        <v>50</v>
      </c>
      <c r="K17" s="18" t="s">
        <v>103</v>
      </c>
      <c r="L17" s="16" t="s">
        <v>52</v>
      </c>
      <c r="M17" s="19">
        <f>50/6.8</f>
        <v>7.3529411764705888</v>
      </c>
      <c r="N17" s="20">
        <v>10000</v>
      </c>
      <c r="O17" s="21">
        <f t="shared" si="3"/>
        <v>10.039499999999999</v>
      </c>
      <c r="P17" s="22">
        <v>5000</v>
      </c>
      <c r="Q17" s="23">
        <f t="shared" si="4"/>
        <v>10.142999999999999</v>
      </c>
      <c r="R17" s="24">
        <v>2000</v>
      </c>
      <c r="S17" s="25">
        <v>10.35</v>
      </c>
      <c r="T17" s="26">
        <v>1000</v>
      </c>
      <c r="U17" s="27">
        <f t="shared" si="0"/>
        <v>10.8675</v>
      </c>
      <c r="V17" s="20">
        <v>500</v>
      </c>
      <c r="W17" s="28">
        <f t="shared" si="1"/>
        <v>11.385</v>
      </c>
      <c r="X17" s="29">
        <f t="shared" si="5"/>
        <v>31.049999999999997</v>
      </c>
      <c r="Y17" s="30">
        <f t="shared" si="6"/>
        <v>14.8005</v>
      </c>
      <c r="Z17" s="31">
        <f t="shared" si="2"/>
        <v>13.661999999999999</v>
      </c>
      <c r="AA17" s="29">
        <f t="shared" si="7"/>
        <v>27.323999999999998</v>
      </c>
      <c r="AB17" s="30">
        <f t="shared" si="8"/>
        <v>17.7606</v>
      </c>
      <c r="AC17" s="31">
        <f t="shared" si="9"/>
        <v>16.394399999999997</v>
      </c>
      <c r="AD17" s="16" t="s">
        <v>95</v>
      </c>
      <c r="AE17" s="16" t="s">
        <v>104</v>
      </c>
      <c r="AF17" s="16" t="s">
        <v>55</v>
      </c>
      <c r="AG17" s="32" t="s">
        <v>105</v>
      </c>
      <c r="AH17" s="33" t="s">
        <v>57</v>
      </c>
      <c r="AI17" s="8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</row>
    <row r="18" spans="1:46" ht="24" customHeight="1">
      <c r="A18" s="1" t="s">
        <v>42</v>
      </c>
      <c r="B18" s="2" t="s">
        <v>43</v>
      </c>
      <c r="C18" s="2" t="s">
        <v>99</v>
      </c>
      <c r="D18" s="16" t="s">
        <v>123</v>
      </c>
      <c r="E18" s="16" t="s">
        <v>73</v>
      </c>
      <c r="F18" s="16" t="s">
        <v>90</v>
      </c>
      <c r="G18" s="17">
        <v>96</v>
      </c>
      <c r="H18" s="16" t="s">
        <v>124</v>
      </c>
      <c r="I18" s="16" t="s">
        <v>102</v>
      </c>
      <c r="J18" s="16" t="s">
        <v>50</v>
      </c>
      <c r="K18" s="18" t="s">
        <v>78</v>
      </c>
      <c r="L18" s="16" t="s">
        <v>52</v>
      </c>
      <c r="M18" s="19">
        <f>50/6.8</f>
        <v>7.3529411764705888</v>
      </c>
      <c r="N18" s="20">
        <v>10000</v>
      </c>
      <c r="O18" s="21">
        <f t="shared" si="3"/>
        <v>10.039499999999999</v>
      </c>
      <c r="P18" s="22">
        <v>5000</v>
      </c>
      <c r="Q18" s="23">
        <f t="shared" si="4"/>
        <v>10.142999999999999</v>
      </c>
      <c r="R18" s="24">
        <v>2000</v>
      </c>
      <c r="S18" s="25">
        <v>10.35</v>
      </c>
      <c r="T18" s="26">
        <v>1000</v>
      </c>
      <c r="U18" s="27">
        <f t="shared" si="0"/>
        <v>10.8675</v>
      </c>
      <c r="V18" s="20">
        <v>500</v>
      </c>
      <c r="W18" s="28">
        <f t="shared" si="1"/>
        <v>11.385</v>
      </c>
      <c r="X18" s="29">
        <f t="shared" si="5"/>
        <v>31.049999999999997</v>
      </c>
      <c r="Y18" s="30">
        <f t="shared" si="6"/>
        <v>14.8005</v>
      </c>
      <c r="Z18" s="31">
        <f t="shared" si="2"/>
        <v>13.661999999999999</v>
      </c>
      <c r="AA18" s="29">
        <f t="shared" si="7"/>
        <v>27.323999999999998</v>
      </c>
      <c r="AB18" s="30">
        <f t="shared" si="8"/>
        <v>17.7606</v>
      </c>
      <c r="AC18" s="31">
        <f t="shared" si="9"/>
        <v>16.394399999999997</v>
      </c>
      <c r="AD18" s="16" t="s">
        <v>95</v>
      </c>
      <c r="AE18" s="16" t="s">
        <v>104</v>
      </c>
      <c r="AF18" s="16" t="s">
        <v>55</v>
      </c>
      <c r="AG18" s="32" t="s">
        <v>105</v>
      </c>
      <c r="AH18" s="33" t="s">
        <v>57</v>
      </c>
      <c r="AI18" s="8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</row>
    <row r="19" spans="1:46" ht="48" customHeight="1">
      <c r="A19" s="1" t="s">
        <v>86</v>
      </c>
      <c r="B19" s="2" t="s">
        <v>43</v>
      </c>
      <c r="C19" s="2" t="s">
        <v>125</v>
      </c>
      <c r="D19" s="16" t="s">
        <v>126</v>
      </c>
      <c r="E19" s="16" t="s">
        <v>127</v>
      </c>
      <c r="F19" s="16" t="s">
        <v>128</v>
      </c>
      <c r="G19" s="17" t="s">
        <v>129</v>
      </c>
      <c r="H19" s="16" t="s">
        <v>130</v>
      </c>
      <c r="I19" s="16" t="s">
        <v>131</v>
      </c>
      <c r="J19" s="16" t="s">
        <v>50</v>
      </c>
      <c r="K19" s="18" t="s">
        <v>132</v>
      </c>
      <c r="L19" s="16" t="s">
        <v>52</v>
      </c>
      <c r="M19" s="19">
        <f>24/6.8</f>
        <v>3.5294117647058822</v>
      </c>
      <c r="N19" s="20">
        <v>10000</v>
      </c>
      <c r="O19" s="21">
        <f t="shared" si="3"/>
        <v>6.6930000000000005</v>
      </c>
      <c r="P19" s="22">
        <v>5000</v>
      </c>
      <c r="Q19" s="23">
        <f t="shared" si="4"/>
        <v>6.7620000000000005</v>
      </c>
      <c r="R19" s="24">
        <v>2000</v>
      </c>
      <c r="S19" s="25">
        <v>6.9</v>
      </c>
      <c r="T19" s="26">
        <v>1000</v>
      </c>
      <c r="U19" s="27">
        <f t="shared" si="0"/>
        <v>7.245000000000001</v>
      </c>
      <c r="V19" s="20">
        <v>500</v>
      </c>
      <c r="W19" s="28">
        <f t="shared" si="1"/>
        <v>7.5900000000000007</v>
      </c>
      <c r="X19" s="29">
        <f t="shared" si="5"/>
        <v>20.700000000000003</v>
      </c>
      <c r="Y19" s="30">
        <f t="shared" si="6"/>
        <v>9.8670000000000009</v>
      </c>
      <c r="Z19" s="31">
        <f t="shared" si="2"/>
        <v>9.1080000000000005</v>
      </c>
      <c r="AA19" s="29">
        <f t="shared" si="7"/>
        <v>18.216000000000001</v>
      </c>
      <c r="AB19" s="30">
        <f t="shared" si="8"/>
        <v>11.840400000000001</v>
      </c>
      <c r="AC19" s="31">
        <f t="shared" si="9"/>
        <v>10.929600000000001</v>
      </c>
      <c r="AD19" s="16" t="s">
        <v>133</v>
      </c>
      <c r="AE19" s="16" t="s">
        <v>134</v>
      </c>
      <c r="AF19" s="16" t="s">
        <v>55</v>
      </c>
      <c r="AG19" s="32" t="s">
        <v>105</v>
      </c>
      <c r="AH19" s="33" t="s">
        <v>57</v>
      </c>
      <c r="AI19" s="8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</row>
    <row r="20" spans="1:46" ht="24" customHeight="1">
      <c r="A20" s="1" t="s">
        <v>86</v>
      </c>
      <c r="B20" s="2" t="s">
        <v>43</v>
      </c>
      <c r="C20" s="2" t="s">
        <v>125</v>
      </c>
      <c r="D20" s="16" t="s">
        <v>135</v>
      </c>
      <c r="E20" s="16" t="s">
        <v>127</v>
      </c>
      <c r="F20" s="16" t="s">
        <v>128</v>
      </c>
      <c r="G20" s="17" t="s">
        <v>129</v>
      </c>
      <c r="H20" s="16" t="s">
        <v>130</v>
      </c>
      <c r="I20" s="16" t="s">
        <v>131</v>
      </c>
      <c r="J20" s="16" t="s">
        <v>50</v>
      </c>
      <c r="K20" s="18" t="s">
        <v>132</v>
      </c>
      <c r="L20" s="16" t="s">
        <v>52</v>
      </c>
      <c r="M20" s="19">
        <f>24/6.8</f>
        <v>3.5294117647058822</v>
      </c>
      <c r="N20" s="20">
        <v>10000</v>
      </c>
      <c r="O20" s="21">
        <f t="shared" si="3"/>
        <v>7.5659999999999998</v>
      </c>
      <c r="P20" s="22">
        <v>5000</v>
      </c>
      <c r="Q20" s="23">
        <f t="shared" si="4"/>
        <v>7.6440000000000001</v>
      </c>
      <c r="R20" s="24">
        <v>2000</v>
      </c>
      <c r="S20" s="25">
        <v>7.8</v>
      </c>
      <c r="T20" s="26">
        <v>1000</v>
      </c>
      <c r="U20" s="27">
        <f t="shared" si="0"/>
        <v>8.19</v>
      </c>
      <c r="V20" s="20">
        <v>500</v>
      </c>
      <c r="W20" s="28">
        <f t="shared" si="1"/>
        <v>8.58</v>
      </c>
      <c r="X20" s="29">
        <f t="shared" si="5"/>
        <v>23.4</v>
      </c>
      <c r="Y20" s="30">
        <f t="shared" si="6"/>
        <v>11.154</v>
      </c>
      <c r="Z20" s="31">
        <f t="shared" si="2"/>
        <v>10.295999999999999</v>
      </c>
      <c r="AA20" s="29">
        <f t="shared" si="7"/>
        <v>20.591999999999999</v>
      </c>
      <c r="AB20" s="30">
        <f t="shared" si="8"/>
        <v>13.3848</v>
      </c>
      <c r="AC20" s="31">
        <f t="shared" si="9"/>
        <v>12.355199999999998</v>
      </c>
      <c r="AD20" s="16" t="s">
        <v>136</v>
      </c>
      <c r="AE20" s="16" t="s">
        <v>137</v>
      </c>
      <c r="AF20" s="16" t="s">
        <v>55</v>
      </c>
      <c r="AG20" s="32" t="s">
        <v>105</v>
      </c>
      <c r="AH20" s="33" t="s">
        <v>57</v>
      </c>
      <c r="AI20" s="8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</row>
    <row r="21" spans="1:46" ht="33" customHeight="1">
      <c r="A21" s="1" t="s">
        <v>42</v>
      </c>
      <c r="B21" s="2" t="s">
        <v>43</v>
      </c>
      <c r="C21" s="2" t="s">
        <v>125</v>
      </c>
      <c r="D21" s="16" t="s">
        <v>138</v>
      </c>
      <c r="E21" s="16" t="s">
        <v>127</v>
      </c>
      <c r="F21" s="16" t="s">
        <v>128</v>
      </c>
      <c r="G21" s="17" t="s">
        <v>129</v>
      </c>
      <c r="H21" s="16" t="s">
        <v>130</v>
      </c>
      <c r="I21" s="16" t="s">
        <v>131</v>
      </c>
      <c r="J21" s="16" t="s">
        <v>77</v>
      </c>
      <c r="K21" s="18" t="s">
        <v>139</v>
      </c>
      <c r="L21" s="16" t="s">
        <v>140</v>
      </c>
      <c r="M21" s="19">
        <f>24/6.8</f>
        <v>3.5294117647058822</v>
      </c>
      <c r="N21" s="20">
        <v>10000</v>
      </c>
      <c r="O21" s="21">
        <f t="shared" si="3"/>
        <v>8.9239999999999995</v>
      </c>
      <c r="P21" s="22">
        <v>5000</v>
      </c>
      <c r="Q21" s="23">
        <f t="shared" si="4"/>
        <v>9.016</v>
      </c>
      <c r="R21" s="24">
        <v>2000</v>
      </c>
      <c r="S21" s="25">
        <v>9.1999999999999993</v>
      </c>
      <c r="T21" s="26">
        <v>1000</v>
      </c>
      <c r="U21" s="27">
        <f t="shared" si="0"/>
        <v>9.66</v>
      </c>
      <c r="V21" s="20">
        <v>500</v>
      </c>
      <c r="W21" s="28">
        <f t="shared" si="1"/>
        <v>10.119999999999999</v>
      </c>
      <c r="X21" s="29">
        <f t="shared" si="5"/>
        <v>27.599999999999998</v>
      </c>
      <c r="Y21" s="30">
        <f t="shared" si="6"/>
        <v>13.155999999999999</v>
      </c>
      <c r="Z21" s="31">
        <f t="shared" si="2"/>
        <v>12.143999999999998</v>
      </c>
      <c r="AA21" s="29">
        <f t="shared" si="7"/>
        <v>24.287999999999997</v>
      </c>
      <c r="AB21" s="30">
        <f t="shared" si="8"/>
        <v>15.787199999999999</v>
      </c>
      <c r="AC21" s="31">
        <f t="shared" si="9"/>
        <v>14.572799999999997</v>
      </c>
      <c r="AD21" s="16" t="s">
        <v>141</v>
      </c>
      <c r="AE21" s="16" t="s">
        <v>142</v>
      </c>
      <c r="AF21" s="16" t="s">
        <v>55</v>
      </c>
      <c r="AG21" s="32" t="s">
        <v>105</v>
      </c>
      <c r="AH21" s="33" t="s">
        <v>57</v>
      </c>
      <c r="AI21" s="8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</row>
    <row r="22" spans="1:46" ht="24" customHeight="1">
      <c r="A22" s="1" t="s">
        <v>86</v>
      </c>
      <c r="B22" s="2" t="s">
        <v>43</v>
      </c>
      <c r="C22" s="2" t="s">
        <v>125</v>
      </c>
      <c r="D22" s="16" t="s">
        <v>143</v>
      </c>
      <c r="E22" s="16" t="s">
        <v>127</v>
      </c>
      <c r="F22" s="16" t="s">
        <v>128</v>
      </c>
      <c r="G22" s="17" t="s">
        <v>144</v>
      </c>
      <c r="H22" s="16" t="s">
        <v>145</v>
      </c>
      <c r="I22" s="16" t="s">
        <v>131</v>
      </c>
      <c r="J22" s="16" t="s">
        <v>50</v>
      </c>
      <c r="K22" s="18" t="s">
        <v>93</v>
      </c>
      <c r="L22" s="16" t="s">
        <v>52</v>
      </c>
      <c r="M22" s="19">
        <f>27/6.8</f>
        <v>3.9705882352941178</v>
      </c>
      <c r="N22" s="20">
        <v>10000</v>
      </c>
      <c r="O22" s="21">
        <f t="shared" si="3"/>
        <v>6.79</v>
      </c>
      <c r="P22" s="22">
        <v>5000</v>
      </c>
      <c r="Q22" s="23">
        <f t="shared" si="4"/>
        <v>6.8599999999999994</v>
      </c>
      <c r="R22" s="24">
        <v>2000</v>
      </c>
      <c r="S22" s="25">
        <v>7</v>
      </c>
      <c r="T22" s="26">
        <v>1000</v>
      </c>
      <c r="U22" s="27">
        <f t="shared" si="0"/>
        <v>7.3500000000000005</v>
      </c>
      <c r="V22" s="20">
        <v>500</v>
      </c>
      <c r="W22" s="28">
        <f t="shared" si="1"/>
        <v>7.7000000000000011</v>
      </c>
      <c r="X22" s="29">
        <f t="shared" si="5"/>
        <v>21</v>
      </c>
      <c r="Y22" s="30">
        <f t="shared" si="6"/>
        <v>10.010000000000002</v>
      </c>
      <c r="Z22" s="31">
        <f t="shared" si="2"/>
        <v>9.24</v>
      </c>
      <c r="AA22" s="29">
        <f t="shared" si="7"/>
        <v>18.48</v>
      </c>
      <c r="AB22" s="30">
        <f t="shared" si="8"/>
        <v>12.012</v>
      </c>
      <c r="AC22" s="31">
        <f t="shared" si="9"/>
        <v>11.087999999999999</v>
      </c>
      <c r="AD22" s="16" t="s">
        <v>133</v>
      </c>
      <c r="AE22" s="16" t="s">
        <v>134</v>
      </c>
      <c r="AF22" s="16" t="s">
        <v>55</v>
      </c>
      <c r="AG22" s="32" t="s">
        <v>105</v>
      </c>
      <c r="AH22" s="33" t="s">
        <v>57</v>
      </c>
      <c r="AI22" s="8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</row>
    <row r="23" spans="1:46" ht="24" customHeight="1">
      <c r="A23" s="1" t="s">
        <v>86</v>
      </c>
      <c r="B23" s="2" t="s">
        <v>43</v>
      </c>
      <c r="C23" s="2" t="s">
        <v>125</v>
      </c>
      <c r="D23" s="16" t="s">
        <v>146</v>
      </c>
      <c r="E23" s="16" t="s">
        <v>127</v>
      </c>
      <c r="F23" s="16" t="s">
        <v>128</v>
      </c>
      <c r="G23" s="17" t="s">
        <v>144</v>
      </c>
      <c r="H23" s="16" t="s">
        <v>145</v>
      </c>
      <c r="I23" s="16" t="s">
        <v>131</v>
      </c>
      <c r="J23" s="16" t="s">
        <v>50</v>
      </c>
      <c r="K23" s="18" t="s">
        <v>93</v>
      </c>
      <c r="L23" s="16" t="s">
        <v>52</v>
      </c>
      <c r="M23" s="38">
        <f>27/6.8</f>
        <v>3.9705882352941178</v>
      </c>
      <c r="N23" s="20">
        <v>10000</v>
      </c>
      <c r="O23" s="21">
        <f t="shared" si="3"/>
        <v>7.76</v>
      </c>
      <c r="P23" s="22">
        <v>5000</v>
      </c>
      <c r="Q23" s="23">
        <f t="shared" si="4"/>
        <v>7.84</v>
      </c>
      <c r="R23" s="24">
        <v>2000</v>
      </c>
      <c r="S23" s="25">
        <v>8</v>
      </c>
      <c r="T23" s="26">
        <v>1000</v>
      </c>
      <c r="U23" s="27">
        <f t="shared" si="0"/>
        <v>8.4</v>
      </c>
      <c r="V23" s="20">
        <v>500</v>
      </c>
      <c r="W23" s="28">
        <f t="shared" si="1"/>
        <v>8.8000000000000007</v>
      </c>
      <c r="X23" s="29">
        <f t="shared" si="5"/>
        <v>24</v>
      </c>
      <c r="Y23" s="30">
        <f t="shared" si="6"/>
        <v>11.440000000000001</v>
      </c>
      <c r="Z23" s="31">
        <f t="shared" si="2"/>
        <v>10.56</v>
      </c>
      <c r="AA23" s="29">
        <f t="shared" si="7"/>
        <v>21.12</v>
      </c>
      <c r="AB23" s="30">
        <f t="shared" si="8"/>
        <v>13.728000000000002</v>
      </c>
      <c r="AC23" s="31">
        <f t="shared" si="9"/>
        <v>12.672000000000001</v>
      </c>
      <c r="AD23" s="16" t="s">
        <v>136</v>
      </c>
      <c r="AE23" s="16" t="s">
        <v>137</v>
      </c>
      <c r="AF23" s="16" t="s">
        <v>55</v>
      </c>
      <c r="AG23" s="32" t="s">
        <v>105</v>
      </c>
      <c r="AH23" s="33" t="s">
        <v>57</v>
      </c>
      <c r="AI23" s="8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</row>
    <row r="24" spans="1:46" ht="24" customHeight="1">
      <c r="A24" s="1" t="s">
        <v>42</v>
      </c>
      <c r="B24" s="2" t="s">
        <v>43</v>
      </c>
      <c r="C24" s="2" t="s">
        <v>125</v>
      </c>
      <c r="D24" s="16" t="s">
        <v>147</v>
      </c>
      <c r="E24" s="16" t="s">
        <v>127</v>
      </c>
      <c r="F24" s="16" t="s">
        <v>128</v>
      </c>
      <c r="G24" s="17" t="s">
        <v>144</v>
      </c>
      <c r="H24" s="16" t="s">
        <v>145</v>
      </c>
      <c r="I24" s="16" t="s">
        <v>131</v>
      </c>
      <c r="J24" s="16" t="s">
        <v>77</v>
      </c>
      <c r="K24" s="18" t="s">
        <v>139</v>
      </c>
      <c r="L24" s="16" t="s">
        <v>140</v>
      </c>
      <c r="M24" s="38">
        <f>27/6.8</f>
        <v>3.9705882352941178</v>
      </c>
      <c r="N24" s="20">
        <v>10000</v>
      </c>
      <c r="O24" s="21">
        <f t="shared" si="3"/>
        <v>9.2149999999999999</v>
      </c>
      <c r="P24" s="22">
        <v>5000</v>
      </c>
      <c r="Q24" s="23">
        <f t="shared" si="4"/>
        <v>9.31</v>
      </c>
      <c r="R24" s="24">
        <v>2000</v>
      </c>
      <c r="S24" s="25">
        <v>9.5</v>
      </c>
      <c r="T24" s="26">
        <v>1000</v>
      </c>
      <c r="U24" s="27">
        <f t="shared" si="0"/>
        <v>9.9749999999999996</v>
      </c>
      <c r="V24" s="20">
        <v>500</v>
      </c>
      <c r="W24" s="28">
        <f t="shared" si="1"/>
        <v>10.450000000000001</v>
      </c>
      <c r="X24" s="29">
        <f t="shared" si="5"/>
        <v>28.5</v>
      </c>
      <c r="Y24" s="30">
        <f t="shared" si="6"/>
        <v>13.585000000000003</v>
      </c>
      <c r="Z24" s="31">
        <f t="shared" si="2"/>
        <v>12.540000000000001</v>
      </c>
      <c r="AA24" s="29">
        <f t="shared" si="7"/>
        <v>25.080000000000002</v>
      </c>
      <c r="AB24" s="30">
        <f t="shared" si="8"/>
        <v>16.302000000000003</v>
      </c>
      <c r="AC24" s="31">
        <f t="shared" si="9"/>
        <v>15.048</v>
      </c>
      <c r="AD24" s="16" t="s">
        <v>141</v>
      </c>
      <c r="AE24" s="16" t="s">
        <v>142</v>
      </c>
      <c r="AF24" s="16" t="s">
        <v>55</v>
      </c>
      <c r="AG24" s="32" t="s">
        <v>105</v>
      </c>
      <c r="AH24" s="33" t="s">
        <v>57</v>
      </c>
      <c r="AI24" s="8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</row>
    <row r="25" spans="1:46" ht="24" customHeight="1">
      <c r="A25" s="1" t="s">
        <v>86</v>
      </c>
      <c r="B25" s="2" t="s">
        <v>43</v>
      </c>
      <c r="C25" s="2" t="s">
        <v>125</v>
      </c>
      <c r="D25" s="16" t="s">
        <v>148</v>
      </c>
      <c r="E25" s="16" t="s">
        <v>127</v>
      </c>
      <c r="F25" s="16" t="s">
        <v>128</v>
      </c>
      <c r="G25" s="17" t="s">
        <v>149</v>
      </c>
      <c r="H25" s="16" t="s">
        <v>150</v>
      </c>
      <c r="I25" s="16" t="s">
        <v>131</v>
      </c>
      <c r="J25" s="16" t="s">
        <v>50</v>
      </c>
      <c r="K25" s="18" t="s">
        <v>132</v>
      </c>
      <c r="L25" s="16" t="s">
        <v>52</v>
      </c>
      <c r="M25" s="38">
        <f>29/6.8</f>
        <v>4.2647058823529411</v>
      </c>
      <c r="N25" s="20">
        <v>10000</v>
      </c>
      <c r="O25" s="21">
        <f t="shared" si="3"/>
        <v>7.6630000000000003</v>
      </c>
      <c r="P25" s="22">
        <v>5000</v>
      </c>
      <c r="Q25" s="23">
        <f t="shared" si="4"/>
        <v>7.742</v>
      </c>
      <c r="R25" s="24">
        <v>2000</v>
      </c>
      <c r="S25" s="25">
        <v>7.9</v>
      </c>
      <c r="T25" s="26">
        <v>1000</v>
      </c>
      <c r="U25" s="27">
        <f t="shared" si="0"/>
        <v>8.2949999999999999</v>
      </c>
      <c r="V25" s="20">
        <v>500</v>
      </c>
      <c r="W25" s="28">
        <f t="shared" si="1"/>
        <v>8.6900000000000013</v>
      </c>
      <c r="X25" s="29">
        <f t="shared" si="5"/>
        <v>23.700000000000003</v>
      </c>
      <c r="Y25" s="30">
        <f t="shared" si="6"/>
        <v>11.297000000000002</v>
      </c>
      <c r="Z25" s="31">
        <f t="shared" si="2"/>
        <v>10.428000000000001</v>
      </c>
      <c r="AA25" s="29">
        <f t="shared" si="7"/>
        <v>20.856000000000002</v>
      </c>
      <c r="AB25" s="30">
        <f t="shared" si="8"/>
        <v>13.556400000000002</v>
      </c>
      <c r="AC25" s="31">
        <f t="shared" si="9"/>
        <v>12.5136</v>
      </c>
      <c r="AD25" s="16" t="s">
        <v>133</v>
      </c>
      <c r="AE25" s="16" t="s">
        <v>134</v>
      </c>
      <c r="AF25" s="16" t="s">
        <v>55</v>
      </c>
      <c r="AG25" s="32" t="s">
        <v>105</v>
      </c>
      <c r="AH25" s="33" t="s">
        <v>57</v>
      </c>
      <c r="AI25" s="8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</row>
    <row r="26" spans="1:46" ht="24" customHeight="1">
      <c r="A26" s="1" t="s">
        <v>86</v>
      </c>
      <c r="B26" s="2" t="s">
        <v>43</v>
      </c>
      <c r="C26" s="2" t="s">
        <v>125</v>
      </c>
      <c r="D26" s="16" t="s">
        <v>151</v>
      </c>
      <c r="E26" s="16" t="s">
        <v>127</v>
      </c>
      <c r="F26" s="16" t="s">
        <v>128</v>
      </c>
      <c r="G26" s="17" t="s">
        <v>149</v>
      </c>
      <c r="H26" s="16" t="s">
        <v>150</v>
      </c>
      <c r="I26" s="16" t="s">
        <v>131</v>
      </c>
      <c r="J26" s="16" t="s">
        <v>50</v>
      </c>
      <c r="K26" s="18" t="s">
        <v>132</v>
      </c>
      <c r="L26" s="16" t="s">
        <v>52</v>
      </c>
      <c r="M26" s="38">
        <f>29/6.8</f>
        <v>4.2647058823529411</v>
      </c>
      <c r="N26" s="20">
        <v>10000</v>
      </c>
      <c r="O26" s="21">
        <f t="shared" si="3"/>
        <v>8.5359999999999996</v>
      </c>
      <c r="P26" s="22">
        <v>5000</v>
      </c>
      <c r="Q26" s="23">
        <f t="shared" si="4"/>
        <v>8.6240000000000006</v>
      </c>
      <c r="R26" s="24">
        <v>2000</v>
      </c>
      <c r="S26" s="25">
        <v>8.8000000000000007</v>
      </c>
      <c r="T26" s="26">
        <v>1000</v>
      </c>
      <c r="U26" s="27">
        <f t="shared" si="0"/>
        <v>9.240000000000002</v>
      </c>
      <c r="V26" s="20">
        <v>500</v>
      </c>
      <c r="W26" s="28">
        <f t="shared" si="1"/>
        <v>9.6800000000000015</v>
      </c>
      <c r="X26" s="29">
        <f t="shared" si="5"/>
        <v>26.400000000000002</v>
      </c>
      <c r="Y26" s="30">
        <f t="shared" si="6"/>
        <v>12.584000000000003</v>
      </c>
      <c r="Z26" s="31">
        <f t="shared" si="2"/>
        <v>11.616000000000001</v>
      </c>
      <c r="AA26" s="29">
        <f t="shared" si="7"/>
        <v>23.232000000000003</v>
      </c>
      <c r="AB26" s="30">
        <f t="shared" si="8"/>
        <v>15.100800000000003</v>
      </c>
      <c r="AC26" s="31">
        <f t="shared" si="9"/>
        <v>13.939200000000001</v>
      </c>
      <c r="AD26" s="16" t="s">
        <v>136</v>
      </c>
      <c r="AE26" s="16" t="s">
        <v>137</v>
      </c>
      <c r="AF26" s="16" t="s">
        <v>55</v>
      </c>
      <c r="AG26" s="32" t="s">
        <v>105</v>
      </c>
      <c r="AH26" s="33" t="s">
        <v>57</v>
      </c>
      <c r="AI26" s="8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</row>
    <row r="27" spans="1:46" ht="24" customHeight="1">
      <c r="A27" s="1" t="s">
        <v>42</v>
      </c>
      <c r="B27" s="2" t="s">
        <v>43</v>
      </c>
      <c r="C27" s="2" t="s">
        <v>125</v>
      </c>
      <c r="D27" s="16" t="s">
        <v>152</v>
      </c>
      <c r="E27" s="16" t="s">
        <v>127</v>
      </c>
      <c r="F27" s="16" t="s">
        <v>128</v>
      </c>
      <c r="G27" s="17" t="s">
        <v>149</v>
      </c>
      <c r="H27" s="16" t="s">
        <v>150</v>
      </c>
      <c r="I27" s="16" t="s">
        <v>131</v>
      </c>
      <c r="J27" s="16" t="s">
        <v>77</v>
      </c>
      <c r="K27" s="18" t="s">
        <v>139</v>
      </c>
      <c r="L27" s="16" t="s">
        <v>140</v>
      </c>
      <c r="M27" s="38">
        <f>29/6.8</f>
        <v>4.2647058823529411</v>
      </c>
      <c r="N27" s="20">
        <v>10000</v>
      </c>
      <c r="O27" s="21">
        <f t="shared" si="3"/>
        <v>9.9909999999999997</v>
      </c>
      <c r="P27" s="22">
        <v>5000</v>
      </c>
      <c r="Q27" s="23">
        <f t="shared" si="4"/>
        <v>10.094000000000001</v>
      </c>
      <c r="R27" s="24">
        <v>2000</v>
      </c>
      <c r="S27" s="25">
        <v>10.3</v>
      </c>
      <c r="T27" s="26">
        <v>1000</v>
      </c>
      <c r="U27" s="27">
        <f t="shared" si="0"/>
        <v>10.815000000000001</v>
      </c>
      <c r="V27" s="20">
        <v>500</v>
      </c>
      <c r="W27" s="28">
        <f t="shared" si="1"/>
        <v>11.330000000000002</v>
      </c>
      <c r="X27" s="29">
        <f t="shared" si="5"/>
        <v>30.900000000000002</v>
      </c>
      <c r="Y27" s="30">
        <f t="shared" si="6"/>
        <v>14.729000000000003</v>
      </c>
      <c r="Z27" s="31">
        <f t="shared" si="2"/>
        <v>13.596000000000002</v>
      </c>
      <c r="AA27" s="29">
        <f t="shared" si="7"/>
        <v>27.192000000000004</v>
      </c>
      <c r="AB27" s="30">
        <f t="shared" si="8"/>
        <v>17.674800000000005</v>
      </c>
      <c r="AC27" s="31">
        <f t="shared" si="9"/>
        <v>16.315200000000001</v>
      </c>
      <c r="AD27" s="16" t="s">
        <v>141</v>
      </c>
      <c r="AE27" s="16" t="s">
        <v>142</v>
      </c>
      <c r="AF27" s="16" t="s">
        <v>55</v>
      </c>
      <c r="AG27" s="32" t="s">
        <v>105</v>
      </c>
      <c r="AH27" s="33" t="s">
        <v>57</v>
      </c>
      <c r="AI27" s="8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</row>
    <row r="28" spans="1:46" ht="24" customHeight="1">
      <c r="A28" s="1" t="s">
        <v>42</v>
      </c>
      <c r="B28" s="2" t="s">
        <v>43</v>
      </c>
      <c r="C28" s="2" t="s">
        <v>125</v>
      </c>
      <c r="D28" s="16" t="s">
        <v>153</v>
      </c>
      <c r="E28" s="16" t="s">
        <v>127</v>
      </c>
      <c r="F28" s="16" t="s">
        <v>128</v>
      </c>
      <c r="G28" s="17" t="s">
        <v>154</v>
      </c>
      <c r="H28" s="16" t="s">
        <v>155</v>
      </c>
      <c r="I28" s="16" t="s">
        <v>156</v>
      </c>
      <c r="J28" s="16" t="s">
        <v>117</v>
      </c>
      <c r="K28" s="18" t="s">
        <v>139</v>
      </c>
      <c r="L28" s="16" t="s">
        <v>140</v>
      </c>
      <c r="M28" s="38">
        <f>32/6.8</f>
        <v>4.7058823529411766</v>
      </c>
      <c r="N28" s="20">
        <v>10000</v>
      </c>
      <c r="O28" s="21">
        <f t="shared" si="3"/>
        <v>10.185</v>
      </c>
      <c r="P28" s="22">
        <v>5000</v>
      </c>
      <c r="Q28" s="23">
        <f t="shared" si="4"/>
        <v>10.29</v>
      </c>
      <c r="R28" s="24">
        <v>2000</v>
      </c>
      <c r="S28" s="25">
        <v>10.5</v>
      </c>
      <c r="T28" s="26">
        <v>1000</v>
      </c>
      <c r="U28" s="27">
        <f t="shared" si="0"/>
        <v>11.025</v>
      </c>
      <c r="V28" s="20">
        <v>500</v>
      </c>
      <c r="W28" s="28">
        <f t="shared" si="1"/>
        <v>11.55</v>
      </c>
      <c r="X28" s="29">
        <f t="shared" si="5"/>
        <v>31.5</v>
      </c>
      <c r="Y28" s="30">
        <f t="shared" si="6"/>
        <v>15.015000000000001</v>
      </c>
      <c r="Z28" s="31">
        <f t="shared" si="2"/>
        <v>13.860000000000001</v>
      </c>
      <c r="AA28" s="29">
        <f t="shared" si="7"/>
        <v>27.720000000000002</v>
      </c>
      <c r="AB28" s="30">
        <f t="shared" si="8"/>
        <v>18.018000000000001</v>
      </c>
      <c r="AC28" s="31">
        <f t="shared" si="9"/>
        <v>16.632000000000001</v>
      </c>
      <c r="AD28" s="16" t="s">
        <v>141</v>
      </c>
      <c r="AE28" s="16" t="s">
        <v>142</v>
      </c>
      <c r="AF28" s="16" t="s">
        <v>55</v>
      </c>
      <c r="AG28" s="32" t="s">
        <v>105</v>
      </c>
      <c r="AH28" s="33" t="s">
        <v>57</v>
      </c>
      <c r="AI28" s="8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</row>
    <row r="29" spans="1:46" ht="75">
      <c r="A29" s="1" t="s">
        <v>86</v>
      </c>
      <c r="B29" s="2" t="s">
        <v>43</v>
      </c>
      <c r="C29" s="2" t="s">
        <v>157</v>
      </c>
      <c r="D29" s="16" t="s">
        <v>158</v>
      </c>
      <c r="E29" s="16" t="s">
        <v>159</v>
      </c>
      <c r="F29" s="16" t="s">
        <v>160</v>
      </c>
      <c r="G29" s="17">
        <v>42</v>
      </c>
      <c r="H29" s="16" t="s">
        <v>161</v>
      </c>
      <c r="I29" s="16" t="s">
        <v>162</v>
      </c>
      <c r="J29" s="16" t="s">
        <v>163</v>
      </c>
      <c r="K29" s="18" t="s">
        <v>132</v>
      </c>
      <c r="L29" s="16" t="s">
        <v>79</v>
      </c>
      <c r="M29" s="39">
        <f>S29/3*2</f>
        <v>5.333333333333333</v>
      </c>
      <c r="N29" s="20">
        <v>10000</v>
      </c>
      <c r="O29" s="21">
        <f t="shared" si="3"/>
        <v>7.76</v>
      </c>
      <c r="P29" s="22">
        <v>5000</v>
      </c>
      <c r="Q29" s="23">
        <f t="shared" si="4"/>
        <v>7.84</v>
      </c>
      <c r="R29" s="24">
        <v>2000</v>
      </c>
      <c r="S29" s="25">
        <v>8</v>
      </c>
      <c r="T29" s="26">
        <v>1000</v>
      </c>
      <c r="U29" s="27">
        <f t="shared" si="0"/>
        <v>8.4</v>
      </c>
      <c r="V29" s="20">
        <v>500</v>
      </c>
      <c r="W29" s="28">
        <f t="shared" si="1"/>
        <v>8.8000000000000007</v>
      </c>
      <c r="X29" s="29">
        <f t="shared" si="5"/>
        <v>24</v>
      </c>
      <c r="Y29" s="30">
        <f t="shared" si="6"/>
        <v>11.440000000000001</v>
      </c>
      <c r="Z29" s="31">
        <f t="shared" si="2"/>
        <v>10.56</v>
      </c>
      <c r="AA29" s="29">
        <f t="shared" si="7"/>
        <v>21.12</v>
      </c>
      <c r="AB29" s="30">
        <f t="shared" si="8"/>
        <v>13.728000000000002</v>
      </c>
      <c r="AC29" s="31">
        <f t="shared" si="9"/>
        <v>12.672000000000001</v>
      </c>
      <c r="AD29" s="16" t="s">
        <v>95</v>
      </c>
      <c r="AE29" s="16" t="s">
        <v>164</v>
      </c>
      <c r="AF29" s="16" t="s">
        <v>165</v>
      </c>
      <c r="AG29" s="32" t="s">
        <v>166</v>
      </c>
      <c r="AH29" s="33"/>
      <c r="AI29" s="8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</row>
    <row r="30" spans="1:46" ht="75">
      <c r="A30" s="1" t="s">
        <v>42</v>
      </c>
      <c r="B30" s="2" t="s">
        <v>43</v>
      </c>
      <c r="C30" s="2" t="s">
        <v>157</v>
      </c>
      <c r="D30" s="16" t="s">
        <v>167</v>
      </c>
      <c r="E30" s="16" t="s">
        <v>159</v>
      </c>
      <c r="F30" s="16" t="s">
        <v>160</v>
      </c>
      <c r="G30" s="17">
        <v>50</v>
      </c>
      <c r="H30" s="16" t="s">
        <v>150</v>
      </c>
      <c r="I30" s="16" t="s">
        <v>162</v>
      </c>
      <c r="J30" s="16" t="s">
        <v>163</v>
      </c>
      <c r="K30" s="18" t="s">
        <v>139</v>
      </c>
      <c r="L30" s="16" t="s">
        <v>79</v>
      </c>
      <c r="M30" s="39">
        <f>S30/3*2</f>
        <v>6</v>
      </c>
      <c r="N30" s="20">
        <v>10000</v>
      </c>
      <c r="O30" s="21">
        <f t="shared" si="3"/>
        <v>8.73</v>
      </c>
      <c r="P30" s="22">
        <v>5000</v>
      </c>
      <c r="Q30" s="23">
        <f t="shared" si="4"/>
        <v>8.82</v>
      </c>
      <c r="R30" s="24">
        <v>2000</v>
      </c>
      <c r="S30" s="25">
        <v>9</v>
      </c>
      <c r="T30" s="26">
        <v>1000</v>
      </c>
      <c r="U30" s="27">
        <f t="shared" si="0"/>
        <v>9.4500000000000011</v>
      </c>
      <c r="V30" s="20">
        <v>500</v>
      </c>
      <c r="W30" s="28">
        <f t="shared" si="1"/>
        <v>9.9</v>
      </c>
      <c r="X30" s="29">
        <f t="shared" si="5"/>
        <v>27</v>
      </c>
      <c r="Y30" s="30">
        <f t="shared" si="6"/>
        <v>12.870000000000001</v>
      </c>
      <c r="Z30" s="31">
        <f t="shared" si="2"/>
        <v>11.88</v>
      </c>
      <c r="AA30" s="29">
        <f t="shared" si="7"/>
        <v>23.76</v>
      </c>
      <c r="AB30" s="30">
        <f t="shared" si="8"/>
        <v>15.444000000000001</v>
      </c>
      <c r="AC30" s="31">
        <f t="shared" si="9"/>
        <v>14.256</v>
      </c>
      <c r="AD30" s="16" t="s">
        <v>95</v>
      </c>
      <c r="AE30" s="16" t="s">
        <v>164</v>
      </c>
      <c r="AF30" s="16" t="s">
        <v>165</v>
      </c>
      <c r="AG30" s="32" t="s">
        <v>166</v>
      </c>
      <c r="AH30" s="33"/>
      <c r="AI30" s="8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</row>
    <row r="31" spans="1:46" ht="45">
      <c r="A31" s="1" t="s">
        <v>86</v>
      </c>
      <c r="B31" s="2" t="s">
        <v>43</v>
      </c>
      <c r="C31" s="2" t="s">
        <v>168</v>
      </c>
      <c r="D31" s="16" t="s">
        <v>169</v>
      </c>
      <c r="E31" s="16" t="s">
        <v>170</v>
      </c>
      <c r="F31" s="16" t="s">
        <v>171</v>
      </c>
      <c r="G31" s="17">
        <v>42</v>
      </c>
      <c r="H31" s="16" t="s">
        <v>172</v>
      </c>
      <c r="I31" s="16" t="s">
        <v>162</v>
      </c>
      <c r="J31" s="42" t="s">
        <v>173</v>
      </c>
      <c r="K31" s="43" t="s">
        <v>93</v>
      </c>
      <c r="L31" s="42" t="s">
        <v>52</v>
      </c>
      <c r="M31" s="44">
        <f>S31/3*2</f>
        <v>5.2666666666666666</v>
      </c>
      <c r="N31" s="20">
        <v>10000</v>
      </c>
      <c r="O31" s="21">
        <f t="shared" si="3"/>
        <v>7.6630000000000003</v>
      </c>
      <c r="P31" s="22">
        <v>5000</v>
      </c>
      <c r="Q31" s="23">
        <f t="shared" si="4"/>
        <v>7.742</v>
      </c>
      <c r="R31" s="24">
        <v>2000</v>
      </c>
      <c r="S31" s="25">
        <v>7.9</v>
      </c>
      <c r="T31" s="26">
        <v>1000</v>
      </c>
      <c r="U31" s="27">
        <f t="shared" si="0"/>
        <v>8.2949999999999999</v>
      </c>
      <c r="V31" s="20">
        <v>500</v>
      </c>
      <c r="W31" s="28">
        <f t="shared" si="1"/>
        <v>8.6900000000000013</v>
      </c>
      <c r="X31" s="29">
        <f t="shared" si="5"/>
        <v>23.700000000000003</v>
      </c>
      <c r="Y31" s="30">
        <f t="shared" si="6"/>
        <v>11.297000000000002</v>
      </c>
      <c r="Z31" s="31">
        <f t="shared" si="2"/>
        <v>10.428000000000001</v>
      </c>
      <c r="AA31" s="29">
        <f t="shared" si="7"/>
        <v>20.856000000000002</v>
      </c>
      <c r="AB31" s="30">
        <f t="shared" si="8"/>
        <v>13.556400000000002</v>
      </c>
      <c r="AC31" s="31">
        <f t="shared" si="9"/>
        <v>12.5136</v>
      </c>
      <c r="AD31" s="16" t="s">
        <v>95</v>
      </c>
      <c r="AE31" s="16" t="s">
        <v>164</v>
      </c>
      <c r="AF31" s="16" t="s">
        <v>165</v>
      </c>
      <c r="AG31" s="32" t="s">
        <v>166</v>
      </c>
      <c r="AH31" s="33"/>
      <c r="AI31" s="8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</row>
    <row r="32" spans="1:46" ht="45">
      <c r="A32" s="1" t="s">
        <v>42</v>
      </c>
      <c r="B32" s="2" t="s">
        <v>43</v>
      </c>
      <c r="C32" s="2" t="s">
        <v>174</v>
      </c>
      <c r="D32" s="16" t="s">
        <v>175</v>
      </c>
      <c r="E32" s="16" t="s">
        <v>176</v>
      </c>
      <c r="F32" s="16" t="s">
        <v>171</v>
      </c>
      <c r="G32" s="17">
        <v>50</v>
      </c>
      <c r="H32" s="16" t="s">
        <v>177</v>
      </c>
      <c r="I32" s="16" t="s">
        <v>162</v>
      </c>
      <c r="J32" s="42" t="s">
        <v>173</v>
      </c>
      <c r="K32" s="43" t="s">
        <v>178</v>
      </c>
      <c r="L32" s="42" t="s">
        <v>52</v>
      </c>
      <c r="M32" s="44">
        <f>S32/3*2</f>
        <v>5.9333333333333336</v>
      </c>
      <c r="N32" s="20">
        <v>10000</v>
      </c>
      <c r="O32" s="21">
        <f t="shared" si="3"/>
        <v>8.6330000000000009</v>
      </c>
      <c r="P32" s="22">
        <v>5000</v>
      </c>
      <c r="Q32" s="23">
        <f t="shared" si="4"/>
        <v>8.7219999999999995</v>
      </c>
      <c r="R32" s="24">
        <v>2000</v>
      </c>
      <c r="S32" s="25">
        <v>8.9</v>
      </c>
      <c r="T32" s="26">
        <v>1000</v>
      </c>
      <c r="U32" s="27">
        <f t="shared" si="0"/>
        <v>9.3450000000000006</v>
      </c>
      <c r="V32" s="20">
        <v>500</v>
      </c>
      <c r="W32" s="28">
        <f t="shared" si="1"/>
        <v>9.7900000000000009</v>
      </c>
      <c r="X32" s="29">
        <f t="shared" si="5"/>
        <v>26.700000000000003</v>
      </c>
      <c r="Y32" s="30">
        <f t="shared" si="6"/>
        <v>12.727000000000002</v>
      </c>
      <c r="Z32" s="31">
        <f t="shared" si="2"/>
        <v>11.748000000000001</v>
      </c>
      <c r="AA32" s="29">
        <f t="shared" si="7"/>
        <v>23.496000000000002</v>
      </c>
      <c r="AB32" s="30">
        <f t="shared" si="8"/>
        <v>15.272400000000001</v>
      </c>
      <c r="AC32" s="31">
        <f t="shared" si="9"/>
        <v>14.097600000000002</v>
      </c>
      <c r="AD32" s="16" t="s">
        <v>95</v>
      </c>
      <c r="AE32" s="16" t="s">
        <v>164</v>
      </c>
      <c r="AF32" s="16" t="s">
        <v>165</v>
      </c>
      <c r="AG32" s="32" t="s">
        <v>166</v>
      </c>
      <c r="AH32" s="33"/>
      <c r="AI32" s="8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</row>
    <row r="33" spans="1:46" ht="90">
      <c r="A33" s="1" t="s">
        <v>86</v>
      </c>
      <c r="B33" s="2" t="s">
        <v>43</v>
      </c>
      <c r="C33" s="2" t="s">
        <v>179</v>
      </c>
      <c r="D33" s="16" t="s">
        <v>180</v>
      </c>
      <c r="E33" s="16" t="s">
        <v>181</v>
      </c>
      <c r="F33" s="16" t="s">
        <v>182</v>
      </c>
      <c r="G33" s="17">
        <v>42</v>
      </c>
      <c r="H33" s="16" t="s">
        <v>183</v>
      </c>
      <c r="I33" s="16" t="s">
        <v>162</v>
      </c>
      <c r="J33" s="16" t="s">
        <v>184</v>
      </c>
      <c r="K33" s="18" t="s">
        <v>93</v>
      </c>
      <c r="L33" s="16" t="s">
        <v>79</v>
      </c>
      <c r="M33" s="39">
        <f>S33/3*2</f>
        <v>5.8666666666666671</v>
      </c>
      <c r="N33" s="20">
        <v>10000</v>
      </c>
      <c r="O33" s="21">
        <f t="shared" si="3"/>
        <v>8.5359999999999996</v>
      </c>
      <c r="P33" s="22">
        <v>5000</v>
      </c>
      <c r="Q33" s="23">
        <f t="shared" si="4"/>
        <v>8.6240000000000006</v>
      </c>
      <c r="R33" s="24">
        <v>2000</v>
      </c>
      <c r="S33" s="25">
        <v>8.8000000000000007</v>
      </c>
      <c r="T33" s="26">
        <v>1000</v>
      </c>
      <c r="U33" s="27">
        <f t="shared" si="0"/>
        <v>9.240000000000002</v>
      </c>
      <c r="V33" s="20">
        <v>500</v>
      </c>
      <c r="W33" s="28">
        <f t="shared" si="1"/>
        <v>9.6800000000000015</v>
      </c>
      <c r="X33" s="29">
        <f t="shared" si="5"/>
        <v>26.400000000000002</v>
      </c>
      <c r="Y33" s="30">
        <f t="shared" si="6"/>
        <v>12.584000000000003</v>
      </c>
      <c r="Z33" s="31">
        <f t="shared" si="2"/>
        <v>11.616000000000001</v>
      </c>
      <c r="AA33" s="29">
        <f t="shared" si="7"/>
        <v>23.232000000000003</v>
      </c>
      <c r="AB33" s="30">
        <f t="shared" si="8"/>
        <v>15.100800000000003</v>
      </c>
      <c r="AC33" s="31">
        <f t="shared" si="9"/>
        <v>13.939200000000001</v>
      </c>
      <c r="AD33" s="16" t="s">
        <v>95</v>
      </c>
      <c r="AE33" s="16" t="s">
        <v>164</v>
      </c>
      <c r="AF33" s="16" t="s">
        <v>165</v>
      </c>
      <c r="AG33" s="32" t="s">
        <v>166</v>
      </c>
      <c r="AH33" s="33"/>
      <c r="AI33" s="8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</row>
    <row r="34" spans="1:46" ht="90">
      <c r="A34" s="1" t="s">
        <v>42</v>
      </c>
      <c r="B34" s="2" t="s">
        <v>43</v>
      </c>
      <c r="C34" s="2" t="s">
        <v>185</v>
      </c>
      <c r="D34" s="16" t="s">
        <v>186</v>
      </c>
      <c r="E34" s="16" t="s">
        <v>181</v>
      </c>
      <c r="F34" s="16" t="s">
        <v>182</v>
      </c>
      <c r="G34" s="17">
        <v>50</v>
      </c>
      <c r="H34" s="16" t="s">
        <v>187</v>
      </c>
      <c r="I34" s="16" t="s">
        <v>162</v>
      </c>
      <c r="J34" s="16" t="s">
        <v>188</v>
      </c>
      <c r="K34" s="18" t="s">
        <v>178</v>
      </c>
      <c r="L34" s="16" t="s">
        <v>79</v>
      </c>
      <c r="M34" s="39">
        <f>S34/3*2</f>
        <v>6.5333333333333341</v>
      </c>
      <c r="N34" s="20">
        <v>10000</v>
      </c>
      <c r="O34" s="21">
        <f t="shared" si="3"/>
        <v>9.5060000000000002</v>
      </c>
      <c r="P34" s="22">
        <v>5000</v>
      </c>
      <c r="Q34" s="23">
        <f t="shared" si="4"/>
        <v>9.604000000000001</v>
      </c>
      <c r="R34" s="24">
        <v>2000</v>
      </c>
      <c r="S34" s="25">
        <v>9.8000000000000007</v>
      </c>
      <c r="T34" s="26">
        <v>1000</v>
      </c>
      <c r="U34" s="27">
        <f t="shared" si="0"/>
        <v>10.290000000000001</v>
      </c>
      <c r="V34" s="20">
        <v>500</v>
      </c>
      <c r="W34" s="28">
        <f t="shared" si="1"/>
        <v>10.780000000000001</v>
      </c>
      <c r="X34" s="29">
        <f t="shared" si="5"/>
        <v>29.400000000000002</v>
      </c>
      <c r="Y34" s="30">
        <f t="shared" si="6"/>
        <v>14.014000000000001</v>
      </c>
      <c r="Z34" s="31">
        <f t="shared" si="2"/>
        <v>12.936000000000002</v>
      </c>
      <c r="AA34" s="29">
        <f t="shared" si="7"/>
        <v>25.872000000000003</v>
      </c>
      <c r="AB34" s="30">
        <f t="shared" si="8"/>
        <v>16.816800000000004</v>
      </c>
      <c r="AC34" s="31">
        <f t="shared" si="9"/>
        <v>15.523200000000001</v>
      </c>
      <c r="AD34" s="16" t="s">
        <v>95</v>
      </c>
      <c r="AE34" s="16" t="s">
        <v>164</v>
      </c>
      <c r="AF34" s="16" t="s">
        <v>165</v>
      </c>
      <c r="AG34" s="32" t="s">
        <v>166</v>
      </c>
      <c r="AH34" s="33"/>
      <c r="AI34" s="8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</row>
    <row r="35" spans="1:46" ht="135">
      <c r="A35" s="1" t="s">
        <v>86</v>
      </c>
      <c r="B35" s="2" t="s">
        <v>43</v>
      </c>
      <c r="C35" s="2" t="s">
        <v>189</v>
      </c>
      <c r="D35" s="16" t="s">
        <v>190</v>
      </c>
      <c r="E35" s="16" t="s">
        <v>191</v>
      </c>
      <c r="F35" s="16" t="s">
        <v>182</v>
      </c>
      <c r="G35" s="17">
        <v>42</v>
      </c>
      <c r="H35" s="16" t="s">
        <v>192</v>
      </c>
      <c r="I35" s="16" t="s">
        <v>193</v>
      </c>
      <c r="J35" s="16" t="s">
        <v>194</v>
      </c>
      <c r="K35" s="18" t="s">
        <v>93</v>
      </c>
      <c r="L35" s="16" t="s">
        <v>79</v>
      </c>
      <c r="M35" s="39">
        <f>S35/3*2</f>
        <v>8.6</v>
      </c>
      <c r="N35" s="20">
        <v>10000</v>
      </c>
      <c r="O35" s="21">
        <f t="shared" si="3"/>
        <v>12.513</v>
      </c>
      <c r="P35" s="22">
        <v>5000</v>
      </c>
      <c r="Q35" s="23">
        <f t="shared" si="4"/>
        <v>12.641999999999999</v>
      </c>
      <c r="R35" s="24">
        <v>2000</v>
      </c>
      <c r="S35" s="25">
        <v>12.9</v>
      </c>
      <c r="T35" s="26">
        <v>1000</v>
      </c>
      <c r="U35" s="27">
        <f t="shared" si="0"/>
        <v>13.545000000000002</v>
      </c>
      <c r="V35" s="20">
        <v>500</v>
      </c>
      <c r="W35" s="28">
        <f t="shared" si="1"/>
        <v>14.190000000000001</v>
      </c>
      <c r="X35" s="29">
        <f t="shared" si="5"/>
        <v>38.700000000000003</v>
      </c>
      <c r="Y35" s="30">
        <f t="shared" si="6"/>
        <v>18.447000000000003</v>
      </c>
      <c r="Z35" s="31">
        <f t="shared" si="2"/>
        <v>17.028000000000002</v>
      </c>
      <c r="AA35" s="29">
        <f t="shared" si="7"/>
        <v>34.056000000000004</v>
      </c>
      <c r="AB35" s="30">
        <f t="shared" si="8"/>
        <v>22.136400000000005</v>
      </c>
      <c r="AC35" s="31">
        <f t="shared" si="9"/>
        <v>20.433600000000002</v>
      </c>
      <c r="AD35" s="16" t="s">
        <v>95</v>
      </c>
      <c r="AE35" s="16" t="s">
        <v>164</v>
      </c>
      <c r="AF35" s="16" t="s">
        <v>165</v>
      </c>
      <c r="AG35" s="32" t="s">
        <v>166</v>
      </c>
      <c r="AH35" s="33"/>
      <c r="AI35" s="8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</row>
    <row r="36" spans="1:46" ht="150">
      <c r="A36" s="1" t="s">
        <v>42</v>
      </c>
      <c r="B36" s="2" t="s">
        <v>43</v>
      </c>
      <c r="C36" s="2" t="s">
        <v>189</v>
      </c>
      <c r="D36" s="16" t="s">
        <v>195</v>
      </c>
      <c r="E36" s="16" t="s">
        <v>463</v>
      </c>
      <c r="F36" s="16" t="s">
        <v>182</v>
      </c>
      <c r="G36" s="17">
        <v>50</v>
      </c>
      <c r="H36" s="16" t="s">
        <v>196</v>
      </c>
      <c r="I36" s="16" t="s">
        <v>193</v>
      </c>
      <c r="J36" s="16" t="s">
        <v>173</v>
      </c>
      <c r="K36" s="18" t="s">
        <v>197</v>
      </c>
      <c r="L36" s="16" t="s">
        <v>79</v>
      </c>
      <c r="M36" s="39">
        <f>S36/3*2</f>
        <v>9.2666666666666675</v>
      </c>
      <c r="N36" s="20">
        <v>10000</v>
      </c>
      <c r="O36" s="21">
        <f t="shared" si="3"/>
        <v>13.483000000000001</v>
      </c>
      <c r="P36" s="22">
        <v>5000</v>
      </c>
      <c r="Q36" s="23">
        <f t="shared" si="4"/>
        <v>13.622</v>
      </c>
      <c r="R36" s="24">
        <v>2000</v>
      </c>
      <c r="S36" s="25">
        <v>13.9</v>
      </c>
      <c r="T36" s="26">
        <v>1000</v>
      </c>
      <c r="U36" s="27">
        <f t="shared" si="0"/>
        <v>14.595000000000001</v>
      </c>
      <c r="V36" s="20">
        <v>500</v>
      </c>
      <c r="W36" s="28">
        <f t="shared" si="1"/>
        <v>15.290000000000001</v>
      </c>
      <c r="X36" s="29">
        <f t="shared" si="5"/>
        <v>41.7</v>
      </c>
      <c r="Y36" s="30">
        <f t="shared" si="6"/>
        <v>19.877000000000002</v>
      </c>
      <c r="Z36" s="31">
        <f t="shared" si="2"/>
        <v>18.347999999999999</v>
      </c>
      <c r="AA36" s="29">
        <f t="shared" si="7"/>
        <v>36.695999999999998</v>
      </c>
      <c r="AB36" s="30">
        <f t="shared" si="8"/>
        <v>23.852399999999999</v>
      </c>
      <c r="AC36" s="31">
        <f t="shared" si="9"/>
        <v>22.017599999999998</v>
      </c>
      <c r="AD36" s="16" t="s">
        <v>95</v>
      </c>
      <c r="AE36" s="16" t="s">
        <v>164</v>
      </c>
      <c r="AF36" s="16" t="s">
        <v>165</v>
      </c>
      <c r="AG36" s="32" t="s">
        <v>166</v>
      </c>
      <c r="AH36" s="33"/>
      <c r="AI36" s="8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</row>
    <row r="37" spans="1:46" s="34" customFormat="1" ht="63" customHeight="1">
      <c r="A37" s="45" t="s">
        <v>198</v>
      </c>
      <c r="B37" s="46" t="s">
        <v>199</v>
      </c>
      <c r="C37" s="2" t="s">
        <v>200</v>
      </c>
      <c r="D37" s="16" t="s">
        <v>201</v>
      </c>
      <c r="E37" s="16" t="s">
        <v>202</v>
      </c>
      <c r="F37" s="16" t="s">
        <v>203</v>
      </c>
      <c r="G37" s="17">
        <v>120</v>
      </c>
      <c r="H37" s="16" t="s">
        <v>204</v>
      </c>
      <c r="I37" s="16" t="s">
        <v>205</v>
      </c>
      <c r="J37" s="16" t="s">
        <v>117</v>
      </c>
      <c r="K37" s="16" t="s">
        <v>206</v>
      </c>
      <c r="L37" s="16" t="s">
        <v>140</v>
      </c>
      <c r="M37" s="19">
        <f>94.426071838888/6.8</f>
        <v>13.88618703513059</v>
      </c>
      <c r="N37" s="20">
        <v>10000</v>
      </c>
      <c r="O37" s="21">
        <f t="shared" si="3"/>
        <v>17.46</v>
      </c>
      <c r="P37" s="22">
        <v>5000</v>
      </c>
      <c r="Q37" s="23">
        <f t="shared" si="4"/>
        <v>17.64</v>
      </c>
      <c r="R37" s="24">
        <v>2000</v>
      </c>
      <c r="S37" s="25">
        <v>18</v>
      </c>
      <c r="T37" s="26">
        <v>1000</v>
      </c>
      <c r="U37" s="27">
        <f t="shared" si="0"/>
        <v>18.900000000000002</v>
      </c>
      <c r="V37" s="20">
        <v>500</v>
      </c>
      <c r="W37" s="28">
        <f t="shared" si="1"/>
        <v>19.8</v>
      </c>
      <c r="X37" s="29">
        <f t="shared" si="5"/>
        <v>54</v>
      </c>
      <c r="Y37" s="30">
        <f t="shared" si="6"/>
        <v>25.740000000000002</v>
      </c>
      <c r="Z37" s="31">
        <f t="shared" si="2"/>
        <v>23.76</v>
      </c>
      <c r="AA37" s="29">
        <f t="shared" si="7"/>
        <v>47.52</v>
      </c>
      <c r="AB37" s="30">
        <f t="shared" si="8"/>
        <v>30.888000000000002</v>
      </c>
      <c r="AC37" s="31">
        <f t="shared" si="9"/>
        <v>28.512</v>
      </c>
      <c r="AD37" s="37" t="s">
        <v>95</v>
      </c>
      <c r="AE37" s="37" t="s">
        <v>207</v>
      </c>
      <c r="AF37" s="37" t="s">
        <v>55</v>
      </c>
      <c r="AG37" s="47" t="s">
        <v>105</v>
      </c>
      <c r="AH37" s="48" t="s">
        <v>57</v>
      </c>
      <c r="AI37" s="84"/>
      <c r="AJ37" s="49"/>
    </row>
    <row r="38" spans="1:46" s="34" customFormat="1" ht="51">
      <c r="A38" s="45" t="s">
        <v>198</v>
      </c>
      <c r="B38" s="46" t="s">
        <v>199</v>
      </c>
      <c r="C38" s="2" t="s">
        <v>200</v>
      </c>
      <c r="D38" s="16" t="s">
        <v>208</v>
      </c>
      <c r="E38" s="16" t="s">
        <v>202</v>
      </c>
      <c r="F38" s="16" t="s">
        <v>203</v>
      </c>
      <c r="G38" s="17">
        <v>120</v>
      </c>
      <c r="H38" s="16" t="s">
        <v>209</v>
      </c>
      <c r="I38" s="16" t="s">
        <v>210</v>
      </c>
      <c r="J38" s="16" t="s">
        <v>211</v>
      </c>
      <c r="K38" s="16" t="s">
        <v>206</v>
      </c>
      <c r="L38" s="16" t="s">
        <v>140</v>
      </c>
      <c r="M38" s="19">
        <f>94.426071838888/6.8</f>
        <v>13.88618703513059</v>
      </c>
      <c r="N38" s="20">
        <v>10000</v>
      </c>
      <c r="O38" s="21">
        <f t="shared" si="3"/>
        <v>17.46</v>
      </c>
      <c r="P38" s="22">
        <v>5000</v>
      </c>
      <c r="Q38" s="23">
        <f t="shared" si="4"/>
        <v>17.64</v>
      </c>
      <c r="R38" s="24">
        <v>2000</v>
      </c>
      <c r="S38" s="25">
        <v>18</v>
      </c>
      <c r="T38" s="26">
        <v>1000</v>
      </c>
      <c r="U38" s="27">
        <f t="shared" si="0"/>
        <v>18.900000000000002</v>
      </c>
      <c r="V38" s="20">
        <v>500</v>
      </c>
      <c r="W38" s="28">
        <f t="shared" si="1"/>
        <v>19.8</v>
      </c>
      <c r="X38" s="29">
        <f t="shared" si="5"/>
        <v>54</v>
      </c>
      <c r="Y38" s="30">
        <f t="shared" si="6"/>
        <v>25.740000000000002</v>
      </c>
      <c r="Z38" s="31">
        <f t="shared" si="2"/>
        <v>23.76</v>
      </c>
      <c r="AA38" s="29">
        <f t="shared" si="7"/>
        <v>47.52</v>
      </c>
      <c r="AB38" s="30">
        <f t="shared" si="8"/>
        <v>30.888000000000002</v>
      </c>
      <c r="AC38" s="31">
        <f t="shared" si="9"/>
        <v>28.512</v>
      </c>
      <c r="AD38" s="37" t="s">
        <v>95</v>
      </c>
      <c r="AE38" s="37" t="s">
        <v>207</v>
      </c>
      <c r="AF38" s="37" t="s">
        <v>55</v>
      </c>
      <c r="AG38" s="47" t="s">
        <v>105</v>
      </c>
      <c r="AH38" s="48" t="s">
        <v>57</v>
      </c>
      <c r="AI38" s="84"/>
      <c r="AJ38" s="49"/>
    </row>
    <row r="39" spans="1:46" s="34" customFormat="1" ht="51">
      <c r="A39" s="45" t="s">
        <v>198</v>
      </c>
      <c r="B39" s="46" t="s">
        <v>199</v>
      </c>
      <c r="C39" s="2" t="s">
        <v>200</v>
      </c>
      <c r="D39" s="16" t="s">
        <v>212</v>
      </c>
      <c r="E39" s="16" t="s">
        <v>202</v>
      </c>
      <c r="F39" s="16" t="s">
        <v>203</v>
      </c>
      <c r="G39" s="17">
        <v>120</v>
      </c>
      <c r="H39" s="16" t="s">
        <v>213</v>
      </c>
      <c r="I39" s="16" t="s">
        <v>214</v>
      </c>
      <c r="J39" s="16" t="s">
        <v>77</v>
      </c>
      <c r="K39" s="16" t="s">
        <v>206</v>
      </c>
      <c r="L39" s="16" t="s">
        <v>215</v>
      </c>
      <c r="M39" s="19">
        <f>94.426071838888/6.8</f>
        <v>13.88618703513059</v>
      </c>
      <c r="N39" s="20">
        <v>10000</v>
      </c>
      <c r="O39" s="21">
        <f t="shared" si="3"/>
        <v>17.46</v>
      </c>
      <c r="P39" s="22">
        <v>5000</v>
      </c>
      <c r="Q39" s="23">
        <f t="shared" si="4"/>
        <v>17.64</v>
      </c>
      <c r="R39" s="24">
        <v>2000</v>
      </c>
      <c r="S39" s="25">
        <v>18</v>
      </c>
      <c r="T39" s="26">
        <v>1000</v>
      </c>
      <c r="U39" s="27">
        <f t="shared" si="0"/>
        <v>18.900000000000002</v>
      </c>
      <c r="V39" s="20">
        <v>500</v>
      </c>
      <c r="W39" s="28">
        <f t="shared" si="1"/>
        <v>19.8</v>
      </c>
      <c r="X39" s="29">
        <f t="shared" si="5"/>
        <v>54</v>
      </c>
      <c r="Y39" s="30">
        <f t="shared" si="6"/>
        <v>25.740000000000002</v>
      </c>
      <c r="Z39" s="31">
        <f t="shared" si="2"/>
        <v>23.76</v>
      </c>
      <c r="AA39" s="29">
        <f t="shared" si="7"/>
        <v>47.52</v>
      </c>
      <c r="AB39" s="30">
        <f t="shared" si="8"/>
        <v>30.888000000000002</v>
      </c>
      <c r="AC39" s="31">
        <f t="shared" si="9"/>
        <v>28.512</v>
      </c>
      <c r="AD39" s="37" t="s">
        <v>95</v>
      </c>
      <c r="AE39" s="37" t="s">
        <v>207</v>
      </c>
      <c r="AF39" s="37" t="s">
        <v>55</v>
      </c>
      <c r="AG39" s="47" t="s">
        <v>105</v>
      </c>
      <c r="AH39" s="48" t="s">
        <v>57</v>
      </c>
      <c r="AI39" s="84"/>
      <c r="AJ39" s="49"/>
    </row>
    <row r="40" spans="1:46" s="34" customFormat="1" ht="51">
      <c r="A40" s="45" t="s">
        <v>198</v>
      </c>
      <c r="B40" s="46" t="s">
        <v>199</v>
      </c>
      <c r="C40" s="2" t="s">
        <v>200</v>
      </c>
      <c r="D40" s="16" t="s">
        <v>216</v>
      </c>
      <c r="E40" s="16" t="s">
        <v>202</v>
      </c>
      <c r="F40" s="16" t="s">
        <v>203</v>
      </c>
      <c r="G40" s="17">
        <v>120</v>
      </c>
      <c r="H40" s="16" t="s">
        <v>217</v>
      </c>
      <c r="I40" s="16" t="s">
        <v>218</v>
      </c>
      <c r="J40" s="16" t="s">
        <v>219</v>
      </c>
      <c r="K40" s="16" t="s">
        <v>206</v>
      </c>
      <c r="L40" s="16" t="s">
        <v>215</v>
      </c>
      <c r="M40" s="19">
        <f>94.426071838888/6.8</f>
        <v>13.88618703513059</v>
      </c>
      <c r="N40" s="20">
        <v>10000</v>
      </c>
      <c r="O40" s="21">
        <f t="shared" si="3"/>
        <v>17.46</v>
      </c>
      <c r="P40" s="22">
        <v>5000</v>
      </c>
      <c r="Q40" s="23">
        <f t="shared" si="4"/>
        <v>17.64</v>
      </c>
      <c r="R40" s="24">
        <v>2000</v>
      </c>
      <c r="S40" s="25">
        <v>18</v>
      </c>
      <c r="T40" s="26">
        <v>1000</v>
      </c>
      <c r="U40" s="27">
        <f t="shared" si="0"/>
        <v>18.900000000000002</v>
      </c>
      <c r="V40" s="20">
        <v>500</v>
      </c>
      <c r="W40" s="28">
        <f t="shared" si="1"/>
        <v>19.8</v>
      </c>
      <c r="X40" s="29">
        <f t="shared" si="5"/>
        <v>54</v>
      </c>
      <c r="Y40" s="30">
        <f t="shared" si="6"/>
        <v>25.740000000000002</v>
      </c>
      <c r="Z40" s="31">
        <f t="shared" si="2"/>
        <v>23.76</v>
      </c>
      <c r="AA40" s="29">
        <f t="shared" si="7"/>
        <v>47.52</v>
      </c>
      <c r="AB40" s="30">
        <f t="shared" si="8"/>
        <v>30.888000000000002</v>
      </c>
      <c r="AC40" s="31">
        <f t="shared" si="9"/>
        <v>28.512</v>
      </c>
      <c r="AD40" s="37" t="s">
        <v>95</v>
      </c>
      <c r="AE40" s="37" t="s">
        <v>207</v>
      </c>
      <c r="AF40" s="37" t="s">
        <v>55</v>
      </c>
      <c r="AG40" s="47" t="s">
        <v>105</v>
      </c>
      <c r="AH40" s="48" t="s">
        <v>57</v>
      </c>
      <c r="AI40" s="84"/>
      <c r="AJ40" s="49"/>
    </row>
    <row r="41" spans="1:46" s="34" customFormat="1" ht="51">
      <c r="A41" s="45" t="s">
        <v>198</v>
      </c>
      <c r="B41" s="46" t="s">
        <v>199</v>
      </c>
      <c r="C41" s="2" t="s">
        <v>200</v>
      </c>
      <c r="D41" s="16" t="s">
        <v>220</v>
      </c>
      <c r="E41" s="16" t="s">
        <v>202</v>
      </c>
      <c r="F41" s="16" t="s">
        <v>203</v>
      </c>
      <c r="G41" s="17">
        <v>120</v>
      </c>
      <c r="H41" s="16" t="s">
        <v>221</v>
      </c>
      <c r="I41" s="16" t="s">
        <v>222</v>
      </c>
      <c r="J41" s="16" t="s">
        <v>219</v>
      </c>
      <c r="K41" s="16" t="s">
        <v>206</v>
      </c>
      <c r="L41" s="16" t="s">
        <v>215</v>
      </c>
      <c r="M41" s="19">
        <f>95.011580838888/6.8</f>
        <v>13.972291299836471</v>
      </c>
      <c r="N41" s="20">
        <v>10000</v>
      </c>
      <c r="O41" s="21">
        <f t="shared" si="3"/>
        <v>17.46</v>
      </c>
      <c r="P41" s="22">
        <v>5000</v>
      </c>
      <c r="Q41" s="23">
        <f t="shared" si="4"/>
        <v>17.64</v>
      </c>
      <c r="R41" s="24">
        <v>2000</v>
      </c>
      <c r="S41" s="25">
        <v>18</v>
      </c>
      <c r="T41" s="26">
        <v>1000</v>
      </c>
      <c r="U41" s="27">
        <f t="shared" si="0"/>
        <v>18.900000000000002</v>
      </c>
      <c r="V41" s="20">
        <v>500</v>
      </c>
      <c r="W41" s="28">
        <f t="shared" si="1"/>
        <v>19.8</v>
      </c>
      <c r="X41" s="29">
        <f t="shared" si="5"/>
        <v>54</v>
      </c>
      <c r="Y41" s="30">
        <f t="shared" si="6"/>
        <v>25.740000000000002</v>
      </c>
      <c r="Z41" s="31">
        <f t="shared" si="2"/>
        <v>23.76</v>
      </c>
      <c r="AA41" s="29">
        <f t="shared" si="7"/>
        <v>47.52</v>
      </c>
      <c r="AB41" s="30">
        <f t="shared" si="8"/>
        <v>30.888000000000002</v>
      </c>
      <c r="AC41" s="31">
        <f t="shared" si="9"/>
        <v>28.512</v>
      </c>
      <c r="AD41" s="37" t="s">
        <v>95</v>
      </c>
      <c r="AE41" s="37" t="s">
        <v>207</v>
      </c>
      <c r="AF41" s="37" t="s">
        <v>55</v>
      </c>
      <c r="AG41" s="47" t="s">
        <v>105</v>
      </c>
      <c r="AH41" s="48" t="s">
        <v>57</v>
      </c>
      <c r="AI41" s="84"/>
      <c r="AJ41" s="49"/>
    </row>
    <row r="42" spans="1:46" s="34" customFormat="1" ht="51">
      <c r="A42" s="45" t="s">
        <v>198</v>
      </c>
      <c r="B42" s="46" t="s">
        <v>199</v>
      </c>
      <c r="C42" s="2" t="s">
        <v>200</v>
      </c>
      <c r="D42" s="16" t="s">
        <v>223</v>
      </c>
      <c r="E42" s="16" t="s">
        <v>202</v>
      </c>
      <c r="F42" s="16" t="s">
        <v>203</v>
      </c>
      <c r="G42" s="17">
        <v>120</v>
      </c>
      <c r="H42" s="16" t="s">
        <v>224</v>
      </c>
      <c r="I42" s="16" t="s">
        <v>225</v>
      </c>
      <c r="J42" s="16" t="s">
        <v>219</v>
      </c>
      <c r="K42" s="16" t="s">
        <v>206</v>
      </c>
      <c r="L42" s="16" t="s">
        <v>215</v>
      </c>
      <c r="M42" s="19">
        <f>95.400938238888/6.8</f>
        <v>14.029549741012943</v>
      </c>
      <c r="N42" s="20">
        <v>10000</v>
      </c>
      <c r="O42" s="21">
        <f t="shared" si="3"/>
        <v>17.46</v>
      </c>
      <c r="P42" s="22">
        <v>5000</v>
      </c>
      <c r="Q42" s="23">
        <f t="shared" si="4"/>
        <v>17.64</v>
      </c>
      <c r="R42" s="24">
        <v>2000</v>
      </c>
      <c r="S42" s="25">
        <v>18</v>
      </c>
      <c r="T42" s="26">
        <v>1000</v>
      </c>
      <c r="U42" s="27">
        <f t="shared" si="0"/>
        <v>18.900000000000002</v>
      </c>
      <c r="V42" s="20">
        <v>500</v>
      </c>
      <c r="W42" s="28">
        <f t="shared" si="1"/>
        <v>19.8</v>
      </c>
      <c r="X42" s="29">
        <f t="shared" si="5"/>
        <v>54</v>
      </c>
      <c r="Y42" s="30">
        <f t="shared" si="6"/>
        <v>25.740000000000002</v>
      </c>
      <c r="Z42" s="31">
        <f t="shared" si="2"/>
        <v>23.76</v>
      </c>
      <c r="AA42" s="29">
        <f t="shared" si="7"/>
        <v>47.52</v>
      </c>
      <c r="AB42" s="30">
        <f t="shared" si="8"/>
        <v>30.888000000000002</v>
      </c>
      <c r="AC42" s="31">
        <f t="shared" si="9"/>
        <v>28.512</v>
      </c>
      <c r="AD42" s="37" t="s">
        <v>95</v>
      </c>
      <c r="AE42" s="37" t="s">
        <v>207</v>
      </c>
      <c r="AF42" s="37" t="s">
        <v>55</v>
      </c>
      <c r="AG42" s="47" t="s">
        <v>105</v>
      </c>
      <c r="AH42" s="48" t="s">
        <v>57</v>
      </c>
      <c r="AI42" s="84"/>
      <c r="AJ42" s="49"/>
    </row>
    <row r="43" spans="1:46" s="34" customFormat="1" ht="51">
      <c r="A43" s="45" t="s">
        <v>198</v>
      </c>
      <c r="B43" s="46" t="s">
        <v>199</v>
      </c>
      <c r="C43" s="2" t="s">
        <v>200</v>
      </c>
      <c r="D43" s="16" t="s">
        <v>226</v>
      </c>
      <c r="E43" s="16" t="s">
        <v>202</v>
      </c>
      <c r="F43" s="16" t="s">
        <v>203</v>
      </c>
      <c r="G43" s="17">
        <v>150</v>
      </c>
      <c r="H43" s="16" t="s">
        <v>227</v>
      </c>
      <c r="I43" s="16" t="s">
        <v>228</v>
      </c>
      <c r="J43" s="16" t="s">
        <v>77</v>
      </c>
      <c r="K43" s="16" t="s">
        <v>206</v>
      </c>
      <c r="L43" s="16" t="s">
        <v>215</v>
      </c>
      <c r="M43" s="36" t="s">
        <v>229</v>
      </c>
      <c r="N43" s="20">
        <v>10000</v>
      </c>
      <c r="O43" s="21">
        <f t="shared" si="3"/>
        <v>22.31</v>
      </c>
      <c r="P43" s="22">
        <v>5000</v>
      </c>
      <c r="Q43" s="23">
        <f t="shared" si="4"/>
        <v>22.54</v>
      </c>
      <c r="R43" s="24">
        <v>2000</v>
      </c>
      <c r="S43" s="25">
        <v>23</v>
      </c>
      <c r="T43" s="26">
        <v>1000</v>
      </c>
      <c r="U43" s="27">
        <f t="shared" si="0"/>
        <v>24.150000000000002</v>
      </c>
      <c r="V43" s="20">
        <v>500</v>
      </c>
      <c r="W43" s="28">
        <f t="shared" si="1"/>
        <v>25.3</v>
      </c>
      <c r="X43" s="29">
        <f t="shared" si="5"/>
        <v>69</v>
      </c>
      <c r="Y43" s="30">
        <f t="shared" si="6"/>
        <v>32.89</v>
      </c>
      <c r="Z43" s="31">
        <f t="shared" si="2"/>
        <v>30.36</v>
      </c>
      <c r="AA43" s="29">
        <f t="shared" si="7"/>
        <v>60.72</v>
      </c>
      <c r="AB43" s="30">
        <f t="shared" si="8"/>
        <v>39.468000000000004</v>
      </c>
      <c r="AC43" s="31">
        <f t="shared" si="9"/>
        <v>36.431999999999995</v>
      </c>
      <c r="AD43" s="37" t="s">
        <v>95</v>
      </c>
      <c r="AE43" s="37" t="s">
        <v>230</v>
      </c>
      <c r="AF43" s="37" t="s">
        <v>55</v>
      </c>
      <c r="AG43" s="47" t="s">
        <v>56</v>
      </c>
      <c r="AH43" s="48" t="s">
        <v>57</v>
      </c>
      <c r="AI43" s="84"/>
      <c r="AJ43" s="49"/>
    </row>
    <row r="44" spans="1:46" s="34" customFormat="1" ht="51">
      <c r="A44" s="45" t="s">
        <v>198</v>
      </c>
      <c r="B44" s="46" t="s">
        <v>199</v>
      </c>
      <c r="C44" s="2" t="s">
        <v>200</v>
      </c>
      <c r="D44" s="16" t="s">
        <v>231</v>
      </c>
      <c r="E44" s="16" t="s">
        <v>202</v>
      </c>
      <c r="F44" s="16" t="s">
        <v>203</v>
      </c>
      <c r="G44" s="17">
        <v>150</v>
      </c>
      <c r="H44" s="16" t="s">
        <v>204</v>
      </c>
      <c r="I44" s="16" t="s">
        <v>232</v>
      </c>
      <c r="J44" s="16" t="s">
        <v>77</v>
      </c>
      <c r="K44" s="16" t="s">
        <v>206</v>
      </c>
      <c r="L44" s="16" t="s">
        <v>215</v>
      </c>
      <c r="M44" s="36" t="s">
        <v>229</v>
      </c>
      <c r="N44" s="20">
        <v>10000</v>
      </c>
      <c r="O44" s="21">
        <f t="shared" si="3"/>
        <v>22.31</v>
      </c>
      <c r="P44" s="22">
        <v>5000</v>
      </c>
      <c r="Q44" s="23">
        <f t="shared" si="4"/>
        <v>22.54</v>
      </c>
      <c r="R44" s="24">
        <v>2000</v>
      </c>
      <c r="S44" s="25">
        <v>23</v>
      </c>
      <c r="T44" s="26">
        <v>1000</v>
      </c>
      <c r="U44" s="27">
        <f t="shared" si="0"/>
        <v>24.150000000000002</v>
      </c>
      <c r="V44" s="20">
        <v>500</v>
      </c>
      <c r="W44" s="28">
        <f t="shared" si="1"/>
        <v>25.3</v>
      </c>
      <c r="X44" s="29">
        <f t="shared" si="5"/>
        <v>69</v>
      </c>
      <c r="Y44" s="30">
        <f t="shared" si="6"/>
        <v>32.89</v>
      </c>
      <c r="Z44" s="31">
        <f t="shared" si="2"/>
        <v>30.36</v>
      </c>
      <c r="AA44" s="29">
        <f t="shared" si="7"/>
        <v>60.72</v>
      </c>
      <c r="AB44" s="30">
        <f t="shared" si="8"/>
        <v>39.468000000000004</v>
      </c>
      <c r="AC44" s="31">
        <f t="shared" si="9"/>
        <v>36.431999999999995</v>
      </c>
      <c r="AD44" s="37" t="s">
        <v>95</v>
      </c>
      <c r="AE44" s="37" t="s">
        <v>230</v>
      </c>
      <c r="AF44" s="37" t="s">
        <v>55</v>
      </c>
      <c r="AG44" s="47" t="s">
        <v>56</v>
      </c>
      <c r="AH44" s="48" t="s">
        <v>57</v>
      </c>
      <c r="AI44" s="84"/>
      <c r="AJ44" s="49"/>
    </row>
    <row r="45" spans="1:46" s="34" customFormat="1" ht="51">
      <c r="A45" s="45" t="s">
        <v>198</v>
      </c>
      <c r="B45" s="46" t="s">
        <v>199</v>
      </c>
      <c r="C45" s="2" t="s">
        <v>200</v>
      </c>
      <c r="D45" s="16" t="s">
        <v>233</v>
      </c>
      <c r="E45" s="16" t="s">
        <v>202</v>
      </c>
      <c r="F45" s="16" t="s">
        <v>203</v>
      </c>
      <c r="G45" s="17">
        <v>150</v>
      </c>
      <c r="H45" s="16" t="s">
        <v>234</v>
      </c>
      <c r="I45" s="16" t="s">
        <v>235</v>
      </c>
      <c r="J45" s="16" t="s">
        <v>77</v>
      </c>
      <c r="K45" s="16" t="s">
        <v>206</v>
      </c>
      <c r="L45" s="16" t="s">
        <v>215</v>
      </c>
      <c r="M45" s="36" t="s">
        <v>229</v>
      </c>
      <c r="N45" s="20">
        <v>10000</v>
      </c>
      <c r="O45" s="21">
        <f t="shared" si="3"/>
        <v>22.31</v>
      </c>
      <c r="P45" s="22">
        <v>5000</v>
      </c>
      <c r="Q45" s="23">
        <f t="shared" si="4"/>
        <v>22.54</v>
      </c>
      <c r="R45" s="24">
        <v>2000</v>
      </c>
      <c r="S45" s="25">
        <v>23</v>
      </c>
      <c r="T45" s="26">
        <v>1000</v>
      </c>
      <c r="U45" s="27">
        <f t="shared" si="0"/>
        <v>24.150000000000002</v>
      </c>
      <c r="V45" s="20">
        <v>500</v>
      </c>
      <c r="W45" s="28">
        <f t="shared" si="1"/>
        <v>25.3</v>
      </c>
      <c r="X45" s="29">
        <f t="shared" si="5"/>
        <v>69</v>
      </c>
      <c r="Y45" s="30">
        <f t="shared" si="6"/>
        <v>32.89</v>
      </c>
      <c r="Z45" s="31">
        <f t="shared" si="2"/>
        <v>30.36</v>
      </c>
      <c r="AA45" s="29">
        <f t="shared" si="7"/>
        <v>60.72</v>
      </c>
      <c r="AB45" s="30">
        <f t="shared" si="8"/>
        <v>39.468000000000004</v>
      </c>
      <c r="AC45" s="31">
        <f t="shared" si="9"/>
        <v>36.431999999999995</v>
      </c>
      <c r="AD45" s="37" t="s">
        <v>95</v>
      </c>
      <c r="AE45" s="37" t="s">
        <v>230</v>
      </c>
      <c r="AF45" s="37" t="s">
        <v>55</v>
      </c>
      <c r="AG45" s="47" t="s">
        <v>56</v>
      </c>
      <c r="AH45" s="48" t="s">
        <v>57</v>
      </c>
      <c r="AI45" s="84"/>
      <c r="AJ45" s="49"/>
    </row>
    <row r="46" spans="1:46" s="34" customFormat="1" ht="51">
      <c r="A46" s="45" t="s">
        <v>198</v>
      </c>
      <c r="B46" s="46" t="s">
        <v>199</v>
      </c>
      <c r="C46" s="2" t="s">
        <v>200</v>
      </c>
      <c r="D46" s="16" t="s">
        <v>236</v>
      </c>
      <c r="E46" s="16" t="s">
        <v>202</v>
      </c>
      <c r="F46" s="16" t="s">
        <v>203</v>
      </c>
      <c r="G46" s="17">
        <v>150</v>
      </c>
      <c r="H46" s="16" t="s">
        <v>237</v>
      </c>
      <c r="I46" s="16" t="s">
        <v>238</v>
      </c>
      <c r="J46" s="16" t="s">
        <v>77</v>
      </c>
      <c r="K46" s="16" t="s">
        <v>206</v>
      </c>
      <c r="L46" s="16" t="s">
        <v>215</v>
      </c>
      <c r="M46" s="36" t="s">
        <v>229</v>
      </c>
      <c r="N46" s="20">
        <v>10000</v>
      </c>
      <c r="O46" s="21">
        <f t="shared" si="3"/>
        <v>22.31</v>
      </c>
      <c r="P46" s="22">
        <v>5000</v>
      </c>
      <c r="Q46" s="23">
        <f t="shared" si="4"/>
        <v>22.54</v>
      </c>
      <c r="R46" s="24">
        <v>2000</v>
      </c>
      <c r="S46" s="25">
        <v>23</v>
      </c>
      <c r="T46" s="26">
        <v>1000</v>
      </c>
      <c r="U46" s="27">
        <f t="shared" si="0"/>
        <v>24.150000000000002</v>
      </c>
      <c r="V46" s="20">
        <v>500</v>
      </c>
      <c r="W46" s="28">
        <f t="shared" si="1"/>
        <v>25.3</v>
      </c>
      <c r="X46" s="29">
        <f t="shared" si="5"/>
        <v>69</v>
      </c>
      <c r="Y46" s="30">
        <f t="shared" si="6"/>
        <v>32.89</v>
      </c>
      <c r="Z46" s="31">
        <f t="shared" si="2"/>
        <v>30.36</v>
      </c>
      <c r="AA46" s="29">
        <f t="shared" si="7"/>
        <v>60.72</v>
      </c>
      <c r="AB46" s="30">
        <f t="shared" si="8"/>
        <v>39.468000000000004</v>
      </c>
      <c r="AC46" s="31">
        <f t="shared" si="9"/>
        <v>36.431999999999995</v>
      </c>
      <c r="AD46" s="37" t="s">
        <v>95</v>
      </c>
      <c r="AE46" s="37" t="s">
        <v>230</v>
      </c>
      <c r="AF46" s="37" t="s">
        <v>55</v>
      </c>
      <c r="AG46" s="47" t="s">
        <v>56</v>
      </c>
      <c r="AH46" s="48" t="s">
        <v>57</v>
      </c>
      <c r="AI46" s="84"/>
      <c r="AJ46" s="49"/>
    </row>
    <row r="47" spans="1:46" s="34" customFormat="1" ht="51">
      <c r="A47" s="45" t="s">
        <v>198</v>
      </c>
      <c r="B47" s="46" t="s">
        <v>199</v>
      </c>
      <c r="C47" s="2" t="s">
        <v>200</v>
      </c>
      <c r="D47" s="16" t="s">
        <v>239</v>
      </c>
      <c r="E47" s="16" t="s">
        <v>202</v>
      </c>
      <c r="F47" s="16" t="s">
        <v>203</v>
      </c>
      <c r="G47" s="17">
        <v>150</v>
      </c>
      <c r="H47" s="16" t="s">
        <v>240</v>
      </c>
      <c r="I47" s="16" t="s">
        <v>241</v>
      </c>
      <c r="J47" s="16" t="s">
        <v>77</v>
      </c>
      <c r="K47" s="16" t="s">
        <v>206</v>
      </c>
      <c r="L47" s="16" t="s">
        <v>215</v>
      </c>
      <c r="M47" s="36" t="s">
        <v>229</v>
      </c>
      <c r="N47" s="20">
        <v>10000</v>
      </c>
      <c r="O47" s="21">
        <f t="shared" si="3"/>
        <v>22.31</v>
      </c>
      <c r="P47" s="22">
        <v>5000</v>
      </c>
      <c r="Q47" s="23">
        <f t="shared" si="4"/>
        <v>22.54</v>
      </c>
      <c r="R47" s="24">
        <v>2000</v>
      </c>
      <c r="S47" s="25">
        <v>23</v>
      </c>
      <c r="T47" s="26">
        <v>1000</v>
      </c>
      <c r="U47" s="27">
        <f t="shared" si="0"/>
        <v>24.150000000000002</v>
      </c>
      <c r="V47" s="20">
        <v>500</v>
      </c>
      <c r="W47" s="28">
        <f t="shared" si="1"/>
        <v>25.3</v>
      </c>
      <c r="X47" s="29">
        <f t="shared" si="5"/>
        <v>69</v>
      </c>
      <c r="Y47" s="30">
        <f t="shared" si="6"/>
        <v>32.89</v>
      </c>
      <c r="Z47" s="31">
        <f t="shared" si="2"/>
        <v>30.36</v>
      </c>
      <c r="AA47" s="29">
        <f t="shared" si="7"/>
        <v>60.72</v>
      </c>
      <c r="AB47" s="30">
        <f t="shared" si="8"/>
        <v>39.468000000000004</v>
      </c>
      <c r="AC47" s="31">
        <f t="shared" si="9"/>
        <v>36.431999999999995</v>
      </c>
      <c r="AD47" s="37" t="s">
        <v>95</v>
      </c>
      <c r="AE47" s="37" t="s">
        <v>242</v>
      </c>
      <c r="AF47" s="37" t="s">
        <v>55</v>
      </c>
      <c r="AG47" s="47" t="s">
        <v>56</v>
      </c>
      <c r="AH47" s="48" t="s">
        <v>57</v>
      </c>
      <c r="AI47" s="84"/>
      <c r="AJ47" s="49"/>
    </row>
    <row r="48" spans="1:46" s="34" customFormat="1" ht="51">
      <c r="A48" s="45" t="s">
        <v>198</v>
      </c>
      <c r="B48" s="46" t="s">
        <v>199</v>
      </c>
      <c r="C48" s="2" t="s">
        <v>200</v>
      </c>
      <c r="D48" s="16" t="s">
        <v>243</v>
      </c>
      <c r="E48" s="16" t="s">
        <v>202</v>
      </c>
      <c r="F48" s="16" t="s">
        <v>203</v>
      </c>
      <c r="G48" s="17">
        <v>150</v>
      </c>
      <c r="H48" s="16" t="s">
        <v>244</v>
      </c>
      <c r="I48" s="16" t="s">
        <v>245</v>
      </c>
      <c r="J48" s="16" t="s">
        <v>77</v>
      </c>
      <c r="K48" s="16" t="s">
        <v>206</v>
      </c>
      <c r="L48" s="16" t="s">
        <v>215</v>
      </c>
      <c r="M48" s="36" t="s">
        <v>229</v>
      </c>
      <c r="N48" s="20">
        <v>10000</v>
      </c>
      <c r="O48" s="21">
        <f t="shared" si="3"/>
        <v>22.31</v>
      </c>
      <c r="P48" s="22">
        <v>5000</v>
      </c>
      <c r="Q48" s="23">
        <f t="shared" si="4"/>
        <v>22.54</v>
      </c>
      <c r="R48" s="24">
        <v>2000</v>
      </c>
      <c r="S48" s="25">
        <v>23</v>
      </c>
      <c r="T48" s="26">
        <v>1000</v>
      </c>
      <c r="U48" s="27">
        <f t="shared" si="0"/>
        <v>24.150000000000002</v>
      </c>
      <c r="V48" s="20">
        <v>500</v>
      </c>
      <c r="W48" s="28">
        <f t="shared" si="1"/>
        <v>25.3</v>
      </c>
      <c r="X48" s="29">
        <f t="shared" si="5"/>
        <v>69</v>
      </c>
      <c r="Y48" s="30">
        <f t="shared" si="6"/>
        <v>32.89</v>
      </c>
      <c r="Z48" s="31">
        <f t="shared" si="2"/>
        <v>30.36</v>
      </c>
      <c r="AA48" s="29">
        <f t="shared" si="7"/>
        <v>60.72</v>
      </c>
      <c r="AB48" s="30">
        <f t="shared" si="8"/>
        <v>39.468000000000004</v>
      </c>
      <c r="AC48" s="31">
        <f t="shared" si="9"/>
        <v>36.431999999999995</v>
      </c>
      <c r="AD48" s="37" t="s">
        <v>95</v>
      </c>
      <c r="AE48" s="37" t="s">
        <v>242</v>
      </c>
      <c r="AF48" s="37" t="s">
        <v>55</v>
      </c>
      <c r="AG48" s="47" t="s">
        <v>56</v>
      </c>
      <c r="AH48" s="48" t="s">
        <v>57</v>
      </c>
      <c r="AI48" s="84"/>
      <c r="AJ48" s="49"/>
    </row>
    <row r="49" spans="1:36" s="34" customFormat="1" ht="51">
      <c r="A49" s="45" t="s">
        <v>198</v>
      </c>
      <c r="B49" s="46" t="s">
        <v>199</v>
      </c>
      <c r="C49" s="2" t="s">
        <v>200</v>
      </c>
      <c r="D49" s="16" t="s">
        <v>246</v>
      </c>
      <c r="E49" s="16" t="s">
        <v>202</v>
      </c>
      <c r="F49" s="16" t="s">
        <v>203</v>
      </c>
      <c r="G49" s="17">
        <v>150</v>
      </c>
      <c r="H49" s="16" t="s">
        <v>221</v>
      </c>
      <c r="I49" s="16" t="s">
        <v>247</v>
      </c>
      <c r="J49" s="16" t="s">
        <v>77</v>
      </c>
      <c r="K49" s="16" t="s">
        <v>206</v>
      </c>
      <c r="L49" s="16" t="s">
        <v>215</v>
      </c>
      <c r="M49" s="36" t="s">
        <v>229</v>
      </c>
      <c r="N49" s="20">
        <v>10000</v>
      </c>
      <c r="O49" s="21">
        <f t="shared" si="3"/>
        <v>22.31</v>
      </c>
      <c r="P49" s="22">
        <v>5000</v>
      </c>
      <c r="Q49" s="23">
        <f t="shared" si="4"/>
        <v>22.54</v>
      </c>
      <c r="R49" s="24">
        <v>2000</v>
      </c>
      <c r="S49" s="25">
        <v>23</v>
      </c>
      <c r="T49" s="26">
        <v>1000</v>
      </c>
      <c r="U49" s="27">
        <f t="shared" si="0"/>
        <v>24.150000000000002</v>
      </c>
      <c r="V49" s="20">
        <v>500</v>
      </c>
      <c r="W49" s="28">
        <f t="shared" si="1"/>
        <v>25.3</v>
      </c>
      <c r="X49" s="29">
        <f t="shared" si="5"/>
        <v>69</v>
      </c>
      <c r="Y49" s="30">
        <f t="shared" si="6"/>
        <v>32.89</v>
      </c>
      <c r="Z49" s="31">
        <f t="shared" si="2"/>
        <v>30.36</v>
      </c>
      <c r="AA49" s="29">
        <f t="shared" si="7"/>
        <v>60.72</v>
      </c>
      <c r="AB49" s="30">
        <f t="shared" si="8"/>
        <v>39.468000000000004</v>
      </c>
      <c r="AC49" s="31">
        <f t="shared" si="9"/>
        <v>36.431999999999995</v>
      </c>
      <c r="AD49" s="37" t="s">
        <v>95</v>
      </c>
      <c r="AE49" s="37" t="s">
        <v>242</v>
      </c>
      <c r="AF49" s="37" t="s">
        <v>55</v>
      </c>
      <c r="AG49" s="47" t="s">
        <v>56</v>
      </c>
      <c r="AH49" s="48" t="s">
        <v>57</v>
      </c>
      <c r="AI49" s="84"/>
      <c r="AJ49" s="49"/>
    </row>
    <row r="50" spans="1:36" s="34" customFormat="1" ht="51">
      <c r="A50" s="45" t="s">
        <v>198</v>
      </c>
      <c r="B50" s="46" t="s">
        <v>199</v>
      </c>
      <c r="C50" s="2" t="s">
        <v>200</v>
      </c>
      <c r="D50" s="16" t="s">
        <v>248</v>
      </c>
      <c r="E50" s="16" t="s">
        <v>202</v>
      </c>
      <c r="F50" s="16" t="s">
        <v>203</v>
      </c>
      <c r="G50" s="17">
        <v>150</v>
      </c>
      <c r="H50" s="16" t="s">
        <v>249</v>
      </c>
      <c r="I50" s="16" t="s">
        <v>250</v>
      </c>
      <c r="J50" s="16" t="s">
        <v>77</v>
      </c>
      <c r="K50" s="16" t="s">
        <v>206</v>
      </c>
      <c r="L50" s="16" t="s">
        <v>215</v>
      </c>
      <c r="M50" s="36" t="s">
        <v>229</v>
      </c>
      <c r="N50" s="20">
        <v>10000</v>
      </c>
      <c r="O50" s="21">
        <f t="shared" si="3"/>
        <v>22.31</v>
      </c>
      <c r="P50" s="22">
        <v>5000</v>
      </c>
      <c r="Q50" s="23">
        <f t="shared" si="4"/>
        <v>22.54</v>
      </c>
      <c r="R50" s="24">
        <v>2000</v>
      </c>
      <c r="S50" s="25">
        <v>23</v>
      </c>
      <c r="T50" s="26">
        <v>1000</v>
      </c>
      <c r="U50" s="27">
        <f t="shared" si="0"/>
        <v>24.150000000000002</v>
      </c>
      <c r="V50" s="20">
        <v>500</v>
      </c>
      <c r="W50" s="28">
        <f t="shared" si="1"/>
        <v>25.3</v>
      </c>
      <c r="X50" s="29">
        <f t="shared" si="5"/>
        <v>69</v>
      </c>
      <c r="Y50" s="30">
        <f t="shared" si="6"/>
        <v>32.89</v>
      </c>
      <c r="Z50" s="31">
        <f t="shared" si="2"/>
        <v>30.36</v>
      </c>
      <c r="AA50" s="29">
        <f t="shared" si="7"/>
        <v>60.72</v>
      </c>
      <c r="AB50" s="30">
        <f t="shared" si="8"/>
        <v>39.468000000000004</v>
      </c>
      <c r="AC50" s="31">
        <f t="shared" si="9"/>
        <v>36.431999999999995</v>
      </c>
      <c r="AD50" s="37" t="s">
        <v>95</v>
      </c>
      <c r="AE50" s="37" t="s">
        <v>242</v>
      </c>
      <c r="AF50" s="37" t="s">
        <v>55</v>
      </c>
      <c r="AG50" s="47" t="s">
        <v>56</v>
      </c>
      <c r="AH50" s="48" t="s">
        <v>57</v>
      </c>
      <c r="AI50" s="84"/>
      <c r="AJ50" s="49"/>
    </row>
    <row r="51" spans="1:36" s="34" customFormat="1" ht="51">
      <c r="A51" s="45" t="s">
        <v>198</v>
      </c>
      <c r="B51" s="46" t="s">
        <v>199</v>
      </c>
      <c r="C51" s="2" t="s">
        <v>200</v>
      </c>
      <c r="D51" s="16" t="s">
        <v>251</v>
      </c>
      <c r="E51" s="16" t="s">
        <v>202</v>
      </c>
      <c r="F51" s="16" t="s">
        <v>203</v>
      </c>
      <c r="G51" s="17">
        <v>150</v>
      </c>
      <c r="H51" s="16" t="s">
        <v>252</v>
      </c>
      <c r="I51" s="16" t="s">
        <v>253</v>
      </c>
      <c r="J51" s="16" t="s">
        <v>77</v>
      </c>
      <c r="K51" s="16" t="s">
        <v>206</v>
      </c>
      <c r="L51" s="16" t="s">
        <v>215</v>
      </c>
      <c r="M51" s="36" t="s">
        <v>229</v>
      </c>
      <c r="N51" s="20">
        <v>10000</v>
      </c>
      <c r="O51" s="21">
        <f t="shared" si="3"/>
        <v>22.31</v>
      </c>
      <c r="P51" s="22">
        <v>5000</v>
      </c>
      <c r="Q51" s="23">
        <f t="shared" si="4"/>
        <v>22.54</v>
      </c>
      <c r="R51" s="24">
        <v>2000</v>
      </c>
      <c r="S51" s="25">
        <v>23</v>
      </c>
      <c r="T51" s="26">
        <v>1000</v>
      </c>
      <c r="U51" s="27">
        <f t="shared" si="0"/>
        <v>24.150000000000002</v>
      </c>
      <c r="V51" s="20">
        <v>500</v>
      </c>
      <c r="W51" s="28">
        <f t="shared" si="1"/>
        <v>25.3</v>
      </c>
      <c r="X51" s="29">
        <f t="shared" si="5"/>
        <v>69</v>
      </c>
      <c r="Y51" s="30">
        <f t="shared" si="6"/>
        <v>32.89</v>
      </c>
      <c r="Z51" s="31">
        <f t="shared" si="2"/>
        <v>30.36</v>
      </c>
      <c r="AA51" s="29">
        <f t="shared" si="7"/>
        <v>60.72</v>
      </c>
      <c r="AB51" s="30">
        <f t="shared" si="8"/>
        <v>39.468000000000004</v>
      </c>
      <c r="AC51" s="31">
        <f t="shared" si="9"/>
        <v>36.431999999999995</v>
      </c>
      <c r="AD51" s="37" t="s">
        <v>95</v>
      </c>
      <c r="AE51" s="37" t="s">
        <v>242</v>
      </c>
      <c r="AF51" s="37" t="s">
        <v>55</v>
      </c>
      <c r="AG51" s="47" t="s">
        <v>56</v>
      </c>
      <c r="AH51" s="48" t="s">
        <v>57</v>
      </c>
      <c r="AI51" s="84"/>
      <c r="AJ51" s="49"/>
    </row>
    <row r="52" spans="1:36" s="34" customFormat="1" ht="51">
      <c r="A52" s="45" t="s">
        <v>198</v>
      </c>
      <c r="B52" s="46" t="s">
        <v>199</v>
      </c>
      <c r="C52" s="2" t="s">
        <v>200</v>
      </c>
      <c r="D52" s="16" t="s">
        <v>254</v>
      </c>
      <c r="E52" s="16" t="s">
        <v>202</v>
      </c>
      <c r="F52" s="16" t="s">
        <v>255</v>
      </c>
      <c r="G52" s="17">
        <v>200</v>
      </c>
      <c r="H52" s="16" t="s">
        <v>256</v>
      </c>
      <c r="I52" s="16" t="s">
        <v>228</v>
      </c>
      <c r="J52" s="16" t="s">
        <v>77</v>
      </c>
      <c r="K52" s="16" t="s">
        <v>206</v>
      </c>
      <c r="L52" s="16" t="s">
        <v>215</v>
      </c>
      <c r="M52" s="36" t="s">
        <v>257</v>
      </c>
      <c r="N52" s="20">
        <v>10000</v>
      </c>
      <c r="O52" s="21">
        <f t="shared" si="3"/>
        <v>27.16</v>
      </c>
      <c r="P52" s="22">
        <v>5000</v>
      </c>
      <c r="Q52" s="23">
        <f t="shared" si="4"/>
        <v>27.439999999999998</v>
      </c>
      <c r="R52" s="24">
        <v>2000</v>
      </c>
      <c r="S52" s="25">
        <v>28</v>
      </c>
      <c r="T52" s="26">
        <v>1000</v>
      </c>
      <c r="U52" s="27">
        <f t="shared" si="0"/>
        <v>29.400000000000002</v>
      </c>
      <c r="V52" s="20">
        <v>500</v>
      </c>
      <c r="W52" s="28">
        <f t="shared" si="1"/>
        <v>30.800000000000004</v>
      </c>
      <c r="X52" s="29">
        <f t="shared" si="5"/>
        <v>84</v>
      </c>
      <c r="Y52" s="30">
        <f t="shared" si="6"/>
        <v>40.040000000000006</v>
      </c>
      <c r="Z52" s="31">
        <f t="shared" si="2"/>
        <v>36.96</v>
      </c>
      <c r="AA52" s="29">
        <f t="shared" si="7"/>
        <v>73.92</v>
      </c>
      <c r="AB52" s="30">
        <f t="shared" si="8"/>
        <v>48.048000000000002</v>
      </c>
      <c r="AC52" s="31">
        <f t="shared" si="9"/>
        <v>44.351999999999997</v>
      </c>
      <c r="AD52" s="37" t="s">
        <v>95</v>
      </c>
      <c r="AE52" s="37" t="s">
        <v>242</v>
      </c>
      <c r="AF52" s="37" t="s">
        <v>55</v>
      </c>
      <c r="AG52" s="47" t="s">
        <v>56</v>
      </c>
      <c r="AH52" s="48" t="s">
        <v>57</v>
      </c>
      <c r="AI52" s="84"/>
      <c r="AJ52" s="49"/>
    </row>
    <row r="53" spans="1:36" s="34" customFormat="1" ht="51">
      <c r="A53" s="45" t="s">
        <v>198</v>
      </c>
      <c r="B53" s="46" t="s">
        <v>199</v>
      </c>
      <c r="C53" s="2" t="s">
        <v>200</v>
      </c>
      <c r="D53" s="16" t="s">
        <v>258</v>
      </c>
      <c r="E53" s="16" t="s">
        <v>202</v>
      </c>
      <c r="F53" s="16" t="s">
        <v>255</v>
      </c>
      <c r="G53" s="17">
        <v>200</v>
      </c>
      <c r="H53" s="16" t="s">
        <v>259</v>
      </c>
      <c r="I53" s="16" t="s">
        <v>232</v>
      </c>
      <c r="J53" s="16" t="s">
        <v>77</v>
      </c>
      <c r="K53" s="16" t="s">
        <v>206</v>
      </c>
      <c r="L53" s="16" t="s">
        <v>215</v>
      </c>
      <c r="M53" s="36" t="s">
        <v>257</v>
      </c>
      <c r="N53" s="20">
        <v>10000</v>
      </c>
      <c r="O53" s="21">
        <f t="shared" si="3"/>
        <v>27.16</v>
      </c>
      <c r="P53" s="22">
        <v>5000</v>
      </c>
      <c r="Q53" s="23">
        <f t="shared" si="4"/>
        <v>27.439999999999998</v>
      </c>
      <c r="R53" s="24">
        <v>2000</v>
      </c>
      <c r="S53" s="25">
        <v>28</v>
      </c>
      <c r="T53" s="26">
        <v>1000</v>
      </c>
      <c r="U53" s="27">
        <f t="shared" si="0"/>
        <v>29.400000000000002</v>
      </c>
      <c r="V53" s="20">
        <v>500</v>
      </c>
      <c r="W53" s="28">
        <f t="shared" si="1"/>
        <v>30.800000000000004</v>
      </c>
      <c r="X53" s="29">
        <f t="shared" si="5"/>
        <v>84</v>
      </c>
      <c r="Y53" s="30">
        <f t="shared" si="6"/>
        <v>40.040000000000006</v>
      </c>
      <c r="Z53" s="31">
        <f t="shared" si="2"/>
        <v>36.96</v>
      </c>
      <c r="AA53" s="29">
        <f t="shared" si="7"/>
        <v>73.92</v>
      </c>
      <c r="AB53" s="30">
        <f t="shared" si="8"/>
        <v>48.048000000000002</v>
      </c>
      <c r="AC53" s="31">
        <f t="shared" si="9"/>
        <v>44.351999999999997</v>
      </c>
      <c r="AD53" s="37" t="s">
        <v>95</v>
      </c>
      <c r="AE53" s="37" t="s">
        <v>242</v>
      </c>
      <c r="AF53" s="37" t="s">
        <v>55</v>
      </c>
      <c r="AG53" s="47" t="s">
        <v>56</v>
      </c>
      <c r="AH53" s="48" t="s">
        <v>57</v>
      </c>
      <c r="AI53" s="84"/>
      <c r="AJ53" s="49"/>
    </row>
    <row r="54" spans="1:36" s="34" customFormat="1" ht="51">
      <c r="A54" s="45" t="s">
        <v>198</v>
      </c>
      <c r="B54" s="46" t="s">
        <v>199</v>
      </c>
      <c r="C54" s="2" t="s">
        <v>200</v>
      </c>
      <c r="D54" s="16" t="s">
        <v>260</v>
      </c>
      <c r="E54" s="16" t="s">
        <v>202</v>
      </c>
      <c r="F54" s="16" t="s">
        <v>255</v>
      </c>
      <c r="G54" s="17">
        <v>200</v>
      </c>
      <c r="H54" s="16" t="s">
        <v>261</v>
      </c>
      <c r="I54" s="16" t="s">
        <v>235</v>
      </c>
      <c r="J54" s="16" t="s">
        <v>77</v>
      </c>
      <c r="K54" s="16" t="s">
        <v>206</v>
      </c>
      <c r="L54" s="16" t="s">
        <v>215</v>
      </c>
      <c r="M54" s="36" t="s">
        <v>257</v>
      </c>
      <c r="N54" s="20">
        <v>10000</v>
      </c>
      <c r="O54" s="21">
        <f t="shared" si="3"/>
        <v>27.16</v>
      </c>
      <c r="P54" s="22">
        <v>5000</v>
      </c>
      <c r="Q54" s="23">
        <f t="shared" si="4"/>
        <v>27.439999999999998</v>
      </c>
      <c r="R54" s="24">
        <v>2000</v>
      </c>
      <c r="S54" s="25">
        <v>28</v>
      </c>
      <c r="T54" s="26">
        <v>1000</v>
      </c>
      <c r="U54" s="27">
        <f t="shared" si="0"/>
        <v>29.400000000000002</v>
      </c>
      <c r="V54" s="20">
        <v>500</v>
      </c>
      <c r="W54" s="28">
        <f t="shared" si="1"/>
        <v>30.800000000000004</v>
      </c>
      <c r="X54" s="29">
        <f t="shared" si="5"/>
        <v>84</v>
      </c>
      <c r="Y54" s="30">
        <f t="shared" si="6"/>
        <v>40.040000000000006</v>
      </c>
      <c r="Z54" s="31">
        <f t="shared" si="2"/>
        <v>36.96</v>
      </c>
      <c r="AA54" s="29">
        <f t="shared" si="7"/>
        <v>73.92</v>
      </c>
      <c r="AB54" s="30">
        <f t="shared" si="8"/>
        <v>48.048000000000002</v>
      </c>
      <c r="AC54" s="31">
        <f t="shared" si="9"/>
        <v>44.351999999999997</v>
      </c>
      <c r="AD54" s="37" t="s">
        <v>95</v>
      </c>
      <c r="AE54" s="37" t="s">
        <v>242</v>
      </c>
      <c r="AF54" s="37" t="s">
        <v>55</v>
      </c>
      <c r="AG54" s="47" t="s">
        <v>56</v>
      </c>
      <c r="AH54" s="48" t="s">
        <v>57</v>
      </c>
      <c r="AI54" s="84"/>
      <c r="AJ54" s="49"/>
    </row>
    <row r="55" spans="1:36" s="34" customFormat="1" ht="51">
      <c r="A55" s="45" t="s">
        <v>198</v>
      </c>
      <c r="B55" s="46" t="s">
        <v>199</v>
      </c>
      <c r="C55" s="2" t="s">
        <v>200</v>
      </c>
      <c r="D55" s="16" t="s">
        <v>262</v>
      </c>
      <c r="E55" s="16" t="s">
        <v>202</v>
      </c>
      <c r="F55" s="16" t="s">
        <v>255</v>
      </c>
      <c r="G55" s="17">
        <v>200</v>
      </c>
      <c r="H55" s="16" t="s">
        <v>204</v>
      </c>
      <c r="I55" s="16" t="s">
        <v>238</v>
      </c>
      <c r="J55" s="16" t="s">
        <v>77</v>
      </c>
      <c r="K55" s="16" t="s">
        <v>206</v>
      </c>
      <c r="L55" s="16" t="s">
        <v>215</v>
      </c>
      <c r="M55" s="36" t="s">
        <v>257</v>
      </c>
      <c r="N55" s="20">
        <v>10000</v>
      </c>
      <c r="O55" s="21">
        <f t="shared" si="3"/>
        <v>27.16</v>
      </c>
      <c r="P55" s="22">
        <v>5000</v>
      </c>
      <c r="Q55" s="23">
        <f t="shared" si="4"/>
        <v>27.439999999999998</v>
      </c>
      <c r="R55" s="24">
        <v>2000</v>
      </c>
      <c r="S55" s="25">
        <v>28</v>
      </c>
      <c r="T55" s="26">
        <v>1000</v>
      </c>
      <c r="U55" s="27">
        <f t="shared" si="0"/>
        <v>29.400000000000002</v>
      </c>
      <c r="V55" s="20">
        <v>500</v>
      </c>
      <c r="W55" s="28">
        <f t="shared" si="1"/>
        <v>30.800000000000004</v>
      </c>
      <c r="X55" s="29">
        <f t="shared" si="5"/>
        <v>84</v>
      </c>
      <c r="Y55" s="30">
        <f t="shared" si="6"/>
        <v>40.040000000000006</v>
      </c>
      <c r="Z55" s="31">
        <f t="shared" si="2"/>
        <v>36.96</v>
      </c>
      <c r="AA55" s="29">
        <f t="shared" si="7"/>
        <v>73.92</v>
      </c>
      <c r="AB55" s="30">
        <f t="shared" si="8"/>
        <v>48.048000000000002</v>
      </c>
      <c r="AC55" s="31">
        <f t="shared" si="9"/>
        <v>44.351999999999997</v>
      </c>
      <c r="AD55" s="37" t="s">
        <v>95</v>
      </c>
      <c r="AE55" s="37" t="s">
        <v>242</v>
      </c>
      <c r="AF55" s="37" t="s">
        <v>55</v>
      </c>
      <c r="AG55" s="47" t="s">
        <v>56</v>
      </c>
      <c r="AH55" s="48" t="s">
        <v>57</v>
      </c>
      <c r="AI55" s="84"/>
      <c r="AJ55" s="49"/>
    </row>
    <row r="56" spans="1:36" s="34" customFormat="1" ht="51">
      <c r="A56" s="45" t="s">
        <v>198</v>
      </c>
      <c r="B56" s="46" t="s">
        <v>199</v>
      </c>
      <c r="C56" s="2" t="s">
        <v>200</v>
      </c>
      <c r="D56" s="16" t="s">
        <v>263</v>
      </c>
      <c r="E56" s="16" t="s">
        <v>202</v>
      </c>
      <c r="F56" s="16" t="s">
        <v>255</v>
      </c>
      <c r="G56" s="17">
        <v>200</v>
      </c>
      <c r="H56" s="16" t="s">
        <v>264</v>
      </c>
      <c r="I56" s="16" t="s">
        <v>241</v>
      </c>
      <c r="J56" s="16" t="s">
        <v>77</v>
      </c>
      <c r="K56" s="16" t="s">
        <v>206</v>
      </c>
      <c r="L56" s="16" t="s">
        <v>215</v>
      </c>
      <c r="M56" s="36" t="s">
        <v>257</v>
      </c>
      <c r="N56" s="20">
        <v>10000</v>
      </c>
      <c r="O56" s="21">
        <f t="shared" si="3"/>
        <v>27.16</v>
      </c>
      <c r="P56" s="22">
        <v>5000</v>
      </c>
      <c r="Q56" s="23">
        <f t="shared" si="4"/>
        <v>27.439999999999998</v>
      </c>
      <c r="R56" s="24">
        <v>2000</v>
      </c>
      <c r="S56" s="25">
        <v>28</v>
      </c>
      <c r="T56" s="26">
        <v>1000</v>
      </c>
      <c r="U56" s="27">
        <f t="shared" ref="U56:U110" si="10">S56*1.05</f>
        <v>29.400000000000002</v>
      </c>
      <c r="V56" s="20">
        <v>500</v>
      </c>
      <c r="W56" s="28">
        <f t="shared" ref="W56:W110" si="11">S56*1.1</f>
        <v>30.800000000000004</v>
      </c>
      <c r="X56" s="29">
        <f t="shared" si="5"/>
        <v>84</v>
      </c>
      <c r="Y56" s="30">
        <f t="shared" si="6"/>
        <v>40.040000000000006</v>
      </c>
      <c r="Z56" s="31">
        <f t="shared" ref="Z56:Z110" si="12">W56*1.2</f>
        <v>36.96</v>
      </c>
      <c r="AA56" s="29">
        <f t="shared" si="7"/>
        <v>73.92</v>
      </c>
      <c r="AB56" s="30">
        <f t="shared" si="8"/>
        <v>48.048000000000002</v>
      </c>
      <c r="AC56" s="31">
        <f t="shared" si="9"/>
        <v>44.351999999999997</v>
      </c>
      <c r="AD56" s="37" t="s">
        <v>95</v>
      </c>
      <c r="AE56" s="37" t="s">
        <v>242</v>
      </c>
      <c r="AF56" s="37" t="s">
        <v>55</v>
      </c>
      <c r="AG56" s="47" t="s">
        <v>56</v>
      </c>
      <c r="AH56" s="48" t="s">
        <v>57</v>
      </c>
      <c r="AI56" s="84"/>
      <c r="AJ56" s="49"/>
    </row>
    <row r="57" spans="1:36" s="34" customFormat="1" ht="51">
      <c r="A57" s="45" t="s">
        <v>198</v>
      </c>
      <c r="B57" s="46" t="s">
        <v>199</v>
      </c>
      <c r="C57" s="2" t="s">
        <v>200</v>
      </c>
      <c r="D57" s="16" t="s">
        <v>265</v>
      </c>
      <c r="E57" s="16" t="s">
        <v>202</v>
      </c>
      <c r="F57" s="16" t="s">
        <v>255</v>
      </c>
      <c r="G57" s="17">
        <v>200</v>
      </c>
      <c r="H57" s="16" t="s">
        <v>266</v>
      </c>
      <c r="I57" s="16" t="s">
        <v>245</v>
      </c>
      <c r="J57" s="16" t="s">
        <v>77</v>
      </c>
      <c r="K57" s="16" t="s">
        <v>206</v>
      </c>
      <c r="L57" s="16" t="s">
        <v>215</v>
      </c>
      <c r="M57" s="36" t="s">
        <v>257</v>
      </c>
      <c r="N57" s="20">
        <v>10000</v>
      </c>
      <c r="O57" s="21">
        <f t="shared" ref="O57:O111" si="13">S57*0.97</f>
        <v>27.16</v>
      </c>
      <c r="P57" s="22">
        <v>5000</v>
      </c>
      <c r="Q57" s="23">
        <f t="shared" ref="Q57:Q111" si="14">S57*0.98</f>
        <v>27.439999999999998</v>
      </c>
      <c r="R57" s="24">
        <v>2000</v>
      </c>
      <c r="S57" s="25">
        <v>28</v>
      </c>
      <c r="T57" s="26">
        <v>1000</v>
      </c>
      <c r="U57" s="27">
        <f t="shared" si="10"/>
        <v>29.400000000000002</v>
      </c>
      <c r="V57" s="20">
        <v>500</v>
      </c>
      <c r="W57" s="28">
        <f t="shared" si="11"/>
        <v>30.800000000000004</v>
      </c>
      <c r="X57" s="29">
        <f t="shared" ref="X57:X111" si="15">S57*3</f>
        <v>84</v>
      </c>
      <c r="Y57" s="30">
        <f t="shared" ref="Y57:Y111" si="16">W57*1.3</f>
        <v>40.040000000000006</v>
      </c>
      <c r="Z57" s="31">
        <f t="shared" si="12"/>
        <v>36.96</v>
      </c>
      <c r="AA57" s="29">
        <f t="shared" ref="AA57:AA111" si="17">2*Z57</f>
        <v>73.92</v>
      </c>
      <c r="AB57" s="30">
        <f t="shared" ref="AB57:AB111" si="18">Z57*1.3</f>
        <v>48.048000000000002</v>
      </c>
      <c r="AC57" s="31">
        <f t="shared" ref="AC57:AC111" si="19">Z57*1.2</f>
        <v>44.351999999999997</v>
      </c>
      <c r="AD57" s="37" t="s">
        <v>95</v>
      </c>
      <c r="AE57" s="37" t="s">
        <v>242</v>
      </c>
      <c r="AF57" s="37" t="s">
        <v>55</v>
      </c>
      <c r="AG57" s="47" t="s">
        <v>56</v>
      </c>
      <c r="AH57" s="48" t="s">
        <v>57</v>
      </c>
      <c r="AI57" s="84"/>
      <c r="AJ57" s="49"/>
    </row>
    <row r="58" spans="1:36" s="34" customFormat="1" ht="51">
      <c r="A58" s="45" t="s">
        <v>198</v>
      </c>
      <c r="B58" s="46" t="s">
        <v>199</v>
      </c>
      <c r="C58" s="2" t="s">
        <v>200</v>
      </c>
      <c r="D58" s="16" t="s">
        <v>267</v>
      </c>
      <c r="E58" s="16" t="s">
        <v>202</v>
      </c>
      <c r="F58" s="16" t="s">
        <v>255</v>
      </c>
      <c r="G58" s="17">
        <v>200</v>
      </c>
      <c r="H58" s="16" t="s">
        <v>217</v>
      </c>
      <c r="I58" s="16" t="s">
        <v>247</v>
      </c>
      <c r="J58" s="16" t="s">
        <v>77</v>
      </c>
      <c r="K58" s="16" t="s">
        <v>206</v>
      </c>
      <c r="L58" s="16" t="s">
        <v>215</v>
      </c>
      <c r="M58" s="36" t="s">
        <v>257</v>
      </c>
      <c r="N58" s="20">
        <v>10000</v>
      </c>
      <c r="O58" s="21">
        <f t="shared" si="13"/>
        <v>27.16</v>
      </c>
      <c r="P58" s="22">
        <v>5000</v>
      </c>
      <c r="Q58" s="23">
        <f t="shared" si="14"/>
        <v>27.439999999999998</v>
      </c>
      <c r="R58" s="24">
        <v>2000</v>
      </c>
      <c r="S58" s="25">
        <v>28</v>
      </c>
      <c r="T58" s="26">
        <v>1000</v>
      </c>
      <c r="U58" s="27">
        <f t="shared" si="10"/>
        <v>29.400000000000002</v>
      </c>
      <c r="V58" s="20">
        <v>500</v>
      </c>
      <c r="W58" s="28">
        <f t="shared" si="11"/>
        <v>30.800000000000004</v>
      </c>
      <c r="X58" s="29">
        <f t="shared" si="15"/>
        <v>84</v>
      </c>
      <c r="Y58" s="30">
        <f t="shared" si="16"/>
        <v>40.040000000000006</v>
      </c>
      <c r="Z58" s="31">
        <f t="shared" si="12"/>
        <v>36.96</v>
      </c>
      <c r="AA58" s="29">
        <f t="shared" si="17"/>
        <v>73.92</v>
      </c>
      <c r="AB58" s="30">
        <f t="shared" si="18"/>
        <v>48.048000000000002</v>
      </c>
      <c r="AC58" s="31">
        <f t="shared" si="19"/>
        <v>44.351999999999997</v>
      </c>
      <c r="AD58" s="37" t="s">
        <v>95</v>
      </c>
      <c r="AE58" s="37" t="s">
        <v>242</v>
      </c>
      <c r="AF58" s="37" t="s">
        <v>55</v>
      </c>
      <c r="AG58" s="47" t="s">
        <v>56</v>
      </c>
      <c r="AH58" s="48" t="s">
        <v>57</v>
      </c>
      <c r="AI58" s="84"/>
      <c r="AJ58" s="49"/>
    </row>
    <row r="59" spans="1:36" s="34" customFormat="1" ht="51">
      <c r="A59" s="45" t="s">
        <v>198</v>
      </c>
      <c r="B59" s="46" t="s">
        <v>199</v>
      </c>
      <c r="C59" s="2" t="s">
        <v>200</v>
      </c>
      <c r="D59" s="16" t="s">
        <v>268</v>
      </c>
      <c r="E59" s="16" t="s">
        <v>202</v>
      </c>
      <c r="F59" s="16" t="s">
        <v>255</v>
      </c>
      <c r="G59" s="17">
        <v>200</v>
      </c>
      <c r="H59" s="16" t="s">
        <v>269</v>
      </c>
      <c r="I59" s="16" t="s">
        <v>250</v>
      </c>
      <c r="J59" s="16" t="s">
        <v>77</v>
      </c>
      <c r="K59" s="16" t="s">
        <v>206</v>
      </c>
      <c r="L59" s="16" t="s">
        <v>215</v>
      </c>
      <c r="M59" s="36" t="s">
        <v>257</v>
      </c>
      <c r="N59" s="20">
        <v>10000</v>
      </c>
      <c r="O59" s="21">
        <f t="shared" si="13"/>
        <v>27.16</v>
      </c>
      <c r="P59" s="22">
        <v>5000</v>
      </c>
      <c r="Q59" s="23">
        <f t="shared" si="14"/>
        <v>27.439999999999998</v>
      </c>
      <c r="R59" s="24">
        <v>2000</v>
      </c>
      <c r="S59" s="25">
        <v>28</v>
      </c>
      <c r="T59" s="26">
        <v>1000</v>
      </c>
      <c r="U59" s="27">
        <f t="shared" si="10"/>
        <v>29.400000000000002</v>
      </c>
      <c r="V59" s="20">
        <v>500</v>
      </c>
      <c r="W59" s="28">
        <f t="shared" si="11"/>
        <v>30.800000000000004</v>
      </c>
      <c r="X59" s="29">
        <f t="shared" si="15"/>
        <v>84</v>
      </c>
      <c r="Y59" s="30">
        <f t="shared" si="16"/>
        <v>40.040000000000006</v>
      </c>
      <c r="Z59" s="31">
        <f t="shared" si="12"/>
        <v>36.96</v>
      </c>
      <c r="AA59" s="29">
        <f t="shared" si="17"/>
        <v>73.92</v>
      </c>
      <c r="AB59" s="30">
        <f t="shared" si="18"/>
        <v>48.048000000000002</v>
      </c>
      <c r="AC59" s="31">
        <f t="shared" si="19"/>
        <v>44.351999999999997</v>
      </c>
      <c r="AD59" s="37" t="s">
        <v>95</v>
      </c>
      <c r="AE59" s="37" t="s">
        <v>242</v>
      </c>
      <c r="AF59" s="37" t="s">
        <v>55</v>
      </c>
      <c r="AG59" s="47" t="s">
        <v>56</v>
      </c>
      <c r="AH59" s="48" t="s">
        <v>57</v>
      </c>
      <c r="AI59" s="84"/>
      <c r="AJ59" s="49"/>
    </row>
    <row r="60" spans="1:36" s="34" customFormat="1" ht="51">
      <c r="A60" s="45" t="s">
        <v>198</v>
      </c>
      <c r="B60" s="46" t="s">
        <v>199</v>
      </c>
      <c r="C60" s="2" t="s">
        <v>200</v>
      </c>
      <c r="D60" s="16" t="s">
        <v>270</v>
      </c>
      <c r="E60" s="16" t="s">
        <v>202</v>
      </c>
      <c r="F60" s="16" t="s">
        <v>255</v>
      </c>
      <c r="G60" s="17">
        <v>200</v>
      </c>
      <c r="H60" s="16" t="s">
        <v>224</v>
      </c>
      <c r="I60" s="16" t="s">
        <v>253</v>
      </c>
      <c r="J60" s="16" t="s">
        <v>77</v>
      </c>
      <c r="K60" s="16" t="s">
        <v>206</v>
      </c>
      <c r="L60" s="16" t="s">
        <v>215</v>
      </c>
      <c r="M60" s="36" t="s">
        <v>257</v>
      </c>
      <c r="N60" s="20">
        <v>10000</v>
      </c>
      <c r="O60" s="21">
        <f t="shared" si="13"/>
        <v>27.16</v>
      </c>
      <c r="P60" s="22">
        <v>5000</v>
      </c>
      <c r="Q60" s="23">
        <f t="shared" si="14"/>
        <v>27.439999999999998</v>
      </c>
      <c r="R60" s="24">
        <v>2000</v>
      </c>
      <c r="S60" s="25">
        <v>28</v>
      </c>
      <c r="T60" s="26">
        <v>1000</v>
      </c>
      <c r="U60" s="27">
        <f t="shared" si="10"/>
        <v>29.400000000000002</v>
      </c>
      <c r="V60" s="20">
        <v>500</v>
      </c>
      <c r="W60" s="28">
        <f t="shared" si="11"/>
        <v>30.800000000000004</v>
      </c>
      <c r="X60" s="29">
        <f t="shared" si="15"/>
        <v>84</v>
      </c>
      <c r="Y60" s="30">
        <f t="shared" si="16"/>
        <v>40.040000000000006</v>
      </c>
      <c r="Z60" s="31">
        <f t="shared" si="12"/>
        <v>36.96</v>
      </c>
      <c r="AA60" s="29">
        <f t="shared" si="17"/>
        <v>73.92</v>
      </c>
      <c r="AB60" s="30">
        <f t="shared" si="18"/>
        <v>48.048000000000002</v>
      </c>
      <c r="AC60" s="31">
        <f t="shared" si="19"/>
        <v>44.351999999999997</v>
      </c>
      <c r="AD60" s="37" t="s">
        <v>95</v>
      </c>
      <c r="AE60" s="37" t="s">
        <v>242</v>
      </c>
      <c r="AF60" s="37" t="s">
        <v>55</v>
      </c>
      <c r="AG60" s="47" t="s">
        <v>56</v>
      </c>
      <c r="AH60" s="48" t="s">
        <v>57</v>
      </c>
      <c r="AI60" s="84"/>
      <c r="AJ60" s="49"/>
    </row>
    <row r="61" spans="1:36" s="34" customFormat="1" ht="51">
      <c r="A61" s="45" t="s">
        <v>198</v>
      </c>
      <c r="B61" s="46" t="s">
        <v>199</v>
      </c>
      <c r="C61" s="2" t="s">
        <v>200</v>
      </c>
      <c r="D61" s="16" t="s">
        <v>271</v>
      </c>
      <c r="E61" s="16" t="s">
        <v>272</v>
      </c>
      <c r="F61" s="16" t="s">
        <v>203</v>
      </c>
      <c r="G61" s="17">
        <v>240</v>
      </c>
      <c r="H61" s="16" t="s">
        <v>273</v>
      </c>
      <c r="I61" s="16" t="s">
        <v>228</v>
      </c>
      <c r="J61" s="16" t="s">
        <v>77</v>
      </c>
      <c r="K61" s="16" t="s">
        <v>206</v>
      </c>
      <c r="L61" s="16" t="s">
        <v>215</v>
      </c>
      <c r="M61" s="36" t="s">
        <v>274</v>
      </c>
      <c r="N61" s="20">
        <v>10000</v>
      </c>
      <c r="O61" s="21">
        <f t="shared" si="13"/>
        <v>31.04</v>
      </c>
      <c r="P61" s="22">
        <v>5000</v>
      </c>
      <c r="Q61" s="23">
        <f t="shared" si="14"/>
        <v>31.36</v>
      </c>
      <c r="R61" s="24">
        <v>2000</v>
      </c>
      <c r="S61" s="25">
        <v>32</v>
      </c>
      <c r="T61" s="26">
        <v>1000</v>
      </c>
      <c r="U61" s="27">
        <f t="shared" si="10"/>
        <v>33.6</v>
      </c>
      <c r="V61" s="20">
        <v>500</v>
      </c>
      <c r="W61" s="28">
        <f t="shared" si="11"/>
        <v>35.200000000000003</v>
      </c>
      <c r="X61" s="29">
        <f t="shared" si="15"/>
        <v>96</v>
      </c>
      <c r="Y61" s="30">
        <f t="shared" si="16"/>
        <v>45.760000000000005</v>
      </c>
      <c r="Z61" s="31">
        <f t="shared" si="12"/>
        <v>42.24</v>
      </c>
      <c r="AA61" s="29">
        <f t="shared" si="17"/>
        <v>84.48</v>
      </c>
      <c r="AB61" s="30">
        <f t="shared" si="18"/>
        <v>54.912000000000006</v>
      </c>
      <c r="AC61" s="31">
        <f t="shared" si="19"/>
        <v>50.688000000000002</v>
      </c>
      <c r="AD61" s="37" t="s">
        <v>95</v>
      </c>
      <c r="AE61" s="37" t="s">
        <v>242</v>
      </c>
      <c r="AF61" s="37" t="s">
        <v>275</v>
      </c>
      <c r="AG61" s="47" t="s">
        <v>276</v>
      </c>
      <c r="AH61" s="48" t="s">
        <v>57</v>
      </c>
      <c r="AI61" s="84"/>
      <c r="AJ61" s="49"/>
    </row>
    <row r="62" spans="1:36" s="34" customFormat="1" ht="51">
      <c r="A62" s="45" t="s">
        <v>198</v>
      </c>
      <c r="B62" s="46" t="s">
        <v>199</v>
      </c>
      <c r="C62" s="2" t="s">
        <v>200</v>
      </c>
      <c r="D62" s="16" t="s">
        <v>277</v>
      </c>
      <c r="E62" s="16" t="s">
        <v>272</v>
      </c>
      <c r="F62" s="16" t="s">
        <v>203</v>
      </c>
      <c r="G62" s="17">
        <v>240</v>
      </c>
      <c r="H62" s="16" t="s">
        <v>278</v>
      </c>
      <c r="I62" s="16" t="s">
        <v>232</v>
      </c>
      <c r="J62" s="16" t="s">
        <v>77</v>
      </c>
      <c r="K62" s="16" t="s">
        <v>206</v>
      </c>
      <c r="L62" s="16" t="s">
        <v>215</v>
      </c>
      <c r="M62" s="36" t="s">
        <v>274</v>
      </c>
      <c r="N62" s="20">
        <v>10000</v>
      </c>
      <c r="O62" s="21">
        <f t="shared" si="13"/>
        <v>31.04</v>
      </c>
      <c r="P62" s="22">
        <v>5000</v>
      </c>
      <c r="Q62" s="23">
        <f t="shared" si="14"/>
        <v>31.36</v>
      </c>
      <c r="R62" s="24">
        <v>2000</v>
      </c>
      <c r="S62" s="25">
        <v>32</v>
      </c>
      <c r="T62" s="26">
        <v>1000</v>
      </c>
      <c r="U62" s="27">
        <f t="shared" si="10"/>
        <v>33.6</v>
      </c>
      <c r="V62" s="20">
        <v>500</v>
      </c>
      <c r="W62" s="28">
        <f t="shared" si="11"/>
        <v>35.200000000000003</v>
      </c>
      <c r="X62" s="29">
        <f t="shared" si="15"/>
        <v>96</v>
      </c>
      <c r="Y62" s="30">
        <f t="shared" si="16"/>
        <v>45.760000000000005</v>
      </c>
      <c r="Z62" s="31">
        <f t="shared" si="12"/>
        <v>42.24</v>
      </c>
      <c r="AA62" s="29">
        <f t="shared" si="17"/>
        <v>84.48</v>
      </c>
      <c r="AB62" s="30">
        <f t="shared" si="18"/>
        <v>54.912000000000006</v>
      </c>
      <c r="AC62" s="31">
        <f t="shared" si="19"/>
        <v>50.688000000000002</v>
      </c>
      <c r="AD62" s="37" t="s">
        <v>95</v>
      </c>
      <c r="AE62" s="37" t="s">
        <v>242</v>
      </c>
      <c r="AF62" s="37" t="s">
        <v>275</v>
      </c>
      <c r="AG62" s="47" t="s">
        <v>276</v>
      </c>
      <c r="AH62" s="48" t="s">
        <v>57</v>
      </c>
      <c r="AI62" s="84"/>
      <c r="AJ62" s="49"/>
    </row>
    <row r="63" spans="1:36" s="34" customFormat="1" ht="51">
      <c r="A63" s="45" t="s">
        <v>198</v>
      </c>
      <c r="B63" s="46" t="s">
        <v>199</v>
      </c>
      <c r="C63" s="2" t="s">
        <v>200</v>
      </c>
      <c r="D63" s="16" t="s">
        <v>279</v>
      </c>
      <c r="E63" s="16" t="s">
        <v>272</v>
      </c>
      <c r="F63" s="16" t="s">
        <v>203</v>
      </c>
      <c r="G63" s="17">
        <v>240</v>
      </c>
      <c r="H63" s="16" t="s">
        <v>280</v>
      </c>
      <c r="I63" s="16" t="s">
        <v>235</v>
      </c>
      <c r="J63" s="16" t="s">
        <v>77</v>
      </c>
      <c r="K63" s="16" t="s">
        <v>206</v>
      </c>
      <c r="L63" s="16" t="s">
        <v>215</v>
      </c>
      <c r="M63" s="36" t="s">
        <v>274</v>
      </c>
      <c r="N63" s="20">
        <v>10000</v>
      </c>
      <c r="O63" s="21">
        <f t="shared" si="13"/>
        <v>31.04</v>
      </c>
      <c r="P63" s="22">
        <v>5000</v>
      </c>
      <c r="Q63" s="23">
        <f t="shared" si="14"/>
        <v>31.36</v>
      </c>
      <c r="R63" s="24">
        <v>2000</v>
      </c>
      <c r="S63" s="25">
        <v>32</v>
      </c>
      <c r="T63" s="26">
        <v>1000</v>
      </c>
      <c r="U63" s="27">
        <f t="shared" si="10"/>
        <v>33.6</v>
      </c>
      <c r="V63" s="20">
        <v>500</v>
      </c>
      <c r="W63" s="28">
        <f t="shared" si="11"/>
        <v>35.200000000000003</v>
      </c>
      <c r="X63" s="29">
        <f t="shared" si="15"/>
        <v>96</v>
      </c>
      <c r="Y63" s="30">
        <f t="shared" si="16"/>
        <v>45.760000000000005</v>
      </c>
      <c r="Z63" s="31">
        <f t="shared" si="12"/>
        <v>42.24</v>
      </c>
      <c r="AA63" s="29">
        <f t="shared" si="17"/>
        <v>84.48</v>
      </c>
      <c r="AB63" s="30">
        <f t="shared" si="18"/>
        <v>54.912000000000006</v>
      </c>
      <c r="AC63" s="31">
        <f t="shared" si="19"/>
        <v>50.688000000000002</v>
      </c>
      <c r="AD63" s="37" t="s">
        <v>95</v>
      </c>
      <c r="AE63" s="37" t="s">
        <v>242</v>
      </c>
      <c r="AF63" s="37" t="s">
        <v>275</v>
      </c>
      <c r="AG63" s="47" t="s">
        <v>276</v>
      </c>
      <c r="AH63" s="48" t="s">
        <v>57</v>
      </c>
      <c r="AI63" s="84"/>
      <c r="AJ63" s="49"/>
    </row>
    <row r="64" spans="1:36" s="34" customFormat="1" ht="51">
      <c r="A64" s="45" t="s">
        <v>198</v>
      </c>
      <c r="B64" s="46" t="s">
        <v>199</v>
      </c>
      <c r="C64" s="2" t="s">
        <v>200</v>
      </c>
      <c r="D64" s="16" t="s">
        <v>281</v>
      </c>
      <c r="E64" s="16" t="s">
        <v>272</v>
      </c>
      <c r="F64" s="16" t="s">
        <v>203</v>
      </c>
      <c r="G64" s="17">
        <v>240</v>
      </c>
      <c r="H64" s="16" t="s">
        <v>282</v>
      </c>
      <c r="I64" s="16" t="s">
        <v>238</v>
      </c>
      <c r="J64" s="16" t="s">
        <v>77</v>
      </c>
      <c r="K64" s="16" t="s">
        <v>206</v>
      </c>
      <c r="L64" s="16" t="s">
        <v>215</v>
      </c>
      <c r="M64" s="36" t="s">
        <v>274</v>
      </c>
      <c r="N64" s="20">
        <v>10000</v>
      </c>
      <c r="O64" s="21">
        <f t="shared" si="13"/>
        <v>31.04</v>
      </c>
      <c r="P64" s="22">
        <v>5000</v>
      </c>
      <c r="Q64" s="23">
        <f t="shared" si="14"/>
        <v>31.36</v>
      </c>
      <c r="R64" s="24">
        <v>2000</v>
      </c>
      <c r="S64" s="25">
        <v>32</v>
      </c>
      <c r="T64" s="26">
        <v>1000</v>
      </c>
      <c r="U64" s="27">
        <f t="shared" si="10"/>
        <v>33.6</v>
      </c>
      <c r="V64" s="20">
        <v>500</v>
      </c>
      <c r="W64" s="28">
        <f t="shared" si="11"/>
        <v>35.200000000000003</v>
      </c>
      <c r="X64" s="29">
        <f t="shared" si="15"/>
        <v>96</v>
      </c>
      <c r="Y64" s="30">
        <f t="shared" si="16"/>
        <v>45.760000000000005</v>
      </c>
      <c r="Z64" s="31">
        <f t="shared" si="12"/>
        <v>42.24</v>
      </c>
      <c r="AA64" s="29">
        <f t="shared" si="17"/>
        <v>84.48</v>
      </c>
      <c r="AB64" s="30">
        <f t="shared" si="18"/>
        <v>54.912000000000006</v>
      </c>
      <c r="AC64" s="31">
        <f t="shared" si="19"/>
        <v>50.688000000000002</v>
      </c>
      <c r="AD64" s="37" t="s">
        <v>95</v>
      </c>
      <c r="AE64" s="37" t="s">
        <v>242</v>
      </c>
      <c r="AF64" s="37" t="s">
        <v>275</v>
      </c>
      <c r="AG64" s="47" t="s">
        <v>276</v>
      </c>
      <c r="AH64" s="48" t="s">
        <v>57</v>
      </c>
      <c r="AI64" s="84"/>
      <c r="AJ64" s="49"/>
    </row>
    <row r="65" spans="1:36" s="34" customFormat="1" ht="51">
      <c r="A65" s="45" t="s">
        <v>198</v>
      </c>
      <c r="B65" s="46" t="s">
        <v>199</v>
      </c>
      <c r="C65" s="2" t="s">
        <v>200</v>
      </c>
      <c r="D65" s="16" t="s">
        <v>283</v>
      </c>
      <c r="E65" s="16" t="s">
        <v>202</v>
      </c>
      <c r="F65" s="16" t="s">
        <v>284</v>
      </c>
      <c r="G65" s="17">
        <v>320</v>
      </c>
      <c r="H65" s="16" t="s">
        <v>285</v>
      </c>
      <c r="I65" s="16" t="s">
        <v>232</v>
      </c>
      <c r="J65" s="16" t="s">
        <v>117</v>
      </c>
      <c r="K65" s="16" t="s">
        <v>206</v>
      </c>
      <c r="L65" s="16" t="s">
        <v>215</v>
      </c>
      <c r="M65" s="36" t="s">
        <v>286</v>
      </c>
      <c r="N65" s="20">
        <v>10000</v>
      </c>
      <c r="O65" s="21">
        <f t="shared" si="13"/>
        <v>43.65</v>
      </c>
      <c r="P65" s="22">
        <v>5000</v>
      </c>
      <c r="Q65" s="23">
        <f t="shared" si="14"/>
        <v>44.1</v>
      </c>
      <c r="R65" s="24">
        <v>2000</v>
      </c>
      <c r="S65" s="25">
        <v>45</v>
      </c>
      <c r="T65" s="26">
        <v>1000</v>
      </c>
      <c r="U65" s="27">
        <f t="shared" si="10"/>
        <v>47.25</v>
      </c>
      <c r="V65" s="20">
        <v>500</v>
      </c>
      <c r="W65" s="28">
        <f t="shared" si="11"/>
        <v>49.500000000000007</v>
      </c>
      <c r="X65" s="29">
        <f t="shared" si="15"/>
        <v>135</v>
      </c>
      <c r="Y65" s="30">
        <f t="shared" si="16"/>
        <v>64.350000000000009</v>
      </c>
      <c r="Z65" s="31">
        <f t="shared" si="12"/>
        <v>59.400000000000006</v>
      </c>
      <c r="AA65" s="29">
        <f t="shared" si="17"/>
        <v>118.80000000000001</v>
      </c>
      <c r="AB65" s="30">
        <f t="shared" si="18"/>
        <v>77.220000000000013</v>
      </c>
      <c r="AC65" s="31">
        <f t="shared" si="19"/>
        <v>71.28</v>
      </c>
      <c r="AD65" s="37" t="s">
        <v>95</v>
      </c>
      <c r="AE65" s="37" t="s">
        <v>287</v>
      </c>
      <c r="AF65" s="37" t="s">
        <v>288</v>
      </c>
      <c r="AG65" s="47" t="s">
        <v>276</v>
      </c>
      <c r="AH65" s="48" t="s">
        <v>57</v>
      </c>
      <c r="AI65" s="84"/>
      <c r="AJ65" s="49"/>
    </row>
    <row r="66" spans="1:36" s="34" customFormat="1" ht="51">
      <c r="A66" s="45" t="s">
        <v>198</v>
      </c>
      <c r="B66" s="46" t="s">
        <v>199</v>
      </c>
      <c r="C66" s="2" t="s">
        <v>200</v>
      </c>
      <c r="D66" s="16" t="s">
        <v>289</v>
      </c>
      <c r="E66" s="16" t="s">
        <v>202</v>
      </c>
      <c r="F66" s="16" t="s">
        <v>284</v>
      </c>
      <c r="G66" s="17">
        <v>320</v>
      </c>
      <c r="H66" s="16" t="s">
        <v>290</v>
      </c>
      <c r="I66" s="16" t="s">
        <v>238</v>
      </c>
      <c r="J66" s="16" t="s">
        <v>117</v>
      </c>
      <c r="K66" s="16" t="s">
        <v>206</v>
      </c>
      <c r="L66" s="16" t="s">
        <v>215</v>
      </c>
      <c r="M66" s="36" t="s">
        <v>286</v>
      </c>
      <c r="N66" s="20">
        <v>10000</v>
      </c>
      <c r="O66" s="21">
        <f t="shared" si="13"/>
        <v>43.65</v>
      </c>
      <c r="P66" s="22">
        <v>5000</v>
      </c>
      <c r="Q66" s="23">
        <f t="shared" si="14"/>
        <v>44.1</v>
      </c>
      <c r="R66" s="24">
        <v>2000</v>
      </c>
      <c r="S66" s="25">
        <v>45</v>
      </c>
      <c r="T66" s="26">
        <v>1000</v>
      </c>
      <c r="U66" s="27">
        <f t="shared" si="10"/>
        <v>47.25</v>
      </c>
      <c r="V66" s="20">
        <v>500</v>
      </c>
      <c r="W66" s="28">
        <f t="shared" si="11"/>
        <v>49.500000000000007</v>
      </c>
      <c r="X66" s="29">
        <f t="shared" si="15"/>
        <v>135</v>
      </c>
      <c r="Y66" s="30">
        <f t="shared" si="16"/>
        <v>64.350000000000009</v>
      </c>
      <c r="Z66" s="31">
        <f t="shared" si="12"/>
        <v>59.400000000000006</v>
      </c>
      <c r="AA66" s="29">
        <f t="shared" si="17"/>
        <v>118.80000000000001</v>
      </c>
      <c r="AB66" s="30">
        <f t="shared" si="18"/>
        <v>77.220000000000013</v>
      </c>
      <c r="AC66" s="31">
        <f t="shared" si="19"/>
        <v>71.28</v>
      </c>
      <c r="AD66" s="37" t="s">
        <v>95</v>
      </c>
      <c r="AE66" s="37" t="s">
        <v>287</v>
      </c>
      <c r="AF66" s="37" t="s">
        <v>288</v>
      </c>
      <c r="AG66" s="47" t="s">
        <v>276</v>
      </c>
      <c r="AH66" s="48" t="s">
        <v>57</v>
      </c>
      <c r="AI66" s="84"/>
      <c r="AJ66" s="49"/>
    </row>
    <row r="67" spans="1:36" s="34" customFormat="1" ht="51">
      <c r="A67" s="45" t="s">
        <v>198</v>
      </c>
      <c r="B67" s="46" t="s">
        <v>199</v>
      </c>
      <c r="C67" s="2" t="s">
        <v>200</v>
      </c>
      <c r="D67" s="16" t="s">
        <v>291</v>
      </c>
      <c r="E67" s="16" t="s">
        <v>202</v>
      </c>
      <c r="F67" s="16" t="s">
        <v>284</v>
      </c>
      <c r="G67" s="17">
        <v>320</v>
      </c>
      <c r="H67" s="16" t="s">
        <v>292</v>
      </c>
      <c r="I67" s="16" t="s">
        <v>293</v>
      </c>
      <c r="J67" s="16" t="s">
        <v>117</v>
      </c>
      <c r="K67" s="16" t="s">
        <v>206</v>
      </c>
      <c r="L67" s="16" t="s">
        <v>215</v>
      </c>
      <c r="M67" s="36" t="s">
        <v>286</v>
      </c>
      <c r="N67" s="20">
        <v>10000</v>
      </c>
      <c r="O67" s="21">
        <f t="shared" si="13"/>
        <v>43.65</v>
      </c>
      <c r="P67" s="22">
        <v>5000</v>
      </c>
      <c r="Q67" s="23">
        <f t="shared" si="14"/>
        <v>44.1</v>
      </c>
      <c r="R67" s="24">
        <v>2000</v>
      </c>
      <c r="S67" s="25">
        <v>45</v>
      </c>
      <c r="T67" s="26">
        <v>1000</v>
      </c>
      <c r="U67" s="27">
        <f t="shared" si="10"/>
        <v>47.25</v>
      </c>
      <c r="V67" s="20">
        <v>500</v>
      </c>
      <c r="W67" s="28">
        <f t="shared" si="11"/>
        <v>49.500000000000007</v>
      </c>
      <c r="X67" s="29">
        <f t="shared" si="15"/>
        <v>135</v>
      </c>
      <c r="Y67" s="30">
        <f t="shared" si="16"/>
        <v>64.350000000000009</v>
      </c>
      <c r="Z67" s="31">
        <f t="shared" si="12"/>
        <v>59.400000000000006</v>
      </c>
      <c r="AA67" s="29">
        <f t="shared" si="17"/>
        <v>118.80000000000001</v>
      </c>
      <c r="AB67" s="30">
        <f t="shared" si="18"/>
        <v>77.220000000000013</v>
      </c>
      <c r="AC67" s="31">
        <f t="shared" si="19"/>
        <v>71.28</v>
      </c>
      <c r="AD67" s="37" t="s">
        <v>95</v>
      </c>
      <c r="AE67" s="37" t="s">
        <v>287</v>
      </c>
      <c r="AF67" s="37" t="s">
        <v>288</v>
      </c>
      <c r="AG67" s="47" t="s">
        <v>276</v>
      </c>
      <c r="AH67" s="48" t="s">
        <v>57</v>
      </c>
      <c r="AI67" s="84"/>
      <c r="AJ67" s="49"/>
    </row>
    <row r="68" spans="1:36" s="34" customFormat="1" ht="51">
      <c r="A68" s="45" t="s">
        <v>198</v>
      </c>
      <c r="B68" s="46" t="s">
        <v>199</v>
      </c>
      <c r="C68" s="2" t="s">
        <v>200</v>
      </c>
      <c r="D68" s="16" t="s">
        <v>294</v>
      </c>
      <c r="E68" s="16" t="s">
        <v>202</v>
      </c>
      <c r="F68" s="16" t="s">
        <v>284</v>
      </c>
      <c r="G68" s="17">
        <v>320</v>
      </c>
      <c r="H68" s="16" t="s">
        <v>295</v>
      </c>
      <c r="I68" s="16" t="s">
        <v>296</v>
      </c>
      <c r="J68" s="16" t="s">
        <v>117</v>
      </c>
      <c r="K68" s="16" t="s">
        <v>206</v>
      </c>
      <c r="L68" s="16" t="s">
        <v>215</v>
      </c>
      <c r="M68" s="36" t="s">
        <v>286</v>
      </c>
      <c r="N68" s="20">
        <v>10000</v>
      </c>
      <c r="O68" s="21">
        <f t="shared" si="13"/>
        <v>43.65</v>
      </c>
      <c r="P68" s="22">
        <v>5000</v>
      </c>
      <c r="Q68" s="23">
        <f t="shared" si="14"/>
        <v>44.1</v>
      </c>
      <c r="R68" s="24">
        <v>2000</v>
      </c>
      <c r="S68" s="25">
        <v>45</v>
      </c>
      <c r="T68" s="26">
        <v>1000</v>
      </c>
      <c r="U68" s="27">
        <f t="shared" si="10"/>
        <v>47.25</v>
      </c>
      <c r="V68" s="20">
        <v>500</v>
      </c>
      <c r="W68" s="28">
        <f t="shared" si="11"/>
        <v>49.500000000000007</v>
      </c>
      <c r="X68" s="29">
        <f t="shared" si="15"/>
        <v>135</v>
      </c>
      <c r="Y68" s="30">
        <f t="shared" si="16"/>
        <v>64.350000000000009</v>
      </c>
      <c r="Z68" s="31">
        <f t="shared" si="12"/>
        <v>59.400000000000006</v>
      </c>
      <c r="AA68" s="29">
        <f t="shared" si="17"/>
        <v>118.80000000000001</v>
      </c>
      <c r="AB68" s="30">
        <f t="shared" si="18"/>
        <v>77.220000000000013</v>
      </c>
      <c r="AC68" s="31">
        <f t="shared" si="19"/>
        <v>71.28</v>
      </c>
      <c r="AD68" s="37" t="s">
        <v>95</v>
      </c>
      <c r="AE68" s="37" t="s">
        <v>287</v>
      </c>
      <c r="AF68" s="37" t="s">
        <v>288</v>
      </c>
      <c r="AG68" s="47" t="s">
        <v>276</v>
      </c>
      <c r="AH68" s="48" t="s">
        <v>57</v>
      </c>
      <c r="AI68" s="84"/>
      <c r="AJ68" s="49"/>
    </row>
    <row r="69" spans="1:36" s="34" customFormat="1" ht="51">
      <c r="A69" s="45" t="s">
        <v>198</v>
      </c>
      <c r="B69" s="46" t="s">
        <v>199</v>
      </c>
      <c r="C69" s="2" t="s">
        <v>200</v>
      </c>
      <c r="D69" s="16" t="s">
        <v>297</v>
      </c>
      <c r="E69" s="16" t="s">
        <v>202</v>
      </c>
      <c r="F69" s="16" t="s">
        <v>284</v>
      </c>
      <c r="G69" s="17">
        <v>320</v>
      </c>
      <c r="H69" s="16" t="s">
        <v>298</v>
      </c>
      <c r="I69" s="16" t="s">
        <v>299</v>
      </c>
      <c r="J69" s="16" t="s">
        <v>117</v>
      </c>
      <c r="K69" s="16" t="s">
        <v>206</v>
      </c>
      <c r="L69" s="16" t="s">
        <v>215</v>
      </c>
      <c r="M69" s="36" t="s">
        <v>286</v>
      </c>
      <c r="N69" s="20">
        <v>10000</v>
      </c>
      <c r="O69" s="21">
        <f t="shared" si="13"/>
        <v>43.65</v>
      </c>
      <c r="P69" s="22">
        <v>5000</v>
      </c>
      <c r="Q69" s="23">
        <f t="shared" si="14"/>
        <v>44.1</v>
      </c>
      <c r="R69" s="24">
        <v>2000</v>
      </c>
      <c r="S69" s="25">
        <v>45</v>
      </c>
      <c r="T69" s="26">
        <v>1000</v>
      </c>
      <c r="U69" s="27">
        <f t="shared" si="10"/>
        <v>47.25</v>
      </c>
      <c r="V69" s="20">
        <v>500</v>
      </c>
      <c r="W69" s="28">
        <f t="shared" si="11"/>
        <v>49.500000000000007</v>
      </c>
      <c r="X69" s="29">
        <f t="shared" si="15"/>
        <v>135</v>
      </c>
      <c r="Y69" s="30">
        <f t="shared" si="16"/>
        <v>64.350000000000009</v>
      </c>
      <c r="Z69" s="31">
        <f t="shared" si="12"/>
        <v>59.400000000000006</v>
      </c>
      <c r="AA69" s="29">
        <f t="shared" si="17"/>
        <v>118.80000000000001</v>
      </c>
      <c r="AB69" s="30">
        <f t="shared" si="18"/>
        <v>77.220000000000013</v>
      </c>
      <c r="AC69" s="31">
        <f t="shared" si="19"/>
        <v>71.28</v>
      </c>
      <c r="AD69" s="37" t="s">
        <v>95</v>
      </c>
      <c r="AE69" s="37" t="s">
        <v>287</v>
      </c>
      <c r="AF69" s="37" t="s">
        <v>288</v>
      </c>
      <c r="AG69" s="47" t="s">
        <v>276</v>
      </c>
      <c r="AH69" s="48" t="s">
        <v>57</v>
      </c>
      <c r="AI69" s="84"/>
      <c r="AJ69" s="49"/>
    </row>
    <row r="70" spans="1:36" s="34" customFormat="1" ht="51">
      <c r="A70" s="45" t="s">
        <v>198</v>
      </c>
      <c r="B70" s="46" t="s">
        <v>199</v>
      </c>
      <c r="C70" s="2" t="s">
        <v>200</v>
      </c>
      <c r="D70" s="16" t="s">
        <v>300</v>
      </c>
      <c r="E70" s="16" t="s">
        <v>202</v>
      </c>
      <c r="F70" s="16" t="s">
        <v>284</v>
      </c>
      <c r="G70" s="17">
        <v>320</v>
      </c>
      <c r="H70" s="16" t="s">
        <v>301</v>
      </c>
      <c r="I70" s="16" t="s">
        <v>302</v>
      </c>
      <c r="J70" s="16" t="s">
        <v>117</v>
      </c>
      <c r="K70" s="16" t="s">
        <v>206</v>
      </c>
      <c r="L70" s="16" t="s">
        <v>215</v>
      </c>
      <c r="M70" s="36" t="s">
        <v>286</v>
      </c>
      <c r="N70" s="20">
        <v>10000</v>
      </c>
      <c r="O70" s="21">
        <f t="shared" si="13"/>
        <v>43.65</v>
      </c>
      <c r="P70" s="22">
        <v>5000</v>
      </c>
      <c r="Q70" s="23">
        <f t="shared" si="14"/>
        <v>44.1</v>
      </c>
      <c r="R70" s="24">
        <v>2000</v>
      </c>
      <c r="S70" s="25">
        <v>45</v>
      </c>
      <c r="T70" s="26">
        <v>1000</v>
      </c>
      <c r="U70" s="27">
        <f t="shared" si="10"/>
        <v>47.25</v>
      </c>
      <c r="V70" s="20">
        <v>500</v>
      </c>
      <c r="W70" s="28">
        <f t="shared" si="11"/>
        <v>49.500000000000007</v>
      </c>
      <c r="X70" s="29">
        <f t="shared" si="15"/>
        <v>135</v>
      </c>
      <c r="Y70" s="30">
        <f t="shared" si="16"/>
        <v>64.350000000000009</v>
      </c>
      <c r="Z70" s="31">
        <f t="shared" si="12"/>
        <v>59.400000000000006</v>
      </c>
      <c r="AA70" s="29">
        <f t="shared" si="17"/>
        <v>118.80000000000001</v>
      </c>
      <c r="AB70" s="30">
        <f t="shared" si="18"/>
        <v>77.220000000000013</v>
      </c>
      <c r="AC70" s="31">
        <f t="shared" si="19"/>
        <v>71.28</v>
      </c>
      <c r="AD70" s="37" t="s">
        <v>95</v>
      </c>
      <c r="AE70" s="37" t="s">
        <v>287</v>
      </c>
      <c r="AF70" s="37" t="s">
        <v>288</v>
      </c>
      <c r="AG70" s="47" t="s">
        <v>276</v>
      </c>
      <c r="AH70" s="48" t="s">
        <v>57</v>
      </c>
      <c r="AI70" s="84"/>
      <c r="AJ70" s="49"/>
    </row>
    <row r="71" spans="1:36" s="34" customFormat="1" ht="51">
      <c r="A71" s="45" t="s">
        <v>198</v>
      </c>
      <c r="B71" s="46" t="s">
        <v>199</v>
      </c>
      <c r="C71" s="2" t="s">
        <v>200</v>
      </c>
      <c r="D71" s="16" t="s">
        <v>303</v>
      </c>
      <c r="E71" s="16" t="s">
        <v>202</v>
      </c>
      <c r="F71" s="16" t="s">
        <v>284</v>
      </c>
      <c r="G71" s="17">
        <v>320</v>
      </c>
      <c r="H71" s="16" t="s">
        <v>304</v>
      </c>
      <c r="I71" s="16" t="s">
        <v>305</v>
      </c>
      <c r="J71" s="16" t="s">
        <v>117</v>
      </c>
      <c r="K71" s="16" t="s">
        <v>206</v>
      </c>
      <c r="L71" s="16" t="s">
        <v>215</v>
      </c>
      <c r="M71" s="36" t="s">
        <v>286</v>
      </c>
      <c r="N71" s="20">
        <v>10000</v>
      </c>
      <c r="O71" s="21">
        <f t="shared" si="13"/>
        <v>43.65</v>
      </c>
      <c r="P71" s="22">
        <v>5000</v>
      </c>
      <c r="Q71" s="23">
        <f t="shared" si="14"/>
        <v>44.1</v>
      </c>
      <c r="R71" s="24">
        <v>2000</v>
      </c>
      <c r="S71" s="25">
        <v>45</v>
      </c>
      <c r="T71" s="26">
        <v>1000</v>
      </c>
      <c r="U71" s="27">
        <f t="shared" si="10"/>
        <v>47.25</v>
      </c>
      <c r="V71" s="20">
        <v>500</v>
      </c>
      <c r="W71" s="28">
        <f t="shared" si="11"/>
        <v>49.500000000000007</v>
      </c>
      <c r="X71" s="29">
        <f t="shared" si="15"/>
        <v>135</v>
      </c>
      <c r="Y71" s="30">
        <f t="shared" si="16"/>
        <v>64.350000000000009</v>
      </c>
      <c r="Z71" s="31">
        <f t="shared" si="12"/>
        <v>59.400000000000006</v>
      </c>
      <c r="AA71" s="29">
        <f t="shared" si="17"/>
        <v>118.80000000000001</v>
      </c>
      <c r="AB71" s="30">
        <f t="shared" si="18"/>
        <v>77.220000000000013</v>
      </c>
      <c r="AC71" s="31">
        <f t="shared" si="19"/>
        <v>71.28</v>
      </c>
      <c r="AD71" s="37" t="s">
        <v>95</v>
      </c>
      <c r="AE71" s="37" t="s">
        <v>287</v>
      </c>
      <c r="AF71" s="37" t="s">
        <v>288</v>
      </c>
      <c r="AG71" s="47" t="s">
        <v>276</v>
      </c>
      <c r="AH71" s="48" t="s">
        <v>57</v>
      </c>
      <c r="AI71" s="84"/>
      <c r="AJ71" s="49"/>
    </row>
    <row r="72" spans="1:36" ht="90">
      <c r="A72" s="45" t="s">
        <v>198</v>
      </c>
      <c r="B72" s="46" t="s">
        <v>306</v>
      </c>
      <c r="C72" s="2" t="s">
        <v>307</v>
      </c>
      <c r="D72" s="16" t="s">
        <v>308</v>
      </c>
      <c r="E72" s="16" t="s">
        <v>309</v>
      </c>
      <c r="F72" s="16" t="s">
        <v>284</v>
      </c>
      <c r="G72" s="17">
        <v>400</v>
      </c>
      <c r="H72" s="16" t="s">
        <v>310</v>
      </c>
      <c r="I72" s="16" t="s">
        <v>232</v>
      </c>
      <c r="J72" s="16" t="s">
        <v>311</v>
      </c>
      <c r="K72" s="16" t="s">
        <v>206</v>
      </c>
      <c r="L72" s="16" t="s">
        <v>52</v>
      </c>
      <c r="M72" s="36" t="s">
        <v>312</v>
      </c>
      <c r="N72" s="20">
        <v>10000</v>
      </c>
      <c r="O72" s="21">
        <f t="shared" si="13"/>
        <v>66.929999999999993</v>
      </c>
      <c r="P72" s="22">
        <v>5000</v>
      </c>
      <c r="Q72" s="23">
        <f t="shared" si="14"/>
        <v>67.62</v>
      </c>
      <c r="R72" s="24">
        <v>2000</v>
      </c>
      <c r="S72" s="25">
        <v>69</v>
      </c>
      <c r="T72" s="26">
        <v>1000</v>
      </c>
      <c r="U72" s="27">
        <f t="shared" si="10"/>
        <v>72.45</v>
      </c>
      <c r="V72" s="20">
        <v>500</v>
      </c>
      <c r="W72" s="28">
        <f t="shared" si="11"/>
        <v>75.900000000000006</v>
      </c>
      <c r="X72" s="29">
        <f t="shared" si="15"/>
        <v>207</v>
      </c>
      <c r="Y72" s="30">
        <f t="shared" si="16"/>
        <v>98.670000000000016</v>
      </c>
      <c r="Z72" s="31">
        <f t="shared" si="12"/>
        <v>91.08</v>
      </c>
      <c r="AA72" s="29">
        <f t="shared" si="17"/>
        <v>182.16</v>
      </c>
      <c r="AB72" s="30">
        <f t="shared" si="18"/>
        <v>118.404</v>
      </c>
      <c r="AC72" s="31">
        <f t="shared" si="19"/>
        <v>109.29599999999999</v>
      </c>
      <c r="AD72" s="40" t="s">
        <v>313</v>
      </c>
      <c r="AE72" s="40" t="s">
        <v>314</v>
      </c>
      <c r="AF72" s="40" t="s">
        <v>315</v>
      </c>
      <c r="AG72" s="50" t="s">
        <v>316</v>
      </c>
      <c r="AH72" s="41" t="s">
        <v>57</v>
      </c>
      <c r="AI72" s="84"/>
    </row>
    <row r="73" spans="1:36" ht="90">
      <c r="A73" s="45" t="s">
        <v>198</v>
      </c>
      <c r="B73" s="46" t="s">
        <v>306</v>
      </c>
      <c r="C73" s="2" t="s">
        <v>307</v>
      </c>
      <c r="D73" s="16" t="s">
        <v>317</v>
      </c>
      <c r="E73" s="16" t="s">
        <v>309</v>
      </c>
      <c r="F73" s="16" t="s">
        <v>284</v>
      </c>
      <c r="G73" s="17">
        <v>400</v>
      </c>
      <c r="H73" s="16" t="s">
        <v>318</v>
      </c>
      <c r="I73" s="16" t="s">
        <v>319</v>
      </c>
      <c r="J73" s="16" t="s">
        <v>311</v>
      </c>
      <c r="K73" s="16" t="s">
        <v>206</v>
      </c>
      <c r="L73" s="16" t="s">
        <v>52</v>
      </c>
      <c r="M73" s="36" t="s">
        <v>312</v>
      </c>
      <c r="N73" s="20">
        <v>10000</v>
      </c>
      <c r="O73" s="21">
        <f t="shared" si="13"/>
        <v>66.929999999999993</v>
      </c>
      <c r="P73" s="22">
        <v>5000</v>
      </c>
      <c r="Q73" s="23">
        <f t="shared" si="14"/>
        <v>67.62</v>
      </c>
      <c r="R73" s="24">
        <v>2000</v>
      </c>
      <c r="S73" s="25">
        <v>69</v>
      </c>
      <c r="T73" s="26">
        <v>1000</v>
      </c>
      <c r="U73" s="27">
        <f t="shared" si="10"/>
        <v>72.45</v>
      </c>
      <c r="V73" s="20">
        <v>500</v>
      </c>
      <c r="W73" s="28">
        <f t="shared" si="11"/>
        <v>75.900000000000006</v>
      </c>
      <c r="X73" s="29">
        <f t="shared" si="15"/>
        <v>207</v>
      </c>
      <c r="Y73" s="30">
        <f t="shared" si="16"/>
        <v>98.670000000000016</v>
      </c>
      <c r="Z73" s="31">
        <f t="shared" si="12"/>
        <v>91.08</v>
      </c>
      <c r="AA73" s="29">
        <f t="shared" si="17"/>
        <v>182.16</v>
      </c>
      <c r="AB73" s="30">
        <f t="shared" si="18"/>
        <v>118.404</v>
      </c>
      <c r="AC73" s="31">
        <f t="shared" si="19"/>
        <v>109.29599999999999</v>
      </c>
      <c r="AD73" s="40" t="s">
        <v>313</v>
      </c>
      <c r="AE73" s="40" t="s">
        <v>314</v>
      </c>
      <c r="AF73" s="40" t="s">
        <v>315</v>
      </c>
      <c r="AG73" s="50" t="s">
        <v>316</v>
      </c>
      <c r="AH73" s="41" t="s">
        <v>57</v>
      </c>
      <c r="AI73" s="84"/>
    </row>
    <row r="74" spans="1:36" ht="90">
      <c r="A74" s="45" t="s">
        <v>198</v>
      </c>
      <c r="B74" s="46" t="s">
        <v>306</v>
      </c>
      <c r="C74" s="2" t="s">
        <v>307</v>
      </c>
      <c r="D74" s="16" t="s">
        <v>320</v>
      </c>
      <c r="E74" s="16" t="s">
        <v>309</v>
      </c>
      <c r="F74" s="16" t="s">
        <v>284</v>
      </c>
      <c r="G74" s="17">
        <v>400</v>
      </c>
      <c r="H74" s="16" t="s">
        <v>321</v>
      </c>
      <c r="I74" s="16" t="s">
        <v>238</v>
      </c>
      <c r="J74" s="16" t="s">
        <v>311</v>
      </c>
      <c r="K74" s="16" t="s">
        <v>206</v>
      </c>
      <c r="L74" s="16" t="s">
        <v>52</v>
      </c>
      <c r="M74" s="36" t="s">
        <v>312</v>
      </c>
      <c r="N74" s="20">
        <v>10000</v>
      </c>
      <c r="O74" s="21">
        <f t="shared" si="13"/>
        <v>66.929999999999993</v>
      </c>
      <c r="P74" s="22">
        <v>5000</v>
      </c>
      <c r="Q74" s="23">
        <f t="shared" si="14"/>
        <v>67.62</v>
      </c>
      <c r="R74" s="24">
        <v>2000</v>
      </c>
      <c r="S74" s="25">
        <v>69</v>
      </c>
      <c r="T74" s="26">
        <v>1000</v>
      </c>
      <c r="U74" s="27">
        <f t="shared" si="10"/>
        <v>72.45</v>
      </c>
      <c r="V74" s="20">
        <v>500</v>
      </c>
      <c r="W74" s="28">
        <f t="shared" si="11"/>
        <v>75.900000000000006</v>
      </c>
      <c r="X74" s="29">
        <f t="shared" si="15"/>
        <v>207</v>
      </c>
      <c r="Y74" s="30">
        <f t="shared" si="16"/>
        <v>98.670000000000016</v>
      </c>
      <c r="Z74" s="31">
        <f t="shared" si="12"/>
        <v>91.08</v>
      </c>
      <c r="AA74" s="29">
        <f t="shared" si="17"/>
        <v>182.16</v>
      </c>
      <c r="AB74" s="30">
        <f t="shared" si="18"/>
        <v>118.404</v>
      </c>
      <c r="AC74" s="31">
        <f t="shared" si="19"/>
        <v>109.29599999999999</v>
      </c>
      <c r="AD74" s="40" t="s">
        <v>313</v>
      </c>
      <c r="AE74" s="40" t="s">
        <v>314</v>
      </c>
      <c r="AF74" s="40" t="s">
        <v>315</v>
      </c>
      <c r="AG74" s="50" t="s">
        <v>316</v>
      </c>
      <c r="AH74" s="41" t="s">
        <v>57</v>
      </c>
      <c r="AI74" s="84"/>
    </row>
    <row r="75" spans="1:36" ht="90">
      <c r="A75" s="45" t="s">
        <v>198</v>
      </c>
      <c r="B75" s="46" t="s">
        <v>306</v>
      </c>
      <c r="C75" s="2" t="s">
        <v>307</v>
      </c>
      <c r="D75" s="16" t="s">
        <v>322</v>
      </c>
      <c r="E75" s="16" t="s">
        <v>309</v>
      </c>
      <c r="F75" s="16" t="s">
        <v>284</v>
      </c>
      <c r="G75" s="17">
        <v>400</v>
      </c>
      <c r="H75" s="16" t="s">
        <v>323</v>
      </c>
      <c r="I75" s="16" t="s">
        <v>293</v>
      </c>
      <c r="J75" s="16" t="s">
        <v>311</v>
      </c>
      <c r="K75" s="16" t="s">
        <v>206</v>
      </c>
      <c r="L75" s="16" t="s">
        <v>52</v>
      </c>
      <c r="M75" s="36" t="s">
        <v>312</v>
      </c>
      <c r="N75" s="20">
        <v>10000</v>
      </c>
      <c r="O75" s="21">
        <f t="shared" si="13"/>
        <v>66.929999999999993</v>
      </c>
      <c r="P75" s="22">
        <v>5000</v>
      </c>
      <c r="Q75" s="23">
        <f t="shared" si="14"/>
        <v>67.62</v>
      </c>
      <c r="R75" s="24">
        <v>2000</v>
      </c>
      <c r="S75" s="25">
        <v>69</v>
      </c>
      <c r="T75" s="26">
        <v>1000</v>
      </c>
      <c r="U75" s="27">
        <f t="shared" si="10"/>
        <v>72.45</v>
      </c>
      <c r="V75" s="20">
        <v>500</v>
      </c>
      <c r="W75" s="28">
        <f t="shared" si="11"/>
        <v>75.900000000000006</v>
      </c>
      <c r="X75" s="29">
        <f t="shared" si="15"/>
        <v>207</v>
      </c>
      <c r="Y75" s="30">
        <f t="shared" si="16"/>
        <v>98.670000000000016</v>
      </c>
      <c r="Z75" s="31">
        <f t="shared" si="12"/>
        <v>91.08</v>
      </c>
      <c r="AA75" s="29">
        <f t="shared" si="17"/>
        <v>182.16</v>
      </c>
      <c r="AB75" s="30">
        <f t="shared" si="18"/>
        <v>118.404</v>
      </c>
      <c r="AC75" s="31">
        <f t="shared" si="19"/>
        <v>109.29599999999999</v>
      </c>
      <c r="AD75" s="40" t="s">
        <v>313</v>
      </c>
      <c r="AE75" s="40" t="s">
        <v>314</v>
      </c>
      <c r="AF75" s="40" t="s">
        <v>315</v>
      </c>
      <c r="AG75" s="50" t="s">
        <v>316</v>
      </c>
      <c r="AH75" s="41" t="s">
        <v>57</v>
      </c>
      <c r="AI75" s="84"/>
    </row>
    <row r="76" spans="1:36" ht="90">
      <c r="A76" s="45" t="s">
        <v>198</v>
      </c>
      <c r="B76" s="46" t="s">
        <v>306</v>
      </c>
      <c r="C76" s="2" t="s">
        <v>307</v>
      </c>
      <c r="D76" s="16" t="s">
        <v>324</v>
      </c>
      <c r="E76" s="16" t="s">
        <v>309</v>
      </c>
      <c r="F76" s="16" t="s">
        <v>284</v>
      </c>
      <c r="G76" s="17">
        <v>400</v>
      </c>
      <c r="H76" s="16" t="s">
        <v>325</v>
      </c>
      <c r="I76" s="16" t="s">
        <v>296</v>
      </c>
      <c r="J76" s="16" t="s">
        <v>311</v>
      </c>
      <c r="K76" s="16" t="s">
        <v>206</v>
      </c>
      <c r="L76" s="16" t="s">
        <v>52</v>
      </c>
      <c r="M76" s="36" t="s">
        <v>312</v>
      </c>
      <c r="N76" s="20">
        <v>10000</v>
      </c>
      <c r="O76" s="21">
        <f t="shared" si="13"/>
        <v>66.929999999999993</v>
      </c>
      <c r="P76" s="22">
        <v>5000</v>
      </c>
      <c r="Q76" s="23">
        <f t="shared" si="14"/>
        <v>67.62</v>
      </c>
      <c r="R76" s="24">
        <v>2000</v>
      </c>
      <c r="S76" s="25">
        <v>69</v>
      </c>
      <c r="T76" s="26">
        <v>1000</v>
      </c>
      <c r="U76" s="27">
        <f t="shared" si="10"/>
        <v>72.45</v>
      </c>
      <c r="V76" s="20">
        <v>500</v>
      </c>
      <c r="W76" s="28">
        <f t="shared" si="11"/>
        <v>75.900000000000006</v>
      </c>
      <c r="X76" s="29">
        <f t="shared" si="15"/>
        <v>207</v>
      </c>
      <c r="Y76" s="30">
        <f t="shared" si="16"/>
        <v>98.670000000000016</v>
      </c>
      <c r="Z76" s="31">
        <f t="shared" si="12"/>
        <v>91.08</v>
      </c>
      <c r="AA76" s="29">
        <f t="shared" si="17"/>
        <v>182.16</v>
      </c>
      <c r="AB76" s="30">
        <f t="shared" si="18"/>
        <v>118.404</v>
      </c>
      <c r="AC76" s="31">
        <f t="shared" si="19"/>
        <v>109.29599999999999</v>
      </c>
      <c r="AD76" s="40" t="s">
        <v>313</v>
      </c>
      <c r="AE76" s="40" t="s">
        <v>314</v>
      </c>
      <c r="AF76" s="40" t="s">
        <v>315</v>
      </c>
      <c r="AG76" s="50" t="s">
        <v>316</v>
      </c>
      <c r="AH76" s="41" t="s">
        <v>57</v>
      </c>
      <c r="AI76" s="84"/>
    </row>
    <row r="77" spans="1:36" ht="30">
      <c r="A77" s="45" t="s">
        <v>198</v>
      </c>
      <c r="B77" s="46" t="s">
        <v>306</v>
      </c>
      <c r="C77" s="2" t="s">
        <v>307</v>
      </c>
      <c r="D77" s="16" t="s">
        <v>326</v>
      </c>
      <c r="E77" s="16" t="s">
        <v>327</v>
      </c>
      <c r="F77" s="16" t="s">
        <v>328</v>
      </c>
      <c r="G77" s="17">
        <v>500</v>
      </c>
      <c r="H77" s="16" t="s">
        <v>329</v>
      </c>
      <c r="I77" s="16" t="s">
        <v>232</v>
      </c>
      <c r="J77" s="16" t="s">
        <v>117</v>
      </c>
      <c r="K77" s="16" t="s">
        <v>206</v>
      </c>
      <c r="L77" s="16" t="s">
        <v>215</v>
      </c>
      <c r="M77" s="36" t="s">
        <v>330</v>
      </c>
      <c r="N77" s="20">
        <v>10000</v>
      </c>
      <c r="O77" s="21">
        <f t="shared" si="13"/>
        <v>71.78</v>
      </c>
      <c r="P77" s="22">
        <v>5000</v>
      </c>
      <c r="Q77" s="23">
        <f t="shared" si="14"/>
        <v>72.52</v>
      </c>
      <c r="R77" s="24">
        <v>2000</v>
      </c>
      <c r="S77" s="25">
        <v>74</v>
      </c>
      <c r="T77" s="26">
        <v>1000</v>
      </c>
      <c r="U77" s="27">
        <f t="shared" si="10"/>
        <v>77.7</v>
      </c>
      <c r="V77" s="20">
        <v>500</v>
      </c>
      <c r="W77" s="28">
        <f t="shared" si="11"/>
        <v>81.400000000000006</v>
      </c>
      <c r="X77" s="29">
        <f t="shared" si="15"/>
        <v>222</v>
      </c>
      <c r="Y77" s="30">
        <f t="shared" si="16"/>
        <v>105.82000000000001</v>
      </c>
      <c r="Z77" s="31">
        <f t="shared" si="12"/>
        <v>97.68</v>
      </c>
      <c r="AA77" s="29">
        <f t="shared" si="17"/>
        <v>195.36</v>
      </c>
      <c r="AB77" s="30">
        <f t="shared" si="18"/>
        <v>126.98400000000001</v>
      </c>
      <c r="AC77" s="31">
        <f t="shared" si="19"/>
        <v>117.21600000000001</v>
      </c>
      <c r="AD77" s="40" t="s">
        <v>313</v>
      </c>
      <c r="AE77" s="40" t="s">
        <v>314</v>
      </c>
      <c r="AF77" s="40" t="s">
        <v>315</v>
      </c>
      <c r="AG77" s="50" t="s">
        <v>316</v>
      </c>
      <c r="AH77" s="41" t="s">
        <v>57</v>
      </c>
      <c r="AI77" s="84"/>
    </row>
    <row r="78" spans="1:36" ht="30">
      <c r="A78" s="45" t="s">
        <v>198</v>
      </c>
      <c r="B78" s="46" t="s">
        <v>306</v>
      </c>
      <c r="C78" s="2" t="s">
        <v>307</v>
      </c>
      <c r="D78" s="16" t="s">
        <v>331</v>
      </c>
      <c r="E78" s="16" t="s">
        <v>327</v>
      </c>
      <c r="F78" s="16" t="s">
        <v>328</v>
      </c>
      <c r="G78" s="17">
        <v>500</v>
      </c>
      <c r="H78" s="16" t="s">
        <v>332</v>
      </c>
      <c r="I78" s="16" t="s">
        <v>319</v>
      </c>
      <c r="J78" s="16" t="s">
        <v>117</v>
      </c>
      <c r="K78" s="16" t="s">
        <v>206</v>
      </c>
      <c r="L78" s="16" t="s">
        <v>215</v>
      </c>
      <c r="M78" s="36" t="s">
        <v>333</v>
      </c>
      <c r="N78" s="20">
        <v>10000</v>
      </c>
      <c r="O78" s="21">
        <f t="shared" si="13"/>
        <v>71.78</v>
      </c>
      <c r="P78" s="22">
        <v>5000</v>
      </c>
      <c r="Q78" s="23">
        <f t="shared" si="14"/>
        <v>72.52</v>
      </c>
      <c r="R78" s="24">
        <v>2000</v>
      </c>
      <c r="S78" s="25">
        <v>74</v>
      </c>
      <c r="T78" s="26">
        <v>1000</v>
      </c>
      <c r="U78" s="27">
        <f t="shared" si="10"/>
        <v>77.7</v>
      </c>
      <c r="V78" s="20">
        <v>500</v>
      </c>
      <c r="W78" s="28">
        <f t="shared" si="11"/>
        <v>81.400000000000006</v>
      </c>
      <c r="X78" s="29">
        <f t="shared" si="15"/>
        <v>222</v>
      </c>
      <c r="Y78" s="30">
        <f t="shared" si="16"/>
        <v>105.82000000000001</v>
      </c>
      <c r="Z78" s="31">
        <f t="shared" si="12"/>
        <v>97.68</v>
      </c>
      <c r="AA78" s="29">
        <f t="shared" si="17"/>
        <v>195.36</v>
      </c>
      <c r="AB78" s="30">
        <f t="shared" si="18"/>
        <v>126.98400000000001</v>
      </c>
      <c r="AC78" s="31">
        <f t="shared" si="19"/>
        <v>117.21600000000001</v>
      </c>
      <c r="AD78" s="40" t="s">
        <v>313</v>
      </c>
      <c r="AE78" s="40" t="s">
        <v>314</v>
      </c>
      <c r="AF78" s="40" t="s">
        <v>315</v>
      </c>
      <c r="AG78" s="50" t="s">
        <v>316</v>
      </c>
      <c r="AH78" s="41" t="s">
        <v>57</v>
      </c>
      <c r="AI78" s="84"/>
    </row>
    <row r="79" spans="1:36" ht="30">
      <c r="A79" s="45" t="s">
        <v>198</v>
      </c>
      <c r="B79" s="46" t="s">
        <v>306</v>
      </c>
      <c r="C79" s="2" t="s">
        <v>307</v>
      </c>
      <c r="D79" s="16" t="s">
        <v>334</v>
      </c>
      <c r="E79" s="16" t="s">
        <v>327</v>
      </c>
      <c r="F79" s="16" t="s">
        <v>328</v>
      </c>
      <c r="G79" s="17">
        <v>500</v>
      </c>
      <c r="H79" s="16" t="s">
        <v>335</v>
      </c>
      <c r="I79" s="16" t="s">
        <v>238</v>
      </c>
      <c r="J79" s="16" t="s">
        <v>117</v>
      </c>
      <c r="K79" s="16" t="s">
        <v>206</v>
      </c>
      <c r="L79" s="16" t="s">
        <v>215</v>
      </c>
      <c r="M79" s="36" t="s">
        <v>333</v>
      </c>
      <c r="N79" s="20">
        <v>10000</v>
      </c>
      <c r="O79" s="21">
        <f t="shared" si="13"/>
        <v>71.78</v>
      </c>
      <c r="P79" s="22">
        <v>5000</v>
      </c>
      <c r="Q79" s="23">
        <f t="shared" si="14"/>
        <v>72.52</v>
      </c>
      <c r="R79" s="24">
        <v>2000</v>
      </c>
      <c r="S79" s="25">
        <v>74</v>
      </c>
      <c r="T79" s="26">
        <v>1000</v>
      </c>
      <c r="U79" s="27">
        <f t="shared" si="10"/>
        <v>77.7</v>
      </c>
      <c r="V79" s="20">
        <v>500</v>
      </c>
      <c r="W79" s="28">
        <f t="shared" si="11"/>
        <v>81.400000000000006</v>
      </c>
      <c r="X79" s="29">
        <f t="shared" si="15"/>
        <v>222</v>
      </c>
      <c r="Y79" s="30">
        <f t="shared" si="16"/>
        <v>105.82000000000001</v>
      </c>
      <c r="Z79" s="31">
        <f t="shared" si="12"/>
        <v>97.68</v>
      </c>
      <c r="AA79" s="29">
        <f t="shared" si="17"/>
        <v>195.36</v>
      </c>
      <c r="AB79" s="30">
        <f t="shared" si="18"/>
        <v>126.98400000000001</v>
      </c>
      <c r="AC79" s="31">
        <f t="shared" si="19"/>
        <v>117.21600000000001</v>
      </c>
      <c r="AD79" s="40" t="s">
        <v>313</v>
      </c>
      <c r="AE79" s="40" t="s">
        <v>314</v>
      </c>
      <c r="AF79" s="40" t="s">
        <v>315</v>
      </c>
      <c r="AG79" s="50" t="s">
        <v>316</v>
      </c>
      <c r="AH79" s="41" t="s">
        <v>57</v>
      </c>
      <c r="AI79" s="84"/>
    </row>
    <row r="80" spans="1:36" ht="30">
      <c r="A80" s="45" t="s">
        <v>198</v>
      </c>
      <c r="B80" s="46" t="s">
        <v>306</v>
      </c>
      <c r="C80" s="2" t="s">
        <v>307</v>
      </c>
      <c r="D80" s="16" t="s">
        <v>336</v>
      </c>
      <c r="E80" s="16" t="s">
        <v>327</v>
      </c>
      <c r="F80" s="16" t="s">
        <v>328</v>
      </c>
      <c r="G80" s="17">
        <v>500</v>
      </c>
      <c r="H80" s="16" t="s">
        <v>337</v>
      </c>
      <c r="I80" s="16" t="s">
        <v>293</v>
      </c>
      <c r="J80" s="16" t="s">
        <v>117</v>
      </c>
      <c r="K80" s="16" t="s">
        <v>206</v>
      </c>
      <c r="L80" s="16" t="s">
        <v>215</v>
      </c>
      <c r="M80" s="36" t="s">
        <v>333</v>
      </c>
      <c r="N80" s="20">
        <v>10000</v>
      </c>
      <c r="O80" s="21">
        <f t="shared" si="13"/>
        <v>71.78</v>
      </c>
      <c r="P80" s="22">
        <v>5000</v>
      </c>
      <c r="Q80" s="23">
        <f t="shared" si="14"/>
        <v>72.52</v>
      </c>
      <c r="R80" s="24">
        <v>2000</v>
      </c>
      <c r="S80" s="25">
        <v>74</v>
      </c>
      <c r="T80" s="26">
        <v>1000</v>
      </c>
      <c r="U80" s="27">
        <f t="shared" si="10"/>
        <v>77.7</v>
      </c>
      <c r="V80" s="20">
        <v>500</v>
      </c>
      <c r="W80" s="28">
        <f t="shared" si="11"/>
        <v>81.400000000000006</v>
      </c>
      <c r="X80" s="29">
        <f t="shared" si="15"/>
        <v>222</v>
      </c>
      <c r="Y80" s="30">
        <f t="shared" si="16"/>
        <v>105.82000000000001</v>
      </c>
      <c r="Z80" s="31">
        <f t="shared" si="12"/>
        <v>97.68</v>
      </c>
      <c r="AA80" s="29">
        <f t="shared" si="17"/>
        <v>195.36</v>
      </c>
      <c r="AB80" s="30">
        <f t="shared" si="18"/>
        <v>126.98400000000001</v>
      </c>
      <c r="AC80" s="31">
        <f t="shared" si="19"/>
        <v>117.21600000000001</v>
      </c>
      <c r="AD80" s="40" t="s">
        <v>313</v>
      </c>
      <c r="AE80" s="40" t="s">
        <v>314</v>
      </c>
      <c r="AF80" s="40" t="s">
        <v>315</v>
      </c>
      <c r="AG80" s="50" t="s">
        <v>316</v>
      </c>
      <c r="AH80" s="41" t="s">
        <v>57</v>
      </c>
      <c r="AI80" s="84"/>
    </row>
    <row r="81" spans="1:35" ht="30">
      <c r="A81" s="45" t="s">
        <v>198</v>
      </c>
      <c r="B81" s="46" t="s">
        <v>306</v>
      </c>
      <c r="C81" s="2" t="s">
        <v>307</v>
      </c>
      <c r="D81" s="16" t="s">
        <v>338</v>
      </c>
      <c r="E81" s="16" t="s">
        <v>327</v>
      </c>
      <c r="F81" s="16" t="s">
        <v>328</v>
      </c>
      <c r="G81" s="17">
        <v>500</v>
      </c>
      <c r="H81" s="16" t="s">
        <v>339</v>
      </c>
      <c r="I81" s="16" t="s">
        <v>296</v>
      </c>
      <c r="J81" s="16" t="s">
        <v>117</v>
      </c>
      <c r="K81" s="16" t="s">
        <v>206</v>
      </c>
      <c r="L81" s="16" t="s">
        <v>215</v>
      </c>
      <c r="M81" s="36" t="s">
        <v>333</v>
      </c>
      <c r="N81" s="20">
        <v>10000</v>
      </c>
      <c r="O81" s="21">
        <f t="shared" si="13"/>
        <v>71.78</v>
      </c>
      <c r="P81" s="22">
        <v>5000</v>
      </c>
      <c r="Q81" s="23">
        <f t="shared" si="14"/>
        <v>72.52</v>
      </c>
      <c r="R81" s="24">
        <v>2000</v>
      </c>
      <c r="S81" s="25">
        <v>74</v>
      </c>
      <c r="T81" s="26">
        <v>1000</v>
      </c>
      <c r="U81" s="27">
        <f t="shared" si="10"/>
        <v>77.7</v>
      </c>
      <c r="V81" s="20">
        <v>500</v>
      </c>
      <c r="W81" s="28">
        <f t="shared" si="11"/>
        <v>81.400000000000006</v>
      </c>
      <c r="X81" s="29">
        <f t="shared" si="15"/>
        <v>222</v>
      </c>
      <c r="Y81" s="30">
        <f t="shared" si="16"/>
        <v>105.82000000000001</v>
      </c>
      <c r="Z81" s="31">
        <f t="shared" si="12"/>
        <v>97.68</v>
      </c>
      <c r="AA81" s="29">
        <f t="shared" si="17"/>
        <v>195.36</v>
      </c>
      <c r="AB81" s="30">
        <f t="shared" si="18"/>
        <v>126.98400000000001</v>
      </c>
      <c r="AC81" s="31">
        <f t="shared" si="19"/>
        <v>117.21600000000001</v>
      </c>
      <c r="AD81" s="40" t="s">
        <v>313</v>
      </c>
      <c r="AE81" s="40" t="s">
        <v>314</v>
      </c>
      <c r="AF81" s="40" t="s">
        <v>315</v>
      </c>
      <c r="AG81" s="50" t="s">
        <v>316</v>
      </c>
      <c r="AH81" s="41" t="s">
        <v>57</v>
      </c>
      <c r="AI81" s="84"/>
    </row>
    <row r="82" spans="1:35" ht="30">
      <c r="A82" s="45" t="s">
        <v>198</v>
      </c>
      <c r="B82" s="46" t="s">
        <v>306</v>
      </c>
      <c r="C82" s="2" t="s">
        <v>307</v>
      </c>
      <c r="D82" s="16" t="s">
        <v>340</v>
      </c>
      <c r="E82" s="16" t="s">
        <v>327</v>
      </c>
      <c r="F82" s="16" t="s">
        <v>328</v>
      </c>
      <c r="G82" s="17">
        <v>600</v>
      </c>
      <c r="H82" s="16" t="s">
        <v>341</v>
      </c>
      <c r="I82" s="16" t="s">
        <v>232</v>
      </c>
      <c r="J82" s="16" t="s">
        <v>342</v>
      </c>
      <c r="K82" s="16" t="s">
        <v>206</v>
      </c>
      <c r="L82" s="16" t="s">
        <v>215</v>
      </c>
      <c r="M82" s="36" t="s">
        <v>343</v>
      </c>
      <c r="N82" s="20">
        <v>10000</v>
      </c>
      <c r="O82" s="21">
        <f t="shared" si="13"/>
        <v>73.72</v>
      </c>
      <c r="P82" s="22">
        <v>5000</v>
      </c>
      <c r="Q82" s="23">
        <f t="shared" si="14"/>
        <v>74.48</v>
      </c>
      <c r="R82" s="24">
        <v>2000</v>
      </c>
      <c r="S82" s="25">
        <v>76</v>
      </c>
      <c r="T82" s="26">
        <v>1000</v>
      </c>
      <c r="U82" s="27">
        <f t="shared" si="10"/>
        <v>79.8</v>
      </c>
      <c r="V82" s="20">
        <v>500</v>
      </c>
      <c r="W82" s="28">
        <f t="shared" si="11"/>
        <v>83.600000000000009</v>
      </c>
      <c r="X82" s="29">
        <f t="shared" si="15"/>
        <v>228</v>
      </c>
      <c r="Y82" s="30">
        <f t="shared" si="16"/>
        <v>108.68000000000002</v>
      </c>
      <c r="Z82" s="31">
        <f t="shared" si="12"/>
        <v>100.32000000000001</v>
      </c>
      <c r="AA82" s="29">
        <f t="shared" si="17"/>
        <v>200.64000000000001</v>
      </c>
      <c r="AB82" s="30">
        <f t="shared" si="18"/>
        <v>130.41600000000003</v>
      </c>
      <c r="AC82" s="31">
        <f t="shared" si="19"/>
        <v>120.384</v>
      </c>
      <c r="AD82" s="40" t="s">
        <v>313</v>
      </c>
      <c r="AE82" s="40" t="s">
        <v>344</v>
      </c>
      <c r="AF82" s="40" t="s">
        <v>315</v>
      </c>
      <c r="AG82" s="50" t="s">
        <v>316</v>
      </c>
      <c r="AH82" s="41" t="s">
        <v>57</v>
      </c>
      <c r="AI82" s="84"/>
    </row>
    <row r="83" spans="1:35" ht="30">
      <c r="A83" s="45" t="s">
        <v>198</v>
      </c>
      <c r="B83" s="46" t="s">
        <v>306</v>
      </c>
      <c r="C83" s="2" t="s">
        <v>307</v>
      </c>
      <c r="D83" s="16" t="s">
        <v>345</v>
      </c>
      <c r="E83" s="16" t="s">
        <v>327</v>
      </c>
      <c r="F83" s="16" t="s">
        <v>328</v>
      </c>
      <c r="G83" s="17">
        <v>600</v>
      </c>
      <c r="H83" s="16" t="s">
        <v>346</v>
      </c>
      <c r="I83" s="16" t="s">
        <v>319</v>
      </c>
      <c r="J83" s="16" t="s">
        <v>342</v>
      </c>
      <c r="K83" s="16" t="s">
        <v>206</v>
      </c>
      <c r="L83" s="16" t="s">
        <v>215</v>
      </c>
      <c r="M83" s="19" t="s">
        <v>347</v>
      </c>
      <c r="N83" s="20">
        <v>10000</v>
      </c>
      <c r="O83" s="21">
        <f t="shared" si="13"/>
        <v>73.72</v>
      </c>
      <c r="P83" s="22">
        <v>5000</v>
      </c>
      <c r="Q83" s="23">
        <f t="shared" si="14"/>
        <v>74.48</v>
      </c>
      <c r="R83" s="24">
        <v>2000</v>
      </c>
      <c r="S83" s="25">
        <v>76</v>
      </c>
      <c r="T83" s="26">
        <v>1000</v>
      </c>
      <c r="U83" s="27">
        <f t="shared" si="10"/>
        <v>79.8</v>
      </c>
      <c r="V83" s="20">
        <v>500</v>
      </c>
      <c r="W83" s="28">
        <f t="shared" si="11"/>
        <v>83.600000000000009</v>
      </c>
      <c r="X83" s="29">
        <f t="shared" si="15"/>
        <v>228</v>
      </c>
      <c r="Y83" s="30">
        <f t="shared" si="16"/>
        <v>108.68000000000002</v>
      </c>
      <c r="Z83" s="31">
        <f t="shared" si="12"/>
        <v>100.32000000000001</v>
      </c>
      <c r="AA83" s="29">
        <f t="shared" si="17"/>
        <v>200.64000000000001</v>
      </c>
      <c r="AB83" s="30">
        <f t="shared" si="18"/>
        <v>130.41600000000003</v>
      </c>
      <c r="AC83" s="31">
        <f t="shared" si="19"/>
        <v>120.384</v>
      </c>
      <c r="AD83" s="40" t="s">
        <v>313</v>
      </c>
      <c r="AE83" s="40" t="s">
        <v>344</v>
      </c>
      <c r="AF83" s="40" t="s">
        <v>315</v>
      </c>
      <c r="AG83" s="50" t="s">
        <v>316</v>
      </c>
      <c r="AH83" s="41" t="s">
        <v>57</v>
      </c>
      <c r="AI83" s="84"/>
    </row>
    <row r="84" spans="1:35" ht="30">
      <c r="A84" s="45" t="s">
        <v>198</v>
      </c>
      <c r="B84" s="46" t="s">
        <v>306</v>
      </c>
      <c r="C84" s="2" t="s">
        <v>307</v>
      </c>
      <c r="D84" s="16" t="s">
        <v>348</v>
      </c>
      <c r="E84" s="16" t="s">
        <v>327</v>
      </c>
      <c r="F84" s="16" t="s">
        <v>328</v>
      </c>
      <c r="G84" s="17">
        <v>600</v>
      </c>
      <c r="H84" s="16" t="s">
        <v>349</v>
      </c>
      <c r="I84" s="16" t="s">
        <v>238</v>
      </c>
      <c r="J84" s="16" t="s">
        <v>342</v>
      </c>
      <c r="K84" s="16" t="s">
        <v>206</v>
      </c>
      <c r="L84" s="16" t="s">
        <v>215</v>
      </c>
      <c r="M84" s="19" t="s">
        <v>347</v>
      </c>
      <c r="N84" s="20">
        <v>10000</v>
      </c>
      <c r="O84" s="21">
        <f t="shared" si="13"/>
        <v>73.72</v>
      </c>
      <c r="P84" s="22">
        <v>5000</v>
      </c>
      <c r="Q84" s="23">
        <f t="shared" si="14"/>
        <v>74.48</v>
      </c>
      <c r="R84" s="24">
        <v>2000</v>
      </c>
      <c r="S84" s="25">
        <v>76</v>
      </c>
      <c r="T84" s="26">
        <v>1000</v>
      </c>
      <c r="U84" s="27">
        <f t="shared" si="10"/>
        <v>79.8</v>
      </c>
      <c r="V84" s="20">
        <v>500</v>
      </c>
      <c r="W84" s="28">
        <f t="shared" si="11"/>
        <v>83.600000000000009</v>
      </c>
      <c r="X84" s="29">
        <f t="shared" si="15"/>
        <v>228</v>
      </c>
      <c r="Y84" s="30">
        <f t="shared" si="16"/>
        <v>108.68000000000002</v>
      </c>
      <c r="Z84" s="31">
        <f t="shared" si="12"/>
        <v>100.32000000000001</v>
      </c>
      <c r="AA84" s="29">
        <f t="shared" si="17"/>
        <v>200.64000000000001</v>
      </c>
      <c r="AB84" s="30">
        <f t="shared" si="18"/>
        <v>130.41600000000003</v>
      </c>
      <c r="AC84" s="31">
        <f t="shared" si="19"/>
        <v>120.384</v>
      </c>
      <c r="AD84" s="40" t="s">
        <v>313</v>
      </c>
      <c r="AE84" s="40" t="s">
        <v>344</v>
      </c>
      <c r="AF84" s="40" t="s">
        <v>315</v>
      </c>
      <c r="AG84" s="50" t="s">
        <v>316</v>
      </c>
      <c r="AH84" s="41" t="s">
        <v>57</v>
      </c>
      <c r="AI84" s="84"/>
    </row>
    <row r="85" spans="1:35" ht="30">
      <c r="A85" s="45" t="s">
        <v>198</v>
      </c>
      <c r="B85" s="46" t="s">
        <v>306</v>
      </c>
      <c r="C85" s="2" t="s">
        <v>307</v>
      </c>
      <c r="D85" s="16" t="s">
        <v>350</v>
      </c>
      <c r="E85" s="16" t="s">
        <v>327</v>
      </c>
      <c r="F85" s="16" t="s">
        <v>328</v>
      </c>
      <c r="G85" s="17">
        <v>600</v>
      </c>
      <c r="H85" s="16" t="s">
        <v>310</v>
      </c>
      <c r="I85" s="16" t="s">
        <v>293</v>
      </c>
      <c r="J85" s="16" t="s">
        <v>351</v>
      </c>
      <c r="K85" s="16" t="s">
        <v>206</v>
      </c>
      <c r="L85" s="16" t="s">
        <v>215</v>
      </c>
      <c r="M85" s="19" t="s">
        <v>347</v>
      </c>
      <c r="N85" s="20">
        <v>10000</v>
      </c>
      <c r="O85" s="21">
        <f t="shared" si="13"/>
        <v>73.72</v>
      </c>
      <c r="P85" s="22">
        <v>5000</v>
      </c>
      <c r="Q85" s="23">
        <f t="shared" si="14"/>
        <v>74.48</v>
      </c>
      <c r="R85" s="24">
        <v>2000</v>
      </c>
      <c r="S85" s="25">
        <v>76</v>
      </c>
      <c r="T85" s="26">
        <v>1000</v>
      </c>
      <c r="U85" s="27">
        <f t="shared" si="10"/>
        <v>79.8</v>
      </c>
      <c r="V85" s="20">
        <v>500</v>
      </c>
      <c r="W85" s="28">
        <f t="shared" si="11"/>
        <v>83.600000000000009</v>
      </c>
      <c r="X85" s="29">
        <f t="shared" si="15"/>
        <v>228</v>
      </c>
      <c r="Y85" s="30">
        <f t="shared" si="16"/>
        <v>108.68000000000002</v>
      </c>
      <c r="Z85" s="31">
        <f t="shared" si="12"/>
        <v>100.32000000000001</v>
      </c>
      <c r="AA85" s="29">
        <f t="shared" si="17"/>
        <v>200.64000000000001</v>
      </c>
      <c r="AB85" s="30">
        <f t="shared" si="18"/>
        <v>130.41600000000003</v>
      </c>
      <c r="AC85" s="31">
        <f t="shared" si="19"/>
        <v>120.384</v>
      </c>
      <c r="AD85" s="40" t="s">
        <v>313</v>
      </c>
      <c r="AE85" s="40" t="s">
        <v>344</v>
      </c>
      <c r="AF85" s="40" t="s">
        <v>315</v>
      </c>
      <c r="AG85" s="50" t="s">
        <v>316</v>
      </c>
      <c r="AH85" s="41" t="s">
        <v>57</v>
      </c>
      <c r="AI85" s="84"/>
    </row>
    <row r="86" spans="1:35" ht="30">
      <c r="A86" s="45" t="s">
        <v>198</v>
      </c>
      <c r="B86" s="46" t="s">
        <v>306</v>
      </c>
      <c r="C86" s="2" t="s">
        <v>307</v>
      </c>
      <c r="D86" s="16" t="s">
        <v>352</v>
      </c>
      <c r="E86" s="16" t="s">
        <v>327</v>
      </c>
      <c r="F86" s="16" t="s">
        <v>328</v>
      </c>
      <c r="G86" s="17">
        <v>600</v>
      </c>
      <c r="H86" s="16" t="s">
        <v>353</v>
      </c>
      <c r="I86" s="16" t="s">
        <v>296</v>
      </c>
      <c r="J86" s="16" t="s">
        <v>342</v>
      </c>
      <c r="K86" s="16" t="s">
        <v>206</v>
      </c>
      <c r="L86" s="16" t="s">
        <v>215</v>
      </c>
      <c r="M86" s="19" t="s">
        <v>347</v>
      </c>
      <c r="N86" s="20">
        <v>10000</v>
      </c>
      <c r="O86" s="21">
        <f t="shared" si="13"/>
        <v>73.72</v>
      </c>
      <c r="P86" s="22">
        <v>5000</v>
      </c>
      <c r="Q86" s="23">
        <f t="shared" si="14"/>
        <v>74.48</v>
      </c>
      <c r="R86" s="24">
        <v>2000</v>
      </c>
      <c r="S86" s="25">
        <v>76</v>
      </c>
      <c r="T86" s="26">
        <v>1000</v>
      </c>
      <c r="U86" s="27">
        <f t="shared" si="10"/>
        <v>79.8</v>
      </c>
      <c r="V86" s="20">
        <v>500</v>
      </c>
      <c r="W86" s="28">
        <f t="shared" si="11"/>
        <v>83.600000000000009</v>
      </c>
      <c r="X86" s="29">
        <f t="shared" si="15"/>
        <v>228</v>
      </c>
      <c r="Y86" s="30">
        <f t="shared" si="16"/>
        <v>108.68000000000002</v>
      </c>
      <c r="Z86" s="31">
        <f t="shared" si="12"/>
        <v>100.32000000000001</v>
      </c>
      <c r="AA86" s="29">
        <f t="shared" si="17"/>
        <v>200.64000000000001</v>
      </c>
      <c r="AB86" s="30">
        <f t="shared" si="18"/>
        <v>130.41600000000003</v>
      </c>
      <c r="AC86" s="31">
        <f t="shared" si="19"/>
        <v>120.384</v>
      </c>
      <c r="AD86" s="40" t="s">
        <v>313</v>
      </c>
      <c r="AE86" s="40" t="s">
        <v>344</v>
      </c>
      <c r="AF86" s="40" t="s">
        <v>315</v>
      </c>
      <c r="AG86" s="50" t="s">
        <v>316</v>
      </c>
      <c r="AH86" s="41" t="s">
        <v>57</v>
      </c>
      <c r="AI86" s="84"/>
    </row>
    <row r="87" spans="1:35" ht="30">
      <c r="A87" s="45" t="s">
        <v>198</v>
      </c>
      <c r="B87" s="46" t="s">
        <v>306</v>
      </c>
      <c r="C87" s="2" t="s">
        <v>307</v>
      </c>
      <c r="D87" s="16" t="s">
        <v>354</v>
      </c>
      <c r="E87" s="16" t="s">
        <v>327</v>
      </c>
      <c r="F87" s="16" t="s">
        <v>328</v>
      </c>
      <c r="G87" s="17">
        <v>720</v>
      </c>
      <c r="H87" s="16" t="s">
        <v>355</v>
      </c>
      <c r="I87" s="16" t="s">
        <v>356</v>
      </c>
      <c r="J87" s="16" t="s">
        <v>342</v>
      </c>
      <c r="K87" s="16" t="s">
        <v>206</v>
      </c>
      <c r="L87" s="16" t="s">
        <v>215</v>
      </c>
      <c r="M87" s="36" t="s">
        <v>357</v>
      </c>
      <c r="N87" s="20">
        <v>10000</v>
      </c>
      <c r="O87" s="21">
        <f t="shared" si="13"/>
        <v>86.33</v>
      </c>
      <c r="P87" s="22">
        <v>5000</v>
      </c>
      <c r="Q87" s="23">
        <f t="shared" si="14"/>
        <v>87.22</v>
      </c>
      <c r="R87" s="24">
        <v>2000</v>
      </c>
      <c r="S87" s="25">
        <v>89</v>
      </c>
      <c r="T87" s="26">
        <v>1000</v>
      </c>
      <c r="U87" s="27">
        <f t="shared" si="10"/>
        <v>93.45</v>
      </c>
      <c r="V87" s="20">
        <v>500</v>
      </c>
      <c r="W87" s="28">
        <f t="shared" si="11"/>
        <v>97.9</v>
      </c>
      <c r="X87" s="29">
        <f t="shared" si="15"/>
        <v>267</v>
      </c>
      <c r="Y87" s="30">
        <f t="shared" si="16"/>
        <v>127.27000000000001</v>
      </c>
      <c r="Z87" s="31">
        <f t="shared" si="12"/>
        <v>117.48</v>
      </c>
      <c r="AA87" s="29">
        <f t="shared" si="17"/>
        <v>234.96</v>
      </c>
      <c r="AB87" s="30">
        <f t="shared" si="18"/>
        <v>152.72400000000002</v>
      </c>
      <c r="AC87" s="31">
        <f t="shared" si="19"/>
        <v>140.976</v>
      </c>
      <c r="AD87" s="40" t="s">
        <v>313</v>
      </c>
      <c r="AE87" s="40" t="s">
        <v>344</v>
      </c>
      <c r="AF87" s="40" t="s">
        <v>315</v>
      </c>
      <c r="AG87" s="50" t="s">
        <v>316</v>
      </c>
      <c r="AH87" s="41" t="s">
        <v>57</v>
      </c>
      <c r="AI87" s="84"/>
    </row>
    <row r="88" spans="1:35" ht="30">
      <c r="A88" s="45" t="s">
        <v>198</v>
      </c>
      <c r="B88" s="46" t="s">
        <v>306</v>
      </c>
      <c r="C88" s="2" t="s">
        <v>307</v>
      </c>
      <c r="D88" s="16" t="s">
        <v>358</v>
      </c>
      <c r="E88" s="16" t="s">
        <v>327</v>
      </c>
      <c r="F88" s="16" t="s">
        <v>328</v>
      </c>
      <c r="G88" s="17">
        <v>720</v>
      </c>
      <c r="H88" s="16" t="s">
        <v>359</v>
      </c>
      <c r="I88" s="16" t="s">
        <v>360</v>
      </c>
      <c r="J88" s="16" t="s">
        <v>342</v>
      </c>
      <c r="K88" s="16" t="s">
        <v>206</v>
      </c>
      <c r="L88" s="16" t="s">
        <v>215</v>
      </c>
      <c r="M88" s="36" t="s">
        <v>357</v>
      </c>
      <c r="N88" s="20">
        <v>10000</v>
      </c>
      <c r="O88" s="21">
        <f t="shared" si="13"/>
        <v>86.33</v>
      </c>
      <c r="P88" s="22">
        <v>5000</v>
      </c>
      <c r="Q88" s="23">
        <f t="shared" si="14"/>
        <v>87.22</v>
      </c>
      <c r="R88" s="24">
        <v>2000</v>
      </c>
      <c r="S88" s="25">
        <v>89</v>
      </c>
      <c r="T88" s="26">
        <v>1000</v>
      </c>
      <c r="U88" s="27">
        <f t="shared" si="10"/>
        <v>93.45</v>
      </c>
      <c r="V88" s="20">
        <v>500</v>
      </c>
      <c r="W88" s="28">
        <f t="shared" si="11"/>
        <v>97.9</v>
      </c>
      <c r="X88" s="29">
        <f t="shared" si="15"/>
        <v>267</v>
      </c>
      <c r="Y88" s="30">
        <f t="shared" si="16"/>
        <v>127.27000000000001</v>
      </c>
      <c r="Z88" s="31">
        <f t="shared" si="12"/>
        <v>117.48</v>
      </c>
      <c r="AA88" s="29">
        <f t="shared" si="17"/>
        <v>234.96</v>
      </c>
      <c r="AB88" s="30">
        <f t="shared" si="18"/>
        <v>152.72400000000002</v>
      </c>
      <c r="AC88" s="31">
        <f t="shared" si="19"/>
        <v>140.976</v>
      </c>
      <c r="AD88" s="40" t="s">
        <v>313</v>
      </c>
      <c r="AE88" s="40" t="s">
        <v>344</v>
      </c>
      <c r="AF88" s="40" t="s">
        <v>315</v>
      </c>
      <c r="AG88" s="50" t="s">
        <v>316</v>
      </c>
      <c r="AH88" s="41" t="s">
        <v>57</v>
      </c>
      <c r="AI88" s="84"/>
    </row>
    <row r="89" spans="1:35" ht="30">
      <c r="A89" s="45" t="s">
        <v>198</v>
      </c>
      <c r="B89" s="46" t="s">
        <v>306</v>
      </c>
      <c r="C89" s="2" t="s">
        <v>307</v>
      </c>
      <c r="D89" s="16" t="s">
        <v>361</v>
      </c>
      <c r="E89" s="16" t="s">
        <v>327</v>
      </c>
      <c r="F89" s="16" t="s">
        <v>328</v>
      </c>
      <c r="G89" s="17">
        <v>720</v>
      </c>
      <c r="H89" s="16" t="s">
        <v>362</v>
      </c>
      <c r="I89" s="16" t="s">
        <v>363</v>
      </c>
      <c r="J89" s="16" t="s">
        <v>342</v>
      </c>
      <c r="K89" s="16" t="s">
        <v>206</v>
      </c>
      <c r="L89" s="16" t="s">
        <v>215</v>
      </c>
      <c r="M89" s="36" t="s">
        <v>364</v>
      </c>
      <c r="N89" s="20">
        <v>10000</v>
      </c>
      <c r="O89" s="21">
        <f t="shared" si="13"/>
        <v>86.33</v>
      </c>
      <c r="P89" s="22">
        <v>5000</v>
      </c>
      <c r="Q89" s="23">
        <f t="shared" si="14"/>
        <v>87.22</v>
      </c>
      <c r="R89" s="24">
        <v>2000</v>
      </c>
      <c r="S89" s="25">
        <v>89</v>
      </c>
      <c r="T89" s="26">
        <v>1000</v>
      </c>
      <c r="U89" s="27">
        <f t="shared" si="10"/>
        <v>93.45</v>
      </c>
      <c r="V89" s="20">
        <v>500</v>
      </c>
      <c r="W89" s="28">
        <f t="shared" si="11"/>
        <v>97.9</v>
      </c>
      <c r="X89" s="29">
        <f t="shared" si="15"/>
        <v>267</v>
      </c>
      <c r="Y89" s="30">
        <f t="shared" si="16"/>
        <v>127.27000000000001</v>
      </c>
      <c r="Z89" s="31">
        <f t="shared" si="12"/>
        <v>117.48</v>
      </c>
      <c r="AA89" s="29">
        <f t="shared" si="17"/>
        <v>234.96</v>
      </c>
      <c r="AB89" s="30">
        <f t="shared" si="18"/>
        <v>152.72400000000002</v>
      </c>
      <c r="AC89" s="31">
        <f t="shared" si="19"/>
        <v>140.976</v>
      </c>
      <c r="AD89" s="40" t="s">
        <v>313</v>
      </c>
      <c r="AE89" s="40" t="s">
        <v>344</v>
      </c>
      <c r="AF89" s="40" t="s">
        <v>315</v>
      </c>
      <c r="AG89" s="50" t="s">
        <v>316</v>
      </c>
      <c r="AH89" s="41" t="s">
        <v>57</v>
      </c>
      <c r="AI89" s="84"/>
    </row>
    <row r="90" spans="1:35" ht="30">
      <c r="A90" s="45" t="s">
        <v>198</v>
      </c>
      <c r="B90" s="46" t="s">
        <v>306</v>
      </c>
      <c r="C90" s="2" t="s">
        <v>307</v>
      </c>
      <c r="D90" s="16" t="s">
        <v>365</v>
      </c>
      <c r="E90" s="16" t="s">
        <v>327</v>
      </c>
      <c r="F90" s="16" t="s">
        <v>328</v>
      </c>
      <c r="G90" s="17">
        <v>720</v>
      </c>
      <c r="H90" s="16" t="s">
        <v>366</v>
      </c>
      <c r="I90" s="16" t="s">
        <v>367</v>
      </c>
      <c r="J90" s="16" t="s">
        <v>351</v>
      </c>
      <c r="K90" s="16" t="s">
        <v>206</v>
      </c>
      <c r="L90" s="16" t="s">
        <v>215</v>
      </c>
      <c r="M90" s="36" t="s">
        <v>364</v>
      </c>
      <c r="N90" s="20">
        <v>10000</v>
      </c>
      <c r="O90" s="21">
        <f t="shared" si="13"/>
        <v>86.33</v>
      </c>
      <c r="P90" s="22">
        <v>5000</v>
      </c>
      <c r="Q90" s="23">
        <f t="shared" si="14"/>
        <v>87.22</v>
      </c>
      <c r="R90" s="24">
        <v>2000</v>
      </c>
      <c r="S90" s="25">
        <v>89</v>
      </c>
      <c r="T90" s="26">
        <v>1000</v>
      </c>
      <c r="U90" s="27">
        <f t="shared" si="10"/>
        <v>93.45</v>
      </c>
      <c r="V90" s="20">
        <v>500</v>
      </c>
      <c r="W90" s="28">
        <f t="shared" si="11"/>
        <v>97.9</v>
      </c>
      <c r="X90" s="29">
        <f t="shared" si="15"/>
        <v>267</v>
      </c>
      <c r="Y90" s="30">
        <f t="shared" si="16"/>
        <v>127.27000000000001</v>
      </c>
      <c r="Z90" s="31">
        <f t="shared" si="12"/>
        <v>117.48</v>
      </c>
      <c r="AA90" s="29">
        <f t="shared" si="17"/>
        <v>234.96</v>
      </c>
      <c r="AB90" s="30">
        <f t="shared" si="18"/>
        <v>152.72400000000002</v>
      </c>
      <c r="AC90" s="31">
        <f t="shared" si="19"/>
        <v>140.976</v>
      </c>
      <c r="AD90" s="40" t="s">
        <v>313</v>
      </c>
      <c r="AE90" s="40" t="s">
        <v>344</v>
      </c>
      <c r="AF90" s="40" t="s">
        <v>315</v>
      </c>
      <c r="AG90" s="50" t="s">
        <v>316</v>
      </c>
      <c r="AH90" s="41" t="s">
        <v>57</v>
      </c>
      <c r="AI90" s="84"/>
    </row>
    <row r="91" spans="1:35" ht="30">
      <c r="A91" s="45" t="s">
        <v>198</v>
      </c>
      <c r="B91" s="46" t="s">
        <v>306</v>
      </c>
      <c r="C91" s="2" t="s">
        <v>307</v>
      </c>
      <c r="D91" s="16" t="s">
        <v>368</v>
      </c>
      <c r="E91" s="16" t="s">
        <v>327</v>
      </c>
      <c r="F91" s="16" t="s">
        <v>328</v>
      </c>
      <c r="G91" s="17">
        <v>720</v>
      </c>
      <c r="H91" s="16" t="s">
        <v>369</v>
      </c>
      <c r="I91" s="16" t="s">
        <v>370</v>
      </c>
      <c r="J91" s="16" t="s">
        <v>342</v>
      </c>
      <c r="K91" s="16" t="s">
        <v>206</v>
      </c>
      <c r="L91" s="16" t="s">
        <v>215</v>
      </c>
      <c r="M91" s="36" t="s">
        <v>364</v>
      </c>
      <c r="N91" s="20">
        <v>10000</v>
      </c>
      <c r="O91" s="21">
        <f t="shared" si="13"/>
        <v>86.33</v>
      </c>
      <c r="P91" s="22">
        <v>5000</v>
      </c>
      <c r="Q91" s="23">
        <f t="shared" si="14"/>
        <v>87.22</v>
      </c>
      <c r="R91" s="24">
        <v>2000</v>
      </c>
      <c r="S91" s="25">
        <v>89</v>
      </c>
      <c r="T91" s="26">
        <v>1000</v>
      </c>
      <c r="U91" s="27">
        <f t="shared" si="10"/>
        <v>93.45</v>
      </c>
      <c r="V91" s="20">
        <v>500</v>
      </c>
      <c r="W91" s="28">
        <f t="shared" si="11"/>
        <v>97.9</v>
      </c>
      <c r="X91" s="29">
        <f t="shared" si="15"/>
        <v>267</v>
      </c>
      <c r="Y91" s="30">
        <f t="shared" si="16"/>
        <v>127.27000000000001</v>
      </c>
      <c r="Z91" s="31">
        <f t="shared" si="12"/>
        <v>117.48</v>
      </c>
      <c r="AA91" s="29">
        <f t="shared" si="17"/>
        <v>234.96</v>
      </c>
      <c r="AB91" s="30">
        <f t="shared" si="18"/>
        <v>152.72400000000002</v>
      </c>
      <c r="AC91" s="31">
        <f t="shared" si="19"/>
        <v>140.976</v>
      </c>
      <c r="AD91" s="40" t="s">
        <v>313</v>
      </c>
      <c r="AE91" s="40" t="s">
        <v>344</v>
      </c>
      <c r="AF91" s="40" t="s">
        <v>315</v>
      </c>
      <c r="AG91" s="50" t="s">
        <v>316</v>
      </c>
      <c r="AH91" s="41" t="s">
        <v>57</v>
      </c>
      <c r="AI91" s="84"/>
    </row>
    <row r="92" spans="1:35" ht="30">
      <c r="A92" s="45" t="s">
        <v>198</v>
      </c>
      <c r="B92" s="46" t="s">
        <v>306</v>
      </c>
      <c r="C92" s="2" t="s">
        <v>307</v>
      </c>
      <c r="D92" s="16" t="s">
        <v>371</v>
      </c>
      <c r="E92" s="16" t="s">
        <v>327</v>
      </c>
      <c r="F92" s="16" t="s">
        <v>328</v>
      </c>
      <c r="G92" s="17">
        <v>600</v>
      </c>
      <c r="H92" s="16" t="s">
        <v>372</v>
      </c>
      <c r="I92" s="16" t="s">
        <v>373</v>
      </c>
      <c r="J92" s="16" t="s">
        <v>374</v>
      </c>
      <c r="K92" s="16" t="s">
        <v>206</v>
      </c>
      <c r="L92" s="16" t="s">
        <v>215</v>
      </c>
      <c r="M92" s="36" t="s">
        <v>375</v>
      </c>
      <c r="N92" s="20">
        <v>10000</v>
      </c>
      <c r="O92" s="21">
        <f t="shared" si="13"/>
        <v>76.63</v>
      </c>
      <c r="P92" s="22">
        <v>5000</v>
      </c>
      <c r="Q92" s="23">
        <f t="shared" si="14"/>
        <v>77.42</v>
      </c>
      <c r="R92" s="24">
        <v>2000</v>
      </c>
      <c r="S92" s="25">
        <v>79</v>
      </c>
      <c r="T92" s="26">
        <v>1000</v>
      </c>
      <c r="U92" s="27">
        <f t="shared" si="10"/>
        <v>82.95</v>
      </c>
      <c r="V92" s="20">
        <v>500</v>
      </c>
      <c r="W92" s="28">
        <f t="shared" si="11"/>
        <v>86.9</v>
      </c>
      <c r="X92" s="29">
        <f t="shared" si="15"/>
        <v>237</v>
      </c>
      <c r="Y92" s="30">
        <f t="shared" si="16"/>
        <v>112.97000000000001</v>
      </c>
      <c r="Z92" s="31">
        <f t="shared" si="12"/>
        <v>104.28</v>
      </c>
      <c r="AA92" s="29">
        <f t="shared" si="17"/>
        <v>208.56</v>
      </c>
      <c r="AB92" s="30">
        <f t="shared" si="18"/>
        <v>135.56399999999999</v>
      </c>
      <c r="AC92" s="31">
        <f t="shared" si="19"/>
        <v>125.136</v>
      </c>
      <c r="AD92" s="40" t="s">
        <v>313</v>
      </c>
      <c r="AE92" s="40" t="s">
        <v>314</v>
      </c>
      <c r="AF92" s="40" t="s">
        <v>315</v>
      </c>
      <c r="AG92" s="50" t="s">
        <v>316</v>
      </c>
      <c r="AH92" s="41" t="s">
        <v>57</v>
      </c>
      <c r="AI92" s="84"/>
    </row>
    <row r="93" spans="1:35" ht="30">
      <c r="A93" s="45" t="s">
        <v>198</v>
      </c>
      <c r="B93" s="46" t="s">
        <v>306</v>
      </c>
      <c r="C93" s="2" t="s">
        <v>307</v>
      </c>
      <c r="D93" s="16" t="s">
        <v>376</v>
      </c>
      <c r="E93" s="16" t="s">
        <v>327</v>
      </c>
      <c r="F93" s="16" t="s">
        <v>328</v>
      </c>
      <c r="G93" s="17">
        <v>600</v>
      </c>
      <c r="H93" s="16" t="s">
        <v>377</v>
      </c>
      <c r="I93" s="16" t="s">
        <v>378</v>
      </c>
      <c r="J93" s="16" t="s">
        <v>374</v>
      </c>
      <c r="K93" s="16" t="s">
        <v>206</v>
      </c>
      <c r="L93" s="16" t="s">
        <v>215</v>
      </c>
      <c r="M93" s="36" t="s">
        <v>375</v>
      </c>
      <c r="N93" s="20">
        <v>10000</v>
      </c>
      <c r="O93" s="21">
        <f t="shared" si="13"/>
        <v>76.63</v>
      </c>
      <c r="P93" s="22">
        <v>5000</v>
      </c>
      <c r="Q93" s="23">
        <f t="shared" si="14"/>
        <v>77.42</v>
      </c>
      <c r="R93" s="24">
        <v>2000</v>
      </c>
      <c r="S93" s="25">
        <v>79</v>
      </c>
      <c r="T93" s="26">
        <v>1000</v>
      </c>
      <c r="U93" s="27">
        <f t="shared" si="10"/>
        <v>82.95</v>
      </c>
      <c r="V93" s="20">
        <v>500</v>
      </c>
      <c r="W93" s="28">
        <f t="shared" si="11"/>
        <v>86.9</v>
      </c>
      <c r="X93" s="29">
        <f t="shared" si="15"/>
        <v>237</v>
      </c>
      <c r="Y93" s="30">
        <f t="shared" si="16"/>
        <v>112.97000000000001</v>
      </c>
      <c r="Z93" s="31">
        <f t="shared" si="12"/>
        <v>104.28</v>
      </c>
      <c r="AA93" s="29">
        <f t="shared" si="17"/>
        <v>208.56</v>
      </c>
      <c r="AB93" s="30">
        <f t="shared" si="18"/>
        <v>135.56399999999999</v>
      </c>
      <c r="AC93" s="31">
        <f t="shared" si="19"/>
        <v>125.136</v>
      </c>
      <c r="AD93" s="40" t="s">
        <v>313</v>
      </c>
      <c r="AE93" s="40" t="s">
        <v>314</v>
      </c>
      <c r="AF93" s="40" t="s">
        <v>315</v>
      </c>
      <c r="AG93" s="50" t="s">
        <v>316</v>
      </c>
      <c r="AH93" s="41" t="s">
        <v>57</v>
      </c>
      <c r="AI93" s="84"/>
    </row>
    <row r="94" spans="1:35" ht="30">
      <c r="A94" s="45" t="s">
        <v>198</v>
      </c>
      <c r="B94" s="46" t="s">
        <v>306</v>
      </c>
      <c r="C94" s="2" t="s">
        <v>307</v>
      </c>
      <c r="D94" s="16" t="s">
        <v>379</v>
      </c>
      <c r="E94" s="16" t="s">
        <v>327</v>
      </c>
      <c r="F94" s="16" t="s">
        <v>328</v>
      </c>
      <c r="G94" s="17">
        <v>600</v>
      </c>
      <c r="H94" s="16" t="s">
        <v>380</v>
      </c>
      <c r="I94" s="16" t="s">
        <v>381</v>
      </c>
      <c r="J94" s="16" t="s">
        <v>374</v>
      </c>
      <c r="K94" s="16" t="s">
        <v>206</v>
      </c>
      <c r="L94" s="16" t="s">
        <v>215</v>
      </c>
      <c r="M94" s="36" t="s">
        <v>375</v>
      </c>
      <c r="N94" s="20">
        <v>10000</v>
      </c>
      <c r="O94" s="21">
        <f t="shared" si="13"/>
        <v>76.63</v>
      </c>
      <c r="P94" s="22">
        <v>5000</v>
      </c>
      <c r="Q94" s="23">
        <f t="shared" si="14"/>
        <v>77.42</v>
      </c>
      <c r="R94" s="24">
        <v>2000</v>
      </c>
      <c r="S94" s="25">
        <v>79</v>
      </c>
      <c r="T94" s="26">
        <v>1000</v>
      </c>
      <c r="U94" s="27">
        <f t="shared" si="10"/>
        <v>82.95</v>
      </c>
      <c r="V94" s="20">
        <v>500</v>
      </c>
      <c r="W94" s="28">
        <f t="shared" si="11"/>
        <v>86.9</v>
      </c>
      <c r="X94" s="29">
        <f t="shared" si="15"/>
        <v>237</v>
      </c>
      <c r="Y94" s="30">
        <f t="shared" si="16"/>
        <v>112.97000000000001</v>
      </c>
      <c r="Z94" s="31">
        <f t="shared" si="12"/>
        <v>104.28</v>
      </c>
      <c r="AA94" s="29">
        <f t="shared" si="17"/>
        <v>208.56</v>
      </c>
      <c r="AB94" s="30">
        <f t="shared" si="18"/>
        <v>135.56399999999999</v>
      </c>
      <c r="AC94" s="31">
        <f t="shared" si="19"/>
        <v>125.136</v>
      </c>
      <c r="AD94" s="40" t="s">
        <v>313</v>
      </c>
      <c r="AE94" s="40" t="s">
        <v>314</v>
      </c>
      <c r="AF94" s="40" t="s">
        <v>315</v>
      </c>
      <c r="AG94" s="50" t="s">
        <v>316</v>
      </c>
      <c r="AH94" s="41" t="s">
        <v>57</v>
      </c>
      <c r="AI94" s="84"/>
    </row>
    <row r="95" spans="1:35" ht="30">
      <c r="A95" s="45" t="s">
        <v>198</v>
      </c>
      <c r="B95" s="46" t="s">
        <v>306</v>
      </c>
      <c r="C95" s="2" t="s">
        <v>307</v>
      </c>
      <c r="D95" s="16" t="s">
        <v>382</v>
      </c>
      <c r="E95" s="16" t="s">
        <v>327</v>
      </c>
      <c r="F95" s="16" t="s">
        <v>328</v>
      </c>
      <c r="G95" s="17">
        <v>600</v>
      </c>
      <c r="H95" s="16" t="s">
        <v>349</v>
      </c>
      <c r="I95" s="16" t="s">
        <v>383</v>
      </c>
      <c r="J95" s="16" t="s">
        <v>374</v>
      </c>
      <c r="K95" s="16" t="s">
        <v>206</v>
      </c>
      <c r="L95" s="16" t="s">
        <v>215</v>
      </c>
      <c r="M95" s="36" t="s">
        <v>375</v>
      </c>
      <c r="N95" s="20">
        <v>10000</v>
      </c>
      <c r="O95" s="21">
        <f t="shared" si="13"/>
        <v>76.63</v>
      </c>
      <c r="P95" s="22">
        <v>5000</v>
      </c>
      <c r="Q95" s="23">
        <f t="shared" si="14"/>
        <v>77.42</v>
      </c>
      <c r="R95" s="24">
        <v>2000</v>
      </c>
      <c r="S95" s="25">
        <v>79</v>
      </c>
      <c r="T95" s="26">
        <v>1000</v>
      </c>
      <c r="U95" s="27">
        <f t="shared" si="10"/>
        <v>82.95</v>
      </c>
      <c r="V95" s="20">
        <v>500</v>
      </c>
      <c r="W95" s="28">
        <f t="shared" si="11"/>
        <v>86.9</v>
      </c>
      <c r="X95" s="29">
        <f t="shared" si="15"/>
        <v>237</v>
      </c>
      <c r="Y95" s="30">
        <f t="shared" si="16"/>
        <v>112.97000000000001</v>
      </c>
      <c r="Z95" s="31">
        <f t="shared" si="12"/>
        <v>104.28</v>
      </c>
      <c r="AA95" s="29">
        <f t="shared" si="17"/>
        <v>208.56</v>
      </c>
      <c r="AB95" s="30">
        <f t="shared" si="18"/>
        <v>135.56399999999999</v>
      </c>
      <c r="AC95" s="31">
        <f t="shared" si="19"/>
        <v>125.136</v>
      </c>
      <c r="AD95" s="40" t="s">
        <v>313</v>
      </c>
      <c r="AE95" s="40" t="s">
        <v>314</v>
      </c>
      <c r="AF95" s="40" t="s">
        <v>315</v>
      </c>
      <c r="AG95" s="50" t="s">
        <v>316</v>
      </c>
      <c r="AH95" s="41" t="s">
        <v>57</v>
      </c>
      <c r="AI95" s="84"/>
    </row>
    <row r="96" spans="1:35" ht="30">
      <c r="A96" s="45" t="s">
        <v>198</v>
      </c>
      <c r="B96" s="46" t="s">
        <v>306</v>
      </c>
      <c r="C96" s="2" t="s">
        <v>307</v>
      </c>
      <c r="D96" s="16" t="s">
        <v>384</v>
      </c>
      <c r="E96" s="16" t="s">
        <v>327</v>
      </c>
      <c r="F96" s="16" t="s">
        <v>328</v>
      </c>
      <c r="G96" s="17">
        <v>600</v>
      </c>
      <c r="H96" s="16" t="s">
        <v>385</v>
      </c>
      <c r="I96" s="16" t="s">
        <v>386</v>
      </c>
      <c r="J96" s="16" t="s">
        <v>374</v>
      </c>
      <c r="K96" s="16" t="s">
        <v>206</v>
      </c>
      <c r="L96" s="16" t="s">
        <v>215</v>
      </c>
      <c r="M96" s="36" t="s">
        <v>375</v>
      </c>
      <c r="N96" s="20">
        <v>10000</v>
      </c>
      <c r="O96" s="21">
        <f t="shared" si="13"/>
        <v>76.63</v>
      </c>
      <c r="P96" s="22">
        <v>5000</v>
      </c>
      <c r="Q96" s="23">
        <f t="shared" si="14"/>
        <v>77.42</v>
      </c>
      <c r="R96" s="24">
        <v>2000</v>
      </c>
      <c r="S96" s="25">
        <v>79</v>
      </c>
      <c r="T96" s="26">
        <v>1000</v>
      </c>
      <c r="U96" s="27">
        <f t="shared" si="10"/>
        <v>82.95</v>
      </c>
      <c r="V96" s="20">
        <v>500</v>
      </c>
      <c r="W96" s="28">
        <f t="shared" si="11"/>
        <v>86.9</v>
      </c>
      <c r="X96" s="29">
        <f t="shared" si="15"/>
        <v>237</v>
      </c>
      <c r="Y96" s="30">
        <f t="shared" si="16"/>
        <v>112.97000000000001</v>
      </c>
      <c r="Z96" s="31">
        <f t="shared" si="12"/>
        <v>104.28</v>
      </c>
      <c r="AA96" s="29">
        <f t="shared" si="17"/>
        <v>208.56</v>
      </c>
      <c r="AB96" s="30">
        <f t="shared" si="18"/>
        <v>135.56399999999999</v>
      </c>
      <c r="AC96" s="31">
        <f t="shared" si="19"/>
        <v>125.136</v>
      </c>
      <c r="AD96" s="40" t="s">
        <v>313</v>
      </c>
      <c r="AE96" s="40" t="s">
        <v>314</v>
      </c>
      <c r="AF96" s="40" t="s">
        <v>315</v>
      </c>
      <c r="AG96" s="50" t="s">
        <v>387</v>
      </c>
      <c r="AH96" s="41" t="s">
        <v>388</v>
      </c>
      <c r="AI96" s="84"/>
    </row>
    <row r="97" spans="1:35" ht="30">
      <c r="A97" s="45" t="s">
        <v>198</v>
      </c>
      <c r="B97" s="46" t="s">
        <v>306</v>
      </c>
      <c r="C97" s="2" t="s">
        <v>307</v>
      </c>
      <c r="D97" s="16" t="s">
        <v>389</v>
      </c>
      <c r="E97" s="16" t="s">
        <v>327</v>
      </c>
      <c r="F97" s="16" t="s">
        <v>328</v>
      </c>
      <c r="G97" s="17">
        <v>720</v>
      </c>
      <c r="H97" s="16" t="s">
        <v>390</v>
      </c>
      <c r="I97" s="16" t="s">
        <v>373</v>
      </c>
      <c r="J97" s="16" t="s">
        <v>374</v>
      </c>
      <c r="K97" s="16" t="s">
        <v>206</v>
      </c>
      <c r="L97" s="16" t="s">
        <v>215</v>
      </c>
      <c r="M97" s="36" t="s">
        <v>391</v>
      </c>
      <c r="N97" s="20">
        <v>10000</v>
      </c>
      <c r="O97" s="21">
        <f t="shared" si="13"/>
        <v>86.33</v>
      </c>
      <c r="P97" s="22">
        <v>5000</v>
      </c>
      <c r="Q97" s="23">
        <f t="shared" si="14"/>
        <v>87.22</v>
      </c>
      <c r="R97" s="24">
        <v>2000</v>
      </c>
      <c r="S97" s="25">
        <v>89</v>
      </c>
      <c r="T97" s="26">
        <v>1000</v>
      </c>
      <c r="U97" s="27">
        <f t="shared" si="10"/>
        <v>93.45</v>
      </c>
      <c r="V97" s="20">
        <v>500</v>
      </c>
      <c r="W97" s="28">
        <f t="shared" si="11"/>
        <v>97.9</v>
      </c>
      <c r="X97" s="29">
        <f t="shared" si="15"/>
        <v>267</v>
      </c>
      <c r="Y97" s="30">
        <f t="shared" si="16"/>
        <v>127.27000000000001</v>
      </c>
      <c r="Z97" s="31">
        <f t="shared" si="12"/>
        <v>117.48</v>
      </c>
      <c r="AA97" s="29">
        <f t="shared" si="17"/>
        <v>234.96</v>
      </c>
      <c r="AB97" s="30">
        <f t="shared" si="18"/>
        <v>152.72400000000002</v>
      </c>
      <c r="AC97" s="31">
        <f t="shared" si="19"/>
        <v>140.976</v>
      </c>
      <c r="AD97" s="40" t="s">
        <v>313</v>
      </c>
      <c r="AE97" s="40" t="s">
        <v>314</v>
      </c>
      <c r="AF97" s="40" t="s">
        <v>315</v>
      </c>
      <c r="AG97" s="50" t="s">
        <v>316</v>
      </c>
      <c r="AH97" s="41" t="s">
        <v>57</v>
      </c>
      <c r="AI97" s="84"/>
    </row>
    <row r="98" spans="1:35" ht="30">
      <c r="A98" s="45" t="s">
        <v>198</v>
      </c>
      <c r="B98" s="46" t="s">
        <v>306</v>
      </c>
      <c r="C98" s="2" t="s">
        <v>307</v>
      </c>
      <c r="D98" s="16" t="s">
        <v>392</v>
      </c>
      <c r="E98" s="16" t="s">
        <v>327</v>
      </c>
      <c r="F98" s="16" t="s">
        <v>328</v>
      </c>
      <c r="G98" s="17">
        <v>720</v>
      </c>
      <c r="H98" s="16" t="s">
        <v>355</v>
      </c>
      <c r="I98" s="16" t="s">
        <v>393</v>
      </c>
      <c r="J98" s="16" t="s">
        <v>374</v>
      </c>
      <c r="K98" s="16" t="s">
        <v>206</v>
      </c>
      <c r="L98" s="16" t="s">
        <v>215</v>
      </c>
      <c r="M98" s="36" t="s">
        <v>391</v>
      </c>
      <c r="N98" s="20">
        <v>10000</v>
      </c>
      <c r="O98" s="21">
        <f t="shared" si="13"/>
        <v>86.33</v>
      </c>
      <c r="P98" s="22">
        <v>5000</v>
      </c>
      <c r="Q98" s="23">
        <f t="shared" si="14"/>
        <v>87.22</v>
      </c>
      <c r="R98" s="24">
        <v>2000</v>
      </c>
      <c r="S98" s="25">
        <v>89</v>
      </c>
      <c r="T98" s="26">
        <v>1000</v>
      </c>
      <c r="U98" s="27">
        <f t="shared" si="10"/>
        <v>93.45</v>
      </c>
      <c r="V98" s="20">
        <v>500</v>
      </c>
      <c r="W98" s="28">
        <f t="shared" si="11"/>
        <v>97.9</v>
      </c>
      <c r="X98" s="29">
        <f t="shared" si="15"/>
        <v>267</v>
      </c>
      <c r="Y98" s="30">
        <f t="shared" si="16"/>
        <v>127.27000000000001</v>
      </c>
      <c r="Z98" s="31">
        <f t="shared" si="12"/>
        <v>117.48</v>
      </c>
      <c r="AA98" s="29">
        <f t="shared" si="17"/>
        <v>234.96</v>
      </c>
      <c r="AB98" s="30">
        <f t="shared" si="18"/>
        <v>152.72400000000002</v>
      </c>
      <c r="AC98" s="31">
        <f t="shared" si="19"/>
        <v>140.976</v>
      </c>
      <c r="AD98" s="40" t="s">
        <v>313</v>
      </c>
      <c r="AE98" s="40" t="s">
        <v>314</v>
      </c>
      <c r="AF98" s="40" t="s">
        <v>315</v>
      </c>
      <c r="AG98" s="50" t="s">
        <v>316</v>
      </c>
      <c r="AH98" s="41" t="s">
        <v>57</v>
      </c>
      <c r="AI98" s="84"/>
    </row>
    <row r="99" spans="1:35" ht="30">
      <c r="A99" s="45" t="s">
        <v>198</v>
      </c>
      <c r="B99" s="46" t="s">
        <v>306</v>
      </c>
      <c r="C99" s="2" t="s">
        <v>307</v>
      </c>
      <c r="D99" s="16" t="s">
        <v>394</v>
      </c>
      <c r="E99" s="16" t="s">
        <v>327</v>
      </c>
      <c r="F99" s="16" t="s">
        <v>328</v>
      </c>
      <c r="G99" s="17">
        <v>720</v>
      </c>
      <c r="H99" s="16" t="s">
        <v>395</v>
      </c>
      <c r="I99" s="16" t="s">
        <v>381</v>
      </c>
      <c r="J99" s="16" t="s">
        <v>374</v>
      </c>
      <c r="K99" s="16" t="s">
        <v>206</v>
      </c>
      <c r="L99" s="16" t="s">
        <v>215</v>
      </c>
      <c r="M99" s="36" t="s">
        <v>391</v>
      </c>
      <c r="N99" s="20">
        <v>10000</v>
      </c>
      <c r="O99" s="21">
        <f t="shared" si="13"/>
        <v>86.33</v>
      </c>
      <c r="P99" s="22">
        <v>5000</v>
      </c>
      <c r="Q99" s="23">
        <f t="shared" si="14"/>
        <v>87.22</v>
      </c>
      <c r="R99" s="24">
        <v>2000</v>
      </c>
      <c r="S99" s="25">
        <v>89</v>
      </c>
      <c r="T99" s="26">
        <v>1000</v>
      </c>
      <c r="U99" s="27">
        <f t="shared" si="10"/>
        <v>93.45</v>
      </c>
      <c r="V99" s="20">
        <v>500</v>
      </c>
      <c r="W99" s="28">
        <f t="shared" si="11"/>
        <v>97.9</v>
      </c>
      <c r="X99" s="29">
        <f t="shared" si="15"/>
        <v>267</v>
      </c>
      <c r="Y99" s="30">
        <f t="shared" si="16"/>
        <v>127.27000000000001</v>
      </c>
      <c r="Z99" s="31">
        <f t="shared" si="12"/>
        <v>117.48</v>
      </c>
      <c r="AA99" s="29">
        <f t="shared" si="17"/>
        <v>234.96</v>
      </c>
      <c r="AB99" s="30">
        <f t="shared" si="18"/>
        <v>152.72400000000002</v>
      </c>
      <c r="AC99" s="31">
        <f t="shared" si="19"/>
        <v>140.976</v>
      </c>
      <c r="AD99" s="40" t="s">
        <v>313</v>
      </c>
      <c r="AE99" s="40" t="s">
        <v>314</v>
      </c>
      <c r="AF99" s="40" t="s">
        <v>315</v>
      </c>
      <c r="AG99" s="50" t="s">
        <v>316</v>
      </c>
      <c r="AH99" s="41" t="s">
        <v>57</v>
      </c>
      <c r="AI99" s="84"/>
    </row>
    <row r="100" spans="1:35" ht="30">
      <c r="A100" s="45" t="s">
        <v>198</v>
      </c>
      <c r="B100" s="46" t="s">
        <v>306</v>
      </c>
      <c r="C100" s="2" t="s">
        <v>307</v>
      </c>
      <c r="D100" s="16" t="s">
        <v>396</v>
      </c>
      <c r="E100" s="16" t="s">
        <v>327</v>
      </c>
      <c r="F100" s="16" t="s">
        <v>328</v>
      </c>
      <c r="G100" s="17">
        <v>720</v>
      </c>
      <c r="H100" s="16" t="s">
        <v>362</v>
      </c>
      <c r="I100" s="16" t="s">
        <v>383</v>
      </c>
      <c r="J100" s="16" t="s">
        <v>374</v>
      </c>
      <c r="K100" s="16" t="s">
        <v>206</v>
      </c>
      <c r="L100" s="16" t="s">
        <v>215</v>
      </c>
      <c r="M100" s="36" t="s">
        <v>391</v>
      </c>
      <c r="N100" s="20">
        <v>10000</v>
      </c>
      <c r="O100" s="21">
        <f t="shared" si="13"/>
        <v>86.33</v>
      </c>
      <c r="P100" s="22">
        <v>5000</v>
      </c>
      <c r="Q100" s="23">
        <f t="shared" si="14"/>
        <v>87.22</v>
      </c>
      <c r="R100" s="24">
        <v>2000</v>
      </c>
      <c r="S100" s="25">
        <v>89</v>
      </c>
      <c r="T100" s="26">
        <v>1000</v>
      </c>
      <c r="U100" s="27">
        <f t="shared" si="10"/>
        <v>93.45</v>
      </c>
      <c r="V100" s="20">
        <v>500</v>
      </c>
      <c r="W100" s="28">
        <f t="shared" si="11"/>
        <v>97.9</v>
      </c>
      <c r="X100" s="29">
        <f t="shared" si="15"/>
        <v>267</v>
      </c>
      <c r="Y100" s="30">
        <f t="shared" si="16"/>
        <v>127.27000000000001</v>
      </c>
      <c r="Z100" s="31">
        <f t="shared" si="12"/>
        <v>117.48</v>
      </c>
      <c r="AA100" s="29">
        <f t="shared" si="17"/>
        <v>234.96</v>
      </c>
      <c r="AB100" s="30">
        <f t="shared" si="18"/>
        <v>152.72400000000002</v>
      </c>
      <c r="AC100" s="31">
        <f t="shared" si="19"/>
        <v>140.976</v>
      </c>
      <c r="AD100" s="40" t="s">
        <v>313</v>
      </c>
      <c r="AE100" s="40" t="s">
        <v>314</v>
      </c>
      <c r="AF100" s="40" t="s">
        <v>315</v>
      </c>
      <c r="AG100" s="50" t="s">
        <v>316</v>
      </c>
      <c r="AH100" s="41" t="s">
        <v>57</v>
      </c>
      <c r="AI100" s="84"/>
    </row>
    <row r="101" spans="1:35" ht="30">
      <c r="A101" s="45" t="s">
        <v>198</v>
      </c>
      <c r="B101" s="46" t="s">
        <v>306</v>
      </c>
      <c r="C101" s="2" t="s">
        <v>307</v>
      </c>
      <c r="D101" s="16" t="s">
        <v>397</v>
      </c>
      <c r="E101" s="16" t="s">
        <v>327</v>
      </c>
      <c r="F101" s="16" t="s">
        <v>328</v>
      </c>
      <c r="G101" s="17">
        <v>720</v>
      </c>
      <c r="H101" s="16" t="s">
        <v>398</v>
      </c>
      <c r="I101" s="16" t="s">
        <v>386</v>
      </c>
      <c r="J101" s="16" t="s">
        <v>374</v>
      </c>
      <c r="K101" s="16" t="s">
        <v>206</v>
      </c>
      <c r="L101" s="16" t="s">
        <v>215</v>
      </c>
      <c r="M101" s="36" t="s">
        <v>391</v>
      </c>
      <c r="N101" s="20">
        <v>10000</v>
      </c>
      <c r="O101" s="21">
        <f t="shared" si="13"/>
        <v>86.33</v>
      </c>
      <c r="P101" s="22">
        <v>5000</v>
      </c>
      <c r="Q101" s="23">
        <f t="shared" si="14"/>
        <v>87.22</v>
      </c>
      <c r="R101" s="24">
        <v>2000</v>
      </c>
      <c r="S101" s="25">
        <v>89</v>
      </c>
      <c r="T101" s="26">
        <v>1000</v>
      </c>
      <c r="U101" s="27">
        <f t="shared" si="10"/>
        <v>93.45</v>
      </c>
      <c r="V101" s="20">
        <v>500</v>
      </c>
      <c r="W101" s="28">
        <f t="shared" si="11"/>
        <v>97.9</v>
      </c>
      <c r="X101" s="29">
        <f t="shared" si="15"/>
        <v>267</v>
      </c>
      <c r="Y101" s="30">
        <f t="shared" si="16"/>
        <v>127.27000000000001</v>
      </c>
      <c r="Z101" s="31">
        <f t="shared" si="12"/>
        <v>117.48</v>
      </c>
      <c r="AA101" s="29">
        <f t="shared" si="17"/>
        <v>234.96</v>
      </c>
      <c r="AB101" s="30">
        <f t="shared" si="18"/>
        <v>152.72400000000002</v>
      </c>
      <c r="AC101" s="31">
        <f t="shared" si="19"/>
        <v>140.976</v>
      </c>
      <c r="AD101" s="40" t="s">
        <v>313</v>
      </c>
      <c r="AE101" s="40" t="s">
        <v>314</v>
      </c>
      <c r="AF101" s="16" t="s">
        <v>399</v>
      </c>
      <c r="AG101" s="50" t="s">
        <v>387</v>
      </c>
      <c r="AH101" s="41" t="s">
        <v>388</v>
      </c>
      <c r="AI101" s="84"/>
    </row>
    <row r="102" spans="1:35" ht="30">
      <c r="A102" s="45" t="s">
        <v>198</v>
      </c>
      <c r="B102" s="46" t="s">
        <v>306</v>
      </c>
      <c r="C102" s="2" t="s">
        <v>307</v>
      </c>
      <c r="D102" s="16" t="s">
        <v>400</v>
      </c>
      <c r="E102" s="16" t="s">
        <v>327</v>
      </c>
      <c r="F102" s="16" t="s">
        <v>401</v>
      </c>
      <c r="G102" s="17">
        <v>600</v>
      </c>
      <c r="H102" s="16" t="s">
        <v>372</v>
      </c>
      <c r="I102" s="16" t="s">
        <v>373</v>
      </c>
      <c r="J102" s="16" t="s">
        <v>402</v>
      </c>
      <c r="K102" s="16" t="s">
        <v>206</v>
      </c>
      <c r="L102" s="16" t="s">
        <v>215</v>
      </c>
      <c r="M102" s="36" t="s">
        <v>403</v>
      </c>
      <c r="N102" s="20">
        <v>10000</v>
      </c>
      <c r="O102" s="21">
        <f t="shared" si="13"/>
        <v>76.63</v>
      </c>
      <c r="P102" s="22">
        <v>5000</v>
      </c>
      <c r="Q102" s="23">
        <f t="shared" si="14"/>
        <v>77.42</v>
      </c>
      <c r="R102" s="24">
        <v>2000</v>
      </c>
      <c r="S102" s="25">
        <v>79</v>
      </c>
      <c r="T102" s="26">
        <v>1000</v>
      </c>
      <c r="U102" s="27">
        <f t="shared" si="10"/>
        <v>82.95</v>
      </c>
      <c r="V102" s="20">
        <v>500</v>
      </c>
      <c r="W102" s="28">
        <f t="shared" si="11"/>
        <v>86.9</v>
      </c>
      <c r="X102" s="29">
        <f t="shared" si="15"/>
        <v>237</v>
      </c>
      <c r="Y102" s="30">
        <f t="shared" si="16"/>
        <v>112.97000000000001</v>
      </c>
      <c r="Z102" s="31">
        <f t="shared" si="12"/>
        <v>104.28</v>
      </c>
      <c r="AA102" s="29">
        <f t="shared" si="17"/>
        <v>208.56</v>
      </c>
      <c r="AB102" s="30">
        <f t="shared" si="18"/>
        <v>135.56399999999999</v>
      </c>
      <c r="AC102" s="31">
        <f t="shared" si="19"/>
        <v>125.136</v>
      </c>
      <c r="AD102" s="40" t="s">
        <v>313</v>
      </c>
      <c r="AE102" s="40" t="s">
        <v>404</v>
      </c>
      <c r="AF102" s="16" t="s">
        <v>405</v>
      </c>
      <c r="AG102" s="50" t="s">
        <v>387</v>
      </c>
      <c r="AH102" s="41" t="s">
        <v>388</v>
      </c>
      <c r="AI102" s="84"/>
    </row>
    <row r="103" spans="1:35" ht="30">
      <c r="A103" s="45" t="s">
        <v>198</v>
      </c>
      <c r="B103" s="46" t="s">
        <v>306</v>
      </c>
      <c r="C103" s="2" t="s">
        <v>307</v>
      </c>
      <c r="D103" s="16" t="s">
        <v>406</v>
      </c>
      <c r="E103" s="16" t="s">
        <v>327</v>
      </c>
      <c r="F103" s="16" t="s">
        <v>401</v>
      </c>
      <c r="G103" s="17">
        <v>600</v>
      </c>
      <c r="H103" s="16" t="s">
        <v>377</v>
      </c>
      <c r="I103" s="16" t="s">
        <v>378</v>
      </c>
      <c r="J103" s="16" t="s">
        <v>402</v>
      </c>
      <c r="K103" s="16" t="s">
        <v>206</v>
      </c>
      <c r="L103" s="16" t="s">
        <v>215</v>
      </c>
      <c r="M103" s="36" t="s">
        <v>403</v>
      </c>
      <c r="N103" s="20">
        <v>10000</v>
      </c>
      <c r="O103" s="21">
        <f t="shared" si="13"/>
        <v>76.63</v>
      </c>
      <c r="P103" s="22">
        <v>5000</v>
      </c>
      <c r="Q103" s="23">
        <f t="shared" si="14"/>
        <v>77.42</v>
      </c>
      <c r="R103" s="24">
        <v>2000</v>
      </c>
      <c r="S103" s="25">
        <v>79</v>
      </c>
      <c r="T103" s="26">
        <v>1000</v>
      </c>
      <c r="U103" s="27">
        <f t="shared" si="10"/>
        <v>82.95</v>
      </c>
      <c r="V103" s="20">
        <v>500</v>
      </c>
      <c r="W103" s="28">
        <f t="shared" si="11"/>
        <v>86.9</v>
      </c>
      <c r="X103" s="29">
        <f t="shared" si="15"/>
        <v>237</v>
      </c>
      <c r="Y103" s="30">
        <f t="shared" si="16"/>
        <v>112.97000000000001</v>
      </c>
      <c r="Z103" s="31">
        <f t="shared" si="12"/>
        <v>104.28</v>
      </c>
      <c r="AA103" s="29">
        <f t="shared" si="17"/>
        <v>208.56</v>
      </c>
      <c r="AB103" s="30">
        <f t="shared" si="18"/>
        <v>135.56399999999999</v>
      </c>
      <c r="AC103" s="31">
        <f t="shared" si="19"/>
        <v>125.136</v>
      </c>
      <c r="AD103" s="40" t="s">
        <v>313</v>
      </c>
      <c r="AE103" s="40" t="s">
        <v>404</v>
      </c>
      <c r="AF103" s="16" t="s">
        <v>405</v>
      </c>
      <c r="AG103" s="50" t="s">
        <v>387</v>
      </c>
      <c r="AH103" s="41" t="s">
        <v>388</v>
      </c>
      <c r="AI103" s="84"/>
    </row>
    <row r="104" spans="1:35" ht="30">
      <c r="A104" s="45" t="s">
        <v>198</v>
      </c>
      <c r="B104" s="46" t="s">
        <v>306</v>
      </c>
      <c r="C104" s="2" t="s">
        <v>307</v>
      </c>
      <c r="D104" s="16" t="s">
        <v>407</v>
      </c>
      <c r="E104" s="16" t="s">
        <v>327</v>
      </c>
      <c r="F104" s="16" t="s">
        <v>401</v>
      </c>
      <c r="G104" s="17">
        <v>600</v>
      </c>
      <c r="H104" s="16" t="s">
        <v>380</v>
      </c>
      <c r="I104" s="16" t="s">
        <v>381</v>
      </c>
      <c r="J104" s="16" t="s">
        <v>402</v>
      </c>
      <c r="K104" s="16" t="s">
        <v>206</v>
      </c>
      <c r="L104" s="16" t="s">
        <v>215</v>
      </c>
      <c r="M104" s="36" t="s">
        <v>408</v>
      </c>
      <c r="N104" s="20">
        <v>10000</v>
      </c>
      <c r="O104" s="21">
        <f t="shared" si="13"/>
        <v>76.63</v>
      </c>
      <c r="P104" s="22">
        <v>5000</v>
      </c>
      <c r="Q104" s="23">
        <f t="shared" si="14"/>
        <v>77.42</v>
      </c>
      <c r="R104" s="24">
        <v>2000</v>
      </c>
      <c r="S104" s="25">
        <v>79</v>
      </c>
      <c r="T104" s="26">
        <v>1000</v>
      </c>
      <c r="U104" s="27">
        <f t="shared" si="10"/>
        <v>82.95</v>
      </c>
      <c r="V104" s="20">
        <v>500</v>
      </c>
      <c r="W104" s="28">
        <f t="shared" si="11"/>
        <v>86.9</v>
      </c>
      <c r="X104" s="29">
        <f t="shared" si="15"/>
        <v>237</v>
      </c>
      <c r="Y104" s="30">
        <f t="shared" si="16"/>
        <v>112.97000000000001</v>
      </c>
      <c r="Z104" s="31">
        <f t="shared" si="12"/>
        <v>104.28</v>
      </c>
      <c r="AA104" s="29">
        <f t="shared" si="17"/>
        <v>208.56</v>
      </c>
      <c r="AB104" s="30">
        <f t="shared" si="18"/>
        <v>135.56399999999999</v>
      </c>
      <c r="AC104" s="31">
        <f t="shared" si="19"/>
        <v>125.136</v>
      </c>
      <c r="AD104" s="40" t="s">
        <v>313</v>
      </c>
      <c r="AE104" s="40" t="s">
        <v>404</v>
      </c>
      <c r="AF104" s="16" t="s">
        <v>405</v>
      </c>
      <c r="AG104" s="50" t="s">
        <v>387</v>
      </c>
      <c r="AH104" s="41" t="s">
        <v>388</v>
      </c>
      <c r="AI104" s="84"/>
    </row>
    <row r="105" spans="1:35" ht="30">
      <c r="A105" s="45" t="s">
        <v>198</v>
      </c>
      <c r="B105" s="46" t="s">
        <v>306</v>
      </c>
      <c r="C105" s="2" t="s">
        <v>307</v>
      </c>
      <c r="D105" s="16" t="s">
        <v>409</v>
      </c>
      <c r="E105" s="16" t="s">
        <v>327</v>
      </c>
      <c r="F105" s="16" t="s">
        <v>401</v>
      </c>
      <c r="G105" s="17">
        <v>600</v>
      </c>
      <c r="H105" s="16" t="s">
        <v>349</v>
      </c>
      <c r="I105" s="16" t="s">
        <v>383</v>
      </c>
      <c r="J105" s="16" t="s">
        <v>402</v>
      </c>
      <c r="K105" s="16" t="s">
        <v>206</v>
      </c>
      <c r="L105" s="16" t="s">
        <v>215</v>
      </c>
      <c r="M105" s="36" t="s">
        <v>408</v>
      </c>
      <c r="N105" s="20">
        <v>10000</v>
      </c>
      <c r="O105" s="21">
        <f t="shared" si="13"/>
        <v>76.63</v>
      </c>
      <c r="P105" s="22">
        <v>5000</v>
      </c>
      <c r="Q105" s="23">
        <f t="shared" si="14"/>
        <v>77.42</v>
      </c>
      <c r="R105" s="24">
        <v>2000</v>
      </c>
      <c r="S105" s="25">
        <v>79</v>
      </c>
      <c r="T105" s="26">
        <v>1000</v>
      </c>
      <c r="U105" s="27">
        <f t="shared" si="10"/>
        <v>82.95</v>
      </c>
      <c r="V105" s="20">
        <v>500</v>
      </c>
      <c r="W105" s="28">
        <f t="shared" si="11"/>
        <v>86.9</v>
      </c>
      <c r="X105" s="29">
        <f t="shared" si="15"/>
        <v>237</v>
      </c>
      <c r="Y105" s="30">
        <f t="shared" si="16"/>
        <v>112.97000000000001</v>
      </c>
      <c r="Z105" s="31">
        <f t="shared" si="12"/>
        <v>104.28</v>
      </c>
      <c r="AA105" s="29">
        <f t="shared" si="17"/>
        <v>208.56</v>
      </c>
      <c r="AB105" s="30">
        <f t="shared" si="18"/>
        <v>135.56399999999999</v>
      </c>
      <c r="AC105" s="31">
        <f t="shared" si="19"/>
        <v>125.136</v>
      </c>
      <c r="AD105" s="40" t="s">
        <v>313</v>
      </c>
      <c r="AE105" s="40" t="s">
        <v>404</v>
      </c>
      <c r="AF105" s="16" t="s">
        <v>405</v>
      </c>
      <c r="AG105" s="50" t="s">
        <v>387</v>
      </c>
      <c r="AH105" s="41" t="s">
        <v>388</v>
      </c>
      <c r="AI105" s="84"/>
    </row>
    <row r="106" spans="1:35" ht="30">
      <c r="A106" s="45" t="s">
        <v>198</v>
      </c>
      <c r="B106" s="46" t="s">
        <v>306</v>
      </c>
      <c r="C106" s="2" t="s">
        <v>307</v>
      </c>
      <c r="D106" s="16" t="s">
        <v>410</v>
      </c>
      <c r="E106" s="16" t="s">
        <v>327</v>
      </c>
      <c r="F106" s="16" t="s">
        <v>401</v>
      </c>
      <c r="G106" s="17">
        <v>600</v>
      </c>
      <c r="H106" s="16" t="s">
        <v>385</v>
      </c>
      <c r="I106" s="16" t="s">
        <v>386</v>
      </c>
      <c r="J106" s="16" t="s">
        <v>402</v>
      </c>
      <c r="K106" s="16" t="s">
        <v>206</v>
      </c>
      <c r="L106" s="16" t="s">
        <v>215</v>
      </c>
      <c r="M106" s="36" t="s">
        <v>408</v>
      </c>
      <c r="N106" s="20">
        <v>10000</v>
      </c>
      <c r="O106" s="21">
        <f t="shared" si="13"/>
        <v>76.63</v>
      </c>
      <c r="P106" s="22">
        <v>5000</v>
      </c>
      <c r="Q106" s="23">
        <f t="shared" si="14"/>
        <v>77.42</v>
      </c>
      <c r="R106" s="24">
        <v>2000</v>
      </c>
      <c r="S106" s="25">
        <v>79</v>
      </c>
      <c r="T106" s="26">
        <v>1000</v>
      </c>
      <c r="U106" s="27">
        <f t="shared" si="10"/>
        <v>82.95</v>
      </c>
      <c r="V106" s="20">
        <v>500</v>
      </c>
      <c r="W106" s="28">
        <f t="shared" si="11"/>
        <v>86.9</v>
      </c>
      <c r="X106" s="29">
        <f t="shared" si="15"/>
        <v>237</v>
      </c>
      <c r="Y106" s="30">
        <f t="shared" si="16"/>
        <v>112.97000000000001</v>
      </c>
      <c r="Z106" s="31">
        <f t="shared" si="12"/>
        <v>104.28</v>
      </c>
      <c r="AA106" s="29">
        <f t="shared" si="17"/>
        <v>208.56</v>
      </c>
      <c r="AB106" s="30">
        <f t="shared" si="18"/>
        <v>135.56399999999999</v>
      </c>
      <c r="AC106" s="31">
        <f t="shared" si="19"/>
        <v>125.136</v>
      </c>
      <c r="AD106" s="40" t="s">
        <v>313</v>
      </c>
      <c r="AE106" s="40" t="s">
        <v>404</v>
      </c>
      <c r="AF106" s="16" t="s">
        <v>405</v>
      </c>
      <c r="AG106" s="50" t="s">
        <v>387</v>
      </c>
      <c r="AH106" s="41" t="s">
        <v>388</v>
      </c>
      <c r="AI106" s="84"/>
    </row>
    <row r="107" spans="1:35" ht="30">
      <c r="A107" s="45" t="s">
        <v>198</v>
      </c>
      <c r="B107" s="46" t="s">
        <v>306</v>
      </c>
      <c r="C107" s="2" t="s">
        <v>307</v>
      </c>
      <c r="D107" s="16" t="s">
        <v>411</v>
      </c>
      <c r="E107" s="16" t="s">
        <v>327</v>
      </c>
      <c r="F107" s="16" t="s">
        <v>328</v>
      </c>
      <c r="G107" s="17">
        <v>720</v>
      </c>
      <c r="H107" s="16" t="s">
        <v>390</v>
      </c>
      <c r="I107" s="16" t="s">
        <v>373</v>
      </c>
      <c r="J107" s="16" t="s">
        <v>402</v>
      </c>
      <c r="K107" s="16" t="s">
        <v>206</v>
      </c>
      <c r="L107" s="16" t="s">
        <v>215</v>
      </c>
      <c r="M107" s="36" t="s">
        <v>412</v>
      </c>
      <c r="N107" s="20">
        <v>10000</v>
      </c>
      <c r="O107" s="21">
        <f t="shared" si="13"/>
        <v>86.33</v>
      </c>
      <c r="P107" s="22">
        <v>5000</v>
      </c>
      <c r="Q107" s="23">
        <f t="shared" si="14"/>
        <v>87.22</v>
      </c>
      <c r="R107" s="24">
        <v>2000</v>
      </c>
      <c r="S107" s="25">
        <v>89</v>
      </c>
      <c r="T107" s="26">
        <v>1000</v>
      </c>
      <c r="U107" s="27">
        <f t="shared" si="10"/>
        <v>93.45</v>
      </c>
      <c r="V107" s="20">
        <v>500</v>
      </c>
      <c r="W107" s="28">
        <f t="shared" si="11"/>
        <v>97.9</v>
      </c>
      <c r="X107" s="29">
        <f t="shared" si="15"/>
        <v>267</v>
      </c>
      <c r="Y107" s="30">
        <f t="shared" si="16"/>
        <v>127.27000000000001</v>
      </c>
      <c r="Z107" s="31">
        <f t="shared" si="12"/>
        <v>117.48</v>
      </c>
      <c r="AA107" s="29">
        <f t="shared" si="17"/>
        <v>234.96</v>
      </c>
      <c r="AB107" s="30">
        <f t="shared" si="18"/>
        <v>152.72400000000002</v>
      </c>
      <c r="AC107" s="31">
        <f t="shared" si="19"/>
        <v>140.976</v>
      </c>
      <c r="AD107" s="40" t="s">
        <v>313</v>
      </c>
      <c r="AE107" s="40" t="s">
        <v>404</v>
      </c>
      <c r="AF107" s="16" t="s">
        <v>405</v>
      </c>
      <c r="AG107" s="50" t="s">
        <v>387</v>
      </c>
      <c r="AH107" s="41" t="s">
        <v>388</v>
      </c>
      <c r="AI107" s="84"/>
    </row>
    <row r="108" spans="1:35" ht="30">
      <c r="A108" s="45" t="s">
        <v>198</v>
      </c>
      <c r="B108" s="46" t="s">
        <v>306</v>
      </c>
      <c r="C108" s="2" t="s">
        <v>307</v>
      </c>
      <c r="D108" s="16" t="s">
        <v>413</v>
      </c>
      <c r="E108" s="16" t="s">
        <v>327</v>
      </c>
      <c r="F108" s="16" t="s">
        <v>328</v>
      </c>
      <c r="G108" s="17">
        <v>720</v>
      </c>
      <c r="H108" s="16" t="s">
        <v>355</v>
      </c>
      <c r="I108" s="16" t="s">
        <v>378</v>
      </c>
      <c r="J108" s="16" t="s">
        <v>402</v>
      </c>
      <c r="K108" s="16" t="s">
        <v>206</v>
      </c>
      <c r="L108" s="16" t="s">
        <v>215</v>
      </c>
      <c r="M108" s="36" t="s">
        <v>412</v>
      </c>
      <c r="N108" s="20">
        <v>10000</v>
      </c>
      <c r="O108" s="21">
        <f t="shared" si="13"/>
        <v>86.33</v>
      </c>
      <c r="P108" s="22">
        <v>5000</v>
      </c>
      <c r="Q108" s="23">
        <f t="shared" si="14"/>
        <v>87.22</v>
      </c>
      <c r="R108" s="24">
        <v>2000</v>
      </c>
      <c r="S108" s="25">
        <v>89</v>
      </c>
      <c r="T108" s="26">
        <v>1000</v>
      </c>
      <c r="U108" s="27">
        <f t="shared" si="10"/>
        <v>93.45</v>
      </c>
      <c r="V108" s="20">
        <v>500</v>
      </c>
      <c r="W108" s="28">
        <f t="shared" si="11"/>
        <v>97.9</v>
      </c>
      <c r="X108" s="29">
        <f t="shared" si="15"/>
        <v>267</v>
      </c>
      <c r="Y108" s="30">
        <f t="shared" si="16"/>
        <v>127.27000000000001</v>
      </c>
      <c r="Z108" s="31">
        <f t="shared" si="12"/>
        <v>117.48</v>
      </c>
      <c r="AA108" s="29">
        <f t="shared" si="17"/>
        <v>234.96</v>
      </c>
      <c r="AB108" s="30">
        <f t="shared" si="18"/>
        <v>152.72400000000002</v>
      </c>
      <c r="AC108" s="31">
        <f t="shared" si="19"/>
        <v>140.976</v>
      </c>
      <c r="AD108" s="40" t="s">
        <v>313</v>
      </c>
      <c r="AE108" s="40" t="s">
        <v>404</v>
      </c>
      <c r="AF108" s="16" t="s">
        <v>405</v>
      </c>
      <c r="AG108" s="50" t="s">
        <v>387</v>
      </c>
      <c r="AH108" s="41" t="s">
        <v>388</v>
      </c>
      <c r="AI108" s="84"/>
    </row>
    <row r="109" spans="1:35" ht="30">
      <c r="A109" s="45" t="s">
        <v>198</v>
      </c>
      <c r="B109" s="46" t="s">
        <v>306</v>
      </c>
      <c r="C109" s="2" t="s">
        <v>307</v>
      </c>
      <c r="D109" s="16" t="s">
        <v>414</v>
      </c>
      <c r="E109" s="16" t="s">
        <v>327</v>
      </c>
      <c r="F109" s="16" t="s">
        <v>328</v>
      </c>
      <c r="G109" s="17">
        <v>720</v>
      </c>
      <c r="H109" s="16" t="s">
        <v>395</v>
      </c>
      <c r="I109" s="16" t="s">
        <v>381</v>
      </c>
      <c r="J109" s="16" t="s">
        <v>402</v>
      </c>
      <c r="K109" s="16" t="s">
        <v>206</v>
      </c>
      <c r="L109" s="16" t="s">
        <v>215</v>
      </c>
      <c r="M109" s="36" t="s">
        <v>415</v>
      </c>
      <c r="N109" s="20">
        <v>10000</v>
      </c>
      <c r="O109" s="21">
        <f t="shared" si="13"/>
        <v>86.33</v>
      </c>
      <c r="P109" s="22">
        <v>5000</v>
      </c>
      <c r="Q109" s="23">
        <f t="shared" si="14"/>
        <v>87.22</v>
      </c>
      <c r="R109" s="24">
        <v>2000</v>
      </c>
      <c r="S109" s="25">
        <v>89</v>
      </c>
      <c r="T109" s="26">
        <v>1000</v>
      </c>
      <c r="U109" s="27">
        <f t="shared" si="10"/>
        <v>93.45</v>
      </c>
      <c r="V109" s="20">
        <v>500</v>
      </c>
      <c r="W109" s="28">
        <f t="shared" si="11"/>
        <v>97.9</v>
      </c>
      <c r="X109" s="29">
        <f t="shared" si="15"/>
        <v>267</v>
      </c>
      <c r="Y109" s="30">
        <f t="shared" si="16"/>
        <v>127.27000000000001</v>
      </c>
      <c r="Z109" s="31">
        <f t="shared" si="12"/>
        <v>117.48</v>
      </c>
      <c r="AA109" s="29">
        <f t="shared" si="17"/>
        <v>234.96</v>
      </c>
      <c r="AB109" s="30">
        <f t="shared" si="18"/>
        <v>152.72400000000002</v>
      </c>
      <c r="AC109" s="31">
        <f t="shared" si="19"/>
        <v>140.976</v>
      </c>
      <c r="AD109" s="40" t="s">
        <v>313</v>
      </c>
      <c r="AE109" s="40" t="s">
        <v>404</v>
      </c>
      <c r="AF109" s="16" t="s">
        <v>405</v>
      </c>
      <c r="AG109" s="50" t="s">
        <v>387</v>
      </c>
      <c r="AH109" s="41" t="s">
        <v>388</v>
      </c>
      <c r="AI109" s="84"/>
    </row>
    <row r="110" spans="1:35" ht="30">
      <c r="A110" s="45" t="s">
        <v>198</v>
      </c>
      <c r="B110" s="46" t="s">
        <v>306</v>
      </c>
      <c r="C110" s="2" t="s">
        <v>307</v>
      </c>
      <c r="D110" s="16" t="s">
        <v>416</v>
      </c>
      <c r="E110" s="16" t="s">
        <v>327</v>
      </c>
      <c r="F110" s="16" t="s">
        <v>328</v>
      </c>
      <c r="G110" s="17">
        <v>720</v>
      </c>
      <c r="H110" s="16" t="s">
        <v>362</v>
      </c>
      <c r="I110" s="16" t="s">
        <v>383</v>
      </c>
      <c r="J110" s="16" t="s">
        <v>402</v>
      </c>
      <c r="K110" s="16" t="s">
        <v>206</v>
      </c>
      <c r="L110" s="16" t="s">
        <v>215</v>
      </c>
      <c r="M110" s="36" t="s">
        <v>415</v>
      </c>
      <c r="N110" s="20">
        <v>10000</v>
      </c>
      <c r="O110" s="21">
        <f t="shared" si="13"/>
        <v>86.33</v>
      </c>
      <c r="P110" s="22">
        <v>5000</v>
      </c>
      <c r="Q110" s="23">
        <f t="shared" si="14"/>
        <v>87.22</v>
      </c>
      <c r="R110" s="24">
        <v>2000</v>
      </c>
      <c r="S110" s="25">
        <v>89</v>
      </c>
      <c r="T110" s="26">
        <v>1000</v>
      </c>
      <c r="U110" s="27">
        <f t="shared" si="10"/>
        <v>93.45</v>
      </c>
      <c r="V110" s="20">
        <v>500</v>
      </c>
      <c r="W110" s="28">
        <f t="shared" si="11"/>
        <v>97.9</v>
      </c>
      <c r="X110" s="29">
        <f t="shared" si="15"/>
        <v>267</v>
      </c>
      <c r="Y110" s="30">
        <f t="shared" si="16"/>
        <v>127.27000000000001</v>
      </c>
      <c r="Z110" s="31">
        <f t="shared" si="12"/>
        <v>117.48</v>
      </c>
      <c r="AA110" s="29">
        <f t="shared" si="17"/>
        <v>234.96</v>
      </c>
      <c r="AB110" s="30">
        <f t="shared" si="18"/>
        <v>152.72400000000002</v>
      </c>
      <c r="AC110" s="31">
        <f t="shared" si="19"/>
        <v>140.976</v>
      </c>
      <c r="AD110" s="40" t="s">
        <v>313</v>
      </c>
      <c r="AE110" s="40" t="s">
        <v>404</v>
      </c>
      <c r="AF110" s="16" t="s">
        <v>405</v>
      </c>
      <c r="AG110" s="50" t="s">
        <v>387</v>
      </c>
      <c r="AH110" s="41" t="s">
        <v>388</v>
      </c>
      <c r="AI110" s="84"/>
    </row>
    <row r="111" spans="1:35" ht="30">
      <c r="A111" s="45" t="s">
        <v>198</v>
      </c>
      <c r="B111" s="46" t="s">
        <v>306</v>
      </c>
      <c r="C111" s="2" t="s">
        <v>307</v>
      </c>
      <c r="D111" s="16" t="s">
        <v>417</v>
      </c>
      <c r="E111" s="16" t="s">
        <v>327</v>
      </c>
      <c r="F111" s="16" t="s">
        <v>328</v>
      </c>
      <c r="G111" s="17">
        <v>720</v>
      </c>
      <c r="H111" s="16" t="s">
        <v>398</v>
      </c>
      <c r="I111" s="16" t="s">
        <v>386</v>
      </c>
      <c r="J111" s="16" t="s">
        <v>402</v>
      </c>
      <c r="K111" s="16" t="s">
        <v>206</v>
      </c>
      <c r="L111" s="16" t="s">
        <v>215</v>
      </c>
      <c r="M111" s="36" t="s">
        <v>415</v>
      </c>
      <c r="N111" s="20">
        <v>10000</v>
      </c>
      <c r="O111" s="21">
        <f t="shared" si="13"/>
        <v>86.33</v>
      </c>
      <c r="P111" s="22">
        <v>5000</v>
      </c>
      <c r="Q111" s="23">
        <f t="shared" si="14"/>
        <v>87.22</v>
      </c>
      <c r="R111" s="24">
        <v>2000</v>
      </c>
      <c r="S111" s="25">
        <v>89</v>
      </c>
      <c r="T111" s="26">
        <v>1000</v>
      </c>
      <c r="U111" s="27">
        <f t="shared" ref="U111:U157" si="20">S111*1.05</f>
        <v>93.45</v>
      </c>
      <c r="V111" s="20">
        <v>500</v>
      </c>
      <c r="W111" s="28">
        <f t="shared" ref="W111:W157" si="21">S111*1.1</f>
        <v>97.9</v>
      </c>
      <c r="X111" s="29">
        <f t="shared" si="15"/>
        <v>267</v>
      </c>
      <c r="Y111" s="30">
        <f t="shared" si="16"/>
        <v>127.27000000000001</v>
      </c>
      <c r="Z111" s="31">
        <f t="shared" ref="Z111:Z157" si="22">W111*1.2</f>
        <v>117.48</v>
      </c>
      <c r="AA111" s="29">
        <f t="shared" si="17"/>
        <v>234.96</v>
      </c>
      <c r="AB111" s="30">
        <f t="shared" si="18"/>
        <v>152.72400000000002</v>
      </c>
      <c r="AC111" s="31">
        <f t="shared" si="19"/>
        <v>140.976</v>
      </c>
      <c r="AD111" s="40" t="s">
        <v>313</v>
      </c>
      <c r="AE111" s="40" t="s">
        <v>404</v>
      </c>
      <c r="AF111" s="16" t="s">
        <v>405</v>
      </c>
      <c r="AG111" s="50" t="s">
        <v>387</v>
      </c>
      <c r="AH111" s="41" t="s">
        <v>388</v>
      </c>
      <c r="AI111" s="84"/>
    </row>
    <row r="112" spans="1:35" ht="30">
      <c r="A112" s="45" t="s">
        <v>198</v>
      </c>
      <c r="B112" s="46" t="s">
        <v>306</v>
      </c>
      <c r="C112" s="2" t="s">
        <v>307</v>
      </c>
      <c r="D112" s="16" t="s">
        <v>418</v>
      </c>
      <c r="E112" s="16" t="s">
        <v>419</v>
      </c>
      <c r="F112" s="16" t="s">
        <v>328</v>
      </c>
      <c r="G112" s="17">
        <v>600</v>
      </c>
      <c r="H112" s="16" t="s">
        <v>310</v>
      </c>
      <c r="I112" s="16" t="s">
        <v>386</v>
      </c>
      <c r="J112" s="16" t="s">
        <v>374</v>
      </c>
      <c r="K112" s="16" t="s">
        <v>206</v>
      </c>
      <c r="L112" s="16" t="s">
        <v>215</v>
      </c>
      <c r="M112" s="19" t="s">
        <v>420</v>
      </c>
      <c r="N112" s="20">
        <v>10000</v>
      </c>
      <c r="O112" s="21">
        <f t="shared" ref="O112:O157" si="23">S112*0.97</f>
        <v>96.03</v>
      </c>
      <c r="P112" s="22">
        <v>5000</v>
      </c>
      <c r="Q112" s="23">
        <f t="shared" ref="Q112:Q157" si="24">S112*0.98</f>
        <v>97.02</v>
      </c>
      <c r="R112" s="24">
        <v>2000</v>
      </c>
      <c r="S112" s="25">
        <v>99</v>
      </c>
      <c r="T112" s="26">
        <v>1000</v>
      </c>
      <c r="U112" s="27">
        <f t="shared" si="20"/>
        <v>103.95</v>
      </c>
      <c r="V112" s="20">
        <v>500</v>
      </c>
      <c r="W112" s="28">
        <f t="shared" si="21"/>
        <v>108.9</v>
      </c>
      <c r="X112" s="29">
        <f t="shared" ref="X112:X157" si="25">S112*3</f>
        <v>297</v>
      </c>
      <c r="Y112" s="30">
        <f t="shared" ref="Y112:Y157" si="26">W112*1.3</f>
        <v>141.57000000000002</v>
      </c>
      <c r="Z112" s="31">
        <f t="shared" si="22"/>
        <v>130.68</v>
      </c>
      <c r="AA112" s="29">
        <f t="shared" ref="AA112:AA157" si="27">2*Z112</f>
        <v>261.36</v>
      </c>
      <c r="AB112" s="30">
        <f t="shared" ref="AB112:AB157" si="28">Z112*1.3</f>
        <v>169.88400000000001</v>
      </c>
      <c r="AC112" s="31">
        <f t="shared" ref="AC112:AC157" si="29">Z112*1.2</f>
        <v>156.816</v>
      </c>
      <c r="AD112" s="40" t="s">
        <v>421</v>
      </c>
      <c r="AE112" s="40" t="s">
        <v>422</v>
      </c>
      <c r="AF112" s="40" t="s">
        <v>315</v>
      </c>
      <c r="AG112" s="50" t="s">
        <v>423</v>
      </c>
      <c r="AH112" s="41" t="s">
        <v>424</v>
      </c>
      <c r="AI112" s="84"/>
    </row>
    <row r="113" spans="1:46" ht="30">
      <c r="A113" s="45" t="s">
        <v>198</v>
      </c>
      <c r="B113" s="46" t="s">
        <v>306</v>
      </c>
      <c r="C113" s="2" t="s">
        <v>307</v>
      </c>
      <c r="D113" s="16" t="s">
        <v>425</v>
      </c>
      <c r="E113" s="16" t="s">
        <v>419</v>
      </c>
      <c r="F113" s="16" t="s">
        <v>328</v>
      </c>
      <c r="G113" s="17">
        <v>600</v>
      </c>
      <c r="H113" s="16" t="s">
        <v>349</v>
      </c>
      <c r="I113" s="16" t="s">
        <v>383</v>
      </c>
      <c r="J113" s="16" t="s">
        <v>374</v>
      </c>
      <c r="K113" s="16" t="s">
        <v>206</v>
      </c>
      <c r="L113" s="16" t="s">
        <v>215</v>
      </c>
      <c r="M113" s="19" t="s">
        <v>420</v>
      </c>
      <c r="N113" s="20">
        <v>10000</v>
      </c>
      <c r="O113" s="21">
        <f t="shared" si="23"/>
        <v>96.03</v>
      </c>
      <c r="P113" s="22">
        <v>5000</v>
      </c>
      <c r="Q113" s="23">
        <f t="shared" si="24"/>
        <v>97.02</v>
      </c>
      <c r="R113" s="24">
        <v>2000</v>
      </c>
      <c r="S113" s="25">
        <v>99</v>
      </c>
      <c r="T113" s="26">
        <v>1000</v>
      </c>
      <c r="U113" s="27">
        <f t="shared" si="20"/>
        <v>103.95</v>
      </c>
      <c r="V113" s="20">
        <v>500</v>
      </c>
      <c r="W113" s="28">
        <f t="shared" si="21"/>
        <v>108.9</v>
      </c>
      <c r="X113" s="29">
        <f t="shared" si="25"/>
        <v>297</v>
      </c>
      <c r="Y113" s="30">
        <f t="shared" si="26"/>
        <v>141.57000000000002</v>
      </c>
      <c r="Z113" s="31">
        <f t="shared" si="22"/>
        <v>130.68</v>
      </c>
      <c r="AA113" s="29">
        <f t="shared" si="27"/>
        <v>261.36</v>
      </c>
      <c r="AB113" s="30">
        <f t="shared" si="28"/>
        <v>169.88400000000001</v>
      </c>
      <c r="AC113" s="31">
        <f t="shared" si="29"/>
        <v>156.816</v>
      </c>
      <c r="AD113" s="40" t="s">
        <v>421</v>
      </c>
      <c r="AE113" s="40" t="s">
        <v>422</v>
      </c>
      <c r="AF113" s="40" t="s">
        <v>315</v>
      </c>
      <c r="AG113" s="50" t="s">
        <v>423</v>
      </c>
      <c r="AH113" s="41" t="s">
        <v>424</v>
      </c>
      <c r="AI113" s="84"/>
    </row>
    <row r="114" spans="1:46" ht="30">
      <c r="A114" s="45" t="s">
        <v>198</v>
      </c>
      <c r="B114" s="46" t="s">
        <v>306</v>
      </c>
      <c r="C114" s="2" t="s">
        <v>307</v>
      </c>
      <c r="D114" s="16" t="s">
        <v>426</v>
      </c>
      <c r="E114" s="16" t="s">
        <v>419</v>
      </c>
      <c r="F114" s="16" t="s">
        <v>328</v>
      </c>
      <c r="G114" s="17">
        <v>720</v>
      </c>
      <c r="H114" s="16" t="s">
        <v>366</v>
      </c>
      <c r="I114" s="16" t="s">
        <v>427</v>
      </c>
      <c r="J114" s="16" t="s">
        <v>77</v>
      </c>
      <c r="K114" s="16" t="s">
        <v>206</v>
      </c>
      <c r="L114" s="16" t="s">
        <v>215</v>
      </c>
      <c r="M114" s="19" t="s">
        <v>428</v>
      </c>
      <c r="N114" s="20">
        <v>10000</v>
      </c>
      <c r="O114" s="21">
        <f t="shared" si="23"/>
        <v>102.82</v>
      </c>
      <c r="P114" s="22">
        <v>5000</v>
      </c>
      <c r="Q114" s="23">
        <f t="shared" si="24"/>
        <v>103.88</v>
      </c>
      <c r="R114" s="24">
        <v>2000</v>
      </c>
      <c r="S114" s="25">
        <v>106</v>
      </c>
      <c r="T114" s="26">
        <v>1000</v>
      </c>
      <c r="U114" s="27">
        <f t="shared" si="20"/>
        <v>111.30000000000001</v>
      </c>
      <c r="V114" s="20">
        <v>500</v>
      </c>
      <c r="W114" s="28">
        <f t="shared" si="21"/>
        <v>116.60000000000001</v>
      </c>
      <c r="X114" s="29">
        <f t="shared" si="25"/>
        <v>318</v>
      </c>
      <c r="Y114" s="30">
        <f t="shared" si="26"/>
        <v>151.58000000000001</v>
      </c>
      <c r="Z114" s="31">
        <f t="shared" si="22"/>
        <v>139.92000000000002</v>
      </c>
      <c r="AA114" s="29">
        <f t="shared" si="27"/>
        <v>279.84000000000003</v>
      </c>
      <c r="AB114" s="30">
        <f t="shared" si="28"/>
        <v>181.89600000000002</v>
      </c>
      <c r="AC114" s="31">
        <f t="shared" si="29"/>
        <v>167.90400000000002</v>
      </c>
      <c r="AD114" s="40" t="s">
        <v>421</v>
      </c>
      <c r="AE114" s="40" t="s">
        <v>344</v>
      </c>
      <c r="AF114" s="40" t="s">
        <v>315</v>
      </c>
      <c r="AG114" s="50" t="s">
        <v>423</v>
      </c>
      <c r="AH114" s="41" t="s">
        <v>424</v>
      </c>
      <c r="AI114" s="84"/>
    </row>
    <row r="115" spans="1:46" ht="30">
      <c r="A115" s="45" t="s">
        <v>198</v>
      </c>
      <c r="B115" s="46" t="s">
        <v>306</v>
      </c>
      <c r="C115" s="2" t="s">
        <v>307</v>
      </c>
      <c r="D115" s="16" t="s">
        <v>429</v>
      </c>
      <c r="E115" s="16" t="s">
        <v>419</v>
      </c>
      <c r="F115" s="16" t="s">
        <v>328</v>
      </c>
      <c r="G115" s="17">
        <v>720</v>
      </c>
      <c r="H115" s="16" t="s">
        <v>430</v>
      </c>
      <c r="I115" s="16" t="s">
        <v>431</v>
      </c>
      <c r="J115" s="16" t="s">
        <v>77</v>
      </c>
      <c r="K115" s="16" t="s">
        <v>206</v>
      </c>
      <c r="L115" s="16" t="s">
        <v>215</v>
      </c>
      <c r="M115" s="19" t="s">
        <v>428</v>
      </c>
      <c r="N115" s="20">
        <v>10000</v>
      </c>
      <c r="O115" s="21">
        <f t="shared" si="23"/>
        <v>102.82</v>
      </c>
      <c r="P115" s="22">
        <v>5000</v>
      </c>
      <c r="Q115" s="23">
        <f t="shared" si="24"/>
        <v>103.88</v>
      </c>
      <c r="R115" s="24">
        <v>2000</v>
      </c>
      <c r="S115" s="25">
        <v>106</v>
      </c>
      <c r="T115" s="26">
        <v>1000</v>
      </c>
      <c r="U115" s="27">
        <f t="shared" si="20"/>
        <v>111.30000000000001</v>
      </c>
      <c r="V115" s="20">
        <v>500</v>
      </c>
      <c r="W115" s="28">
        <f t="shared" si="21"/>
        <v>116.60000000000001</v>
      </c>
      <c r="X115" s="29">
        <f t="shared" si="25"/>
        <v>318</v>
      </c>
      <c r="Y115" s="30">
        <f t="shared" si="26"/>
        <v>151.58000000000001</v>
      </c>
      <c r="Z115" s="31">
        <f t="shared" si="22"/>
        <v>139.92000000000002</v>
      </c>
      <c r="AA115" s="29">
        <f t="shared" si="27"/>
        <v>279.84000000000003</v>
      </c>
      <c r="AB115" s="30">
        <f t="shared" si="28"/>
        <v>181.89600000000002</v>
      </c>
      <c r="AC115" s="31">
        <f t="shared" si="29"/>
        <v>167.90400000000002</v>
      </c>
      <c r="AD115" s="40" t="s">
        <v>421</v>
      </c>
      <c r="AE115" s="40" t="s">
        <v>344</v>
      </c>
      <c r="AF115" s="40" t="s">
        <v>315</v>
      </c>
      <c r="AG115" s="50" t="s">
        <v>423</v>
      </c>
      <c r="AH115" s="41" t="s">
        <v>424</v>
      </c>
      <c r="AI115" s="84"/>
    </row>
    <row r="116" spans="1:46" ht="51">
      <c r="A116" s="1" t="s">
        <v>86</v>
      </c>
      <c r="B116" s="2" t="s">
        <v>43</v>
      </c>
      <c r="C116" s="2" t="s">
        <v>432</v>
      </c>
      <c r="D116" s="16" t="s">
        <v>433</v>
      </c>
      <c r="E116" s="16" t="s">
        <v>434</v>
      </c>
      <c r="F116" s="16" t="s">
        <v>74</v>
      </c>
      <c r="G116" s="17">
        <v>75</v>
      </c>
      <c r="H116" s="16" t="s">
        <v>101</v>
      </c>
      <c r="I116" s="16" t="s">
        <v>102</v>
      </c>
      <c r="J116" s="16" t="s">
        <v>50</v>
      </c>
      <c r="K116" s="16" t="s">
        <v>103</v>
      </c>
      <c r="L116" s="16" t="s">
        <v>52</v>
      </c>
      <c r="M116" s="19">
        <v>5.2941176470588234</v>
      </c>
      <c r="N116" s="20">
        <v>10000</v>
      </c>
      <c r="O116" s="21">
        <f t="shared" ref="O116:O123" si="30">S116*0.97</f>
        <v>8.1552749999999978</v>
      </c>
      <c r="P116" s="22">
        <v>5000</v>
      </c>
      <c r="Q116" s="23">
        <f t="shared" ref="Q116:Q123" si="31">S116*0.98</f>
        <v>8.2393499999999982</v>
      </c>
      <c r="R116" s="24">
        <v>2000</v>
      </c>
      <c r="S116" s="25">
        <f>8.85*0.95</f>
        <v>8.4074999999999989</v>
      </c>
      <c r="T116" s="26">
        <v>1000</v>
      </c>
      <c r="U116" s="27">
        <f t="shared" ref="U116:U123" si="32">S116*1.05</f>
        <v>8.8278749999999988</v>
      </c>
      <c r="V116" s="20">
        <v>500</v>
      </c>
      <c r="W116" s="28">
        <f t="shared" ref="W116:W123" si="33">S116*1.1</f>
        <v>9.2482499999999987</v>
      </c>
      <c r="X116" s="29">
        <f t="shared" ref="X116:X123" si="34">S116*3</f>
        <v>25.222499999999997</v>
      </c>
      <c r="Y116" s="30">
        <f t="shared" ref="Y116:Y123" si="35">W116*1.3</f>
        <v>12.022724999999999</v>
      </c>
      <c r="Z116" s="31">
        <f t="shared" ref="Z116:Z123" si="36">W116*1.2</f>
        <v>11.097899999999997</v>
      </c>
      <c r="AA116" s="29">
        <f t="shared" ref="AA116:AA123" si="37">2*Z116</f>
        <v>22.195799999999995</v>
      </c>
      <c r="AB116" s="30">
        <f t="shared" ref="AB116:AB123" si="38">Z116*1.3</f>
        <v>14.427269999999996</v>
      </c>
      <c r="AC116" s="31">
        <f t="shared" ref="AC116:AC123" si="39">Z116*1.2</f>
        <v>13.317479999999996</v>
      </c>
      <c r="AD116" s="16" t="s">
        <v>95</v>
      </c>
      <c r="AE116" s="16" t="s">
        <v>104</v>
      </c>
      <c r="AF116" s="16" t="s">
        <v>55</v>
      </c>
      <c r="AG116" s="32" t="s">
        <v>105</v>
      </c>
      <c r="AH116" s="33" t="s">
        <v>57</v>
      </c>
      <c r="AI116" s="8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</row>
    <row r="117" spans="1:46" ht="51">
      <c r="A117" s="1" t="s">
        <v>86</v>
      </c>
      <c r="B117" s="2" t="s">
        <v>43</v>
      </c>
      <c r="C117" s="2" t="s">
        <v>432</v>
      </c>
      <c r="D117" s="16" t="s">
        <v>106</v>
      </c>
      <c r="E117" s="16" t="s">
        <v>434</v>
      </c>
      <c r="F117" s="16" t="s">
        <v>74</v>
      </c>
      <c r="G117" s="17">
        <v>80</v>
      </c>
      <c r="H117" s="16" t="s">
        <v>107</v>
      </c>
      <c r="I117" s="16" t="s">
        <v>108</v>
      </c>
      <c r="J117" s="16" t="s">
        <v>50</v>
      </c>
      <c r="K117" s="16" t="s">
        <v>103</v>
      </c>
      <c r="L117" s="16" t="s">
        <v>52</v>
      </c>
      <c r="M117" s="19">
        <v>6.1764705882352944</v>
      </c>
      <c r="N117" s="20">
        <v>10000</v>
      </c>
      <c r="O117" s="21">
        <f t="shared" si="30"/>
        <v>8.6160249999999987</v>
      </c>
      <c r="P117" s="22">
        <v>5000</v>
      </c>
      <c r="Q117" s="23">
        <f t="shared" si="31"/>
        <v>8.7048499999999986</v>
      </c>
      <c r="R117" s="24">
        <v>2000</v>
      </c>
      <c r="S117" s="25">
        <f>9.35*0.95</f>
        <v>8.8824999999999985</v>
      </c>
      <c r="T117" s="26">
        <v>1000</v>
      </c>
      <c r="U117" s="27">
        <f t="shared" si="32"/>
        <v>9.3266249999999982</v>
      </c>
      <c r="V117" s="20">
        <v>500</v>
      </c>
      <c r="W117" s="28">
        <f t="shared" si="33"/>
        <v>9.7707499999999996</v>
      </c>
      <c r="X117" s="29">
        <f t="shared" si="34"/>
        <v>26.647499999999994</v>
      </c>
      <c r="Y117" s="30">
        <f t="shared" si="35"/>
        <v>12.701974999999999</v>
      </c>
      <c r="Z117" s="31">
        <f t="shared" si="36"/>
        <v>11.7249</v>
      </c>
      <c r="AA117" s="29">
        <f t="shared" si="37"/>
        <v>23.4498</v>
      </c>
      <c r="AB117" s="30">
        <f t="shared" si="38"/>
        <v>15.242370000000001</v>
      </c>
      <c r="AC117" s="31">
        <f t="shared" si="39"/>
        <v>14.069879999999999</v>
      </c>
      <c r="AD117" s="16" t="s">
        <v>95</v>
      </c>
      <c r="AE117" s="16" t="s">
        <v>104</v>
      </c>
      <c r="AF117" s="16" t="s">
        <v>55</v>
      </c>
      <c r="AG117" s="32" t="s">
        <v>105</v>
      </c>
      <c r="AH117" s="33" t="s">
        <v>57</v>
      </c>
      <c r="AI117" s="8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</row>
    <row r="118" spans="1:46" ht="51">
      <c r="A118" s="1" t="s">
        <v>86</v>
      </c>
      <c r="B118" s="2" t="s">
        <v>43</v>
      </c>
      <c r="C118" s="2" t="s">
        <v>432</v>
      </c>
      <c r="D118" s="16" t="s">
        <v>109</v>
      </c>
      <c r="E118" s="16" t="s">
        <v>434</v>
      </c>
      <c r="F118" s="16" t="s">
        <v>74</v>
      </c>
      <c r="G118" s="17">
        <v>80</v>
      </c>
      <c r="H118" s="16" t="s">
        <v>110</v>
      </c>
      <c r="I118" s="16" t="s">
        <v>102</v>
      </c>
      <c r="J118" s="16" t="s">
        <v>50</v>
      </c>
      <c r="K118" s="16" t="s">
        <v>103</v>
      </c>
      <c r="L118" s="16" t="s">
        <v>52</v>
      </c>
      <c r="M118" s="19">
        <v>6.1764705882352944</v>
      </c>
      <c r="N118" s="20">
        <v>10000</v>
      </c>
      <c r="O118" s="21">
        <f t="shared" si="30"/>
        <v>8.6160249999999987</v>
      </c>
      <c r="P118" s="22">
        <v>5000</v>
      </c>
      <c r="Q118" s="23">
        <f t="shared" si="31"/>
        <v>8.7048499999999986</v>
      </c>
      <c r="R118" s="24">
        <v>2000</v>
      </c>
      <c r="S118" s="25">
        <f>9.35*0.95</f>
        <v>8.8824999999999985</v>
      </c>
      <c r="T118" s="26">
        <v>1000</v>
      </c>
      <c r="U118" s="27">
        <f t="shared" si="32"/>
        <v>9.3266249999999982</v>
      </c>
      <c r="V118" s="20">
        <v>500</v>
      </c>
      <c r="W118" s="28">
        <f t="shared" si="33"/>
        <v>9.7707499999999996</v>
      </c>
      <c r="X118" s="29">
        <f t="shared" si="34"/>
        <v>26.647499999999994</v>
      </c>
      <c r="Y118" s="30">
        <f t="shared" si="35"/>
        <v>12.701974999999999</v>
      </c>
      <c r="Z118" s="31">
        <f t="shared" si="36"/>
        <v>11.7249</v>
      </c>
      <c r="AA118" s="29">
        <f t="shared" si="37"/>
        <v>23.4498</v>
      </c>
      <c r="AB118" s="30">
        <f t="shared" si="38"/>
        <v>15.242370000000001</v>
      </c>
      <c r="AC118" s="31">
        <f t="shared" si="39"/>
        <v>14.069879999999999</v>
      </c>
      <c r="AD118" s="16" t="s">
        <v>95</v>
      </c>
      <c r="AE118" s="16" t="s">
        <v>104</v>
      </c>
      <c r="AF118" s="16" t="s">
        <v>55</v>
      </c>
      <c r="AG118" s="32" t="s">
        <v>105</v>
      </c>
      <c r="AH118" s="33" t="s">
        <v>57</v>
      </c>
      <c r="AI118" s="8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</row>
    <row r="119" spans="1:46" ht="22.5" customHeight="1">
      <c r="A119" s="1" t="s">
        <v>86</v>
      </c>
      <c r="B119" s="2" t="s">
        <v>43</v>
      </c>
      <c r="C119" s="2" t="s">
        <v>432</v>
      </c>
      <c r="D119" s="16" t="s">
        <v>111</v>
      </c>
      <c r="E119" s="16" t="s">
        <v>434</v>
      </c>
      <c r="F119" s="16" t="s">
        <v>74</v>
      </c>
      <c r="G119" s="17">
        <v>80</v>
      </c>
      <c r="H119" s="16" t="s">
        <v>112</v>
      </c>
      <c r="I119" s="16" t="s">
        <v>113</v>
      </c>
      <c r="J119" s="16" t="s">
        <v>77</v>
      </c>
      <c r="K119" s="16" t="s">
        <v>103</v>
      </c>
      <c r="L119" s="16" t="s">
        <v>52</v>
      </c>
      <c r="M119" s="19">
        <v>6.1764705882352944</v>
      </c>
      <c r="N119" s="20">
        <v>10000</v>
      </c>
      <c r="O119" s="21">
        <f t="shared" si="30"/>
        <v>8.6160249999999987</v>
      </c>
      <c r="P119" s="22">
        <v>5000</v>
      </c>
      <c r="Q119" s="23">
        <f t="shared" si="31"/>
        <v>8.7048499999999986</v>
      </c>
      <c r="R119" s="24">
        <v>2000</v>
      </c>
      <c r="S119" s="25">
        <f>9.35*0.95</f>
        <v>8.8824999999999985</v>
      </c>
      <c r="T119" s="26">
        <v>1000</v>
      </c>
      <c r="U119" s="27">
        <f t="shared" si="32"/>
        <v>9.3266249999999982</v>
      </c>
      <c r="V119" s="20">
        <v>500</v>
      </c>
      <c r="W119" s="28">
        <f t="shared" si="33"/>
        <v>9.7707499999999996</v>
      </c>
      <c r="X119" s="29">
        <f t="shared" si="34"/>
        <v>26.647499999999994</v>
      </c>
      <c r="Y119" s="30">
        <f t="shared" si="35"/>
        <v>12.701974999999999</v>
      </c>
      <c r="Z119" s="31">
        <f t="shared" si="36"/>
        <v>11.7249</v>
      </c>
      <c r="AA119" s="29">
        <f t="shared" si="37"/>
        <v>23.4498</v>
      </c>
      <c r="AB119" s="30">
        <f t="shared" si="38"/>
        <v>15.242370000000001</v>
      </c>
      <c r="AC119" s="31">
        <f t="shared" si="39"/>
        <v>14.069879999999999</v>
      </c>
      <c r="AD119" s="16" t="s">
        <v>95</v>
      </c>
      <c r="AE119" s="16" t="s">
        <v>104</v>
      </c>
      <c r="AF119" s="16" t="s">
        <v>55</v>
      </c>
      <c r="AG119" s="32" t="s">
        <v>105</v>
      </c>
      <c r="AH119" s="33" t="s">
        <v>57</v>
      </c>
      <c r="AI119" s="8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</row>
    <row r="120" spans="1:46" ht="22.5" customHeight="1">
      <c r="A120" s="1" t="s">
        <v>86</v>
      </c>
      <c r="B120" s="2" t="s">
        <v>43</v>
      </c>
      <c r="C120" s="2" t="s">
        <v>432</v>
      </c>
      <c r="D120" s="16" t="s">
        <v>114</v>
      </c>
      <c r="E120" s="16" t="s">
        <v>434</v>
      </c>
      <c r="F120" s="16" t="s">
        <v>74</v>
      </c>
      <c r="G120" s="17">
        <v>80</v>
      </c>
      <c r="H120" s="16" t="s">
        <v>115</v>
      </c>
      <c r="I120" s="16" t="s">
        <v>116</v>
      </c>
      <c r="J120" s="16" t="s">
        <v>117</v>
      </c>
      <c r="K120" s="16" t="s">
        <v>103</v>
      </c>
      <c r="L120" s="16" t="s">
        <v>52</v>
      </c>
      <c r="M120" s="19">
        <v>6.1764705882352944</v>
      </c>
      <c r="N120" s="20">
        <v>10000</v>
      </c>
      <c r="O120" s="21">
        <f t="shared" si="30"/>
        <v>8.6160249999999987</v>
      </c>
      <c r="P120" s="22">
        <v>5000</v>
      </c>
      <c r="Q120" s="23">
        <f t="shared" si="31"/>
        <v>8.7048499999999986</v>
      </c>
      <c r="R120" s="24">
        <v>2000</v>
      </c>
      <c r="S120" s="25">
        <f>9.35*0.95</f>
        <v>8.8824999999999985</v>
      </c>
      <c r="T120" s="26">
        <v>1000</v>
      </c>
      <c r="U120" s="27">
        <f t="shared" si="32"/>
        <v>9.3266249999999982</v>
      </c>
      <c r="V120" s="20">
        <v>500</v>
      </c>
      <c r="W120" s="28">
        <f t="shared" si="33"/>
        <v>9.7707499999999996</v>
      </c>
      <c r="X120" s="29">
        <f t="shared" si="34"/>
        <v>26.647499999999994</v>
      </c>
      <c r="Y120" s="30">
        <f t="shared" si="35"/>
        <v>12.701974999999999</v>
      </c>
      <c r="Z120" s="31">
        <f t="shared" si="36"/>
        <v>11.7249</v>
      </c>
      <c r="AA120" s="29">
        <f t="shared" si="37"/>
        <v>23.4498</v>
      </c>
      <c r="AB120" s="30">
        <f t="shared" si="38"/>
        <v>15.242370000000001</v>
      </c>
      <c r="AC120" s="31">
        <f t="shared" si="39"/>
        <v>14.069879999999999</v>
      </c>
      <c r="AD120" s="16" t="s">
        <v>95</v>
      </c>
      <c r="AE120" s="16" t="s">
        <v>104</v>
      </c>
      <c r="AF120" s="16" t="s">
        <v>55</v>
      </c>
      <c r="AG120" s="32" t="s">
        <v>105</v>
      </c>
      <c r="AH120" s="33" t="s">
        <v>57</v>
      </c>
      <c r="AI120" s="8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</row>
    <row r="121" spans="1:46" ht="22.5" customHeight="1">
      <c r="A121" s="1" t="s">
        <v>86</v>
      </c>
      <c r="B121" s="2" t="s">
        <v>43</v>
      </c>
      <c r="C121" s="2" t="s">
        <v>432</v>
      </c>
      <c r="D121" s="16" t="s">
        <v>118</v>
      </c>
      <c r="E121" s="16" t="s">
        <v>434</v>
      </c>
      <c r="F121" s="16" t="s">
        <v>74</v>
      </c>
      <c r="G121" s="17">
        <v>80</v>
      </c>
      <c r="H121" s="16" t="s">
        <v>119</v>
      </c>
      <c r="I121" s="16" t="s">
        <v>120</v>
      </c>
      <c r="J121" s="16" t="s">
        <v>117</v>
      </c>
      <c r="K121" s="16" t="s">
        <v>103</v>
      </c>
      <c r="L121" s="16" t="s">
        <v>52</v>
      </c>
      <c r="M121" s="19">
        <v>6.1764705882352944</v>
      </c>
      <c r="N121" s="20">
        <v>10000</v>
      </c>
      <c r="O121" s="21">
        <f t="shared" si="30"/>
        <v>8.6160249999999987</v>
      </c>
      <c r="P121" s="22">
        <v>5000</v>
      </c>
      <c r="Q121" s="23">
        <f t="shared" si="31"/>
        <v>8.7048499999999986</v>
      </c>
      <c r="R121" s="24">
        <v>2000</v>
      </c>
      <c r="S121" s="25">
        <f>9.35*0.95</f>
        <v>8.8824999999999985</v>
      </c>
      <c r="T121" s="26">
        <v>1000</v>
      </c>
      <c r="U121" s="27">
        <f t="shared" si="32"/>
        <v>9.3266249999999982</v>
      </c>
      <c r="V121" s="20">
        <v>500</v>
      </c>
      <c r="W121" s="28">
        <f t="shared" si="33"/>
        <v>9.7707499999999996</v>
      </c>
      <c r="X121" s="29">
        <f t="shared" si="34"/>
        <v>26.647499999999994</v>
      </c>
      <c r="Y121" s="30">
        <f t="shared" si="35"/>
        <v>12.701974999999999</v>
      </c>
      <c r="Z121" s="31">
        <f t="shared" si="36"/>
        <v>11.7249</v>
      </c>
      <c r="AA121" s="29">
        <f t="shared" si="37"/>
        <v>23.4498</v>
      </c>
      <c r="AB121" s="30">
        <f t="shared" si="38"/>
        <v>15.242370000000001</v>
      </c>
      <c r="AC121" s="31">
        <f t="shared" si="39"/>
        <v>14.069879999999999</v>
      </c>
      <c r="AD121" s="16" t="s">
        <v>95</v>
      </c>
      <c r="AE121" s="16" t="s">
        <v>104</v>
      </c>
      <c r="AF121" s="16" t="s">
        <v>55</v>
      </c>
      <c r="AG121" s="32" t="s">
        <v>105</v>
      </c>
      <c r="AH121" s="33" t="s">
        <v>57</v>
      </c>
      <c r="AI121" s="8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</row>
    <row r="122" spans="1:46" ht="51">
      <c r="A122" s="1" t="s">
        <v>86</v>
      </c>
      <c r="B122" s="2" t="s">
        <v>43</v>
      </c>
      <c r="C122" s="2" t="s">
        <v>432</v>
      </c>
      <c r="D122" s="16" t="s">
        <v>121</v>
      </c>
      <c r="E122" s="16" t="s">
        <v>434</v>
      </c>
      <c r="F122" s="16" t="s">
        <v>74</v>
      </c>
      <c r="G122" s="17">
        <v>96</v>
      </c>
      <c r="H122" s="16" t="s">
        <v>122</v>
      </c>
      <c r="I122" s="16" t="s">
        <v>108</v>
      </c>
      <c r="J122" s="16" t="s">
        <v>50</v>
      </c>
      <c r="K122" s="16" t="s">
        <v>103</v>
      </c>
      <c r="L122" s="16" t="s">
        <v>52</v>
      </c>
      <c r="M122" s="19">
        <f>50/6.8</f>
        <v>7.3529411764705888</v>
      </c>
      <c r="N122" s="20">
        <v>10000</v>
      </c>
      <c r="O122" s="21">
        <f t="shared" si="30"/>
        <v>9.5421324999999992</v>
      </c>
      <c r="P122" s="22">
        <v>5000</v>
      </c>
      <c r="Q122" s="23">
        <f t="shared" si="31"/>
        <v>9.6405049999999992</v>
      </c>
      <c r="R122" s="24">
        <v>2000</v>
      </c>
      <c r="S122" s="25">
        <f>10.355*0.95</f>
        <v>9.8372499999999992</v>
      </c>
      <c r="T122" s="26">
        <v>1000</v>
      </c>
      <c r="U122" s="27">
        <f t="shared" si="32"/>
        <v>10.329112499999999</v>
      </c>
      <c r="V122" s="20">
        <v>500</v>
      </c>
      <c r="W122" s="28">
        <f t="shared" si="33"/>
        <v>10.820975000000001</v>
      </c>
      <c r="X122" s="29">
        <f t="shared" si="34"/>
        <v>29.511749999999999</v>
      </c>
      <c r="Y122" s="30">
        <f t="shared" si="35"/>
        <v>14.067267500000002</v>
      </c>
      <c r="Z122" s="31">
        <f t="shared" si="36"/>
        <v>12.98517</v>
      </c>
      <c r="AA122" s="29">
        <f t="shared" si="37"/>
        <v>25.97034</v>
      </c>
      <c r="AB122" s="30">
        <f t="shared" si="38"/>
        <v>16.880721000000001</v>
      </c>
      <c r="AC122" s="31">
        <f t="shared" si="39"/>
        <v>15.582203999999999</v>
      </c>
      <c r="AD122" s="16" t="s">
        <v>95</v>
      </c>
      <c r="AE122" s="16" t="s">
        <v>104</v>
      </c>
      <c r="AF122" s="16" t="s">
        <v>55</v>
      </c>
      <c r="AG122" s="32" t="s">
        <v>105</v>
      </c>
      <c r="AH122" s="33" t="s">
        <v>57</v>
      </c>
      <c r="AI122" s="8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</row>
    <row r="123" spans="1:46" s="70" customFormat="1" ht="51">
      <c r="A123" s="51" t="s">
        <v>198</v>
      </c>
      <c r="B123" s="52" t="s">
        <v>43</v>
      </c>
      <c r="C123" s="52" t="s">
        <v>432</v>
      </c>
      <c r="D123" s="18" t="s">
        <v>123</v>
      </c>
      <c r="E123" s="18" t="s">
        <v>434</v>
      </c>
      <c r="F123" s="18" t="s">
        <v>74</v>
      </c>
      <c r="G123" s="53">
        <v>96</v>
      </c>
      <c r="H123" s="18" t="s">
        <v>124</v>
      </c>
      <c r="I123" s="18" t="s">
        <v>102</v>
      </c>
      <c r="J123" s="18" t="s">
        <v>50</v>
      </c>
      <c r="K123" s="18" t="s">
        <v>78</v>
      </c>
      <c r="L123" s="18" t="s">
        <v>52</v>
      </c>
      <c r="M123" s="54">
        <v>7.3529411764705888</v>
      </c>
      <c r="N123" s="55">
        <v>10000</v>
      </c>
      <c r="O123" s="56">
        <f t="shared" si="30"/>
        <v>9.5421324999999992</v>
      </c>
      <c r="P123" s="57">
        <v>5000</v>
      </c>
      <c r="Q123" s="58">
        <f t="shared" si="31"/>
        <v>9.6405049999999992</v>
      </c>
      <c r="R123" s="59">
        <v>2000</v>
      </c>
      <c r="S123" s="60">
        <f>10.355*0.95</f>
        <v>9.8372499999999992</v>
      </c>
      <c r="T123" s="61">
        <v>1000</v>
      </c>
      <c r="U123" s="62">
        <f t="shared" si="32"/>
        <v>10.329112499999999</v>
      </c>
      <c r="V123" s="55">
        <v>500</v>
      </c>
      <c r="W123" s="63">
        <f t="shared" si="33"/>
        <v>10.820975000000001</v>
      </c>
      <c r="X123" s="64">
        <f t="shared" si="34"/>
        <v>29.511749999999999</v>
      </c>
      <c r="Y123" s="65">
        <f t="shared" si="35"/>
        <v>14.067267500000002</v>
      </c>
      <c r="Z123" s="66">
        <f t="shared" si="36"/>
        <v>12.98517</v>
      </c>
      <c r="AA123" s="64">
        <f t="shared" si="37"/>
        <v>25.97034</v>
      </c>
      <c r="AB123" s="65">
        <f t="shared" si="38"/>
        <v>16.880721000000001</v>
      </c>
      <c r="AC123" s="66">
        <f t="shared" si="39"/>
        <v>15.582203999999999</v>
      </c>
      <c r="AD123" s="18" t="s">
        <v>95</v>
      </c>
      <c r="AE123" s="18" t="s">
        <v>104</v>
      </c>
      <c r="AF123" s="18" t="s">
        <v>55</v>
      </c>
      <c r="AG123" s="67" t="s">
        <v>105</v>
      </c>
      <c r="AH123" s="68" t="s">
        <v>57</v>
      </c>
      <c r="AI123" s="84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</row>
    <row r="124" spans="1:46" s="34" customFormat="1" ht="34">
      <c r="A124" s="45" t="s">
        <v>198</v>
      </c>
      <c r="B124" s="46" t="s">
        <v>199</v>
      </c>
      <c r="C124" s="2" t="s">
        <v>435</v>
      </c>
      <c r="D124" s="16" t="s">
        <v>436</v>
      </c>
      <c r="E124" s="16" t="s">
        <v>437</v>
      </c>
      <c r="F124" s="16" t="s">
        <v>438</v>
      </c>
      <c r="G124" s="17">
        <v>120</v>
      </c>
      <c r="H124" s="16" t="s">
        <v>204</v>
      </c>
      <c r="I124" s="16" t="s">
        <v>205</v>
      </c>
      <c r="J124" s="16" t="s">
        <v>117</v>
      </c>
      <c r="K124" s="16" t="s">
        <v>206</v>
      </c>
      <c r="L124" s="16" t="s">
        <v>140</v>
      </c>
      <c r="M124" s="19">
        <v>13.489438834126858</v>
      </c>
      <c r="N124" s="20">
        <v>10000</v>
      </c>
      <c r="O124" s="21">
        <f t="shared" si="23"/>
        <v>17.46</v>
      </c>
      <c r="P124" s="22">
        <v>5000</v>
      </c>
      <c r="Q124" s="23">
        <f t="shared" si="24"/>
        <v>17.64</v>
      </c>
      <c r="R124" s="24">
        <v>2000</v>
      </c>
      <c r="S124" s="25">
        <v>18</v>
      </c>
      <c r="T124" s="26">
        <v>1000</v>
      </c>
      <c r="U124" s="27">
        <f t="shared" si="20"/>
        <v>18.900000000000002</v>
      </c>
      <c r="V124" s="20">
        <v>500</v>
      </c>
      <c r="W124" s="28">
        <f t="shared" si="21"/>
        <v>19.8</v>
      </c>
      <c r="X124" s="29">
        <f t="shared" si="25"/>
        <v>54</v>
      </c>
      <c r="Y124" s="30">
        <f t="shared" si="26"/>
        <v>25.740000000000002</v>
      </c>
      <c r="Z124" s="31">
        <f t="shared" si="22"/>
        <v>23.76</v>
      </c>
      <c r="AA124" s="29">
        <f t="shared" si="27"/>
        <v>47.52</v>
      </c>
      <c r="AB124" s="30">
        <f t="shared" si="28"/>
        <v>30.888000000000002</v>
      </c>
      <c r="AC124" s="31">
        <f t="shared" si="29"/>
        <v>28.512</v>
      </c>
      <c r="AD124" s="16" t="s">
        <v>439</v>
      </c>
      <c r="AE124" s="16" t="s">
        <v>207</v>
      </c>
      <c r="AF124" s="16" t="s">
        <v>55</v>
      </c>
      <c r="AG124" s="32" t="s">
        <v>105</v>
      </c>
      <c r="AH124" s="33" t="s">
        <v>57</v>
      </c>
      <c r="AI124" s="84"/>
      <c r="AR124" s="35"/>
      <c r="AS124" s="35"/>
      <c r="AT124" s="35"/>
    </row>
    <row r="125" spans="1:46" s="34" customFormat="1" ht="34">
      <c r="A125" s="45" t="s">
        <v>198</v>
      </c>
      <c r="B125" s="46" t="s">
        <v>199</v>
      </c>
      <c r="C125" s="2" t="s">
        <v>435</v>
      </c>
      <c r="D125" s="16" t="s">
        <v>440</v>
      </c>
      <c r="E125" s="16" t="s">
        <v>441</v>
      </c>
      <c r="F125" s="16" t="s">
        <v>438</v>
      </c>
      <c r="G125" s="17">
        <v>120</v>
      </c>
      <c r="H125" s="16" t="s">
        <v>209</v>
      </c>
      <c r="I125" s="16" t="s">
        <v>210</v>
      </c>
      <c r="J125" s="16" t="s">
        <v>211</v>
      </c>
      <c r="K125" s="16" t="s">
        <v>206</v>
      </c>
      <c r="L125" s="16" t="s">
        <v>140</v>
      </c>
      <c r="M125" s="19">
        <v>13.489438834126858</v>
      </c>
      <c r="N125" s="20">
        <v>10000</v>
      </c>
      <c r="O125" s="21">
        <f t="shared" si="23"/>
        <v>17.46</v>
      </c>
      <c r="P125" s="22">
        <v>5000</v>
      </c>
      <c r="Q125" s="23">
        <f t="shared" si="24"/>
        <v>17.64</v>
      </c>
      <c r="R125" s="24">
        <v>2000</v>
      </c>
      <c r="S125" s="25">
        <v>18</v>
      </c>
      <c r="T125" s="26">
        <v>1000</v>
      </c>
      <c r="U125" s="27">
        <f t="shared" si="20"/>
        <v>18.900000000000002</v>
      </c>
      <c r="V125" s="20">
        <v>500</v>
      </c>
      <c r="W125" s="28">
        <f t="shared" si="21"/>
        <v>19.8</v>
      </c>
      <c r="X125" s="29">
        <f t="shared" si="25"/>
        <v>54</v>
      </c>
      <c r="Y125" s="30">
        <f t="shared" si="26"/>
        <v>25.740000000000002</v>
      </c>
      <c r="Z125" s="31">
        <f t="shared" si="22"/>
        <v>23.76</v>
      </c>
      <c r="AA125" s="29">
        <f t="shared" si="27"/>
        <v>47.52</v>
      </c>
      <c r="AB125" s="30">
        <f t="shared" si="28"/>
        <v>30.888000000000002</v>
      </c>
      <c r="AC125" s="31">
        <f t="shared" si="29"/>
        <v>28.512</v>
      </c>
      <c r="AD125" s="16" t="s">
        <v>439</v>
      </c>
      <c r="AE125" s="16" t="s">
        <v>207</v>
      </c>
      <c r="AF125" s="16" t="s">
        <v>55</v>
      </c>
      <c r="AG125" s="32" t="s">
        <v>105</v>
      </c>
      <c r="AH125" s="33" t="s">
        <v>57</v>
      </c>
      <c r="AI125" s="84"/>
      <c r="AR125" s="35"/>
      <c r="AS125" s="35"/>
      <c r="AT125" s="35"/>
    </row>
    <row r="126" spans="1:46" s="34" customFormat="1" ht="34">
      <c r="A126" s="45" t="s">
        <v>198</v>
      </c>
      <c r="B126" s="46" t="s">
        <v>199</v>
      </c>
      <c r="C126" s="2" t="s">
        <v>435</v>
      </c>
      <c r="D126" s="16" t="s">
        <v>212</v>
      </c>
      <c r="E126" s="16" t="s">
        <v>441</v>
      </c>
      <c r="F126" s="16" t="s">
        <v>438</v>
      </c>
      <c r="G126" s="17">
        <v>120</v>
      </c>
      <c r="H126" s="16" t="s">
        <v>213</v>
      </c>
      <c r="I126" s="16" t="s">
        <v>214</v>
      </c>
      <c r="J126" s="16" t="s">
        <v>77</v>
      </c>
      <c r="K126" s="16" t="s">
        <v>206</v>
      </c>
      <c r="L126" s="16" t="s">
        <v>215</v>
      </c>
      <c r="M126" s="19">
        <v>13.489438834126858</v>
      </c>
      <c r="N126" s="20">
        <v>10000</v>
      </c>
      <c r="O126" s="21">
        <f t="shared" si="23"/>
        <v>17.46</v>
      </c>
      <c r="P126" s="22">
        <v>5000</v>
      </c>
      <c r="Q126" s="23">
        <f t="shared" si="24"/>
        <v>17.64</v>
      </c>
      <c r="R126" s="24">
        <v>2000</v>
      </c>
      <c r="S126" s="25">
        <v>18</v>
      </c>
      <c r="T126" s="26">
        <v>1000</v>
      </c>
      <c r="U126" s="27">
        <f t="shared" si="20"/>
        <v>18.900000000000002</v>
      </c>
      <c r="V126" s="20">
        <v>500</v>
      </c>
      <c r="W126" s="28">
        <f t="shared" si="21"/>
        <v>19.8</v>
      </c>
      <c r="X126" s="29">
        <f t="shared" si="25"/>
        <v>54</v>
      </c>
      <c r="Y126" s="30">
        <f t="shared" si="26"/>
        <v>25.740000000000002</v>
      </c>
      <c r="Z126" s="31">
        <f t="shared" si="22"/>
        <v>23.76</v>
      </c>
      <c r="AA126" s="29">
        <f t="shared" si="27"/>
        <v>47.52</v>
      </c>
      <c r="AB126" s="30">
        <f t="shared" si="28"/>
        <v>30.888000000000002</v>
      </c>
      <c r="AC126" s="31">
        <f t="shared" si="29"/>
        <v>28.512</v>
      </c>
      <c r="AD126" s="16" t="s">
        <v>439</v>
      </c>
      <c r="AE126" s="16" t="s">
        <v>207</v>
      </c>
      <c r="AF126" s="16" t="s">
        <v>55</v>
      </c>
      <c r="AG126" s="32" t="s">
        <v>105</v>
      </c>
      <c r="AH126" s="33" t="s">
        <v>57</v>
      </c>
      <c r="AI126" s="84"/>
      <c r="AR126" s="35"/>
      <c r="AS126" s="35"/>
      <c r="AT126" s="35"/>
    </row>
    <row r="127" spans="1:46" s="34" customFormat="1" ht="34">
      <c r="A127" s="45" t="s">
        <v>198</v>
      </c>
      <c r="B127" s="46" t="s">
        <v>199</v>
      </c>
      <c r="C127" s="2" t="s">
        <v>435</v>
      </c>
      <c r="D127" s="16" t="s">
        <v>216</v>
      </c>
      <c r="E127" s="16" t="s">
        <v>441</v>
      </c>
      <c r="F127" s="16" t="s">
        <v>438</v>
      </c>
      <c r="G127" s="17">
        <v>120</v>
      </c>
      <c r="H127" s="16" t="s">
        <v>217</v>
      </c>
      <c r="I127" s="16" t="s">
        <v>218</v>
      </c>
      <c r="J127" s="16" t="s">
        <v>219</v>
      </c>
      <c r="K127" s="16" t="s">
        <v>206</v>
      </c>
      <c r="L127" s="16" t="s">
        <v>215</v>
      </c>
      <c r="M127" s="19">
        <v>13.489438834126858</v>
      </c>
      <c r="N127" s="20">
        <v>10000</v>
      </c>
      <c r="O127" s="21">
        <f t="shared" si="23"/>
        <v>17.46</v>
      </c>
      <c r="P127" s="22">
        <v>5000</v>
      </c>
      <c r="Q127" s="23">
        <f t="shared" si="24"/>
        <v>17.64</v>
      </c>
      <c r="R127" s="24">
        <v>2000</v>
      </c>
      <c r="S127" s="25">
        <v>18</v>
      </c>
      <c r="T127" s="26">
        <v>1000</v>
      </c>
      <c r="U127" s="27">
        <f t="shared" si="20"/>
        <v>18.900000000000002</v>
      </c>
      <c r="V127" s="20">
        <v>500</v>
      </c>
      <c r="W127" s="28">
        <f t="shared" si="21"/>
        <v>19.8</v>
      </c>
      <c r="X127" s="29">
        <f t="shared" si="25"/>
        <v>54</v>
      </c>
      <c r="Y127" s="30">
        <f t="shared" si="26"/>
        <v>25.740000000000002</v>
      </c>
      <c r="Z127" s="31">
        <f t="shared" si="22"/>
        <v>23.76</v>
      </c>
      <c r="AA127" s="29">
        <f t="shared" si="27"/>
        <v>47.52</v>
      </c>
      <c r="AB127" s="30">
        <f t="shared" si="28"/>
        <v>30.888000000000002</v>
      </c>
      <c r="AC127" s="31">
        <f t="shared" si="29"/>
        <v>28.512</v>
      </c>
      <c r="AD127" s="16" t="s">
        <v>439</v>
      </c>
      <c r="AE127" s="16" t="s">
        <v>207</v>
      </c>
      <c r="AF127" s="16" t="s">
        <v>55</v>
      </c>
      <c r="AG127" s="32" t="s">
        <v>105</v>
      </c>
      <c r="AH127" s="33" t="s">
        <v>57</v>
      </c>
      <c r="AI127" s="84"/>
      <c r="AR127" s="35"/>
      <c r="AS127" s="35"/>
      <c r="AT127" s="35"/>
    </row>
    <row r="128" spans="1:46" s="34" customFormat="1" ht="34">
      <c r="A128" s="45" t="s">
        <v>198</v>
      </c>
      <c r="B128" s="46" t="s">
        <v>199</v>
      </c>
      <c r="C128" s="2" t="s">
        <v>435</v>
      </c>
      <c r="D128" s="16" t="s">
        <v>220</v>
      </c>
      <c r="E128" s="16" t="s">
        <v>441</v>
      </c>
      <c r="F128" s="16" t="s">
        <v>438</v>
      </c>
      <c r="G128" s="17">
        <v>120</v>
      </c>
      <c r="H128" s="16" t="s">
        <v>221</v>
      </c>
      <c r="I128" s="16" t="s">
        <v>222</v>
      </c>
      <c r="J128" s="16" t="s">
        <v>219</v>
      </c>
      <c r="K128" s="16" t="s">
        <v>206</v>
      </c>
      <c r="L128" s="16" t="s">
        <v>215</v>
      </c>
      <c r="M128" s="19">
        <v>13.573082976983999</v>
      </c>
      <c r="N128" s="20">
        <v>10000</v>
      </c>
      <c r="O128" s="21">
        <f t="shared" si="23"/>
        <v>17.46</v>
      </c>
      <c r="P128" s="22">
        <v>5000</v>
      </c>
      <c r="Q128" s="23">
        <f t="shared" si="24"/>
        <v>17.64</v>
      </c>
      <c r="R128" s="24">
        <v>2000</v>
      </c>
      <c r="S128" s="25">
        <v>18</v>
      </c>
      <c r="T128" s="26">
        <v>1000</v>
      </c>
      <c r="U128" s="27">
        <f t="shared" si="20"/>
        <v>18.900000000000002</v>
      </c>
      <c r="V128" s="20">
        <v>500</v>
      </c>
      <c r="W128" s="28">
        <f t="shared" si="21"/>
        <v>19.8</v>
      </c>
      <c r="X128" s="29">
        <f t="shared" si="25"/>
        <v>54</v>
      </c>
      <c r="Y128" s="30">
        <f t="shared" si="26"/>
        <v>25.740000000000002</v>
      </c>
      <c r="Z128" s="31">
        <f t="shared" si="22"/>
        <v>23.76</v>
      </c>
      <c r="AA128" s="29">
        <f t="shared" si="27"/>
        <v>47.52</v>
      </c>
      <c r="AB128" s="30">
        <f t="shared" si="28"/>
        <v>30.888000000000002</v>
      </c>
      <c r="AC128" s="31">
        <f t="shared" si="29"/>
        <v>28.512</v>
      </c>
      <c r="AD128" s="16" t="s">
        <v>439</v>
      </c>
      <c r="AE128" s="16" t="s">
        <v>207</v>
      </c>
      <c r="AF128" s="16" t="s">
        <v>55</v>
      </c>
      <c r="AG128" s="32" t="s">
        <v>105</v>
      </c>
      <c r="AH128" s="33" t="s">
        <v>57</v>
      </c>
      <c r="AI128" s="84"/>
      <c r="AR128" s="35"/>
      <c r="AS128" s="35"/>
      <c r="AT128" s="35"/>
    </row>
    <row r="129" spans="1:46" s="34" customFormat="1" ht="34">
      <c r="A129" s="45" t="s">
        <v>198</v>
      </c>
      <c r="B129" s="46" t="s">
        <v>199</v>
      </c>
      <c r="C129" s="2" t="s">
        <v>435</v>
      </c>
      <c r="D129" s="16" t="s">
        <v>442</v>
      </c>
      <c r="E129" s="16" t="s">
        <v>443</v>
      </c>
      <c r="F129" s="16" t="s">
        <v>438</v>
      </c>
      <c r="G129" s="17">
        <v>120</v>
      </c>
      <c r="H129" s="16" t="s">
        <v>224</v>
      </c>
      <c r="I129" s="16" t="s">
        <v>225</v>
      </c>
      <c r="J129" s="16" t="s">
        <v>219</v>
      </c>
      <c r="K129" s="16" t="s">
        <v>206</v>
      </c>
      <c r="L129" s="16" t="s">
        <v>215</v>
      </c>
      <c r="M129" s="19">
        <v>13.628705462698287</v>
      </c>
      <c r="N129" s="20">
        <v>10000</v>
      </c>
      <c r="O129" s="21">
        <f t="shared" si="23"/>
        <v>17.46</v>
      </c>
      <c r="P129" s="22">
        <v>5000</v>
      </c>
      <c r="Q129" s="23">
        <f t="shared" si="24"/>
        <v>17.64</v>
      </c>
      <c r="R129" s="24">
        <v>2000</v>
      </c>
      <c r="S129" s="25">
        <v>18</v>
      </c>
      <c r="T129" s="26">
        <v>1000</v>
      </c>
      <c r="U129" s="27">
        <f t="shared" si="20"/>
        <v>18.900000000000002</v>
      </c>
      <c r="V129" s="20">
        <v>500</v>
      </c>
      <c r="W129" s="28">
        <f t="shared" si="21"/>
        <v>19.8</v>
      </c>
      <c r="X129" s="29">
        <f t="shared" si="25"/>
        <v>54</v>
      </c>
      <c r="Y129" s="30">
        <f t="shared" si="26"/>
        <v>25.740000000000002</v>
      </c>
      <c r="Z129" s="31">
        <f t="shared" si="22"/>
        <v>23.76</v>
      </c>
      <c r="AA129" s="29">
        <f t="shared" si="27"/>
        <v>47.52</v>
      </c>
      <c r="AB129" s="30">
        <f t="shared" si="28"/>
        <v>30.888000000000002</v>
      </c>
      <c r="AC129" s="31">
        <f t="shared" si="29"/>
        <v>28.512</v>
      </c>
      <c r="AD129" s="16" t="s">
        <v>439</v>
      </c>
      <c r="AE129" s="16" t="s">
        <v>207</v>
      </c>
      <c r="AF129" s="16" t="s">
        <v>55</v>
      </c>
      <c r="AG129" s="32" t="s">
        <v>105</v>
      </c>
      <c r="AH129" s="33" t="s">
        <v>57</v>
      </c>
      <c r="AI129" s="84"/>
      <c r="AR129" s="35"/>
      <c r="AS129" s="35"/>
      <c r="AT129" s="35"/>
    </row>
    <row r="130" spans="1:46" s="34" customFormat="1" ht="34">
      <c r="A130" s="45" t="s">
        <v>198</v>
      </c>
      <c r="B130" s="46" t="s">
        <v>199</v>
      </c>
      <c r="C130" s="2" t="s">
        <v>435</v>
      </c>
      <c r="D130" s="16" t="s">
        <v>226</v>
      </c>
      <c r="E130" s="16" t="s">
        <v>441</v>
      </c>
      <c r="F130" s="16" t="s">
        <v>444</v>
      </c>
      <c r="G130" s="17">
        <v>150</v>
      </c>
      <c r="H130" s="16" t="s">
        <v>227</v>
      </c>
      <c r="I130" s="16" t="s">
        <v>228</v>
      </c>
      <c r="J130" s="16" t="s">
        <v>77</v>
      </c>
      <c r="K130" s="16" t="s">
        <v>206</v>
      </c>
      <c r="L130" s="16" t="s">
        <v>215</v>
      </c>
      <c r="M130" s="36" t="s">
        <v>229</v>
      </c>
      <c r="N130" s="20">
        <v>10000</v>
      </c>
      <c r="O130" s="21">
        <f t="shared" si="23"/>
        <v>22.31</v>
      </c>
      <c r="P130" s="22">
        <v>5000</v>
      </c>
      <c r="Q130" s="23">
        <f t="shared" si="24"/>
        <v>22.54</v>
      </c>
      <c r="R130" s="24">
        <v>2000</v>
      </c>
      <c r="S130" s="25">
        <v>23</v>
      </c>
      <c r="T130" s="26">
        <v>1000</v>
      </c>
      <c r="U130" s="27">
        <f t="shared" si="20"/>
        <v>24.150000000000002</v>
      </c>
      <c r="V130" s="20">
        <v>500</v>
      </c>
      <c r="W130" s="28">
        <f t="shared" si="21"/>
        <v>25.3</v>
      </c>
      <c r="X130" s="29">
        <f t="shared" si="25"/>
        <v>69</v>
      </c>
      <c r="Y130" s="30">
        <f t="shared" si="26"/>
        <v>32.89</v>
      </c>
      <c r="Z130" s="31">
        <f t="shared" si="22"/>
        <v>30.36</v>
      </c>
      <c r="AA130" s="29">
        <f t="shared" si="27"/>
        <v>60.72</v>
      </c>
      <c r="AB130" s="30">
        <f t="shared" si="28"/>
        <v>39.468000000000004</v>
      </c>
      <c r="AC130" s="31">
        <f t="shared" si="29"/>
        <v>36.431999999999995</v>
      </c>
      <c r="AD130" s="16" t="s">
        <v>313</v>
      </c>
      <c r="AE130" s="16" t="s">
        <v>230</v>
      </c>
      <c r="AF130" s="16" t="s">
        <v>55</v>
      </c>
      <c r="AG130" s="32" t="s">
        <v>56</v>
      </c>
      <c r="AH130" s="33" t="s">
        <v>57</v>
      </c>
      <c r="AI130" s="84"/>
      <c r="AR130" s="35"/>
      <c r="AS130" s="35"/>
      <c r="AT130" s="35"/>
    </row>
    <row r="131" spans="1:46" s="34" customFormat="1" ht="34">
      <c r="A131" s="45" t="s">
        <v>198</v>
      </c>
      <c r="B131" s="46" t="s">
        <v>199</v>
      </c>
      <c r="C131" s="2" t="s">
        <v>435</v>
      </c>
      <c r="D131" s="16" t="s">
        <v>231</v>
      </c>
      <c r="E131" s="16" t="s">
        <v>441</v>
      </c>
      <c r="F131" s="16" t="s">
        <v>444</v>
      </c>
      <c r="G131" s="17">
        <v>150</v>
      </c>
      <c r="H131" s="16" t="s">
        <v>204</v>
      </c>
      <c r="I131" s="16" t="s">
        <v>232</v>
      </c>
      <c r="J131" s="16" t="s">
        <v>77</v>
      </c>
      <c r="K131" s="16" t="s">
        <v>206</v>
      </c>
      <c r="L131" s="16" t="s">
        <v>215</v>
      </c>
      <c r="M131" s="36" t="s">
        <v>229</v>
      </c>
      <c r="N131" s="20">
        <v>10000</v>
      </c>
      <c r="O131" s="21">
        <f t="shared" si="23"/>
        <v>22.31</v>
      </c>
      <c r="P131" s="22">
        <v>5000</v>
      </c>
      <c r="Q131" s="23">
        <f t="shared" si="24"/>
        <v>22.54</v>
      </c>
      <c r="R131" s="24">
        <v>2000</v>
      </c>
      <c r="S131" s="25">
        <v>23</v>
      </c>
      <c r="T131" s="26">
        <v>1000</v>
      </c>
      <c r="U131" s="27">
        <f t="shared" si="20"/>
        <v>24.150000000000002</v>
      </c>
      <c r="V131" s="20">
        <v>500</v>
      </c>
      <c r="W131" s="28">
        <f t="shared" si="21"/>
        <v>25.3</v>
      </c>
      <c r="X131" s="29">
        <f t="shared" si="25"/>
        <v>69</v>
      </c>
      <c r="Y131" s="30">
        <f t="shared" si="26"/>
        <v>32.89</v>
      </c>
      <c r="Z131" s="31">
        <f t="shared" si="22"/>
        <v>30.36</v>
      </c>
      <c r="AA131" s="29">
        <f t="shared" si="27"/>
        <v>60.72</v>
      </c>
      <c r="AB131" s="30">
        <f t="shared" si="28"/>
        <v>39.468000000000004</v>
      </c>
      <c r="AC131" s="31">
        <f t="shared" si="29"/>
        <v>36.431999999999995</v>
      </c>
      <c r="AD131" s="16" t="s">
        <v>313</v>
      </c>
      <c r="AE131" s="16" t="s">
        <v>230</v>
      </c>
      <c r="AF131" s="16" t="s">
        <v>55</v>
      </c>
      <c r="AG131" s="32" t="s">
        <v>56</v>
      </c>
      <c r="AH131" s="33" t="s">
        <v>57</v>
      </c>
      <c r="AI131" s="84"/>
      <c r="AR131" s="35"/>
      <c r="AS131" s="35"/>
      <c r="AT131" s="35"/>
    </row>
    <row r="132" spans="1:46" s="34" customFormat="1" ht="34">
      <c r="A132" s="45" t="s">
        <v>198</v>
      </c>
      <c r="B132" s="46" t="s">
        <v>199</v>
      </c>
      <c r="C132" s="2" t="s">
        <v>435</v>
      </c>
      <c r="D132" s="16" t="s">
        <v>233</v>
      </c>
      <c r="E132" s="16" t="s">
        <v>441</v>
      </c>
      <c r="F132" s="16" t="s">
        <v>444</v>
      </c>
      <c r="G132" s="17">
        <v>150</v>
      </c>
      <c r="H132" s="16" t="s">
        <v>234</v>
      </c>
      <c r="I132" s="16" t="s">
        <v>235</v>
      </c>
      <c r="J132" s="16" t="s">
        <v>77</v>
      </c>
      <c r="K132" s="16" t="s">
        <v>206</v>
      </c>
      <c r="L132" s="16" t="s">
        <v>215</v>
      </c>
      <c r="M132" s="36" t="s">
        <v>229</v>
      </c>
      <c r="N132" s="20">
        <v>10000</v>
      </c>
      <c r="O132" s="21">
        <f t="shared" si="23"/>
        <v>22.31</v>
      </c>
      <c r="P132" s="22">
        <v>5000</v>
      </c>
      <c r="Q132" s="23">
        <f t="shared" si="24"/>
        <v>22.54</v>
      </c>
      <c r="R132" s="24">
        <v>2000</v>
      </c>
      <c r="S132" s="25">
        <v>23</v>
      </c>
      <c r="T132" s="26">
        <v>1000</v>
      </c>
      <c r="U132" s="27">
        <f t="shared" si="20"/>
        <v>24.150000000000002</v>
      </c>
      <c r="V132" s="20">
        <v>500</v>
      </c>
      <c r="W132" s="28">
        <f t="shared" si="21"/>
        <v>25.3</v>
      </c>
      <c r="X132" s="29">
        <f t="shared" si="25"/>
        <v>69</v>
      </c>
      <c r="Y132" s="30">
        <f t="shared" si="26"/>
        <v>32.89</v>
      </c>
      <c r="Z132" s="31">
        <f t="shared" si="22"/>
        <v>30.36</v>
      </c>
      <c r="AA132" s="29">
        <f t="shared" si="27"/>
        <v>60.72</v>
      </c>
      <c r="AB132" s="30">
        <f t="shared" si="28"/>
        <v>39.468000000000004</v>
      </c>
      <c r="AC132" s="31">
        <f t="shared" si="29"/>
        <v>36.431999999999995</v>
      </c>
      <c r="AD132" s="16" t="s">
        <v>313</v>
      </c>
      <c r="AE132" s="16" t="s">
        <v>230</v>
      </c>
      <c r="AF132" s="16" t="s">
        <v>55</v>
      </c>
      <c r="AG132" s="32" t="s">
        <v>56</v>
      </c>
      <c r="AH132" s="33" t="s">
        <v>57</v>
      </c>
      <c r="AI132" s="84"/>
      <c r="AR132" s="35"/>
      <c r="AS132" s="35"/>
      <c r="AT132" s="35"/>
    </row>
    <row r="133" spans="1:46" s="34" customFormat="1" ht="34">
      <c r="A133" s="45" t="s">
        <v>198</v>
      </c>
      <c r="B133" s="46" t="s">
        <v>199</v>
      </c>
      <c r="C133" s="2" t="s">
        <v>435</v>
      </c>
      <c r="D133" s="16" t="s">
        <v>236</v>
      </c>
      <c r="E133" s="16" t="s">
        <v>441</v>
      </c>
      <c r="F133" s="16" t="s">
        <v>444</v>
      </c>
      <c r="G133" s="17">
        <v>150</v>
      </c>
      <c r="H133" s="16" t="s">
        <v>237</v>
      </c>
      <c r="I133" s="16" t="s">
        <v>238</v>
      </c>
      <c r="J133" s="16" t="s">
        <v>77</v>
      </c>
      <c r="K133" s="16" t="s">
        <v>206</v>
      </c>
      <c r="L133" s="16" t="s">
        <v>215</v>
      </c>
      <c r="M133" s="36" t="s">
        <v>229</v>
      </c>
      <c r="N133" s="20">
        <v>10000</v>
      </c>
      <c r="O133" s="21">
        <f t="shared" si="23"/>
        <v>22.31</v>
      </c>
      <c r="P133" s="22">
        <v>5000</v>
      </c>
      <c r="Q133" s="23">
        <f t="shared" si="24"/>
        <v>22.54</v>
      </c>
      <c r="R133" s="24">
        <v>2000</v>
      </c>
      <c r="S133" s="25">
        <v>23</v>
      </c>
      <c r="T133" s="26">
        <v>1000</v>
      </c>
      <c r="U133" s="27">
        <f t="shared" si="20"/>
        <v>24.150000000000002</v>
      </c>
      <c r="V133" s="20">
        <v>500</v>
      </c>
      <c r="W133" s="28">
        <f t="shared" si="21"/>
        <v>25.3</v>
      </c>
      <c r="X133" s="29">
        <f t="shared" si="25"/>
        <v>69</v>
      </c>
      <c r="Y133" s="30">
        <f t="shared" si="26"/>
        <v>32.89</v>
      </c>
      <c r="Z133" s="31">
        <f t="shared" si="22"/>
        <v>30.36</v>
      </c>
      <c r="AA133" s="29">
        <f t="shared" si="27"/>
        <v>60.72</v>
      </c>
      <c r="AB133" s="30">
        <f t="shared" si="28"/>
        <v>39.468000000000004</v>
      </c>
      <c r="AC133" s="31">
        <f t="shared" si="29"/>
        <v>36.431999999999995</v>
      </c>
      <c r="AD133" s="16" t="s">
        <v>313</v>
      </c>
      <c r="AE133" s="16" t="s">
        <v>230</v>
      </c>
      <c r="AF133" s="16" t="s">
        <v>55</v>
      </c>
      <c r="AG133" s="32" t="s">
        <v>56</v>
      </c>
      <c r="AH133" s="33" t="s">
        <v>57</v>
      </c>
      <c r="AI133" s="84"/>
      <c r="AR133" s="35"/>
      <c r="AS133" s="35"/>
      <c r="AT133" s="35"/>
    </row>
    <row r="134" spans="1:46" s="34" customFormat="1" ht="34">
      <c r="A134" s="45" t="s">
        <v>198</v>
      </c>
      <c r="B134" s="46" t="s">
        <v>199</v>
      </c>
      <c r="C134" s="2" t="s">
        <v>435</v>
      </c>
      <c r="D134" s="16" t="s">
        <v>239</v>
      </c>
      <c r="E134" s="16" t="s">
        <v>441</v>
      </c>
      <c r="F134" s="16" t="s">
        <v>444</v>
      </c>
      <c r="G134" s="17">
        <v>150</v>
      </c>
      <c r="H134" s="16" t="s">
        <v>240</v>
      </c>
      <c r="I134" s="16" t="s">
        <v>241</v>
      </c>
      <c r="J134" s="16" t="s">
        <v>77</v>
      </c>
      <c r="K134" s="16" t="s">
        <v>206</v>
      </c>
      <c r="L134" s="16" t="s">
        <v>215</v>
      </c>
      <c r="M134" s="36" t="s">
        <v>229</v>
      </c>
      <c r="N134" s="20">
        <v>10000</v>
      </c>
      <c r="O134" s="21">
        <f t="shared" si="23"/>
        <v>22.31</v>
      </c>
      <c r="P134" s="22">
        <v>5000</v>
      </c>
      <c r="Q134" s="23">
        <f t="shared" si="24"/>
        <v>22.54</v>
      </c>
      <c r="R134" s="24">
        <v>2000</v>
      </c>
      <c r="S134" s="25">
        <v>23</v>
      </c>
      <c r="T134" s="26">
        <v>1000</v>
      </c>
      <c r="U134" s="27">
        <f t="shared" si="20"/>
        <v>24.150000000000002</v>
      </c>
      <c r="V134" s="20">
        <v>500</v>
      </c>
      <c r="W134" s="28">
        <f t="shared" si="21"/>
        <v>25.3</v>
      </c>
      <c r="X134" s="29">
        <f t="shared" si="25"/>
        <v>69</v>
      </c>
      <c r="Y134" s="30">
        <f t="shared" si="26"/>
        <v>32.89</v>
      </c>
      <c r="Z134" s="31">
        <f t="shared" si="22"/>
        <v>30.36</v>
      </c>
      <c r="AA134" s="29">
        <f t="shared" si="27"/>
        <v>60.72</v>
      </c>
      <c r="AB134" s="30">
        <f t="shared" si="28"/>
        <v>39.468000000000004</v>
      </c>
      <c r="AC134" s="31">
        <f t="shared" si="29"/>
        <v>36.431999999999995</v>
      </c>
      <c r="AD134" s="16" t="s">
        <v>313</v>
      </c>
      <c r="AE134" s="16" t="s">
        <v>230</v>
      </c>
      <c r="AF134" s="16" t="s">
        <v>55</v>
      </c>
      <c r="AG134" s="32" t="s">
        <v>56</v>
      </c>
      <c r="AH134" s="33" t="s">
        <v>57</v>
      </c>
      <c r="AI134" s="84"/>
      <c r="AR134" s="35"/>
      <c r="AS134" s="35"/>
      <c r="AT134" s="35"/>
    </row>
    <row r="135" spans="1:46" s="34" customFormat="1" ht="34">
      <c r="A135" s="45" t="s">
        <v>198</v>
      </c>
      <c r="B135" s="46" t="s">
        <v>199</v>
      </c>
      <c r="C135" s="2" t="s">
        <v>435</v>
      </c>
      <c r="D135" s="16" t="s">
        <v>243</v>
      </c>
      <c r="E135" s="16" t="s">
        <v>441</v>
      </c>
      <c r="F135" s="16" t="s">
        <v>444</v>
      </c>
      <c r="G135" s="17">
        <v>150</v>
      </c>
      <c r="H135" s="16" t="s">
        <v>244</v>
      </c>
      <c r="I135" s="16" t="s">
        <v>245</v>
      </c>
      <c r="J135" s="16" t="s">
        <v>77</v>
      </c>
      <c r="K135" s="16" t="s">
        <v>206</v>
      </c>
      <c r="L135" s="16" t="s">
        <v>215</v>
      </c>
      <c r="M135" s="36" t="s">
        <v>229</v>
      </c>
      <c r="N135" s="20">
        <v>10000</v>
      </c>
      <c r="O135" s="21">
        <f t="shared" si="23"/>
        <v>22.31</v>
      </c>
      <c r="P135" s="22">
        <v>5000</v>
      </c>
      <c r="Q135" s="23">
        <f t="shared" si="24"/>
        <v>22.54</v>
      </c>
      <c r="R135" s="24">
        <v>2000</v>
      </c>
      <c r="S135" s="25">
        <v>23</v>
      </c>
      <c r="T135" s="26">
        <v>1000</v>
      </c>
      <c r="U135" s="27">
        <f t="shared" si="20"/>
        <v>24.150000000000002</v>
      </c>
      <c r="V135" s="20">
        <v>500</v>
      </c>
      <c r="W135" s="28">
        <f t="shared" si="21"/>
        <v>25.3</v>
      </c>
      <c r="X135" s="29">
        <f t="shared" si="25"/>
        <v>69</v>
      </c>
      <c r="Y135" s="30">
        <f t="shared" si="26"/>
        <v>32.89</v>
      </c>
      <c r="Z135" s="31">
        <f t="shared" si="22"/>
        <v>30.36</v>
      </c>
      <c r="AA135" s="29">
        <f t="shared" si="27"/>
        <v>60.72</v>
      </c>
      <c r="AB135" s="30">
        <f t="shared" si="28"/>
        <v>39.468000000000004</v>
      </c>
      <c r="AC135" s="31">
        <f t="shared" si="29"/>
        <v>36.431999999999995</v>
      </c>
      <c r="AD135" s="16" t="s">
        <v>313</v>
      </c>
      <c r="AE135" s="16" t="s">
        <v>230</v>
      </c>
      <c r="AF135" s="16" t="s">
        <v>55</v>
      </c>
      <c r="AG135" s="32" t="s">
        <v>56</v>
      </c>
      <c r="AH135" s="33" t="s">
        <v>57</v>
      </c>
      <c r="AI135" s="84"/>
      <c r="AR135" s="35"/>
      <c r="AS135" s="35"/>
      <c r="AT135" s="35"/>
    </row>
    <row r="136" spans="1:46" s="34" customFormat="1" ht="34">
      <c r="A136" s="45" t="s">
        <v>198</v>
      </c>
      <c r="B136" s="46" t="s">
        <v>199</v>
      </c>
      <c r="C136" s="2" t="s">
        <v>435</v>
      </c>
      <c r="D136" s="16" t="s">
        <v>246</v>
      </c>
      <c r="E136" s="16" t="s">
        <v>441</v>
      </c>
      <c r="F136" s="16" t="s">
        <v>444</v>
      </c>
      <c r="G136" s="17">
        <v>150</v>
      </c>
      <c r="H136" s="16" t="s">
        <v>221</v>
      </c>
      <c r="I136" s="16" t="s">
        <v>247</v>
      </c>
      <c r="J136" s="16" t="s">
        <v>77</v>
      </c>
      <c r="K136" s="16" t="s">
        <v>206</v>
      </c>
      <c r="L136" s="16" t="s">
        <v>215</v>
      </c>
      <c r="M136" s="36" t="s">
        <v>229</v>
      </c>
      <c r="N136" s="20">
        <v>10000</v>
      </c>
      <c r="O136" s="21">
        <f t="shared" si="23"/>
        <v>22.31</v>
      </c>
      <c r="P136" s="22">
        <v>5000</v>
      </c>
      <c r="Q136" s="23">
        <f t="shared" si="24"/>
        <v>22.54</v>
      </c>
      <c r="R136" s="24">
        <v>2000</v>
      </c>
      <c r="S136" s="25">
        <v>23</v>
      </c>
      <c r="T136" s="26">
        <v>1000</v>
      </c>
      <c r="U136" s="27">
        <f t="shared" si="20"/>
        <v>24.150000000000002</v>
      </c>
      <c r="V136" s="20">
        <v>500</v>
      </c>
      <c r="W136" s="28">
        <f t="shared" si="21"/>
        <v>25.3</v>
      </c>
      <c r="X136" s="29">
        <f t="shared" si="25"/>
        <v>69</v>
      </c>
      <c r="Y136" s="30">
        <f t="shared" si="26"/>
        <v>32.89</v>
      </c>
      <c r="Z136" s="31">
        <f t="shared" si="22"/>
        <v>30.36</v>
      </c>
      <c r="AA136" s="29">
        <f t="shared" si="27"/>
        <v>60.72</v>
      </c>
      <c r="AB136" s="30">
        <f t="shared" si="28"/>
        <v>39.468000000000004</v>
      </c>
      <c r="AC136" s="31">
        <f t="shared" si="29"/>
        <v>36.431999999999995</v>
      </c>
      <c r="AD136" s="16" t="s">
        <v>313</v>
      </c>
      <c r="AE136" s="16" t="s">
        <v>230</v>
      </c>
      <c r="AF136" s="16" t="s">
        <v>55</v>
      </c>
      <c r="AG136" s="32" t="s">
        <v>56</v>
      </c>
      <c r="AH136" s="33" t="s">
        <v>57</v>
      </c>
      <c r="AI136" s="84"/>
      <c r="AR136" s="35"/>
      <c r="AS136" s="35"/>
      <c r="AT136" s="35"/>
    </row>
    <row r="137" spans="1:46" s="34" customFormat="1" ht="34">
      <c r="A137" s="45" t="s">
        <v>198</v>
      </c>
      <c r="B137" s="46" t="s">
        <v>199</v>
      </c>
      <c r="C137" s="2" t="s">
        <v>435</v>
      </c>
      <c r="D137" s="16" t="s">
        <v>248</v>
      </c>
      <c r="E137" s="16" t="s">
        <v>441</v>
      </c>
      <c r="F137" s="16" t="s">
        <v>444</v>
      </c>
      <c r="G137" s="17">
        <v>150</v>
      </c>
      <c r="H137" s="16" t="s">
        <v>249</v>
      </c>
      <c r="I137" s="16" t="s">
        <v>250</v>
      </c>
      <c r="J137" s="16" t="s">
        <v>77</v>
      </c>
      <c r="K137" s="16" t="s">
        <v>206</v>
      </c>
      <c r="L137" s="16" t="s">
        <v>215</v>
      </c>
      <c r="M137" s="36" t="s">
        <v>229</v>
      </c>
      <c r="N137" s="20">
        <v>10000</v>
      </c>
      <c r="O137" s="21">
        <f t="shared" si="23"/>
        <v>22.31</v>
      </c>
      <c r="P137" s="22">
        <v>5000</v>
      </c>
      <c r="Q137" s="23">
        <f t="shared" si="24"/>
        <v>22.54</v>
      </c>
      <c r="R137" s="24">
        <v>2000</v>
      </c>
      <c r="S137" s="25">
        <v>23</v>
      </c>
      <c r="T137" s="26">
        <v>1000</v>
      </c>
      <c r="U137" s="27">
        <f t="shared" si="20"/>
        <v>24.150000000000002</v>
      </c>
      <c r="V137" s="20">
        <v>500</v>
      </c>
      <c r="W137" s="28">
        <f t="shared" si="21"/>
        <v>25.3</v>
      </c>
      <c r="X137" s="29">
        <f t="shared" si="25"/>
        <v>69</v>
      </c>
      <c r="Y137" s="30">
        <f t="shared" si="26"/>
        <v>32.89</v>
      </c>
      <c r="Z137" s="31">
        <f t="shared" si="22"/>
        <v>30.36</v>
      </c>
      <c r="AA137" s="29">
        <f t="shared" si="27"/>
        <v>60.72</v>
      </c>
      <c r="AB137" s="30">
        <f t="shared" si="28"/>
        <v>39.468000000000004</v>
      </c>
      <c r="AC137" s="31">
        <f t="shared" si="29"/>
        <v>36.431999999999995</v>
      </c>
      <c r="AD137" s="16" t="s">
        <v>313</v>
      </c>
      <c r="AE137" s="16" t="s">
        <v>230</v>
      </c>
      <c r="AF137" s="16" t="s">
        <v>55</v>
      </c>
      <c r="AG137" s="32" t="s">
        <v>56</v>
      </c>
      <c r="AH137" s="33" t="s">
        <v>57</v>
      </c>
      <c r="AI137" s="84"/>
      <c r="AR137" s="35"/>
      <c r="AS137" s="35"/>
      <c r="AT137" s="35"/>
    </row>
    <row r="138" spans="1:46" s="34" customFormat="1" ht="34">
      <c r="A138" s="45" t="s">
        <v>198</v>
      </c>
      <c r="B138" s="46"/>
      <c r="C138" s="2" t="s">
        <v>435</v>
      </c>
      <c r="D138" s="16" t="s">
        <v>251</v>
      </c>
      <c r="E138" s="16" t="s">
        <v>441</v>
      </c>
      <c r="F138" s="16" t="s">
        <v>444</v>
      </c>
      <c r="G138" s="17">
        <v>150</v>
      </c>
      <c r="H138" s="16" t="s">
        <v>252</v>
      </c>
      <c r="I138" s="16" t="s">
        <v>253</v>
      </c>
      <c r="J138" s="16" t="s">
        <v>77</v>
      </c>
      <c r="K138" s="16" t="s">
        <v>206</v>
      </c>
      <c r="L138" s="16" t="s">
        <v>215</v>
      </c>
      <c r="M138" s="36" t="s">
        <v>229</v>
      </c>
      <c r="N138" s="20">
        <v>10000</v>
      </c>
      <c r="O138" s="21">
        <f t="shared" si="23"/>
        <v>22.31</v>
      </c>
      <c r="P138" s="22">
        <v>5000</v>
      </c>
      <c r="Q138" s="23">
        <f t="shared" si="24"/>
        <v>22.54</v>
      </c>
      <c r="R138" s="24">
        <v>2000</v>
      </c>
      <c r="S138" s="25">
        <v>23</v>
      </c>
      <c r="T138" s="26">
        <v>1000</v>
      </c>
      <c r="U138" s="27">
        <f t="shared" si="20"/>
        <v>24.150000000000002</v>
      </c>
      <c r="V138" s="20">
        <v>500</v>
      </c>
      <c r="W138" s="28">
        <f t="shared" si="21"/>
        <v>25.3</v>
      </c>
      <c r="X138" s="29">
        <f t="shared" si="25"/>
        <v>69</v>
      </c>
      <c r="Y138" s="30">
        <f t="shared" si="26"/>
        <v>32.89</v>
      </c>
      <c r="Z138" s="31">
        <f t="shared" si="22"/>
        <v>30.36</v>
      </c>
      <c r="AA138" s="29">
        <f t="shared" si="27"/>
        <v>60.72</v>
      </c>
      <c r="AB138" s="30">
        <f t="shared" si="28"/>
        <v>39.468000000000004</v>
      </c>
      <c r="AC138" s="31">
        <f t="shared" si="29"/>
        <v>36.431999999999995</v>
      </c>
      <c r="AD138" s="16" t="s">
        <v>313</v>
      </c>
      <c r="AE138" s="16" t="s">
        <v>230</v>
      </c>
      <c r="AF138" s="16" t="s">
        <v>55</v>
      </c>
      <c r="AG138" s="32" t="s">
        <v>56</v>
      </c>
      <c r="AH138" s="33" t="s">
        <v>57</v>
      </c>
      <c r="AI138" s="84"/>
      <c r="AR138" s="35"/>
      <c r="AS138" s="35"/>
      <c r="AT138" s="35"/>
    </row>
    <row r="139" spans="1:46" s="34" customFormat="1" ht="34">
      <c r="A139" s="45" t="s">
        <v>198</v>
      </c>
      <c r="B139" s="46" t="s">
        <v>199</v>
      </c>
      <c r="C139" s="2" t="s">
        <v>435</v>
      </c>
      <c r="D139" s="16" t="s">
        <v>254</v>
      </c>
      <c r="E139" s="16" t="s">
        <v>441</v>
      </c>
      <c r="F139" s="16" t="s">
        <v>444</v>
      </c>
      <c r="G139" s="17">
        <v>200</v>
      </c>
      <c r="H139" s="16" t="s">
        <v>256</v>
      </c>
      <c r="I139" s="16" t="s">
        <v>228</v>
      </c>
      <c r="J139" s="16" t="s">
        <v>77</v>
      </c>
      <c r="K139" s="16" t="s">
        <v>206</v>
      </c>
      <c r="L139" s="16" t="s">
        <v>215</v>
      </c>
      <c r="M139" s="36" t="s">
        <v>445</v>
      </c>
      <c r="N139" s="20">
        <v>10000</v>
      </c>
      <c r="O139" s="21">
        <f t="shared" si="23"/>
        <v>27.16</v>
      </c>
      <c r="P139" s="22">
        <v>5000</v>
      </c>
      <c r="Q139" s="23">
        <f t="shared" si="24"/>
        <v>27.439999999999998</v>
      </c>
      <c r="R139" s="24">
        <v>2000</v>
      </c>
      <c r="S139" s="25">
        <v>28</v>
      </c>
      <c r="T139" s="26">
        <v>1000</v>
      </c>
      <c r="U139" s="27">
        <f t="shared" si="20"/>
        <v>29.400000000000002</v>
      </c>
      <c r="V139" s="20">
        <v>500</v>
      </c>
      <c r="W139" s="28">
        <f t="shared" si="21"/>
        <v>30.800000000000004</v>
      </c>
      <c r="X139" s="29">
        <f t="shared" si="25"/>
        <v>84</v>
      </c>
      <c r="Y139" s="30">
        <f t="shared" si="26"/>
        <v>40.040000000000006</v>
      </c>
      <c r="Z139" s="31">
        <f t="shared" si="22"/>
        <v>36.96</v>
      </c>
      <c r="AA139" s="29">
        <f t="shared" si="27"/>
        <v>73.92</v>
      </c>
      <c r="AB139" s="30">
        <f t="shared" si="28"/>
        <v>48.048000000000002</v>
      </c>
      <c r="AC139" s="31">
        <f t="shared" si="29"/>
        <v>44.351999999999997</v>
      </c>
      <c r="AD139" s="16" t="s">
        <v>313</v>
      </c>
      <c r="AE139" s="16" t="s">
        <v>242</v>
      </c>
      <c r="AF139" s="16" t="s">
        <v>55</v>
      </c>
      <c r="AG139" s="32" t="s">
        <v>56</v>
      </c>
      <c r="AH139" s="33" t="s">
        <v>57</v>
      </c>
      <c r="AI139" s="84"/>
      <c r="AR139" s="35"/>
      <c r="AS139" s="35"/>
      <c r="AT139" s="35"/>
    </row>
    <row r="140" spans="1:46" s="34" customFormat="1" ht="34">
      <c r="A140" s="45" t="s">
        <v>198</v>
      </c>
      <c r="B140" s="46" t="s">
        <v>199</v>
      </c>
      <c r="C140" s="2" t="s">
        <v>435</v>
      </c>
      <c r="D140" s="16" t="s">
        <v>258</v>
      </c>
      <c r="E140" s="16" t="s">
        <v>441</v>
      </c>
      <c r="F140" s="16" t="s">
        <v>444</v>
      </c>
      <c r="G140" s="17">
        <v>200</v>
      </c>
      <c r="H140" s="16" t="s">
        <v>256</v>
      </c>
      <c r="I140" s="16" t="s">
        <v>228</v>
      </c>
      <c r="J140" s="16" t="s">
        <v>77</v>
      </c>
      <c r="K140" s="16" t="s">
        <v>206</v>
      </c>
      <c r="L140" s="16" t="s">
        <v>215</v>
      </c>
      <c r="M140" s="36" t="s">
        <v>445</v>
      </c>
      <c r="N140" s="20">
        <v>10000</v>
      </c>
      <c r="O140" s="21">
        <f t="shared" si="23"/>
        <v>27.16</v>
      </c>
      <c r="P140" s="22">
        <v>5000</v>
      </c>
      <c r="Q140" s="23">
        <f t="shared" si="24"/>
        <v>27.439999999999998</v>
      </c>
      <c r="R140" s="24">
        <v>2000</v>
      </c>
      <c r="S140" s="25">
        <v>28</v>
      </c>
      <c r="T140" s="26">
        <v>1000</v>
      </c>
      <c r="U140" s="27">
        <f t="shared" si="20"/>
        <v>29.400000000000002</v>
      </c>
      <c r="V140" s="20">
        <v>500</v>
      </c>
      <c r="W140" s="28">
        <f t="shared" si="21"/>
        <v>30.800000000000004</v>
      </c>
      <c r="X140" s="29">
        <f t="shared" si="25"/>
        <v>84</v>
      </c>
      <c r="Y140" s="30">
        <f t="shared" si="26"/>
        <v>40.040000000000006</v>
      </c>
      <c r="Z140" s="31">
        <f t="shared" si="22"/>
        <v>36.96</v>
      </c>
      <c r="AA140" s="29">
        <f t="shared" si="27"/>
        <v>73.92</v>
      </c>
      <c r="AB140" s="30">
        <f t="shared" si="28"/>
        <v>48.048000000000002</v>
      </c>
      <c r="AC140" s="31">
        <f t="shared" si="29"/>
        <v>44.351999999999997</v>
      </c>
      <c r="AD140" s="16" t="s">
        <v>313</v>
      </c>
      <c r="AE140" s="16" t="s">
        <v>242</v>
      </c>
      <c r="AF140" s="16" t="s">
        <v>55</v>
      </c>
      <c r="AG140" s="32" t="s">
        <v>56</v>
      </c>
      <c r="AH140" s="33" t="s">
        <v>57</v>
      </c>
      <c r="AI140" s="84"/>
      <c r="AR140" s="35"/>
      <c r="AS140" s="35"/>
      <c r="AT140" s="35"/>
    </row>
    <row r="141" spans="1:46" s="34" customFormat="1" ht="34">
      <c r="A141" s="45" t="s">
        <v>198</v>
      </c>
      <c r="B141" s="46" t="s">
        <v>199</v>
      </c>
      <c r="C141" s="2" t="s">
        <v>435</v>
      </c>
      <c r="D141" s="16" t="s">
        <v>262</v>
      </c>
      <c r="E141" s="16" t="s">
        <v>441</v>
      </c>
      <c r="F141" s="16" t="s">
        <v>444</v>
      </c>
      <c r="G141" s="17">
        <v>200</v>
      </c>
      <c r="H141" s="16" t="s">
        <v>256</v>
      </c>
      <c r="I141" s="16" t="s">
        <v>228</v>
      </c>
      <c r="J141" s="16" t="s">
        <v>77</v>
      </c>
      <c r="K141" s="16" t="s">
        <v>206</v>
      </c>
      <c r="L141" s="16" t="s">
        <v>215</v>
      </c>
      <c r="M141" s="36" t="s">
        <v>445</v>
      </c>
      <c r="N141" s="20">
        <v>10000</v>
      </c>
      <c r="O141" s="21">
        <f t="shared" si="23"/>
        <v>27.16</v>
      </c>
      <c r="P141" s="22">
        <v>5000</v>
      </c>
      <c r="Q141" s="23">
        <f t="shared" si="24"/>
        <v>27.439999999999998</v>
      </c>
      <c r="R141" s="24">
        <v>2000</v>
      </c>
      <c r="S141" s="25">
        <v>28</v>
      </c>
      <c r="T141" s="26">
        <v>1000</v>
      </c>
      <c r="U141" s="27">
        <f t="shared" si="20"/>
        <v>29.400000000000002</v>
      </c>
      <c r="V141" s="20">
        <v>500</v>
      </c>
      <c r="W141" s="28">
        <f t="shared" si="21"/>
        <v>30.800000000000004</v>
      </c>
      <c r="X141" s="29">
        <f t="shared" si="25"/>
        <v>84</v>
      </c>
      <c r="Y141" s="30">
        <f t="shared" si="26"/>
        <v>40.040000000000006</v>
      </c>
      <c r="Z141" s="31">
        <f t="shared" si="22"/>
        <v>36.96</v>
      </c>
      <c r="AA141" s="29">
        <f t="shared" si="27"/>
        <v>73.92</v>
      </c>
      <c r="AB141" s="30">
        <f t="shared" si="28"/>
        <v>48.048000000000002</v>
      </c>
      <c r="AC141" s="31">
        <f t="shared" si="29"/>
        <v>44.351999999999997</v>
      </c>
      <c r="AD141" s="16" t="s">
        <v>313</v>
      </c>
      <c r="AE141" s="16" t="s">
        <v>242</v>
      </c>
      <c r="AF141" s="16" t="s">
        <v>55</v>
      </c>
      <c r="AG141" s="32" t="s">
        <v>56</v>
      </c>
      <c r="AH141" s="33" t="s">
        <v>57</v>
      </c>
      <c r="AI141" s="84"/>
      <c r="AR141" s="35"/>
      <c r="AS141" s="35"/>
      <c r="AT141" s="35"/>
    </row>
    <row r="142" spans="1:46" s="34" customFormat="1" ht="34">
      <c r="A142" s="45" t="s">
        <v>198</v>
      </c>
      <c r="B142" s="46" t="s">
        <v>199</v>
      </c>
      <c r="C142" s="2" t="s">
        <v>435</v>
      </c>
      <c r="D142" s="16" t="s">
        <v>263</v>
      </c>
      <c r="E142" s="16" t="s">
        <v>441</v>
      </c>
      <c r="F142" s="16" t="s">
        <v>444</v>
      </c>
      <c r="G142" s="17">
        <v>200</v>
      </c>
      <c r="H142" s="16" t="s">
        <v>256</v>
      </c>
      <c r="I142" s="16" t="s">
        <v>228</v>
      </c>
      <c r="J142" s="16" t="s">
        <v>77</v>
      </c>
      <c r="K142" s="16" t="s">
        <v>206</v>
      </c>
      <c r="L142" s="16" t="s">
        <v>215</v>
      </c>
      <c r="M142" s="36" t="s">
        <v>445</v>
      </c>
      <c r="N142" s="20">
        <v>10000</v>
      </c>
      <c r="O142" s="21">
        <f t="shared" si="23"/>
        <v>27.16</v>
      </c>
      <c r="P142" s="22">
        <v>5000</v>
      </c>
      <c r="Q142" s="23">
        <f t="shared" si="24"/>
        <v>27.439999999999998</v>
      </c>
      <c r="R142" s="24">
        <v>2000</v>
      </c>
      <c r="S142" s="25">
        <v>28</v>
      </c>
      <c r="T142" s="26">
        <v>1000</v>
      </c>
      <c r="U142" s="27">
        <f t="shared" si="20"/>
        <v>29.400000000000002</v>
      </c>
      <c r="V142" s="20">
        <v>500</v>
      </c>
      <c r="W142" s="28">
        <f t="shared" si="21"/>
        <v>30.800000000000004</v>
      </c>
      <c r="X142" s="29">
        <f t="shared" si="25"/>
        <v>84</v>
      </c>
      <c r="Y142" s="30">
        <f t="shared" si="26"/>
        <v>40.040000000000006</v>
      </c>
      <c r="Z142" s="31">
        <f t="shared" si="22"/>
        <v>36.96</v>
      </c>
      <c r="AA142" s="29">
        <f t="shared" si="27"/>
        <v>73.92</v>
      </c>
      <c r="AB142" s="30">
        <f t="shared" si="28"/>
        <v>48.048000000000002</v>
      </c>
      <c r="AC142" s="31">
        <f t="shared" si="29"/>
        <v>44.351999999999997</v>
      </c>
      <c r="AD142" s="16" t="s">
        <v>313</v>
      </c>
      <c r="AE142" s="16" t="s">
        <v>242</v>
      </c>
      <c r="AF142" s="16" t="s">
        <v>55</v>
      </c>
      <c r="AG142" s="32" t="s">
        <v>56</v>
      </c>
      <c r="AH142" s="33" t="s">
        <v>57</v>
      </c>
      <c r="AI142" s="84"/>
      <c r="AR142" s="35"/>
      <c r="AS142" s="35"/>
      <c r="AT142" s="35"/>
    </row>
    <row r="143" spans="1:46" s="34" customFormat="1" ht="34">
      <c r="A143" s="45" t="s">
        <v>198</v>
      </c>
      <c r="B143" s="46" t="s">
        <v>199</v>
      </c>
      <c r="C143" s="2" t="s">
        <v>435</v>
      </c>
      <c r="D143" s="16" t="s">
        <v>265</v>
      </c>
      <c r="E143" s="16" t="s">
        <v>441</v>
      </c>
      <c r="F143" s="16" t="s">
        <v>444</v>
      </c>
      <c r="G143" s="17">
        <v>200</v>
      </c>
      <c r="H143" s="16" t="s">
        <v>256</v>
      </c>
      <c r="I143" s="16" t="s">
        <v>228</v>
      </c>
      <c r="J143" s="16" t="s">
        <v>77</v>
      </c>
      <c r="K143" s="16" t="s">
        <v>206</v>
      </c>
      <c r="L143" s="16" t="s">
        <v>215</v>
      </c>
      <c r="M143" s="36" t="s">
        <v>445</v>
      </c>
      <c r="N143" s="20">
        <v>10000</v>
      </c>
      <c r="O143" s="21">
        <f t="shared" si="23"/>
        <v>27.16</v>
      </c>
      <c r="P143" s="22">
        <v>5000</v>
      </c>
      <c r="Q143" s="23">
        <f t="shared" si="24"/>
        <v>27.439999999999998</v>
      </c>
      <c r="R143" s="24">
        <v>2000</v>
      </c>
      <c r="S143" s="25">
        <v>28</v>
      </c>
      <c r="T143" s="26">
        <v>1000</v>
      </c>
      <c r="U143" s="27">
        <f t="shared" si="20"/>
        <v>29.400000000000002</v>
      </c>
      <c r="V143" s="20">
        <v>500</v>
      </c>
      <c r="W143" s="28">
        <f t="shared" si="21"/>
        <v>30.800000000000004</v>
      </c>
      <c r="X143" s="29">
        <f t="shared" si="25"/>
        <v>84</v>
      </c>
      <c r="Y143" s="30">
        <f t="shared" si="26"/>
        <v>40.040000000000006</v>
      </c>
      <c r="Z143" s="31">
        <f t="shared" si="22"/>
        <v>36.96</v>
      </c>
      <c r="AA143" s="29">
        <f t="shared" si="27"/>
        <v>73.92</v>
      </c>
      <c r="AB143" s="30">
        <f t="shared" si="28"/>
        <v>48.048000000000002</v>
      </c>
      <c r="AC143" s="31">
        <f t="shared" si="29"/>
        <v>44.351999999999997</v>
      </c>
      <c r="AD143" s="16" t="s">
        <v>313</v>
      </c>
      <c r="AE143" s="16" t="s">
        <v>242</v>
      </c>
      <c r="AF143" s="16" t="s">
        <v>55</v>
      </c>
      <c r="AG143" s="32" t="s">
        <v>56</v>
      </c>
      <c r="AH143" s="33" t="s">
        <v>57</v>
      </c>
      <c r="AI143" s="84"/>
      <c r="AR143" s="35"/>
      <c r="AS143" s="35"/>
      <c r="AT143" s="35"/>
    </row>
    <row r="144" spans="1:46" s="34" customFormat="1" ht="34">
      <c r="A144" s="45" t="s">
        <v>198</v>
      </c>
      <c r="B144" s="46" t="s">
        <v>199</v>
      </c>
      <c r="C144" s="2" t="s">
        <v>435</v>
      </c>
      <c r="D144" s="16" t="s">
        <v>267</v>
      </c>
      <c r="E144" s="16" t="s">
        <v>441</v>
      </c>
      <c r="F144" s="16" t="s">
        <v>444</v>
      </c>
      <c r="G144" s="17">
        <v>200</v>
      </c>
      <c r="H144" s="16" t="s">
        <v>256</v>
      </c>
      <c r="I144" s="16" t="s">
        <v>228</v>
      </c>
      <c r="J144" s="16" t="s">
        <v>77</v>
      </c>
      <c r="K144" s="16" t="s">
        <v>206</v>
      </c>
      <c r="L144" s="16" t="s">
        <v>215</v>
      </c>
      <c r="M144" s="36" t="s">
        <v>445</v>
      </c>
      <c r="N144" s="20">
        <v>10000</v>
      </c>
      <c r="O144" s="21">
        <f t="shared" si="23"/>
        <v>27.16</v>
      </c>
      <c r="P144" s="22">
        <v>5000</v>
      </c>
      <c r="Q144" s="23">
        <f t="shared" si="24"/>
        <v>27.439999999999998</v>
      </c>
      <c r="R144" s="24">
        <v>2000</v>
      </c>
      <c r="S144" s="25">
        <v>28</v>
      </c>
      <c r="T144" s="26">
        <v>1000</v>
      </c>
      <c r="U144" s="27">
        <f t="shared" si="20"/>
        <v>29.400000000000002</v>
      </c>
      <c r="V144" s="20">
        <v>500</v>
      </c>
      <c r="W144" s="28">
        <f t="shared" si="21"/>
        <v>30.800000000000004</v>
      </c>
      <c r="X144" s="29">
        <f t="shared" si="25"/>
        <v>84</v>
      </c>
      <c r="Y144" s="30">
        <f t="shared" si="26"/>
        <v>40.040000000000006</v>
      </c>
      <c r="Z144" s="31">
        <f t="shared" si="22"/>
        <v>36.96</v>
      </c>
      <c r="AA144" s="29">
        <f t="shared" si="27"/>
        <v>73.92</v>
      </c>
      <c r="AB144" s="30">
        <f t="shared" si="28"/>
        <v>48.048000000000002</v>
      </c>
      <c r="AC144" s="31">
        <f t="shared" si="29"/>
        <v>44.351999999999997</v>
      </c>
      <c r="AD144" s="16" t="s">
        <v>313</v>
      </c>
      <c r="AE144" s="16" t="s">
        <v>242</v>
      </c>
      <c r="AF144" s="16" t="s">
        <v>55</v>
      </c>
      <c r="AG144" s="32" t="s">
        <v>56</v>
      </c>
      <c r="AH144" s="33" t="s">
        <v>57</v>
      </c>
      <c r="AI144" s="84"/>
      <c r="AR144" s="35"/>
      <c r="AS144" s="35"/>
      <c r="AT144" s="35"/>
    </row>
    <row r="145" spans="1:46" s="34" customFormat="1" ht="34">
      <c r="A145" s="45" t="s">
        <v>198</v>
      </c>
      <c r="B145" s="46" t="s">
        <v>199</v>
      </c>
      <c r="C145" s="2" t="s">
        <v>435</v>
      </c>
      <c r="D145" s="16" t="s">
        <v>268</v>
      </c>
      <c r="E145" s="16" t="s">
        <v>441</v>
      </c>
      <c r="F145" s="16" t="s">
        <v>444</v>
      </c>
      <c r="G145" s="17">
        <v>200</v>
      </c>
      <c r="H145" s="16" t="s">
        <v>256</v>
      </c>
      <c r="I145" s="16" t="s">
        <v>228</v>
      </c>
      <c r="J145" s="16" t="s">
        <v>77</v>
      </c>
      <c r="K145" s="16" t="s">
        <v>206</v>
      </c>
      <c r="L145" s="16" t="s">
        <v>215</v>
      </c>
      <c r="M145" s="36" t="s">
        <v>445</v>
      </c>
      <c r="N145" s="20">
        <v>10000</v>
      </c>
      <c r="O145" s="21">
        <f t="shared" si="23"/>
        <v>27.16</v>
      </c>
      <c r="P145" s="22">
        <v>5000</v>
      </c>
      <c r="Q145" s="23">
        <f t="shared" si="24"/>
        <v>27.439999999999998</v>
      </c>
      <c r="R145" s="24">
        <v>2000</v>
      </c>
      <c r="S145" s="25">
        <v>28</v>
      </c>
      <c r="T145" s="26">
        <v>1000</v>
      </c>
      <c r="U145" s="27">
        <f t="shared" si="20"/>
        <v>29.400000000000002</v>
      </c>
      <c r="V145" s="20">
        <v>500</v>
      </c>
      <c r="W145" s="28">
        <f t="shared" si="21"/>
        <v>30.800000000000004</v>
      </c>
      <c r="X145" s="29">
        <f t="shared" si="25"/>
        <v>84</v>
      </c>
      <c r="Y145" s="30">
        <f t="shared" si="26"/>
        <v>40.040000000000006</v>
      </c>
      <c r="Z145" s="31">
        <f t="shared" si="22"/>
        <v>36.96</v>
      </c>
      <c r="AA145" s="29">
        <f t="shared" si="27"/>
        <v>73.92</v>
      </c>
      <c r="AB145" s="30">
        <f t="shared" si="28"/>
        <v>48.048000000000002</v>
      </c>
      <c r="AC145" s="31">
        <f t="shared" si="29"/>
        <v>44.351999999999997</v>
      </c>
      <c r="AD145" s="16" t="s">
        <v>313</v>
      </c>
      <c r="AE145" s="16" t="s">
        <v>242</v>
      </c>
      <c r="AF145" s="16" t="s">
        <v>55</v>
      </c>
      <c r="AG145" s="32" t="s">
        <v>56</v>
      </c>
      <c r="AH145" s="33" t="s">
        <v>57</v>
      </c>
      <c r="AI145" s="84"/>
      <c r="AR145" s="35"/>
      <c r="AS145" s="35"/>
      <c r="AT145" s="35"/>
    </row>
    <row r="146" spans="1:46" s="34" customFormat="1" ht="34">
      <c r="A146" s="45" t="s">
        <v>198</v>
      </c>
      <c r="B146" s="46" t="s">
        <v>199</v>
      </c>
      <c r="C146" s="2" t="s">
        <v>435</v>
      </c>
      <c r="D146" s="16" t="s">
        <v>270</v>
      </c>
      <c r="E146" s="16" t="s">
        <v>441</v>
      </c>
      <c r="F146" s="16" t="s">
        <v>444</v>
      </c>
      <c r="G146" s="17">
        <v>200</v>
      </c>
      <c r="H146" s="16" t="s">
        <v>256</v>
      </c>
      <c r="I146" s="16" t="s">
        <v>228</v>
      </c>
      <c r="J146" s="16" t="s">
        <v>77</v>
      </c>
      <c r="K146" s="16" t="s">
        <v>206</v>
      </c>
      <c r="L146" s="16" t="s">
        <v>215</v>
      </c>
      <c r="M146" s="36" t="s">
        <v>445</v>
      </c>
      <c r="N146" s="20">
        <v>10000</v>
      </c>
      <c r="O146" s="21">
        <f t="shared" si="23"/>
        <v>27.16</v>
      </c>
      <c r="P146" s="22">
        <v>5000</v>
      </c>
      <c r="Q146" s="23">
        <f t="shared" si="24"/>
        <v>27.439999999999998</v>
      </c>
      <c r="R146" s="24">
        <v>2000</v>
      </c>
      <c r="S146" s="25">
        <v>28</v>
      </c>
      <c r="T146" s="26">
        <v>1000</v>
      </c>
      <c r="U146" s="27">
        <f t="shared" si="20"/>
        <v>29.400000000000002</v>
      </c>
      <c r="V146" s="20">
        <v>500</v>
      </c>
      <c r="W146" s="28">
        <f t="shared" si="21"/>
        <v>30.800000000000004</v>
      </c>
      <c r="X146" s="29">
        <f t="shared" si="25"/>
        <v>84</v>
      </c>
      <c r="Y146" s="30">
        <f t="shared" si="26"/>
        <v>40.040000000000006</v>
      </c>
      <c r="Z146" s="31">
        <f t="shared" si="22"/>
        <v>36.96</v>
      </c>
      <c r="AA146" s="29">
        <f t="shared" si="27"/>
        <v>73.92</v>
      </c>
      <c r="AB146" s="30">
        <f t="shared" si="28"/>
        <v>48.048000000000002</v>
      </c>
      <c r="AC146" s="31">
        <f t="shared" si="29"/>
        <v>44.351999999999997</v>
      </c>
      <c r="AD146" s="16" t="s">
        <v>313</v>
      </c>
      <c r="AE146" s="16" t="s">
        <v>242</v>
      </c>
      <c r="AF146" s="16" t="s">
        <v>55</v>
      </c>
      <c r="AG146" s="32" t="s">
        <v>56</v>
      </c>
      <c r="AH146" s="33" t="s">
        <v>57</v>
      </c>
      <c r="AI146" s="84"/>
      <c r="AR146" s="35"/>
      <c r="AS146" s="35"/>
      <c r="AT146" s="35"/>
    </row>
    <row r="147" spans="1:46" s="34" customFormat="1" ht="34">
      <c r="A147" s="45" t="s">
        <v>198</v>
      </c>
      <c r="B147" s="46" t="s">
        <v>199</v>
      </c>
      <c r="C147" s="2" t="s">
        <v>435</v>
      </c>
      <c r="D147" s="16" t="s">
        <v>271</v>
      </c>
      <c r="E147" s="16" t="s">
        <v>441</v>
      </c>
      <c r="F147" s="16" t="s">
        <v>444</v>
      </c>
      <c r="G147" s="17">
        <v>240</v>
      </c>
      <c r="H147" s="16" t="s">
        <v>446</v>
      </c>
      <c r="I147" s="16" t="s">
        <v>447</v>
      </c>
      <c r="J147" s="16" t="s">
        <v>219</v>
      </c>
      <c r="K147" s="16" t="s">
        <v>206</v>
      </c>
      <c r="L147" s="16" t="s">
        <v>215</v>
      </c>
      <c r="M147" s="36" t="s">
        <v>448</v>
      </c>
      <c r="N147" s="20">
        <v>10000</v>
      </c>
      <c r="O147" s="21">
        <f t="shared" si="23"/>
        <v>31.04</v>
      </c>
      <c r="P147" s="22">
        <v>5000</v>
      </c>
      <c r="Q147" s="23">
        <f t="shared" si="24"/>
        <v>31.36</v>
      </c>
      <c r="R147" s="24">
        <v>2000</v>
      </c>
      <c r="S147" s="25">
        <v>32</v>
      </c>
      <c r="T147" s="26">
        <v>1000</v>
      </c>
      <c r="U147" s="27">
        <f t="shared" si="20"/>
        <v>33.6</v>
      </c>
      <c r="V147" s="20">
        <v>500</v>
      </c>
      <c r="W147" s="28">
        <f t="shared" si="21"/>
        <v>35.200000000000003</v>
      </c>
      <c r="X147" s="29">
        <f t="shared" si="25"/>
        <v>96</v>
      </c>
      <c r="Y147" s="30">
        <f t="shared" si="26"/>
        <v>45.760000000000005</v>
      </c>
      <c r="Z147" s="31">
        <f t="shared" si="22"/>
        <v>42.24</v>
      </c>
      <c r="AA147" s="29">
        <f t="shared" si="27"/>
        <v>84.48</v>
      </c>
      <c r="AB147" s="30">
        <f t="shared" si="28"/>
        <v>54.912000000000006</v>
      </c>
      <c r="AC147" s="31">
        <f t="shared" si="29"/>
        <v>50.688000000000002</v>
      </c>
      <c r="AD147" s="16" t="s">
        <v>95</v>
      </c>
      <c r="AE147" s="16" t="s">
        <v>242</v>
      </c>
      <c r="AF147" s="16" t="s">
        <v>449</v>
      </c>
      <c r="AG147" s="32" t="s">
        <v>276</v>
      </c>
      <c r="AH147" s="33" t="s">
        <v>57</v>
      </c>
      <c r="AI147" s="84"/>
      <c r="AR147" s="35"/>
      <c r="AS147" s="35"/>
      <c r="AT147" s="35"/>
    </row>
    <row r="148" spans="1:46" s="34" customFormat="1" ht="34">
      <c r="A148" s="45" t="s">
        <v>198</v>
      </c>
      <c r="B148" s="46" t="s">
        <v>199</v>
      </c>
      <c r="C148" s="2" t="s">
        <v>435</v>
      </c>
      <c r="D148" s="16" t="s">
        <v>277</v>
      </c>
      <c r="E148" s="16" t="s">
        <v>441</v>
      </c>
      <c r="F148" s="16" t="s">
        <v>444</v>
      </c>
      <c r="G148" s="17">
        <v>240</v>
      </c>
      <c r="H148" s="16" t="s">
        <v>446</v>
      </c>
      <c r="I148" s="16" t="s">
        <v>447</v>
      </c>
      <c r="J148" s="16" t="s">
        <v>219</v>
      </c>
      <c r="K148" s="16" t="s">
        <v>206</v>
      </c>
      <c r="L148" s="16" t="s">
        <v>215</v>
      </c>
      <c r="M148" s="36" t="s">
        <v>448</v>
      </c>
      <c r="N148" s="20">
        <v>10000</v>
      </c>
      <c r="O148" s="21">
        <f t="shared" si="23"/>
        <v>31.04</v>
      </c>
      <c r="P148" s="22">
        <v>5000</v>
      </c>
      <c r="Q148" s="23">
        <f t="shared" si="24"/>
        <v>31.36</v>
      </c>
      <c r="R148" s="24">
        <v>2000</v>
      </c>
      <c r="S148" s="25">
        <v>32</v>
      </c>
      <c r="T148" s="26">
        <v>1000</v>
      </c>
      <c r="U148" s="27">
        <f t="shared" si="20"/>
        <v>33.6</v>
      </c>
      <c r="V148" s="20">
        <v>500</v>
      </c>
      <c r="W148" s="28">
        <f t="shared" si="21"/>
        <v>35.200000000000003</v>
      </c>
      <c r="X148" s="29">
        <f t="shared" si="25"/>
        <v>96</v>
      </c>
      <c r="Y148" s="30">
        <f t="shared" si="26"/>
        <v>45.760000000000005</v>
      </c>
      <c r="Z148" s="31">
        <f t="shared" si="22"/>
        <v>42.24</v>
      </c>
      <c r="AA148" s="29">
        <f t="shared" si="27"/>
        <v>84.48</v>
      </c>
      <c r="AB148" s="30">
        <f t="shared" si="28"/>
        <v>54.912000000000006</v>
      </c>
      <c r="AC148" s="31">
        <f t="shared" si="29"/>
        <v>50.688000000000002</v>
      </c>
      <c r="AD148" s="16" t="s">
        <v>95</v>
      </c>
      <c r="AE148" s="16" t="s">
        <v>242</v>
      </c>
      <c r="AF148" s="16" t="s">
        <v>449</v>
      </c>
      <c r="AG148" s="32" t="s">
        <v>276</v>
      </c>
      <c r="AH148" s="33" t="s">
        <v>57</v>
      </c>
      <c r="AI148" s="84"/>
      <c r="AR148" s="35"/>
      <c r="AS148" s="35"/>
      <c r="AT148" s="35"/>
    </row>
    <row r="149" spans="1:46" s="34" customFormat="1" ht="34">
      <c r="A149" s="45" t="s">
        <v>198</v>
      </c>
      <c r="B149" s="46" t="s">
        <v>199</v>
      </c>
      <c r="C149" s="2" t="s">
        <v>435</v>
      </c>
      <c r="D149" s="16" t="s">
        <v>279</v>
      </c>
      <c r="E149" s="16" t="s">
        <v>441</v>
      </c>
      <c r="F149" s="16" t="s">
        <v>444</v>
      </c>
      <c r="G149" s="17">
        <v>240</v>
      </c>
      <c r="H149" s="16" t="s">
        <v>446</v>
      </c>
      <c r="I149" s="16" t="s">
        <v>447</v>
      </c>
      <c r="J149" s="16" t="s">
        <v>219</v>
      </c>
      <c r="K149" s="16" t="s">
        <v>206</v>
      </c>
      <c r="L149" s="16" t="s">
        <v>215</v>
      </c>
      <c r="M149" s="36" t="s">
        <v>448</v>
      </c>
      <c r="N149" s="20">
        <v>10000</v>
      </c>
      <c r="O149" s="21">
        <f t="shared" si="23"/>
        <v>31.04</v>
      </c>
      <c r="P149" s="22">
        <v>5000</v>
      </c>
      <c r="Q149" s="23">
        <f t="shared" si="24"/>
        <v>31.36</v>
      </c>
      <c r="R149" s="24">
        <v>2000</v>
      </c>
      <c r="S149" s="25">
        <v>32</v>
      </c>
      <c r="T149" s="26">
        <v>1000</v>
      </c>
      <c r="U149" s="27">
        <f t="shared" si="20"/>
        <v>33.6</v>
      </c>
      <c r="V149" s="20">
        <v>500</v>
      </c>
      <c r="W149" s="28">
        <f t="shared" si="21"/>
        <v>35.200000000000003</v>
      </c>
      <c r="X149" s="29">
        <f t="shared" si="25"/>
        <v>96</v>
      </c>
      <c r="Y149" s="30">
        <f t="shared" si="26"/>
        <v>45.760000000000005</v>
      </c>
      <c r="Z149" s="31">
        <f t="shared" si="22"/>
        <v>42.24</v>
      </c>
      <c r="AA149" s="29">
        <f t="shared" si="27"/>
        <v>84.48</v>
      </c>
      <c r="AB149" s="30">
        <f t="shared" si="28"/>
        <v>54.912000000000006</v>
      </c>
      <c r="AC149" s="31">
        <f t="shared" si="29"/>
        <v>50.688000000000002</v>
      </c>
      <c r="AD149" s="16" t="s">
        <v>95</v>
      </c>
      <c r="AE149" s="16" t="s">
        <v>242</v>
      </c>
      <c r="AF149" s="16" t="s">
        <v>449</v>
      </c>
      <c r="AG149" s="32" t="s">
        <v>276</v>
      </c>
      <c r="AH149" s="33" t="s">
        <v>57</v>
      </c>
      <c r="AI149" s="84"/>
      <c r="AR149" s="35"/>
      <c r="AS149" s="35"/>
      <c r="AT149" s="35"/>
    </row>
    <row r="150" spans="1:46" s="34" customFormat="1" ht="34">
      <c r="A150" s="45" t="s">
        <v>198</v>
      </c>
      <c r="B150" s="46" t="s">
        <v>199</v>
      </c>
      <c r="C150" s="2" t="s">
        <v>435</v>
      </c>
      <c r="D150" s="16" t="s">
        <v>281</v>
      </c>
      <c r="E150" s="16" t="s">
        <v>441</v>
      </c>
      <c r="F150" s="16" t="s">
        <v>444</v>
      </c>
      <c r="G150" s="17">
        <v>240</v>
      </c>
      <c r="H150" s="16" t="s">
        <v>446</v>
      </c>
      <c r="I150" s="16" t="s">
        <v>447</v>
      </c>
      <c r="J150" s="16" t="s">
        <v>219</v>
      </c>
      <c r="K150" s="16" t="s">
        <v>206</v>
      </c>
      <c r="L150" s="16" t="s">
        <v>215</v>
      </c>
      <c r="M150" s="36" t="s">
        <v>448</v>
      </c>
      <c r="N150" s="20">
        <v>10000</v>
      </c>
      <c r="O150" s="21">
        <f t="shared" si="23"/>
        <v>31.04</v>
      </c>
      <c r="P150" s="22">
        <v>5000</v>
      </c>
      <c r="Q150" s="23">
        <f t="shared" si="24"/>
        <v>31.36</v>
      </c>
      <c r="R150" s="24">
        <v>2000</v>
      </c>
      <c r="S150" s="25">
        <v>32</v>
      </c>
      <c r="T150" s="26">
        <v>1000</v>
      </c>
      <c r="U150" s="27">
        <f t="shared" si="20"/>
        <v>33.6</v>
      </c>
      <c r="V150" s="20">
        <v>500</v>
      </c>
      <c r="W150" s="28">
        <f t="shared" si="21"/>
        <v>35.200000000000003</v>
      </c>
      <c r="X150" s="29">
        <f t="shared" si="25"/>
        <v>96</v>
      </c>
      <c r="Y150" s="30">
        <f t="shared" si="26"/>
        <v>45.760000000000005</v>
      </c>
      <c r="Z150" s="31">
        <f t="shared" si="22"/>
        <v>42.24</v>
      </c>
      <c r="AA150" s="29">
        <f t="shared" si="27"/>
        <v>84.48</v>
      </c>
      <c r="AB150" s="30">
        <f t="shared" si="28"/>
        <v>54.912000000000006</v>
      </c>
      <c r="AC150" s="31">
        <f t="shared" si="29"/>
        <v>50.688000000000002</v>
      </c>
      <c r="AD150" s="16" t="s">
        <v>95</v>
      </c>
      <c r="AE150" s="16" t="s">
        <v>242</v>
      </c>
      <c r="AF150" s="16" t="s">
        <v>449</v>
      </c>
      <c r="AG150" s="32" t="s">
        <v>276</v>
      </c>
      <c r="AH150" s="33" t="s">
        <v>57</v>
      </c>
      <c r="AI150" s="84"/>
      <c r="AR150" s="35"/>
      <c r="AS150" s="35"/>
      <c r="AT150" s="35"/>
    </row>
    <row r="151" spans="1:46" s="34" customFormat="1" ht="34">
      <c r="A151" s="45" t="s">
        <v>198</v>
      </c>
      <c r="B151" s="46" t="s">
        <v>199</v>
      </c>
      <c r="C151" s="2" t="s">
        <v>435</v>
      </c>
      <c r="D151" s="16" t="s">
        <v>283</v>
      </c>
      <c r="E151" s="16" t="s">
        <v>441</v>
      </c>
      <c r="F151" s="16" t="s">
        <v>444</v>
      </c>
      <c r="G151" s="17">
        <v>320</v>
      </c>
      <c r="H151" s="16" t="s">
        <v>285</v>
      </c>
      <c r="I151" s="16" t="s">
        <v>232</v>
      </c>
      <c r="J151" s="16" t="s">
        <v>117</v>
      </c>
      <c r="K151" s="16" t="s">
        <v>206</v>
      </c>
      <c r="L151" s="16" t="s">
        <v>215</v>
      </c>
      <c r="M151" s="36" t="s">
        <v>450</v>
      </c>
      <c r="N151" s="20">
        <v>10000</v>
      </c>
      <c r="O151" s="21">
        <f t="shared" si="23"/>
        <v>43.65</v>
      </c>
      <c r="P151" s="22">
        <v>5000</v>
      </c>
      <c r="Q151" s="23">
        <f t="shared" si="24"/>
        <v>44.1</v>
      </c>
      <c r="R151" s="24">
        <v>2000</v>
      </c>
      <c r="S151" s="25">
        <v>45</v>
      </c>
      <c r="T151" s="26">
        <v>1000</v>
      </c>
      <c r="U151" s="27">
        <f t="shared" si="20"/>
        <v>47.25</v>
      </c>
      <c r="V151" s="20">
        <v>500</v>
      </c>
      <c r="W151" s="28">
        <f t="shared" si="21"/>
        <v>49.500000000000007</v>
      </c>
      <c r="X151" s="29">
        <f t="shared" si="25"/>
        <v>135</v>
      </c>
      <c r="Y151" s="30">
        <f t="shared" si="26"/>
        <v>64.350000000000009</v>
      </c>
      <c r="Z151" s="31">
        <f t="shared" si="22"/>
        <v>59.400000000000006</v>
      </c>
      <c r="AA151" s="29">
        <f t="shared" si="27"/>
        <v>118.80000000000001</v>
      </c>
      <c r="AB151" s="30">
        <f t="shared" si="28"/>
        <v>77.220000000000013</v>
      </c>
      <c r="AC151" s="31">
        <f t="shared" si="29"/>
        <v>71.28</v>
      </c>
      <c r="AD151" s="37" t="s">
        <v>95</v>
      </c>
      <c r="AE151" s="37" t="s">
        <v>287</v>
      </c>
      <c r="AF151" s="37" t="s">
        <v>288</v>
      </c>
      <c r="AG151" s="32" t="s">
        <v>276</v>
      </c>
      <c r="AH151" s="33" t="s">
        <v>57</v>
      </c>
      <c r="AI151" s="84"/>
      <c r="AJ151" s="49"/>
    </row>
    <row r="152" spans="1:46" s="34" customFormat="1" ht="34">
      <c r="A152" s="45" t="s">
        <v>198</v>
      </c>
      <c r="B152" s="46" t="s">
        <v>199</v>
      </c>
      <c r="C152" s="2" t="s">
        <v>435</v>
      </c>
      <c r="D152" s="16" t="s">
        <v>289</v>
      </c>
      <c r="E152" s="16" t="s">
        <v>441</v>
      </c>
      <c r="F152" s="16" t="s">
        <v>444</v>
      </c>
      <c r="G152" s="17">
        <v>320</v>
      </c>
      <c r="H152" s="16" t="s">
        <v>290</v>
      </c>
      <c r="I152" s="16" t="s">
        <v>238</v>
      </c>
      <c r="J152" s="16" t="s">
        <v>117</v>
      </c>
      <c r="K152" s="16" t="s">
        <v>206</v>
      </c>
      <c r="L152" s="16" t="s">
        <v>215</v>
      </c>
      <c r="M152" s="36" t="s">
        <v>450</v>
      </c>
      <c r="N152" s="20">
        <v>10000</v>
      </c>
      <c r="O152" s="21">
        <f t="shared" si="23"/>
        <v>43.65</v>
      </c>
      <c r="P152" s="22">
        <v>5000</v>
      </c>
      <c r="Q152" s="23">
        <f t="shared" si="24"/>
        <v>44.1</v>
      </c>
      <c r="R152" s="24">
        <v>2000</v>
      </c>
      <c r="S152" s="25">
        <v>45</v>
      </c>
      <c r="T152" s="26">
        <v>1000</v>
      </c>
      <c r="U152" s="27">
        <f t="shared" si="20"/>
        <v>47.25</v>
      </c>
      <c r="V152" s="20">
        <v>500</v>
      </c>
      <c r="W152" s="28">
        <f t="shared" si="21"/>
        <v>49.500000000000007</v>
      </c>
      <c r="X152" s="29">
        <f t="shared" si="25"/>
        <v>135</v>
      </c>
      <c r="Y152" s="30">
        <f t="shared" si="26"/>
        <v>64.350000000000009</v>
      </c>
      <c r="Z152" s="31">
        <f t="shared" si="22"/>
        <v>59.400000000000006</v>
      </c>
      <c r="AA152" s="29">
        <f t="shared" si="27"/>
        <v>118.80000000000001</v>
      </c>
      <c r="AB152" s="30">
        <f t="shared" si="28"/>
        <v>77.220000000000013</v>
      </c>
      <c r="AC152" s="31">
        <f t="shared" si="29"/>
        <v>71.28</v>
      </c>
      <c r="AD152" s="37" t="s">
        <v>95</v>
      </c>
      <c r="AE152" s="37" t="s">
        <v>287</v>
      </c>
      <c r="AF152" s="37" t="s">
        <v>288</v>
      </c>
      <c r="AG152" s="32" t="s">
        <v>276</v>
      </c>
      <c r="AH152" s="33" t="s">
        <v>57</v>
      </c>
      <c r="AI152" s="84"/>
      <c r="AJ152" s="49"/>
    </row>
    <row r="153" spans="1:46" s="34" customFormat="1" ht="34">
      <c r="A153" s="45" t="s">
        <v>198</v>
      </c>
      <c r="B153" s="46" t="s">
        <v>199</v>
      </c>
      <c r="C153" s="2" t="s">
        <v>435</v>
      </c>
      <c r="D153" s="16" t="s">
        <v>291</v>
      </c>
      <c r="E153" s="16" t="s">
        <v>441</v>
      </c>
      <c r="F153" s="16" t="s">
        <v>444</v>
      </c>
      <c r="G153" s="17">
        <v>320</v>
      </c>
      <c r="H153" s="16" t="s">
        <v>292</v>
      </c>
      <c r="I153" s="16" t="s">
        <v>293</v>
      </c>
      <c r="J153" s="16" t="s">
        <v>117</v>
      </c>
      <c r="K153" s="16" t="s">
        <v>206</v>
      </c>
      <c r="L153" s="16" t="s">
        <v>215</v>
      </c>
      <c r="M153" s="36" t="s">
        <v>450</v>
      </c>
      <c r="N153" s="20">
        <v>10000</v>
      </c>
      <c r="O153" s="21">
        <f t="shared" si="23"/>
        <v>43.65</v>
      </c>
      <c r="P153" s="22">
        <v>5000</v>
      </c>
      <c r="Q153" s="23">
        <f t="shared" si="24"/>
        <v>44.1</v>
      </c>
      <c r="R153" s="24">
        <v>2000</v>
      </c>
      <c r="S153" s="25">
        <v>45</v>
      </c>
      <c r="T153" s="26">
        <v>1000</v>
      </c>
      <c r="U153" s="27">
        <f t="shared" si="20"/>
        <v>47.25</v>
      </c>
      <c r="V153" s="20">
        <v>500</v>
      </c>
      <c r="W153" s="28">
        <f t="shared" si="21"/>
        <v>49.500000000000007</v>
      </c>
      <c r="X153" s="29">
        <f t="shared" si="25"/>
        <v>135</v>
      </c>
      <c r="Y153" s="30">
        <f t="shared" si="26"/>
        <v>64.350000000000009</v>
      </c>
      <c r="Z153" s="31">
        <f t="shared" si="22"/>
        <v>59.400000000000006</v>
      </c>
      <c r="AA153" s="29">
        <f t="shared" si="27"/>
        <v>118.80000000000001</v>
      </c>
      <c r="AB153" s="30">
        <f t="shared" si="28"/>
        <v>77.220000000000013</v>
      </c>
      <c r="AC153" s="31">
        <f t="shared" si="29"/>
        <v>71.28</v>
      </c>
      <c r="AD153" s="37" t="s">
        <v>95</v>
      </c>
      <c r="AE153" s="37" t="s">
        <v>287</v>
      </c>
      <c r="AF153" s="37" t="s">
        <v>288</v>
      </c>
      <c r="AG153" s="32" t="s">
        <v>276</v>
      </c>
      <c r="AH153" s="33" t="s">
        <v>57</v>
      </c>
      <c r="AI153" s="84"/>
      <c r="AJ153" s="49"/>
    </row>
    <row r="154" spans="1:46" s="34" customFormat="1" ht="34">
      <c r="A154" s="45" t="s">
        <v>198</v>
      </c>
      <c r="B154" s="46" t="s">
        <v>199</v>
      </c>
      <c r="C154" s="2" t="s">
        <v>435</v>
      </c>
      <c r="D154" s="16" t="s">
        <v>294</v>
      </c>
      <c r="E154" s="16" t="s">
        <v>441</v>
      </c>
      <c r="F154" s="16" t="s">
        <v>444</v>
      </c>
      <c r="G154" s="17">
        <v>320</v>
      </c>
      <c r="H154" s="16" t="s">
        <v>295</v>
      </c>
      <c r="I154" s="16" t="s">
        <v>296</v>
      </c>
      <c r="J154" s="16" t="s">
        <v>117</v>
      </c>
      <c r="K154" s="16" t="s">
        <v>206</v>
      </c>
      <c r="L154" s="16" t="s">
        <v>215</v>
      </c>
      <c r="M154" s="36" t="s">
        <v>450</v>
      </c>
      <c r="N154" s="20">
        <v>10000</v>
      </c>
      <c r="O154" s="21">
        <f t="shared" si="23"/>
        <v>43.65</v>
      </c>
      <c r="P154" s="22">
        <v>5000</v>
      </c>
      <c r="Q154" s="23">
        <f t="shared" si="24"/>
        <v>44.1</v>
      </c>
      <c r="R154" s="24">
        <v>2000</v>
      </c>
      <c r="S154" s="25">
        <v>45</v>
      </c>
      <c r="T154" s="26">
        <v>1000</v>
      </c>
      <c r="U154" s="27">
        <f t="shared" si="20"/>
        <v>47.25</v>
      </c>
      <c r="V154" s="20">
        <v>500</v>
      </c>
      <c r="W154" s="28">
        <f t="shared" si="21"/>
        <v>49.500000000000007</v>
      </c>
      <c r="X154" s="29">
        <f t="shared" si="25"/>
        <v>135</v>
      </c>
      <c r="Y154" s="30">
        <f t="shared" si="26"/>
        <v>64.350000000000009</v>
      </c>
      <c r="Z154" s="31">
        <f t="shared" si="22"/>
        <v>59.400000000000006</v>
      </c>
      <c r="AA154" s="29">
        <f t="shared" si="27"/>
        <v>118.80000000000001</v>
      </c>
      <c r="AB154" s="30">
        <f t="shared" si="28"/>
        <v>77.220000000000013</v>
      </c>
      <c r="AC154" s="31">
        <f t="shared" si="29"/>
        <v>71.28</v>
      </c>
      <c r="AD154" s="37" t="s">
        <v>95</v>
      </c>
      <c r="AE154" s="37" t="s">
        <v>287</v>
      </c>
      <c r="AF154" s="37" t="s">
        <v>288</v>
      </c>
      <c r="AG154" s="32" t="s">
        <v>276</v>
      </c>
      <c r="AH154" s="33" t="s">
        <v>57</v>
      </c>
      <c r="AI154" s="84"/>
      <c r="AJ154" s="49"/>
    </row>
    <row r="155" spans="1:46" s="34" customFormat="1" ht="34">
      <c r="A155" s="45" t="s">
        <v>198</v>
      </c>
      <c r="B155" s="46" t="s">
        <v>199</v>
      </c>
      <c r="C155" s="2" t="s">
        <v>435</v>
      </c>
      <c r="D155" s="16" t="s">
        <v>297</v>
      </c>
      <c r="E155" s="16" t="s">
        <v>441</v>
      </c>
      <c r="F155" s="16" t="s">
        <v>444</v>
      </c>
      <c r="G155" s="17">
        <v>320</v>
      </c>
      <c r="H155" s="16" t="s">
        <v>298</v>
      </c>
      <c r="I155" s="16" t="s">
        <v>299</v>
      </c>
      <c r="J155" s="16" t="s">
        <v>117</v>
      </c>
      <c r="K155" s="16" t="s">
        <v>206</v>
      </c>
      <c r="L155" s="16" t="s">
        <v>215</v>
      </c>
      <c r="M155" s="36" t="s">
        <v>450</v>
      </c>
      <c r="N155" s="20">
        <v>10000</v>
      </c>
      <c r="O155" s="21">
        <f t="shared" si="23"/>
        <v>43.65</v>
      </c>
      <c r="P155" s="22">
        <v>5000</v>
      </c>
      <c r="Q155" s="23">
        <f t="shared" si="24"/>
        <v>44.1</v>
      </c>
      <c r="R155" s="24">
        <v>2000</v>
      </c>
      <c r="S155" s="25">
        <v>45</v>
      </c>
      <c r="T155" s="26">
        <v>1000</v>
      </c>
      <c r="U155" s="27">
        <f t="shared" si="20"/>
        <v>47.25</v>
      </c>
      <c r="V155" s="20">
        <v>500</v>
      </c>
      <c r="W155" s="28">
        <f t="shared" si="21"/>
        <v>49.500000000000007</v>
      </c>
      <c r="X155" s="29">
        <f t="shared" si="25"/>
        <v>135</v>
      </c>
      <c r="Y155" s="30">
        <f t="shared" si="26"/>
        <v>64.350000000000009</v>
      </c>
      <c r="Z155" s="31">
        <f t="shared" si="22"/>
        <v>59.400000000000006</v>
      </c>
      <c r="AA155" s="29">
        <f t="shared" si="27"/>
        <v>118.80000000000001</v>
      </c>
      <c r="AB155" s="30">
        <f t="shared" si="28"/>
        <v>77.220000000000013</v>
      </c>
      <c r="AC155" s="31">
        <f t="shared" si="29"/>
        <v>71.28</v>
      </c>
      <c r="AD155" s="37" t="s">
        <v>95</v>
      </c>
      <c r="AE155" s="37" t="s">
        <v>287</v>
      </c>
      <c r="AF155" s="37" t="s">
        <v>288</v>
      </c>
      <c r="AG155" s="32" t="s">
        <v>276</v>
      </c>
      <c r="AH155" s="33" t="s">
        <v>57</v>
      </c>
      <c r="AI155" s="84"/>
      <c r="AJ155" s="49"/>
    </row>
    <row r="156" spans="1:46" s="34" customFormat="1" ht="34">
      <c r="A156" s="45" t="s">
        <v>198</v>
      </c>
      <c r="B156" s="46" t="s">
        <v>199</v>
      </c>
      <c r="C156" s="2" t="s">
        <v>435</v>
      </c>
      <c r="D156" s="16" t="s">
        <v>300</v>
      </c>
      <c r="E156" s="16" t="s">
        <v>441</v>
      </c>
      <c r="F156" s="16" t="s">
        <v>444</v>
      </c>
      <c r="G156" s="17">
        <v>320</v>
      </c>
      <c r="H156" s="16" t="s">
        <v>301</v>
      </c>
      <c r="I156" s="16" t="s">
        <v>302</v>
      </c>
      <c r="J156" s="16" t="s">
        <v>117</v>
      </c>
      <c r="K156" s="16" t="s">
        <v>206</v>
      </c>
      <c r="L156" s="16" t="s">
        <v>215</v>
      </c>
      <c r="M156" s="36" t="s">
        <v>450</v>
      </c>
      <c r="N156" s="20">
        <v>10000</v>
      </c>
      <c r="O156" s="21">
        <f t="shared" si="23"/>
        <v>43.65</v>
      </c>
      <c r="P156" s="22">
        <v>5000</v>
      </c>
      <c r="Q156" s="23">
        <f t="shared" si="24"/>
        <v>44.1</v>
      </c>
      <c r="R156" s="24">
        <v>2000</v>
      </c>
      <c r="S156" s="25">
        <v>45</v>
      </c>
      <c r="T156" s="26">
        <v>1000</v>
      </c>
      <c r="U156" s="27">
        <f t="shared" si="20"/>
        <v>47.25</v>
      </c>
      <c r="V156" s="20">
        <v>500</v>
      </c>
      <c r="W156" s="28">
        <f t="shared" si="21"/>
        <v>49.500000000000007</v>
      </c>
      <c r="X156" s="29">
        <f t="shared" si="25"/>
        <v>135</v>
      </c>
      <c r="Y156" s="30">
        <f t="shared" si="26"/>
        <v>64.350000000000009</v>
      </c>
      <c r="Z156" s="31">
        <f t="shared" si="22"/>
        <v>59.400000000000006</v>
      </c>
      <c r="AA156" s="29">
        <f t="shared" si="27"/>
        <v>118.80000000000001</v>
      </c>
      <c r="AB156" s="30">
        <f t="shared" si="28"/>
        <v>77.220000000000013</v>
      </c>
      <c r="AC156" s="31">
        <f t="shared" si="29"/>
        <v>71.28</v>
      </c>
      <c r="AD156" s="37" t="s">
        <v>95</v>
      </c>
      <c r="AE156" s="37" t="s">
        <v>287</v>
      </c>
      <c r="AF156" s="37" t="s">
        <v>288</v>
      </c>
      <c r="AG156" s="32" t="s">
        <v>276</v>
      </c>
      <c r="AH156" s="33" t="s">
        <v>57</v>
      </c>
      <c r="AI156" s="84"/>
      <c r="AJ156" s="49"/>
    </row>
    <row r="157" spans="1:46" s="34" customFormat="1" ht="34">
      <c r="A157" s="45" t="s">
        <v>198</v>
      </c>
      <c r="B157" s="46" t="s">
        <v>199</v>
      </c>
      <c r="C157" s="2" t="s">
        <v>435</v>
      </c>
      <c r="D157" s="16" t="s">
        <v>303</v>
      </c>
      <c r="E157" s="16" t="s">
        <v>441</v>
      </c>
      <c r="F157" s="16" t="s">
        <v>444</v>
      </c>
      <c r="G157" s="17">
        <v>320</v>
      </c>
      <c r="H157" s="16" t="s">
        <v>304</v>
      </c>
      <c r="I157" s="16" t="s">
        <v>305</v>
      </c>
      <c r="J157" s="16" t="s">
        <v>117</v>
      </c>
      <c r="K157" s="16" t="s">
        <v>206</v>
      </c>
      <c r="L157" s="16" t="s">
        <v>215</v>
      </c>
      <c r="M157" s="36" t="s">
        <v>450</v>
      </c>
      <c r="N157" s="20">
        <v>10000</v>
      </c>
      <c r="O157" s="21">
        <f t="shared" si="23"/>
        <v>43.65</v>
      </c>
      <c r="P157" s="22">
        <v>5000</v>
      </c>
      <c r="Q157" s="23">
        <f t="shared" si="24"/>
        <v>44.1</v>
      </c>
      <c r="R157" s="24">
        <v>2000</v>
      </c>
      <c r="S157" s="25">
        <v>45</v>
      </c>
      <c r="T157" s="26">
        <v>1000</v>
      </c>
      <c r="U157" s="27">
        <f t="shared" si="20"/>
        <v>47.25</v>
      </c>
      <c r="V157" s="20">
        <v>500</v>
      </c>
      <c r="W157" s="28">
        <f t="shared" si="21"/>
        <v>49.500000000000007</v>
      </c>
      <c r="X157" s="29">
        <f t="shared" si="25"/>
        <v>135</v>
      </c>
      <c r="Y157" s="30">
        <f t="shared" si="26"/>
        <v>64.350000000000009</v>
      </c>
      <c r="Z157" s="31">
        <f t="shared" si="22"/>
        <v>59.400000000000006</v>
      </c>
      <c r="AA157" s="29">
        <f t="shared" si="27"/>
        <v>118.80000000000001</v>
      </c>
      <c r="AB157" s="30">
        <f t="shared" si="28"/>
        <v>77.220000000000013</v>
      </c>
      <c r="AC157" s="31">
        <f t="shared" si="29"/>
        <v>71.28</v>
      </c>
      <c r="AD157" s="37" t="s">
        <v>95</v>
      </c>
      <c r="AE157" s="37" t="s">
        <v>287</v>
      </c>
      <c r="AF157" s="37" t="s">
        <v>288</v>
      </c>
      <c r="AG157" s="32" t="s">
        <v>276</v>
      </c>
      <c r="AH157" s="33" t="s">
        <v>57</v>
      </c>
      <c r="AI157" s="84"/>
      <c r="AJ157" s="49"/>
    </row>
    <row r="158" spans="1:46" ht="90">
      <c r="A158" s="45" t="s">
        <v>198</v>
      </c>
      <c r="B158" s="46" t="s">
        <v>306</v>
      </c>
      <c r="C158" s="2" t="s">
        <v>451</v>
      </c>
      <c r="D158" s="16" t="s">
        <v>308</v>
      </c>
      <c r="E158" s="16" t="s">
        <v>452</v>
      </c>
      <c r="F158" s="16" t="s">
        <v>453</v>
      </c>
      <c r="G158" s="17">
        <v>400</v>
      </c>
      <c r="H158" s="16" t="s">
        <v>310</v>
      </c>
      <c r="I158" s="16" t="s">
        <v>232</v>
      </c>
      <c r="J158" s="16" t="s">
        <v>311</v>
      </c>
      <c r="K158" s="16" t="s">
        <v>206</v>
      </c>
      <c r="L158" s="16" t="s">
        <v>52</v>
      </c>
      <c r="M158" s="36" t="s">
        <v>454</v>
      </c>
      <c r="N158" s="20">
        <v>10000</v>
      </c>
      <c r="O158" s="21">
        <f>S158*0.97</f>
        <v>66.929999999999993</v>
      </c>
      <c r="P158" s="22">
        <v>5000</v>
      </c>
      <c r="Q158" s="23">
        <f>S158*0.98</f>
        <v>67.62</v>
      </c>
      <c r="R158" s="24">
        <v>2000</v>
      </c>
      <c r="S158" s="25">
        <v>69</v>
      </c>
      <c r="T158" s="26">
        <v>1000</v>
      </c>
      <c r="U158" s="27">
        <f>S158*1.05</f>
        <v>72.45</v>
      </c>
      <c r="V158" s="20">
        <v>500</v>
      </c>
      <c r="W158" s="28">
        <f>S158*1.1</f>
        <v>75.900000000000006</v>
      </c>
      <c r="X158" s="29">
        <f>S158*3</f>
        <v>207</v>
      </c>
      <c r="Y158" s="30">
        <f>W158*1.3</f>
        <v>98.670000000000016</v>
      </c>
      <c r="Z158" s="31">
        <f>W158*1.2</f>
        <v>91.08</v>
      </c>
      <c r="AA158" s="29">
        <f>2*Z158</f>
        <v>182.16</v>
      </c>
      <c r="AB158" s="30">
        <f>Z158*1.3</f>
        <v>118.404</v>
      </c>
      <c r="AC158" s="31">
        <f>Z158*1.2</f>
        <v>109.29599999999999</v>
      </c>
      <c r="AD158" s="40" t="s">
        <v>313</v>
      </c>
      <c r="AE158" s="40" t="s">
        <v>314</v>
      </c>
      <c r="AF158" s="40" t="s">
        <v>315</v>
      </c>
      <c r="AG158" s="50" t="s">
        <v>316</v>
      </c>
      <c r="AH158" s="41" t="s">
        <v>57</v>
      </c>
      <c r="AI158" s="84"/>
    </row>
    <row r="159" spans="1:46" ht="90">
      <c r="A159" s="45" t="s">
        <v>198</v>
      </c>
      <c r="B159" s="46" t="s">
        <v>306</v>
      </c>
      <c r="C159" s="2" t="s">
        <v>451</v>
      </c>
      <c r="D159" s="16" t="s">
        <v>317</v>
      </c>
      <c r="E159" s="16" t="s">
        <v>309</v>
      </c>
      <c r="F159" s="16" t="s">
        <v>453</v>
      </c>
      <c r="G159" s="17">
        <v>400</v>
      </c>
      <c r="H159" s="16" t="s">
        <v>318</v>
      </c>
      <c r="I159" s="16" t="s">
        <v>319</v>
      </c>
      <c r="J159" s="16" t="s">
        <v>311</v>
      </c>
      <c r="K159" s="16" t="s">
        <v>206</v>
      </c>
      <c r="L159" s="16" t="s">
        <v>52</v>
      </c>
      <c r="M159" s="36" t="s">
        <v>454</v>
      </c>
      <c r="N159" s="20">
        <v>10000</v>
      </c>
      <c r="O159" s="21">
        <f>S159*0.97</f>
        <v>66.929999999999993</v>
      </c>
      <c r="P159" s="22">
        <v>5000</v>
      </c>
      <c r="Q159" s="23">
        <f>S159*0.98</f>
        <v>67.62</v>
      </c>
      <c r="R159" s="24">
        <v>2000</v>
      </c>
      <c r="S159" s="25">
        <v>69</v>
      </c>
      <c r="T159" s="26">
        <v>1000</v>
      </c>
      <c r="U159" s="27">
        <f>S159*1.05</f>
        <v>72.45</v>
      </c>
      <c r="V159" s="20">
        <v>500</v>
      </c>
      <c r="W159" s="28">
        <f>S159*1.1</f>
        <v>75.900000000000006</v>
      </c>
      <c r="X159" s="29">
        <f>S159*3</f>
        <v>207</v>
      </c>
      <c r="Y159" s="30">
        <f>W159*1.3</f>
        <v>98.670000000000016</v>
      </c>
      <c r="Z159" s="31">
        <f>W159*1.2</f>
        <v>91.08</v>
      </c>
      <c r="AA159" s="29">
        <f>2*Z159</f>
        <v>182.16</v>
      </c>
      <c r="AB159" s="30">
        <f>Z159*1.3</f>
        <v>118.404</v>
      </c>
      <c r="AC159" s="31">
        <f>Z159*1.2</f>
        <v>109.29599999999999</v>
      </c>
      <c r="AD159" s="40" t="s">
        <v>313</v>
      </c>
      <c r="AE159" s="40" t="s">
        <v>314</v>
      </c>
      <c r="AF159" s="40" t="s">
        <v>315</v>
      </c>
      <c r="AG159" s="50" t="s">
        <v>316</v>
      </c>
      <c r="AH159" s="41" t="s">
        <v>57</v>
      </c>
      <c r="AI159" s="84"/>
    </row>
    <row r="160" spans="1:46" ht="90">
      <c r="A160" s="45" t="s">
        <v>198</v>
      </c>
      <c r="B160" s="46" t="s">
        <v>306</v>
      </c>
      <c r="C160" s="2" t="s">
        <v>451</v>
      </c>
      <c r="D160" s="16" t="s">
        <v>320</v>
      </c>
      <c r="E160" s="16" t="s">
        <v>309</v>
      </c>
      <c r="F160" s="16" t="s">
        <v>453</v>
      </c>
      <c r="G160" s="17">
        <v>400</v>
      </c>
      <c r="H160" s="16" t="s">
        <v>321</v>
      </c>
      <c r="I160" s="16" t="s">
        <v>238</v>
      </c>
      <c r="J160" s="16" t="s">
        <v>311</v>
      </c>
      <c r="K160" s="16" t="s">
        <v>206</v>
      </c>
      <c r="L160" s="16" t="s">
        <v>52</v>
      </c>
      <c r="M160" s="36" t="s">
        <v>454</v>
      </c>
      <c r="N160" s="20">
        <v>10000</v>
      </c>
      <c r="O160" s="21">
        <f>S160*0.97</f>
        <v>66.929999999999993</v>
      </c>
      <c r="P160" s="22">
        <v>5000</v>
      </c>
      <c r="Q160" s="23">
        <f>S160*0.98</f>
        <v>67.62</v>
      </c>
      <c r="R160" s="24">
        <v>2000</v>
      </c>
      <c r="S160" s="25">
        <v>69</v>
      </c>
      <c r="T160" s="26">
        <v>1000</v>
      </c>
      <c r="U160" s="27">
        <f>S160*1.05</f>
        <v>72.45</v>
      </c>
      <c r="V160" s="20">
        <v>500</v>
      </c>
      <c r="W160" s="28">
        <f>S160*1.1</f>
        <v>75.900000000000006</v>
      </c>
      <c r="X160" s="29">
        <f>S160*3</f>
        <v>207</v>
      </c>
      <c r="Y160" s="30">
        <f>W160*1.3</f>
        <v>98.670000000000016</v>
      </c>
      <c r="Z160" s="31">
        <f>W160*1.2</f>
        <v>91.08</v>
      </c>
      <c r="AA160" s="29">
        <f>2*Z160</f>
        <v>182.16</v>
      </c>
      <c r="AB160" s="30">
        <f>Z160*1.3</f>
        <v>118.404</v>
      </c>
      <c r="AC160" s="31">
        <f>Z160*1.2</f>
        <v>109.29599999999999</v>
      </c>
      <c r="AD160" s="40" t="s">
        <v>313</v>
      </c>
      <c r="AE160" s="40" t="s">
        <v>314</v>
      </c>
      <c r="AF160" s="40" t="s">
        <v>315</v>
      </c>
      <c r="AG160" s="50" t="s">
        <v>316</v>
      </c>
      <c r="AH160" s="41" t="s">
        <v>57</v>
      </c>
      <c r="AI160" s="84"/>
    </row>
    <row r="161" spans="1:35" ht="90">
      <c r="A161" s="45" t="s">
        <v>198</v>
      </c>
      <c r="B161" s="46" t="s">
        <v>306</v>
      </c>
      <c r="C161" s="2" t="s">
        <v>451</v>
      </c>
      <c r="D161" s="16" t="s">
        <v>322</v>
      </c>
      <c r="E161" s="16" t="s">
        <v>309</v>
      </c>
      <c r="F161" s="16" t="s">
        <v>453</v>
      </c>
      <c r="G161" s="17">
        <v>400</v>
      </c>
      <c r="H161" s="16" t="s">
        <v>323</v>
      </c>
      <c r="I161" s="16" t="s">
        <v>293</v>
      </c>
      <c r="J161" s="16" t="s">
        <v>311</v>
      </c>
      <c r="K161" s="16" t="s">
        <v>206</v>
      </c>
      <c r="L161" s="16" t="s">
        <v>52</v>
      </c>
      <c r="M161" s="36" t="s">
        <v>454</v>
      </c>
      <c r="N161" s="20">
        <v>10000</v>
      </c>
      <c r="O161" s="21">
        <f>S161*0.97</f>
        <v>66.929999999999993</v>
      </c>
      <c r="P161" s="22">
        <v>5000</v>
      </c>
      <c r="Q161" s="23">
        <f>S161*0.98</f>
        <v>67.62</v>
      </c>
      <c r="R161" s="24">
        <v>2000</v>
      </c>
      <c r="S161" s="25">
        <v>69</v>
      </c>
      <c r="T161" s="26">
        <v>1000</v>
      </c>
      <c r="U161" s="27">
        <f>S161*1.05</f>
        <v>72.45</v>
      </c>
      <c r="V161" s="20">
        <v>500</v>
      </c>
      <c r="W161" s="28">
        <f>S161*1.1</f>
        <v>75.900000000000006</v>
      </c>
      <c r="X161" s="29">
        <f>S161*3</f>
        <v>207</v>
      </c>
      <c r="Y161" s="30">
        <f>W161*1.3</f>
        <v>98.670000000000016</v>
      </c>
      <c r="Z161" s="31">
        <f>W161*1.2</f>
        <v>91.08</v>
      </c>
      <c r="AA161" s="29">
        <f>2*Z161</f>
        <v>182.16</v>
      </c>
      <c r="AB161" s="30">
        <f>Z161*1.3</f>
        <v>118.404</v>
      </c>
      <c r="AC161" s="31">
        <f>Z161*1.2</f>
        <v>109.29599999999999</v>
      </c>
      <c r="AD161" s="40" t="s">
        <v>313</v>
      </c>
      <c r="AE161" s="40" t="s">
        <v>314</v>
      </c>
      <c r="AF161" s="40" t="s">
        <v>315</v>
      </c>
      <c r="AG161" s="50" t="s">
        <v>316</v>
      </c>
      <c r="AH161" s="41" t="s">
        <v>57</v>
      </c>
      <c r="AI161" s="84"/>
    </row>
    <row r="162" spans="1:35" ht="90">
      <c r="A162" s="45" t="s">
        <v>198</v>
      </c>
      <c r="B162" s="46"/>
      <c r="C162" s="46"/>
      <c r="D162" s="16" t="s">
        <v>324</v>
      </c>
      <c r="E162" s="16" t="s">
        <v>309</v>
      </c>
      <c r="F162" s="16" t="s">
        <v>453</v>
      </c>
      <c r="G162" s="17">
        <v>400</v>
      </c>
      <c r="H162" s="16" t="s">
        <v>325</v>
      </c>
      <c r="I162" s="16" t="s">
        <v>296</v>
      </c>
      <c r="J162" s="16" t="s">
        <v>311</v>
      </c>
      <c r="K162" s="16" t="s">
        <v>206</v>
      </c>
      <c r="L162" s="16" t="s">
        <v>52</v>
      </c>
      <c r="M162" s="36" t="s">
        <v>454</v>
      </c>
      <c r="N162" s="20">
        <v>10000</v>
      </c>
      <c r="O162" s="21">
        <f>S162*0.97</f>
        <v>66.929999999999993</v>
      </c>
      <c r="P162" s="22">
        <v>5000</v>
      </c>
      <c r="Q162" s="23">
        <f>S162*0.98</f>
        <v>67.62</v>
      </c>
      <c r="R162" s="24">
        <v>2000</v>
      </c>
      <c r="S162" s="25">
        <v>69</v>
      </c>
      <c r="T162" s="26">
        <v>1000</v>
      </c>
      <c r="U162" s="27">
        <f>S162*1.05</f>
        <v>72.45</v>
      </c>
      <c r="V162" s="20">
        <v>500</v>
      </c>
      <c r="W162" s="28">
        <f>S162*1.1</f>
        <v>75.900000000000006</v>
      </c>
      <c r="X162" s="29">
        <f>S162*3</f>
        <v>207</v>
      </c>
      <c r="Y162" s="30">
        <f>W162*1.3</f>
        <v>98.670000000000016</v>
      </c>
      <c r="Z162" s="31">
        <f>W162*1.2</f>
        <v>91.08</v>
      </c>
      <c r="AA162" s="29">
        <f>2*Z162</f>
        <v>182.16</v>
      </c>
      <c r="AB162" s="30">
        <f>Z162*1.3</f>
        <v>118.404</v>
      </c>
      <c r="AC162" s="31">
        <f>Z162*1.2</f>
        <v>109.29599999999999</v>
      </c>
      <c r="AD162" s="40" t="s">
        <v>313</v>
      </c>
      <c r="AE162" s="40" t="s">
        <v>314</v>
      </c>
      <c r="AF162" s="40" t="s">
        <v>315</v>
      </c>
      <c r="AG162" s="50" t="s">
        <v>316</v>
      </c>
      <c r="AH162" s="41" t="s">
        <v>57</v>
      </c>
      <c r="AI162" s="84"/>
    </row>
    <row r="163" spans="1:35" ht="34">
      <c r="A163" s="45" t="s">
        <v>198</v>
      </c>
      <c r="B163" s="46" t="s">
        <v>306</v>
      </c>
      <c r="C163" s="2" t="s">
        <v>451</v>
      </c>
      <c r="D163" s="16" t="s">
        <v>326</v>
      </c>
      <c r="E163" s="16" t="s">
        <v>455</v>
      </c>
      <c r="F163" s="16" t="s">
        <v>328</v>
      </c>
      <c r="G163" s="17">
        <v>500</v>
      </c>
      <c r="H163" s="16" t="s">
        <v>329</v>
      </c>
      <c r="I163" s="16" t="s">
        <v>232</v>
      </c>
      <c r="J163" s="16" t="s">
        <v>117</v>
      </c>
      <c r="K163" s="16" t="s">
        <v>206</v>
      </c>
      <c r="L163" s="16" t="s">
        <v>215</v>
      </c>
      <c r="M163" s="36" t="s">
        <v>456</v>
      </c>
      <c r="N163" s="20">
        <v>10000</v>
      </c>
      <c r="O163" s="21">
        <f>S163*0.97</f>
        <v>71.78</v>
      </c>
      <c r="P163" s="22">
        <v>5000</v>
      </c>
      <c r="Q163" s="23">
        <f>S163*0.98</f>
        <v>72.52</v>
      </c>
      <c r="R163" s="24">
        <v>2000</v>
      </c>
      <c r="S163" s="25">
        <v>74</v>
      </c>
      <c r="T163" s="26">
        <v>1000</v>
      </c>
      <c r="U163" s="27">
        <f>S163*1.05</f>
        <v>77.7</v>
      </c>
      <c r="V163" s="20">
        <v>500</v>
      </c>
      <c r="W163" s="28">
        <f>S163*1.1</f>
        <v>81.400000000000006</v>
      </c>
      <c r="X163" s="29">
        <f>S163*3</f>
        <v>222</v>
      </c>
      <c r="Y163" s="30">
        <f>W163*1.3</f>
        <v>105.82000000000001</v>
      </c>
      <c r="Z163" s="31">
        <f>W163*1.2</f>
        <v>97.68</v>
      </c>
      <c r="AA163" s="29">
        <f>2*Z163</f>
        <v>195.36</v>
      </c>
      <c r="AB163" s="30">
        <f>Z163*1.3</f>
        <v>126.98400000000001</v>
      </c>
      <c r="AC163" s="31">
        <f>Z163*1.2</f>
        <v>117.21600000000001</v>
      </c>
      <c r="AD163" s="40" t="s">
        <v>313</v>
      </c>
      <c r="AE163" s="40" t="s">
        <v>314</v>
      </c>
      <c r="AF163" s="40" t="s">
        <v>315</v>
      </c>
      <c r="AG163" s="50" t="s">
        <v>316</v>
      </c>
      <c r="AH163" s="41" t="s">
        <v>57</v>
      </c>
      <c r="AI163" s="84"/>
    </row>
    <row r="164" spans="1:35" ht="34">
      <c r="A164" s="45" t="s">
        <v>198</v>
      </c>
      <c r="B164" s="46" t="s">
        <v>306</v>
      </c>
      <c r="C164" s="2" t="s">
        <v>451</v>
      </c>
      <c r="D164" s="16" t="s">
        <v>331</v>
      </c>
      <c r="E164" s="16" t="s">
        <v>455</v>
      </c>
      <c r="F164" s="16" t="s">
        <v>328</v>
      </c>
      <c r="G164" s="17">
        <v>500</v>
      </c>
      <c r="H164" s="16" t="s">
        <v>332</v>
      </c>
      <c r="I164" s="16" t="s">
        <v>319</v>
      </c>
      <c r="J164" s="16" t="s">
        <v>117</v>
      </c>
      <c r="K164" s="16" t="s">
        <v>206</v>
      </c>
      <c r="L164" s="16" t="s">
        <v>215</v>
      </c>
      <c r="M164" s="36" t="s">
        <v>457</v>
      </c>
      <c r="N164" s="20">
        <v>10000</v>
      </c>
      <c r="O164" s="21">
        <f>S164*0.97</f>
        <v>71.78</v>
      </c>
      <c r="P164" s="22">
        <v>5000</v>
      </c>
      <c r="Q164" s="23">
        <f>S164*0.98</f>
        <v>72.52</v>
      </c>
      <c r="R164" s="24">
        <v>2000</v>
      </c>
      <c r="S164" s="25">
        <v>74</v>
      </c>
      <c r="T164" s="26">
        <v>1000</v>
      </c>
      <c r="U164" s="27">
        <f>S164*1.05</f>
        <v>77.7</v>
      </c>
      <c r="V164" s="20">
        <v>500</v>
      </c>
      <c r="W164" s="28">
        <f>S164*1.1</f>
        <v>81.400000000000006</v>
      </c>
      <c r="X164" s="29">
        <f>S164*3</f>
        <v>222</v>
      </c>
      <c r="Y164" s="30">
        <f>W164*1.3</f>
        <v>105.82000000000001</v>
      </c>
      <c r="Z164" s="31">
        <f>W164*1.2</f>
        <v>97.68</v>
      </c>
      <c r="AA164" s="29">
        <f>2*Z164</f>
        <v>195.36</v>
      </c>
      <c r="AB164" s="30">
        <f>Z164*1.3</f>
        <v>126.98400000000001</v>
      </c>
      <c r="AC164" s="31">
        <f>Z164*1.2</f>
        <v>117.21600000000001</v>
      </c>
      <c r="AD164" s="40" t="s">
        <v>313</v>
      </c>
      <c r="AE164" s="40" t="s">
        <v>314</v>
      </c>
      <c r="AF164" s="40" t="s">
        <v>315</v>
      </c>
      <c r="AG164" s="50" t="s">
        <v>316</v>
      </c>
      <c r="AH164" s="41" t="s">
        <v>57</v>
      </c>
      <c r="AI164" s="84"/>
    </row>
    <row r="165" spans="1:35" ht="34">
      <c r="A165" s="45" t="s">
        <v>198</v>
      </c>
      <c r="B165" s="46" t="s">
        <v>306</v>
      </c>
      <c r="C165" s="2" t="s">
        <v>451</v>
      </c>
      <c r="D165" s="16" t="s">
        <v>334</v>
      </c>
      <c r="E165" s="16" t="s">
        <v>455</v>
      </c>
      <c r="F165" s="16" t="s">
        <v>328</v>
      </c>
      <c r="G165" s="17">
        <v>500</v>
      </c>
      <c r="H165" s="16" t="s">
        <v>335</v>
      </c>
      <c r="I165" s="16" t="s">
        <v>238</v>
      </c>
      <c r="J165" s="16" t="s">
        <v>117</v>
      </c>
      <c r="K165" s="16" t="s">
        <v>206</v>
      </c>
      <c r="L165" s="16" t="s">
        <v>215</v>
      </c>
      <c r="M165" s="36" t="s">
        <v>457</v>
      </c>
      <c r="N165" s="20">
        <v>10000</v>
      </c>
      <c r="O165" s="21">
        <f>S165*0.97</f>
        <v>71.78</v>
      </c>
      <c r="P165" s="22">
        <v>5000</v>
      </c>
      <c r="Q165" s="23">
        <f>S165*0.98</f>
        <v>72.52</v>
      </c>
      <c r="R165" s="24">
        <v>2000</v>
      </c>
      <c r="S165" s="25">
        <v>74</v>
      </c>
      <c r="T165" s="26">
        <v>1000</v>
      </c>
      <c r="U165" s="27">
        <f>S165*1.05</f>
        <v>77.7</v>
      </c>
      <c r="V165" s="20">
        <v>500</v>
      </c>
      <c r="W165" s="28">
        <f>S165*1.1</f>
        <v>81.400000000000006</v>
      </c>
      <c r="X165" s="29">
        <f>S165*3</f>
        <v>222</v>
      </c>
      <c r="Y165" s="30">
        <f>W165*1.3</f>
        <v>105.82000000000001</v>
      </c>
      <c r="Z165" s="31">
        <f>W165*1.2</f>
        <v>97.68</v>
      </c>
      <c r="AA165" s="29">
        <f>2*Z165</f>
        <v>195.36</v>
      </c>
      <c r="AB165" s="30">
        <f>Z165*1.3</f>
        <v>126.98400000000001</v>
      </c>
      <c r="AC165" s="31">
        <f>Z165*1.2</f>
        <v>117.21600000000001</v>
      </c>
      <c r="AD165" s="40" t="s">
        <v>313</v>
      </c>
      <c r="AE165" s="40" t="s">
        <v>314</v>
      </c>
      <c r="AF165" s="40" t="s">
        <v>315</v>
      </c>
      <c r="AG165" s="50" t="s">
        <v>316</v>
      </c>
      <c r="AH165" s="41" t="s">
        <v>57</v>
      </c>
      <c r="AI165" s="84"/>
    </row>
    <row r="166" spans="1:35" ht="34">
      <c r="A166" s="45" t="s">
        <v>198</v>
      </c>
      <c r="B166" s="46" t="s">
        <v>306</v>
      </c>
      <c r="C166" s="2" t="s">
        <v>451</v>
      </c>
      <c r="D166" s="16" t="s">
        <v>336</v>
      </c>
      <c r="E166" s="16" t="s">
        <v>455</v>
      </c>
      <c r="F166" s="16" t="s">
        <v>328</v>
      </c>
      <c r="G166" s="17">
        <v>500</v>
      </c>
      <c r="H166" s="16" t="s">
        <v>337</v>
      </c>
      <c r="I166" s="16" t="s">
        <v>293</v>
      </c>
      <c r="J166" s="16" t="s">
        <v>117</v>
      </c>
      <c r="K166" s="16" t="s">
        <v>206</v>
      </c>
      <c r="L166" s="16" t="s">
        <v>215</v>
      </c>
      <c r="M166" s="36" t="s">
        <v>457</v>
      </c>
      <c r="N166" s="20">
        <v>10000</v>
      </c>
      <c r="O166" s="21">
        <f>S166*0.97</f>
        <v>71.78</v>
      </c>
      <c r="P166" s="22">
        <v>5000</v>
      </c>
      <c r="Q166" s="23">
        <f>S166*0.98</f>
        <v>72.52</v>
      </c>
      <c r="R166" s="24">
        <v>2000</v>
      </c>
      <c r="S166" s="25">
        <v>74</v>
      </c>
      <c r="T166" s="26">
        <v>1000</v>
      </c>
      <c r="U166" s="27">
        <f>S166*1.05</f>
        <v>77.7</v>
      </c>
      <c r="V166" s="20">
        <v>500</v>
      </c>
      <c r="W166" s="28">
        <f>S166*1.1</f>
        <v>81.400000000000006</v>
      </c>
      <c r="X166" s="29">
        <f>S166*3</f>
        <v>222</v>
      </c>
      <c r="Y166" s="30">
        <f>W166*1.3</f>
        <v>105.82000000000001</v>
      </c>
      <c r="Z166" s="31">
        <f>W166*1.2</f>
        <v>97.68</v>
      </c>
      <c r="AA166" s="29">
        <f>2*Z166</f>
        <v>195.36</v>
      </c>
      <c r="AB166" s="30">
        <f>Z166*1.3</f>
        <v>126.98400000000001</v>
      </c>
      <c r="AC166" s="31">
        <f>Z166*1.2</f>
        <v>117.21600000000001</v>
      </c>
      <c r="AD166" s="40" t="s">
        <v>313</v>
      </c>
      <c r="AE166" s="40" t="s">
        <v>314</v>
      </c>
      <c r="AF166" s="40" t="s">
        <v>315</v>
      </c>
      <c r="AG166" s="50" t="s">
        <v>316</v>
      </c>
      <c r="AH166" s="41" t="s">
        <v>57</v>
      </c>
      <c r="AI166" s="84"/>
    </row>
    <row r="167" spans="1:35" ht="34">
      <c r="A167" s="45" t="s">
        <v>198</v>
      </c>
      <c r="B167" s="46" t="s">
        <v>306</v>
      </c>
      <c r="C167" s="2" t="s">
        <v>451</v>
      </c>
      <c r="D167" s="16" t="s">
        <v>338</v>
      </c>
      <c r="E167" s="16" t="s">
        <v>455</v>
      </c>
      <c r="F167" s="16" t="s">
        <v>328</v>
      </c>
      <c r="G167" s="17">
        <v>500</v>
      </c>
      <c r="H167" s="16" t="s">
        <v>339</v>
      </c>
      <c r="I167" s="16" t="s">
        <v>296</v>
      </c>
      <c r="J167" s="16" t="s">
        <v>117</v>
      </c>
      <c r="K167" s="16" t="s">
        <v>206</v>
      </c>
      <c r="L167" s="16" t="s">
        <v>215</v>
      </c>
      <c r="M167" s="36" t="s">
        <v>457</v>
      </c>
      <c r="N167" s="20">
        <v>10000</v>
      </c>
      <c r="O167" s="21">
        <f>S167*0.97</f>
        <v>71.78</v>
      </c>
      <c r="P167" s="22">
        <v>5000</v>
      </c>
      <c r="Q167" s="23">
        <f>S167*0.98</f>
        <v>72.52</v>
      </c>
      <c r="R167" s="24">
        <v>2000</v>
      </c>
      <c r="S167" s="25">
        <v>74</v>
      </c>
      <c r="T167" s="26">
        <v>1000</v>
      </c>
      <c r="U167" s="27">
        <f>S167*1.05</f>
        <v>77.7</v>
      </c>
      <c r="V167" s="20">
        <v>500</v>
      </c>
      <c r="W167" s="28">
        <f>S167*1.1</f>
        <v>81.400000000000006</v>
      </c>
      <c r="X167" s="29">
        <f>S167*3</f>
        <v>222</v>
      </c>
      <c r="Y167" s="30">
        <f>W167*1.3</f>
        <v>105.82000000000001</v>
      </c>
      <c r="Z167" s="31">
        <f>W167*1.2</f>
        <v>97.68</v>
      </c>
      <c r="AA167" s="29">
        <f>2*Z167</f>
        <v>195.36</v>
      </c>
      <c r="AB167" s="30">
        <f>Z167*1.3</f>
        <v>126.98400000000001</v>
      </c>
      <c r="AC167" s="31">
        <f>Z167*1.2</f>
        <v>117.21600000000001</v>
      </c>
      <c r="AD167" s="40" t="s">
        <v>313</v>
      </c>
      <c r="AE167" s="40" t="s">
        <v>314</v>
      </c>
      <c r="AF167" s="40" t="s">
        <v>315</v>
      </c>
      <c r="AG167" s="50" t="s">
        <v>316</v>
      </c>
      <c r="AH167" s="41" t="s">
        <v>57</v>
      </c>
      <c r="AI167" s="84"/>
    </row>
    <row r="168" spans="1:35" ht="34">
      <c r="A168" s="45" t="s">
        <v>198</v>
      </c>
      <c r="B168" s="46" t="s">
        <v>306</v>
      </c>
      <c r="C168" s="2" t="s">
        <v>451</v>
      </c>
      <c r="D168" s="16" t="s">
        <v>340</v>
      </c>
      <c r="E168" s="16" t="s">
        <v>455</v>
      </c>
      <c r="F168" s="16" t="s">
        <v>328</v>
      </c>
      <c r="G168" s="17">
        <v>600</v>
      </c>
      <c r="H168" s="16" t="s">
        <v>341</v>
      </c>
      <c r="I168" s="16" t="s">
        <v>232</v>
      </c>
      <c r="J168" s="16" t="s">
        <v>342</v>
      </c>
      <c r="K168" s="16" t="s">
        <v>206</v>
      </c>
      <c r="L168" s="16" t="s">
        <v>215</v>
      </c>
      <c r="M168" s="36" t="s">
        <v>458</v>
      </c>
      <c r="N168" s="20">
        <v>10000</v>
      </c>
      <c r="O168" s="21">
        <f>S168*0.97</f>
        <v>73.72</v>
      </c>
      <c r="P168" s="22">
        <v>5000</v>
      </c>
      <c r="Q168" s="23">
        <f>S168*0.98</f>
        <v>74.48</v>
      </c>
      <c r="R168" s="24">
        <v>2000</v>
      </c>
      <c r="S168" s="25">
        <v>76</v>
      </c>
      <c r="T168" s="26">
        <v>1000</v>
      </c>
      <c r="U168" s="27">
        <f>S168*1.05</f>
        <v>79.8</v>
      </c>
      <c r="V168" s="20">
        <v>500</v>
      </c>
      <c r="W168" s="28">
        <f>S168*1.1</f>
        <v>83.600000000000009</v>
      </c>
      <c r="X168" s="29">
        <f>S168*3</f>
        <v>228</v>
      </c>
      <c r="Y168" s="30">
        <f>W168*1.3</f>
        <v>108.68000000000002</v>
      </c>
      <c r="Z168" s="31">
        <f>W168*1.2</f>
        <v>100.32000000000001</v>
      </c>
      <c r="AA168" s="29">
        <f>2*Z168</f>
        <v>200.64000000000001</v>
      </c>
      <c r="AB168" s="30">
        <f>Z168*1.3</f>
        <v>130.41600000000003</v>
      </c>
      <c r="AC168" s="31">
        <f>Z168*1.2</f>
        <v>120.384</v>
      </c>
      <c r="AD168" s="40" t="s">
        <v>313</v>
      </c>
      <c r="AE168" s="40" t="s">
        <v>344</v>
      </c>
      <c r="AF168" s="40" t="s">
        <v>315</v>
      </c>
      <c r="AG168" s="50" t="s">
        <v>316</v>
      </c>
      <c r="AH168" s="41" t="s">
        <v>57</v>
      </c>
      <c r="AI168" s="84"/>
    </row>
    <row r="169" spans="1:35" ht="34">
      <c r="A169" s="45" t="s">
        <v>198</v>
      </c>
      <c r="B169" s="46" t="s">
        <v>306</v>
      </c>
      <c r="C169" s="2" t="s">
        <v>451</v>
      </c>
      <c r="D169" s="16" t="s">
        <v>345</v>
      </c>
      <c r="E169" s="16" t="s">
        <v>455</v>
      </c>
      <c r="F169" s="16" t="s">
        <v>328</v>
      </c>
      <c r="G169" s="17">
        <v>600</v>
      </c>
      <c r="H169" s="16" t="s">
        <v>346</v>
      </c>
      <c r="I169" s="16" t="s">
        <v>319</v>
      </c>
      <c r="J169" s="16" t="s">
        <v>342</v>
      </c>
      <c r="K169" s="16" t="s">
        <v>206</v>
      </c>
      <c r="L169" s="16" t="s">
        <v>215</v>
      </c>
      <c r="M169" s="19" t="s">
        <v>459</v>
      </c>
      <c r="N169" s="20">
        <v>10000</v>
      </c>
      <c r="O169" s="21">
        <f>S169*0.97</f>
        <v>73.72</v>
      </c>
      <c r="P169" s="22">
        <v>5000</v>
      </c>
      <c r="Q169" s="23">
        <f>S169*0.98</f>
        <v>74.48</v>
      </c>
      <c r="R169" s="24">
        <v>2000</v>
      </c>
      <c r="S169" s="25">
        <v>76</v>
      </c>
      <c r="T169" s="26">
        <v>1000</v>
      </c>
      <c r="U169" s="27">
        <f>S169*1.05</f>
        <v>79.8</v>
      </c>
      <c r="V169" s="20">
        <v>500</v>
      </c>
      <c r="W169" s="28">
        <f>S169*1.1</f>
        <v>83.600000000000009</v>
      </c>
      <c r="X169" s="29">
        <f>S169*3</f>
        <v>228</v>
      </c>
      <c r="Y169" s="30">
        <f>W169*1.3</f>
        <v>108.68000000000002</v>
      </c>
      <c r="Z169" s="31">
        <f>W169*1.2</f>
        <v>100.32000000000001</v>
      </c>
      <c r="AA169" s="29">
        <f>2*Z169</f>
        <v>200.64000000000001</v>
      </c>
      <c r="AB169" s="30">
        <f>Z169*1.3</f>
        <v>130.41600000000003</v>
      </c>
      <c r="AC169" s="31">
        <f>Z169*1.2</f>
        <v>120.384</v>
      </c>
      <c r="AD169" s="40" t="s">
        <v>313</v>
      </c>
      <c r="AE169" s="40" t="s">
        <v>344</v>
      </c>
      <c r="AF169" s="40" t="s">
        <v>315</v>
      </c>
      <c r="AG169" s="50" t="s">
        <v>316</v>
      </c>
      <c r="AH169" s="41" t="s">
        <v>57</v>
      </c>
      <c r="AI169" s="84"/>
    </row>
    <row r="170" spans="1:35" ht="34">
      <c r="A170" s="45" t="s">
        <v>198</v>
      </c>
      <c r="B170" s="46" t="s">
        <v>306</v>
      </c>
      <c r="C170" s="2" t="s">
        <v>451</v>
      </c>
      <c r="D170" s="16" t="s">
        <v>348</v>
      </c>
      <c r="E170" s="16" t="s">
        <v>455</v>
      </c>
      <c r="F170" s="16" t="s">
        <v>328</v>
      </c>
      <c r="G170" s="17">
        <v>600</v>
      </c>
      <c r="H170" s="16" t="s">
        <v>349</v>
      </c>
      <c r="I170" s="16" t="s">
        <v>238</v>
      </c>
      <c r="J170" s="16" t="s">
        <v>342</v>
      </c>
      <c r="K170" s="16" t="s">
        <v>206</v>
      </c>
      <c r="L170" s="16" t="s">
        <v>215</v>
      </c>
      <c r="M170" s="19" t="s">
        <v>459</v>
      </c>
      <c r="N170" s="20">
        <v>10000</v>
      </c>
      <c r="O170" s="21">
        <f>S170*0.97</f>
        <v>73.72</v>
      </c>
      <c r="P170" s="22">
        <v>5000</v>
      </c>
      <c r="Q170" s="23">
        <f>S170*0.98</f>
        <v>74.48</v>
      </c>
      <c r="R170" s="24">
        <v>2000</v>
      </c>
      <c r="S170" s="25">
        <v>76</v>
      </c>
      <c r="T170" s="26">
        <v>1000</v>
      </c>
      <c r="U170" s="27">
        <f>S170*1.05</f>
        <v>79.8</v>
      </c>
      <c r="V170" s="20">
        <v>500</v>
      </c>
      <c r="W170" s="28">
        <f>S170*1.1</f>
        <v>83.600000000000009</v>
      </c>
      <c r="X170" s="29">
        <f>S170*3</f>
        <v>228</v>
      </c>
      <c r="Y170" s="30">
        <f>W170*1.3</f>
        <v>108.68000000000002</v>
      </c>
      <c r="Z170" s="31">
        <f>W170*1.2</f>
        <v>100.32000000000001</v>
      </c>
      <c r="AA170" s="29">
        <f>2*Z170</f>
        <v>200.64000000000001</v>
      </c>
      <c r="AB170" s="30">
        <f>Z170*1.3</f>
        <v>130.41600000000003</v>
      </c>
      <c r="AC170" s="31">
        <f>Z170*1.2</f>
        <v>120.384</v>
      </c>
      <c r="AD170" s="40" t="s">
        <v>313</v>
      </c>
      <c r="AE170" s="40" t="s">
        <v>344</v>
      </c>
      <c r="AF170" s="40" t="s">
        <v>315</v>
      </c>
      <c r="AG170" s="50" t="s">
        <v>316</v>
      </c>
      <c r="AH170" s="41" t="s">
        <v>57</v>
      </c>
      <c r="AI170" s="84"/>
    </row>
    <row r="171" spans="1:35" ht="34">
      <c r="A171" s="45" t="s">
        <v>198</v>
      </c>
      <c r="B171" s="46" t="s">
        <v>306</v>
      </c>
      <c r="C171" s="2" t="s">
        <v>451</v>
      </c>
      <c r="D171" s="16" t="s">
        <v>350</v>
      </c>
      <c r="E171" s="16" t="s">
        <v>455</v>
      </c>
      <c r="F171" s="16" t="s">
        <v>328</v>
      </c>
      <c r="G171" s="17">
        <v>600</v>
      </c>
      <c r="H171" s="16" t="s">
        <v>310</v>
      </c>
      <c r="I171" s="16" t="s">
        <v>293</v>
      </c>
      <c r="J171" s="16" t="s">
        <v>351</v>
      </c>
      <c r="K171" s="16" t="s">
        <v>206</v>
      </c>
      <c r="L171" s="16" t="s">
        <v>215</v>
      </c>
      <c r="M171" s="19" t="s">
        <v>459</v>
      </c>
      <c r="N171" s="20">
        <v>10000</v>
      </c>
      <c r="O171" s="21">
        <f>S171*0.97</f>
        <v>73.72</v>
      </c>
      <c r="P171" s="22">
        <v>5000</v>
      </c>
      <c r="Q171" s="23">
        <f>S171*0.98</f>
        <v>74.48</v>
      </c>
      <c r="R171" s="24">
        <v>2000</v>
      </c>
      <c r="S171" s="25">
        <v>76</v>
      </c>
      <c r="T171" s="26">
        <v>1000</v>
      </c>
      <c r="U171" s="27">
        <f>S171*1.05</f>
        <v>79.8</v>
      </c>
      <c r="V171" s="20">
        <v>500</v>
      </c>
      <c r="W171" s="28">
        <f>S171*1.1</f>
        <v>83.600000000000009</v>
      </c>
      <c r="X171" s="29">
        <f>S171*3</f>
        <v>228</v>
      </c>
      <c r="Y171" s="30">
        <f>W171*1.3</f>
        <v>108.68000000000002</v>
      </c>
      <c r="Z171" s="31">
        <f>W171*1.2</f>
        <v>100.32000000000001</v>
      </c>
      <c r="AA171" s="29">
        <f>2*Z171</f>
        <v>200.64000000000001</v>
      </c>
      <c r="AB171" s="30">
        <f>Z171*1.3</f>
        <v>130.41600000000003</v>
      </c>
      <c r="AC171" s="31">
        <f>Z171*1.2</f>
        <v>120.384</v>
      </c>
      <c r="AD171" s="40" t="s">
        <v>313</v>
      </c>
      <c r="AE171" s="40" t="s">
        <v>344</v>
      </c>
      <c r="AF171" s="40" t="s">
        <v>315</v>
      </c>
      <c r="AG171" s="50" t="s">
        <v>316</v>
      </c>
      <c r="AH171" s="41" t="s">
        <v>57</v>
      </c>
      <c r="AI171" s="84"/>
    </row>
    <row r="172" spans="1:35" ht="34">
      <c r="A172" s="45" t="s">
        <v>198</v>
      </c>
      <c r="B172" s="46" t="s">
        <v>306</v>
      </c>
      <c r="C172" s="2" t="s">
        <v>451</v>
      </c>
      <c r="D172" s="16" t="s">
        <v>352</v>
      </c>
      <c r="E172" s="16" t="s">
        <v>455</v>
      </c>
      <c r="F172" s="16" t="s">
        <v>328</v>
      </c>
      <c r="G172" s="17">
        <v>600</v>
      </c>
      <c r="H172" s="16" t="s">
        <v>353</v>
      </c>
      <c r="I172" s="16" t="s">
        <v>296</v>
      </c>
      <c r="J172" s="16" t="s">
        <v>342</v>
      </c>
      <c r="K172" s="16" t="s">
        <v>206</v>
      </c>
      <c r="L172" s="16" t="s">
        <v>215</v>
      </c>
      <c r="M172" s="36" t="s">
        <v>459</v>
      </c>
      <c r="N172" s="20">
        <v>10000</v>
      </c>
      <c r="O172" s="21">
        <f>S172*0.97</f>
        <v>73.72</v>
      </c>
      <c r="P172" s="22">
        <v>5000</v>
      </c>
      <c r="Q172" s="23">
        <f>S172*0.98</f>
        <v>74.48</v>
      </c>
      <c r="R172" s="24">
        <v>2000</v>
      </c>
      <c r="S172" s="25">
        <v>76</v>
      </c>
      <c r="T172" s="26">
        <v>1000</v>
      </c>
      <c r="U172" s="27">
        <f>S172*1.05</f>
        <v>79.8</v>
      </c>
      <c r="V172" s="20">
        <v>500</v>
      </c>
      <c r="W172" s="28">
        <f>S172*1.1</f>
        <v>83.600000000000009</v>
      </c>
      <c r="X172" s="29">
        <f>S172*3</f>
        <v>228</v>
      </c>
      <c r="Y172" s="30">
        <f>W172*1.3</f>
        <v>108.68000000000002</v>
      </c>
      <c r="Z172" s="31">
        <f>W172*1.2</f>
        <v>100.32000000000001</v>
      </c>
      <c r="AA172" s="29">
        <f>2*Z172</f>
        <v>200.64000000000001</v>
      </c>
      <c r="AB172" s="30">
        <f>Z172*1.3</f>
        <v>130.41600000000003</v>
      </c>
      <c r="AC172" s="31">
        <f>Z172*1.2</f>
        <v>120.384</v>
      </c>
      <c r="AD172" s="40" t="s">
        <v>313</v>
      </c>
      <c r="AE172" s="40" t="s">
        <v>344</v>
      </c>
      <c r="AF172" s="40" t="s">
        <v>315</v>
      </c>
      <c r="AG172" s="50" t="s">
        <v>316</v>
      </c>
      <c r="AH172" s="41" t="s">
        <v>57</v>
      </c>
      <c r="AI172" s="84"/>
    </row>
    <row r="173" spans="1:35" ht="34">
      <c r="A173" s="45" t="s">
        <v>198</v>
      </c>
      <c r="B173" s="46" t="s">
        <v>306</v>
      </c>
      <c r="C173" s="2" t="s">
        <v>451</v>
      </c>
      <c r="D173" s="16" t="s">
        <v>354</v>
      </c>
      <c r="E173" s="16" t="s">
        <v>455</v>
      </c>
      <c r="F173" s="16" t="s">
        <v>328</v>
      </c>
      <c r="G173" s="17">
        <v>720</v>
      </c>
      <c r="H173" s="16" t="s">
        <v>355</v>
      </c>
      <c r="I173" s="16" t="s">
        <v>356</v>
      </c>
      <c r="J173" s="16" t="s">
        <v>342</v>
      </c>
      <c r="K173" s="16" t="s">
        <v>206</v>
      </c>
      <c r="L173" s="16" t="s">
        <v>215</v>
      </c>
      <c r="M173" s="36" t="s">
        <v>460</v>
      </c>
      <c r="N173" s="20">
        <v>10000</v>
      </c>
      <c r="O173" s="21">
        <f>S173*0.97</f>
        <v>86.33</v>
      </c>
      <c r="P173" s="22">
        <v>5000</v>
      </c>
      <c r="Q173" s="23">
        <f>S173*0.98</f>
        <v>87.22</v>
      </c>
      <c r="R173" s="24">
        <v>2000</v>
      </c>
      <c r="S173" s="25">
        <v>89</v>
      </c>
      <c r="T173" s="26">
        <v>1000</v>
      </c>
      <c r="U173" s="27">
        <f>S173*1.05</f>
        <v>93.45</v>
      </c>
      <c r="V173" s="20">
        <v>500</v>
      </c>
      <c r="W173" s="28">
        <f>S173*1.1</f>
        <v>97.9</v>
      </c>
      <c r="X173" s="29">
        <f>S173*3</f>
        <v>267</v>
      </c>
      <c r="Y173" s="30">
        <f>W173*1.3</f>
        <v>127.27000000000001</v>
      </c>
      <c r="Z173" s="31">
        <f>W173*1.2</f>
        <v>117.48</v>
      </c>
      <c r="AA173" s="29">
        <f>2*Z173</f>
        <v>234.96</v>
      </c>
      <c r="AB173" s="30">
        <f>Z173*1.3</f>
        <v>152.72400000000002</v>
      </c>
      <c r="AC173" s="31">
        <f>Z173*1.2</f>
        <v>140.976</v>
      </c>
      <c r="AD173" s="40" t="s">
        <v>313</v>
      </c>
      <c r="AE173" s="40" t="s">
        <v>344</v>
      </c>
      <c r="AF173" s="40" t="s">
        <v>315</v>
      </c>
      <c r="AG173" s="50" t="s">
        <v>316</v>
      </c>
      <c r="AH173" s="41" t="s">
        <v>57</v>
      </c>
      <c r="AI173" s="84"/>
    </row>
    <row r="174" spans="1:35" ht="34">
      <c r="A174" s="45" t="s">
        <v>198</v>
      </c>
      <c r="B174" s="46" t="s">
        <v>306</v>
      </c>
      <c r="C174" s="2" t="s">
        <v>451</v>
      </c>
      <c r="D174" s="16" t="s">
        <v>358</v>
      </c>
      <c r="E174" s="16" t="s">
        <v>455</v>
      </c>
      <c r="F174" s="16" t="s">
        <v>328</v>
      </c>
      <c r="G174" s="17">
        <v>720</v>
      </c>
      <c r="H174" s="16" t="s">
        <v>359</v>
      </c>
      <c r="I174" s="16" t="s">
        <v>360</v>
      </c>
      <c r="J174" s="16" t="s">
        <v>342</v>
      </c>
      <c r="K174" s="16" t="s">
        <v>206</v>
      </c>
      <c r="L174" s="16" t="s">
        <v>215</v>
      </c>
      <c r="M174" s="36" t="s">
        <v>460</v>
      </c>
      <c r="N174" s="20">
        <v>10000</v>
      </c>
      <c r="O174" s="21">
        <f>S174*0.97</f>
        <v>86.33</v>
      </c>
      <c r="P174" s="22">
        <v>5000</v>
      </c>
      <c r="Q174" s="23">
        <f>S174*0.98</f>
        <v>87.22</v>
      </c>
      <c r="R174" s="24">
        <v>2000</v>
      </c>
      <c r="S174" s="25">
        <v>89</v>
      </c>
      <c r="T174" s="26">
        <v>1000</v>
      </c>
      <c r="U174" s="27">
        <f>S174*1.05</f>
        <v>93.45</v>
      </c>
      <c r="V174" s="20">
        <v>500</v>
      </c>
      <c r="W174" s="28">
        <f>S174*1.1</f>
        <v>97.9</v>
      </c>
      <c r="X174" s="29">
        <f>S174*3</f>
        <v>267</v>
      </c>
      <c r="Y174" s="30">
        <f>W174*1.3</f>
        <v>127.27000000000001</v>
      </c>
      <c r="Z174" s="31">
        <f>W174*1.2</f>
        <v>117.48</v>
      </c>
      <c r="AA174" s="29">
        <f>2*Z174</f>
        <v>234.96</v>
      </c>
      <c r="AB174" s="30">
        <f>Z174*1.3</f>
        <v>152.72400000000002</v>
      </c>
      <c r="AC174" s="31">
        <f>Z174*1.2</f>
        <v>140.976</v>
      </c>
      <c r="AD174" s="40" t="s">
        <v>313</v>
      </c>
      <c r="AE174" s="40" t="s">
        <v>344</v>
      </c>
      <c r="AF174" s="40" t="s">
        <v>315</v>
      </c>
      <c r="AG174" s="50" t="s">
        <v>316</v>
      </c>
      <c r="AH174" s="41" t="s">
        <v>57</v>
      </c>
      <c r="AI174" s="84"/>
    </row>
    <row r="175" spans="1:35" ht="34">
      <c r="A175" s="45" t="s">
        <v>198</v>
      </c>
      <c r="B175" s="46" t="s">
        <v>306</v>
      </c>
      <c r="C175" s="2" t="s">
        <v>451</v>
      </c>
      <c r="D175" s="16" t="s">
        <v>361</v>
      </c>
      <c r="E175" s="16" t="s">
        <v>455</v>
      </c>
      <c r="F175" s="16" t="s">
        <v>328</v>
      </c>
      <c r="G175" s="17">
        <v>720</v>
      </c>
      <c r="H175" s="16" t="s">
        <v>362</v>
      </c>
      <c r="I175" s="16" t="s">
        <v>363</v>
      </c>
      <c r="J175" s="16" t="s">
        <v>342</v>
      </c>
      <c r="K175" s="16" t="s">
        <v>206</v>
      </c>
      <c r="L175" s="16" t="s">
        <v>215</v>
      </c>
      <c r="M175" s="36" t="s">
        <v>461</v>
      </c>
      <c r="N175" s="20">
        <v>10000</v>
      </c>
      <c r="O175" s="21">
        <f>S175*0.97</f>
        <v>86.33</v>
      </c>
      <c r="P175" s="22">
        <v>5000</v>
      </c>
      <c r="Q175" s="23">
        <f>S175*0.98</f>
        <v>87.22</v>
      </c>
      <c r="R175" s="24">
        <v>2000</v>
      </c>
      <c r="S175" s="25">
        <v>89</v>
      </c>
      <c r="T175" s="26">
        <v>1000</v>
      </c>
      <c r="U175" s="27">
        <f>S175*1.05</f>
        <v>93.45</v>
      </c>
      <c r="V175" s="20">
        <v>500</v>
      </c>
      <c r="W175" s="28">
        <f>S175*1.1</f>
        <v>97.9</v>
      </c>
      <c r="X175" s="29">
        <f>S175*3</f>
        <v>267</v>
      </c>
      <c r="Y175" s="30">
        <f>W175*1.3</f>
        <v>127.27000000000001</v>
      </c>
      <c r="Z175" s="31">
        <f>W175*1.2</f>
        <v>117.48</v>
      </c>
      <c r="AA175" s="29">
        <f>2*Z175</f>
        <v>234.96</v>
      </c>
      <c r="AB175" s="30">
        <f>Z175*1.3</f>
        <v>152.72400000000002</v>
      </c>
      <c r="AC175" s="31">
        <f>Z175*1.2</f>
        <v>140.976</v>
      </c>
      <c r="AD175" s="40" t="s">
        <v>313</v>
      </c>
      <c r="AE175" s="40" t="s">
        <v>344</v>
      </c>
      <c r="AF175" s="40" t="s">
        <v>315</v>
      </c>
      <c r="AG175" s="50" t="s">
        <v>316</v>
      </c>
      <c r="AH175" s="41" t="s">
        <v>57</v>
      </c>
      <c r="AI175" s="84"/>
    </row>
    <row r="176" spans="1:35" ht="34">
      <c r="A176" s="45" t="s">
        <v>198</v>
      </c>
      <c r="B176" s="46" t="s">
        <v>306</v>
      </c>
      <c r="C176" s="2" t="s">
        <v>451</v>
      </c>
      <c r="D176" s="16" t="s">
        <v>365</v>
      </c>
      <c r="E176" s="16" t="s">
        <v>455</v>
      </c>
      <c r="F176" s="16" t="s">
        <v>328</v>
      </c>
      <c r="G176" s="17">
        <v>720</v>
      </c>
      <c r="H176" s="16" t="s">
        <v>366</v>
      </c>
      <c r="I176" s="16" t="s">
        <v>367</v>
      </c>
      <c r="J176" s="16" t="s">
        <v>351</v>
      </c>
      <c r="K176" s="16" t="s">
        <v>206</v>
      </c>
      <c r="L176" s="16" t="s">
        <v>215</v>
      </c>
      <c r="M176" s="19" t="s">
        <v>461</v>
      </c>
      <c r="N176" s="20">
        <v>10000</v>
      </c>
      <c r="O176" s="21">
        <f>S176*0.97</f>
        <v>86.33</v>
      </c>
      <c r="P176" s="22">
        <v>5000</v>
      </c>
      <c r="Q176" s="23">
        <f>S176*0.98</f>
        <v>87.22</v>
      </c>
      <c r="R176" s="24">
        <v>2000</v>
      </c>
      <c r="S176" s="25">
        <v>89</v>
      </c>
      <c r="T176" s="26">
        <v>1000</v>
      </c>
      <c r="U176" s="27">
        <f>S176*1.05</f>
        <v>93.45</v>
      </c>
      <c r="V176" s="20">
        <v>500</v>
      </c>
      <c r="W176" s="28">
        <f>S176*1.1</f>
        <v>97.9</v>
      </c>
      <c r="X176" s="29">
        <f>S176*3</f>
        <v>267</v>
      </c>
      <c r="Y176" s="30">
        <f>W176*1.3</f>
        <v>127.27000000000001</v>
      </c>
      <c r="Z176" s="31">
        <f>W176*1.2</f>
        <v>117.48</v>
      </c>
      <c r="AA176" s="29">
        <f>2*Z176</f>
        <v>234.96</v>
      </c>
      <c r="AB176" s="30">
        <f>Z176*1.3</f>
        <v>152.72400000000002</v>
      </c>
      <c r="AC176" s="31">
        <f>Z176*1.2</f>
        <v>140.976</v>
      </c>
      <c r="AD176" s="40" t="s">
        <v>313</v>
      </c>
      <c r="AE176" s="40" t="s">
        <v>344</v>
      </c>
      <c r="AF176" s="40" t="s">
        <v>315</v>
      </c>
      <c r="AG176" s="50" t="s">
        <v>316</v>
      </c>
      <c r="AH176" s="41" t="s">
        <v>57</v>
      </c>
      <c r="AI176" s="84"/>
    </row>
    <row r="177" spans="1:35" ht="34">
      <c r="A177" s="45" t="s">
        <v>198</v>
      </c>
      <c r="B177" s="46" t="s">
        <v>306</v>
      </c>
      <c r="C177" s="2" t="s">
        <v>451</v>
      </c>
      <c r="D177" s="16" t="s">
        <v>368</v>
      </c>
      <c r="E177" s="16" t="s">
        <v>455</v>
      </c>
      <c r="F177" s="16" t="s">
        <v>328</v>
      </c>
      <c r="G177" s="17">
        <v>720</v>
      </c>
      <c r="H177" s="16" t="s">
        <v>369</v>
      </c>
      <c r="I177" s="16" t="s">
        <v>370</v>
      </c>
      <c r="J177" s="16" t="s">
        <v>342</v>
      </c>
      <c r="K177" s="16" t="s">
        <v>206</v>
      </c>
      <c r="L177" s="16" t="s">
        <v>215</v>
      </c>
      <c r="M177" s="36" t="s">
        <v>461</v>
      </c>
      <c r="N177" s="20">
        <v>10000</v>
      </c>
      <c r="O177" s="21">
        <f>S177*0.97</f>
        <v>86.33</v>
      </c>
      <c r="P177" s="22">
        <v>5000</v>
      </c>
      <c r="Q177" s="23">
        <f>S177*0.98</f>
        <v>87.22</v>
      </c>
      <c r="R177" s="24">
        <v>2000</v>
      </c>
      <c r="S177" s="25">
        <v>89</v>
      </c>
      <c r="T177" s="26">
        <v>1000</v>
      </c>
      <c r="U177" s="27">
        <f>S177*1.05</f>
        <v>93.45</v>
      </c>
      <c r="V177" s="20">
        <v>500</v>
      </c>
      <c r="W177" s="28">
        <f>S177*1.1</f>
        <v>97.9</v>
      </c>
      <c r="X177" s="29">
        <f>S177*3</f>
        <v>267</v>
      </c>
      <c r="Y177" s="30">
        <f>W177*1.3</f>
        <v>127.27000000000001</v>
      </c>
      <c r="Z177" s="31">
        <f>W177*1.2</f>
        <v>117.48</v>
      </c>
      <c r="AA177" s="29">
        <f>2*Z177</f>
        <v>234.96</v>
      </c>
      <c r="AB177" s="30">
        <f>Z177*1.3</f>
        <v>152.72400000000002</v>
      </c>
      <c r="AC177" s="31">
        <f>Z177*1.2</f>
        <v>140.976</v>
      </c>
      <c r="AD177" s="40" t="s">
        <v>313</v>
      </c>
      <c r="AE177" s="40" t="s">
        <v>344</v>
      </c>
      <c r="AF177" s="40" t="s">
        <v>315</v>
      </c>
      <c r="AG177" s="50" t="s">
        <v>316</v>
      </c>
      <c r="AH177" s="41" t="s">
        <v>57</v>
      </c>
      <c r="AI177" s="84"/>
    </row>
    <row r="178" spans="1:35" ht="34">
      <c r="A178" s="45" t="s">
        <v>198</v>
      </c>
      <c r="B178" s="46" t="s">
        <v>306</v>
      </c>
      <c r="C178" s="2" t="s">
        <v>451</v>
      </c>
      <c r="D178" s="16" t="s">
        <v>371</v>
      </c>
      <c r="E178" s="16" t="s">
        <v>455</v>
      </c>
      <c r="F178" s="16" t="s">
        <v>328</v>
      </c>
      <c r="G178" s="17">
        <v>600</v>
      </c>
      <c r="H178" s="16" t="s">
        <v>372</v>
      </c>
      <c r="I178" s="16" t="s">
        <v>373</v>
      </c>
      <c r="J178" s="16" t="s">
        <v>374</v>
      </c>
      <c r="K178" s="16" t="s">
        <v>206</v>
      </c>
      <c r="L178" s="16" t="s">
        <v>215</v>
      </c>
      <c r="M178" s="36" t="s">
        <v>375</v>
      </c>
      <c r="N178" s="20">
        <v>10000</v>
      </c>
      <c r="O178" s="21">
        <f>S178*0.97</f>
        <v>76.63</v>
      </c>
      <c r="P178" s="22">
        <v>5000</v>
      </c>
      <c r="Q178" s="23">
        <f>S178*0.98</f>
        <v>77.42</v>
      </c>
      <c r="R178" s="24">
        <v>2000</v>
      </c>
      <c r="S178" s="25">
        <v>79</v>
      </c>
      <c r="T178" s="26">
        <v>1000</v>
      </c>
      <c r="U178" s="27">
        <f>S178*1.05</f>
        <v>82.95</v>
      </c>
      <c r="V178" s="20">
        <v>500</v>
      </c>
      <c r="W178" s="28">
        <f>S178*1.1</f>
        <v>86.9</v>
      </c>
      <c r="X178" s="29">
        <f>S178*3</f>
        <v>237</v>
      </c>
      <c r="Y178" s="30">
        <f>W178*1.3</f>
        <v>112.97000000000001</v>
      </c>
      <c r="Z178" s="31">
        <f>W178*1.2</f>
        <v>104.28</v>
      </c>
      <c r="AA178" s="29">
        <f>2*Z178</f>
        <v>208.56</v>
      </c>
      <c r="AB178" s="30">
        <f>Z178*1.3</f>
        <v>135.56399999999999</v>
      </c>
      <c r="AC178" s="31">
        <f>Z178*1.2</f>
        <v>125.136</v>
      </c>
      <c r="AD178" s="40" t="s">
        <v>313</v>
      </c>
      <c r="AE178" s="40" t="s">
        <v>314</v>
      </c>
      <c r="AF178" s="40" t="s">
        <v>315</v>
      </c>
      <c r="AG178" s="50" t="s">
        <v>316</v>
      </c>
      <c r="AH178" s="41" t="s">
        <v>57</v>
      </c>
      <c r="AI178" s="84"/>
    </row>
    <row r="179" spans="1:35" ht="34">
      <c r="A179" s="45" t="s">
        <v>198</v>
      </c>
      <c r="B179" s="46" t="s">
        <v>306</v>
      </c>
      <c r="C179" s="2" t="s">
        <v>451</v>
      </c>
      <c r="D179" s="16" t="s">
        <v>376</v>
      </c>
      <c r="E179" s="16" t="s">
        <v>455</v>
      </c>
      <c r="F179" s="16" t="s">
        <v>328</v>
      </c>
      <c r="G179" s="17">
        <v>600</v>
      </c>
      <c r="H179" s="16" t="s">
        <v>377</v>
      </c>
      <c r="I179" s="16" t="s">
        <v>378</v>
      </c>
      <c r="J179" s="16" t="s">
        <v>374</v>
      </c>
      <c r="K179" s="16" t="s">
        <v>206</v>
      </c>
      <c r="L179" s="16" t="s">
        <v>215</v>
      </c>
      <c r="M179" s="36" t="s">
        <v>375</v>
      </c>
      <c r="N179" s="20">
        <v>10000</v>
      </c>
      <c r="O179" s="21">
        <f>S179*0.97</f>
        <v>76.63</v>
      </c>
      <c r="P179" s="22">
        <v>5000</v>
      </c>
      <c r="Q179" s="23">
        <f>S179*0.98</f>
        <v>77.42</v>
      </c>
      <c r="R179" s="24">
        <v>2000</v>
      </c>
      <c r="S179" s="25">
        <v>79</v>
      </c>
      <c r="T179" s="26">
        <v>1000</v>
      </c>
      <c r="U179" s="27">
        <f>S179*1.05</f>
        <v>82.95</v>
      </c>
      <c r="V179" s="20">
        <v>500</v>
      </c>
      <c r="W179" s="28">
        <f>S179*1.1</f>
        <v>86.9</v>
      </c>
      <c r="X179" s="29">
        <f>S179*3</f>
        <v>237</v>
      </c>
      <c r="Y179" s="30">
        <f>W179*1.3</f>
        <v>112.97000000000001</v>
      </c>
      <c r="Z179" s="31">
        <f>W179*1.2</f>
        <v>104.28</v>
      </c>
      <c r="AA179" s="29">
        <f>2*Z179</f>
        <v>208.56</v>
      </c>
      <c r="AB179" s="30">
        <f>Z179*1.3</f>
        <v>135.56399999999999</v>
      </c>
      <c r="AC179" s="31">
        <f>Z179*1.2</f>
        <v>125.136</v>
      </c>
      <c r="AD179" s="40" t="s">
        <v>313</v>
      </c>
      <c r="AE179" s="40" t="s">
        <v>314</v>
      </c>
      <c r="AF179" s="40" t="s">
        <v>315</v>
      </c>
      <c r="AG179" s="50" t="s">
        <v>316</v>
      </c>
      <c r="AH179" s="41" t="s">
        <v>57</v>
      </c>
      <c r="AI179" s="84"/>
    </row>
    <row r="180" spans="1:35" ht="34">
      <c r="A180" s="45" t="s">
        <v>198</v>
      </c>
      <c r="B180" s="46" t="s">
        <v>306</v>
      </c>
      <c r="C180" s="2" t="s">
        <v>451</v>
      </c>
      <c r="D180" s="16" t="s">
        <v>379</v>
      </c>
      <c r="E180" s="16" t="s">
        <v>455</v>
      </c>
      <c r="F180" s="16" t="s">
        <v>328</v>
      </c>
      <c r="G180" s="17">
        <v>600</v>
      </c>
      <c r="H180" s="16" t="s">
        <v>380</v>
      </c>
      <c r="I180" s="16" t="s">
        <v>381</v>
      </c>
      <c r="J180" s="16" t="s">
        <v>374</v>
      </c>
      <c r="K180" s="16" t="s">
        <v>206</v>
      </c>
      <c r="L180" s="16" t="s">
        <v>215</v>
      </c>
      <c r="M180" s="36" t="s">
        <v>375</v>
      </c>
      <c r="N180" s="20">
        <v>10000</v>
      </c>
      <c r="O180" s="21">
        <f>S180*0.97</f>
        <v>76.63</v>
      </c>
      <c r="P180" s="22">
        <v>5000</v>
      </c>
      <c r="Q180" s="23">
        <f>S180*0.98</f>
        <v>77.42</v>
      </c>
      <c r="R180" s="24">
        <v>2000</v>
      </c>
      <c r="S180" s="25">
        <v>79</v>
      </c>
      <c r="T180" s="26">
        <v>1000</v>
      </c>
      <c r="U180" s="27">
        <f>S180*1.05</f>
        <v>82.95</v>
      </c>
      <c r="V180" s="20">
        <v>500</v>
      </c>
      <c r="W180" s="28">
        <f>S180*1.1</f>
        <v>86.9</v>
      </c>
      <c r="X180" s="29">
        <f>S180*3</f>
        <v>237</v>
      </c>
      <c r="Y180" s="30">
        <f>W180*1.3</f>
        <v>112.97000000000001</v>
      </c>
      <c r="Z180" s="31">
        <f>W180*1.2</f>
        <v>104.28</v>
      </c>
      <c r="AA180" s="29">
        <f>2*Z180</f>
        <v>208.56</v>
      </c>
      <c r="AB180" s="30">
        <f>Z180*1.3</f>
        <v>135.56399999999999</v>
      </c>
      <c r="AC180" s="31">
        <f>Z180*1.2</f>
        <v>125.136</v>
      </c>
      <c r="AD180" s="40" t="s">
        <v>313</v>
      </c>
      <c r="AE180" s="40" t="s">
        <v>314</v>
      </c>
      <c r="AF180" s="40" t="s">
        <v>315</v>
      </c>
      <c r="AG180" s="50" t="s">
        <v>316</v>
      </c>
      <c r="AH180" s="41" t="s">
        <v>57</v>
      </c>
      <c r="AI180" s="84"/>
    </row>
    <row r="181" spans="1:35" ht="34">
      <c r="A181" s="45" t="s">
        <v>198</v>
      </c>
      <c r="B181" s="46" t="s">
        <v>306</v>
      </c>
      <c r="C181" s="2" t="s">
        <v>451</v>
      </c>
      <c r="D181" s="16" t="s">
        <v>382</v>
      </c>
      <c r="E181" s="16" t="s">
        <v>455</v>
      </c>
      <c r="F181" s="16" t="s">
        <v>328</v>
      </c>
      <c r="G181" s="17">
        <v>600</v>
      </c>
      <c r="H181" s="16" t="s">
        <v>349</v>
      </c>
      <c r="I181" s="16" t="s">
        <v>383</v>
      </c>
      <c r="J181" s="16" t="s">
        <v>374</v>
      </c>
      <c r="K181" s="16" t="s">
        <v>206</v>
      </c>
      <c r="L181" s="16" t="s">
        <v>215</v>
      </c>
      <c r="M181" s="36" t="s">
        <v>375</v>
      </c>
      <c r="N181" s="20">
        <v>10000</v>
      </c>
      <c r="O181" s="21">
        <f>S181*0.97</f>
        <v>76.63</v>
      </c>
      <c r="P181" s="22">
        <v>5000</v>
      </c>
      <c r="Q181" s="23">
        <f>S181*0.98</f>
        <v>77.42</v>
      </c>
      <c r="R181" s="24">
        <v>2000</v>
      </c>
      <c r="S181" s="25">
        <v>79</v>
      </c>
      <c r="T181" s="26">
        <v>1000</v>
      </c>
      <c r="U181" s="27">
        <f>S181*1.05</f>
        <v>82.95</v>
      </c>
      <c r="V181" s="20">
        <v>500</v>
      </c>
      <c r="W181" s="28">
        <f>S181*1.1</f>
        <v>86.9</v>
      </c>
      <c r="X181" s="29">
        <f>S181*3</f>
        <v>237</v>
      </c>
      <c r="Y181" s="30">
        <f>W181*1.3</f>
        <v>112.97000000000001</v>
      </c>
      <c r="Z181" s="31">
        <f>W181*1.2</f>
        <v>104.28</v>
      </c>
      <c r="AA181" s="29">
        <f>2*Z181</f>
        <v>208.56</v>
      </c>
      <c r="AB181" s="30">
        <f>Z181*1.3</f>
        <v>135.56399999999999</v>
      </c>
      <c r="AC181" s="31">
        <f>Z181*1.2</f>
        <v>125.136</v>
      </c>
      <c r="AD181" s="40" t="s">
        <v>313</v>
      </c>
      <c r="AE181" s="40" t="s">
        <v>314</v>
      </c>
      <c r="AF181" s="40" t="s">
        <v>315</v>
      </c>
      <c r="AG181" s="50" t="s">
        <v>316</v>
      </c>
      <c r="AH181" s="41" t="s">
        <v>57</v>
      </c>
      <c r="AI181" s="84"/>
    </row>
    <row r="182" spans="1:35" ht="34">
      <c r="A182" s="45" t="s">
        <v>198</v>
      </c>
      <c r="B182" s="46" t="s">
        <v>306</v>
      </c>
      <c r="C182" s="2" t="s">
        <v>451</v>
      </c>
      <c r="D182" s="16" t="s">
        <v>384</v>
      </c>
      <c r="E182" s="16" t="s">
        <v>455</v>
      </c>
      <c r="F182" s="16" t="s">
        <v>328</v>
      </c>
      <c r="G182" s="17">
        <v>600</v>
      </c>
      <c r="H182" s="16" t="s">
        <v>385</v>
      </c>
      <c r="I182" s="16" t="s">
        <v>386</v>
      </c>
      <c r="J182" s="16" t="s">
        <v>374</v>
      </c>
      <c r="K182" s="16" t="s">
        <v>206</v>
      </c>
      <c r="L182" s="16" t="s">
        <v>215</v>
      </c>
      <c r="M182" s="36" t="s">
        <v>375</v>
      </c>
      <c r="N182" s="20">
        <v>10000</v>
      </c>
      <c r="O182" s="21">
        <f>S182*0.97</f>
        <v>76.63</v>
      </c>
      <c r="P182" s="22">
        <v>5000</v>
      </c>
      <c r="Q182" s="23">
        <f>S182*0.98</f>
        <v>77.42</v>
      </c>
      <c r="R182" s="24">
        <v>2000</v>
      </c>
      <c r="S182" s="25">
        <v>79</v>
      </c>
      <c r="T182" s="26">
        <v>1000</v>
      </c>
      <c r="U182" s="27">
        <f>S182*1.05</f>
        <v>82.95</v>
      </c>
      <c r="V182" s="20">
        <v>500</v>
      </c>
      <c r="W182" s="28">
        <f>S182*1.1</f>
        <v>86.9</v>
      </c>
      <c r="X182" s="29">
        <f>S182*3</f>
        <v>237</v>
      </c>
      <c r="Y182" s="30">
        <f>W182*1.3</f>
        <v>112.97000000000001</v>
      </c>
      <c r="Z182" s="31">
        <f>W182*1.2</f>
        <v>104.28</v>
      </c>
      <c r="AA182" s="29">
        <f>2*Z182</f>
        <v>208.56</v>
      </c>
      <c r="AB182" s="30">
        <f>Z182*1.3</f>
        <v>135.56399999999999</v>
      </c>
      <c r="AC182" s="31">
        <f>Z182*1.2</f>
        <v>125.136</v>
      </c>
      <c r="AD182" s="40" t="s">
        <v>313</v>
      </c>
      <c r="AE182" s="40" t="s">
        <v>314</v>
      </c>
      <c r="AF182" s="40" t="s">
        <v>315</v>
      </c>
      <c r="AG182" s="50" t="s">
        <v>387</v>
      </c>
      <c r="AH182" s="41" t="s">
        <v>388</v>
      </c>
      <c r="AI182" s="84"/>
    </row>
    <row r="183" spans="1:35" ht="34">
      <c r="A183" s="45" t="s">
        <v>198</v>
      </c>
      <c r="B183" s="46" t="s">
        <v>306</v>
      </c>
      <c r="C183" s="2" t="s">
        <v>451</v>
      </c>
      <c r="D183" s="16" t="s">
        <v>389</v>
      </c>
      <c r="E183" s="16" t="s">
        <v>455</v>
      </c>
      <c r="F183" s="16" t="s">
        <v>328</v>
      </c>
      <c r="G183" s="17">
        <v>720</v>
      </c>
      <c r="H183" s="16" t="s">
        <v>390</v>
      </c>
      <c r="I183" s="16" t="s">
        <v>373</v>
      </c>
      <c r="J183" s="16" t="s">
        <v>374</v>
      </c>
      <c r="K183" s="16" t="s">
        <v>206</v>
      </c>
      <c r="L183" s="16" t="s">
        <v>215</v>
      </c>
      <c r="M183" s="36" t="s">
        <v>391</v>
      </c>
      <c r="N183" s="20">
        <v>10000</v>
      </c>
      <c r="O183" s="21">
        <f>S183*0.97</f>
        <v>86.33</v>
      </c>
      <c r="P183" s="22">
        <v>5000</v>
      </c>
      <c r="Q183" s="23">
        <f>S183*0.98</f>
        <v>87.22</v>
      </c>
      <c r="R183" s="24">
        <v>2000</v>
      </c>
      <c r="S183" s="25">
        <v>89</v>
      </c>
      <c r="T183" s="26">
        <v>1000</v>
      </c>
      <c r="U183" s="27">
        <f>S183*1.05</f>
        <v>93.45</v>
      </c>
      <c r="V183" s="20">
        <v>500</v>
      </c>
      <c r="W183" s="28">
        <f>S183*1.1</f>
        <v>97.9</v>
      </c>
      <c r="X183" s="29">
        <f>S183*3</f>
        <v>267</v>
      </c>
      <c r="Y183" s="30">
        <f>W183*1.3</f>
        <v>127.27000000000001</v>
      </c>
      <c r="Z183" s="31">
        <f>W183*1.2</f>
        <v>117.48</v>
      </c>
      <c r="AA183" s="29">
        <f>2*Z183</f>
        <v>234.96</v>
      </c>
      <c r="AB183" s="30">
        <f>Z183*1.3</f>
        <v>152.72400000000002</v>
      </c>
      <c r="AC183" s="31">
        <f>Z183*1.2</f>
        <v>140.976</v>
      </c>
      <c r="AD183" s="40" t="s">
        <v>313</v>
      </c>
      <c r="AE183" s="40" t="s">
        <v>314</v>
      </c>
      <c r="AF183" s="40" t="s">
        <v>315</v>
      </c>
      <c r="AG183" s="50" t="s">
        <v>316</v>
      </c>
      <c r="AH183" s="41" t="s">
        <v>57</v>
      </c>
      <c r="AI183" s="84"/>
    </row>
    <row r="184" spans="1:35" ht="34">
      <c r="A184" s="45" t="s">
        <v>198</v>
      </c>
      <c r="B184" s="46" t="s">
        <v>306</v>
      </c>
      <c r="C184" s="2" t="s">
        <v>451</v>
      </c>
      <c r="D184" s="16" t="s">
        <v>392</v>
      </c>
      <c r="E184" s="16" t="s">
        <v>455</v>
      </c>
      <c r="F184" s="16" t="s">
        <v>328</v>
      </c>
      <c r="G184" s="17">
        <v>720</v>
      </c>
      <c r="H184" s="16" t="s">
        <v>355</v>
      </c>
      <c r="I184" s="16" t="s">
        <v>393</v>
      </c>
      <c r="J184" s="16" t="s">
        <v>374</v>
      </c>
      <c r="K184" s="16" t="s">
        <v>206</v>
      </c>
      <c r="L184" s="16" t="s">
        <v>215</v>
      </c>
      <c r="M184" s="36" t="s">
        <v>391</v>
      </c>
      <c r="N184" s="20">
        <v>10000</v>
      </c>
      <c r="O184" s="21">
        <f>S184*0.97</f>
        <v>86.33</v>
      </c>
      <c r="P184" s="22">
        <v>5000</v>
      </c>
      <c r="Q184" s="23">
        <f>S184*0.98</f>
        <v>87.22</v>
      </c>
      <c r="R184" s="24">
        <v>2000</v>
      </c>
      <c r="S184" s="25">
        <v>89</v>
      </c>
      <c r="T184" s="26">
        <v>1000</v>
      </c>
      <c r="U184" s="27">
        <f>S184*1.05</f>
        <v>93.45</v>
      </c>
      <c r="V184" s="20">
        <v>500</v>
      </c>
      <c r="W184" s="28">
        <f>S184*1.1</f>
        <v>97.9</v>
      </c>
      <c r="X184" s="29">
        <f>S184*3</f>
        <v>267</v>
      </c>
      <c r="Y184" s="30">
        <f>W184*1.3</f>
        <v>127.27000000000001</v>
      </c>
      <c r="Z184" s="31">
        <f>W184*1.2</f>
        <v>117.48</v>
      </c>
      <c r="AA184" s="29">
        <f>2*Z184</f>
        <v>234.96</v>
      </c>
      <c r="AB184" s="30">
        <f>Z184*1.3</f>
        <v>152.72400000000002</v>
      </c>
      <c r="AC184" s="31">
        <f>Z184*1.2</f>
        <v>140.976</v>
      </c>
      <c r="AD184" s="40" t="s">
        <v>313</v>
      </c>
      <c r="AE184" s="40" t="s">
        <v>314</v>
      </c>
      <c r="AF184" s="40" t="s">
        <v>315</v>
      </c>
      <c r="AG184" s="50" t="s">
        <v>316</v>
      </c>
      <c r="AH184" s="41" t="s">
        <v>57</v>
      </c>
      <c r="AI184" s="84"/>
    </row>
    <row r="185" spans="1:35" ht="34">
      <c r="A185" s="45" t="s">
        <v>198</v>
      </c>
      <c r="B185" s="46" t="s">
        <v>306</v>
      </c>
      <c r="C185" s="2" t="s">
        <v>451</v>
      </c>
      <c r="D185" s="16" t="s">
        <v>394</v>
      </c>
      <c r="E185" s="16" t="s">
        <v>455</v>
      </c>
      <c r="F185" s="16" t="s">
        <v>328</v>
      </c>
      <c r="G185" s="17">
        <v>720</v>
      </c>
      <c r="H185" s="16" t="s">
        <v>395</v>
      </c>
      <c r="I185" s="16" t="s">
        <v>381</v>
      </c>
      <c r="J185" s="16" t="s">
        <v>374</v>
      </c>
      <c r="K185" s="16" t="s">
        <v>206</v>
      </c>
      <c r="L185" s="16" t="s">
        <v>215</v>
      </c>
      <c r="M185" s="36" t="s">
        <v>391</v>
      </c>
      <c r="N185" s="20">
        <v>10000</v>
      </c>
      <c r="O185" s="21">
        <f>S185*0.97</f>
        <v>86.33</v>
      </c>
      <c r="P185" s="22">
        <v>5000</v>
      </c>
      <c r="Q185" s="23">
        <f>S185*0.98</f>
        <v>87.22</v>
      </c>
      <c r="R185" s="24">
        <v>2000</v>
      </c>
      <c r="S185" s="25">
        <v>89</v>
      </c>
      <c r="T185" s="26">
        <v>1000</v>
      </c>
      <c r="U185" s="27">
        <f>S185*1.05</f>
        <v>93.45</v>
      </c>
      <c r="V185" s="20">
        <v>500</v>
      </c>
      <c r="W185" s="28">
        <f>S185*1.1</f>
        <v>97.9</v>
      </c>
      <c r="X185" s="29">
        <f>S185*3</f>
        <v>267</v>
      </c>
      <c r="Y185" s="30">
        <f>W185*1.3</f>
        <v>127.27000000000001</v>
      </c>
      <c r="Z185" s="31">
        <f>W185*1.2</f>
        <v>117.48</v>
      </c>
      <c r="AA185" s="29">
        <f>2*Z185</f>
        <v>234.96</v>
      </c>
      <c r="AB185" s="30">
        <f>Z185*1.3</f>
        <v>152.72400000000002</v>
      </c>
      <c r="AC185" s="31">
        <f>Z185*1.2</f>
        <v>140.976</v>
      </c>
      <c r="AD185" s="40" t="s">
        <v>313</v>
      </c>
      <c r="AE185" s="40" t="s">
        <v>314</v>
      </c>
      <c r="AF185" s="40" t="s">
        <v>315</v>
      </c>
      <c r="AG185" s="50" t="s">
        <v>316</v>
      </c>
      <c r="AH185" s="41" t="s">
        <v>57</v>
      </c>
      <c r="AI185" s="84"/>
    </row>
    <row r="186" spans="1:35" ht="34">
      <c r="A186" s="45" t="s">
        <v>198</v>
      </c>
      <c r="B186" s="46" t="s">
        <v>306</v>
      </c>
      <c r="C186" s="2" t="s">
        <v>451</v>
      </c>
      <c r="D186" s="16" t="s">
        <v>396</v>
      </c>
      <c r="E186" s="16" t="s">
        <v>455</v>
      </c>
      <c r="F186" s="16" t="s">
        <v>328</v>
      </c>
      <c r="G186" s="17">
        <v>720</v>
      </c>
      <c r="H186" s="16" t="s">
        <v>362</v>
      </c>
      <c r="I186" s="16" t="s">
        <v>383</v>
      </c>
      <c r="J186" s="16" t="s">
        <v>374</v>
      </c>
      <c r="K186" s="16" t="s">
        <v>206</v>
      </c>
      <c r="L186" s="16" t="s">
        <v>215</v>
      </c>
      <c r="M186" s="36" t="s">
        <v>391</v>
      </c>
      <c r="N186" s="20">
        <v>10000</v>
      </c>
      <c r="O186" s="21">
        <f>S186*0.97</f>
        <v>86.33</v>
      </c>
      <c r="P186" s="22">
        <v>5000</v>
      </c>
      <c r="Q186" s="23">
        <f>S186*0.98</f>
        <v>87.22</v>
      </c>
      <c r="R186" s="24">
        <v>2000</v>
      </c>
      <c r="S186" s="25">
        <v>89</v>
      </c>
      <c r="T186" s="26">
        <v>1000</v>
      </c>
      <c r="U186" s="27">
        <f>S186*1.05</f>
        <v>93.45</v>
      </c>
      <c r="V186" s="20">
        <v>500</v>
      </c>
      <c r="W186" s="28">
        <f>S186*1.1</f>
        <v>97.9</v>
      </c>
      <c r="X186" s="29">
        <f>S186*3</f>
        <v>267</v>
      </c>
      <c r="Y186" s="30">
        <f>W186*1.3</f>
        <v>127.27000000000001</v>
      </c>
      <c r="Z186" s="31">
        <f>W186*1.2</f>
        <v>117.48</v>
      </c>
      <c r="AA186" s="29">
        <f>2*Z186</f>
        <v>234.96</v>
      </c>
      <c r="AB186" s="30">
        <f>Z186*1.3</f>
        <v>152.72400000000002</v>
      </c>
      <c r="AC186" s="31">
        <f>Z186*1.2</f>
        <v>140.976</v>
      </c>
      <c r="AD186" s="40" t="s">
        <v>313</v>
      </c>
      <c r="AE186" s="40" t="s">
        <v>314</v>
      </c>
      <c r="AF186" s="40" t="s">
        <v>315</v>
      </c>
      <c r="AG186" s="50" t="s">
        <v>316</v>
      </c>
      <c r="AH186" s="41" t="s">
        <v>57</v>
      </c>
      <c r="AI186" s="84"/>
    </row>
    <row r="187" spans="1:35" ht="34">
      <c r="A187" s="45" t="s">
        <v>198</v>
      </c>
      <c r="B187" s="46" t="s">
        <v>306</v>
      </c>
      <c r="C187" s="2" t="s">
        <v>451</v>
      </c>
      <c r="D187" s="16" t="s">
        <v>397</v>
      </c>
      <c r="E187" s="16" t="s">
        <v>455</v>
      </c>
      <c r="F187" s="16" t="s">
        <v>401</v>
      </c>
      <c r="G187" s="17">
        <v>720</v>
      </c>
      <c r="H187" s="16" t="s">
        <v>398</v>
      </c>
      <c r="I187" s="16" t="s">
        <v>386</v>
      </c>
      <c r="J187" s="16" t="s">
        <v>374</v>
      </c>
      <c r="K187" s="16" t="s">
        <v>206</v>
      </c>
      <c r="L187" s="16" t="s">
        <v>215</v>
      </c>
      <c r="M187" s="36" t="s">
        <v>391</v>
      </c>
      <c r="N187" s="20">
        <v>10000</v>
      </c>
      <c r="O187" s="21">
        <f>S187*0.97</f>
        <v>86.33</v>
      </c>
      <c r="P187" s="22">
        <v>5000</v>
      </c>
      <c r="Q187" s="23">
        <f>S187*0.98</f>
        <v>87.22</v>
      </c>
      <c r="R187" s="24">
        <v>2000</v>
      </c>
      <c r="S187" s="25">
        <v>89</v>
      </c>
      <c r="T187" s="26">
        <v>1000</v>
      </c>
      <c r="U187" s="27">
        <f>S187*1.05</f>
        <v>93.45</v>
      </c>
      <c r="V187" s="20">
        <v>500</v>
      </c>
      <c r="W187" s="28">
        <f>S187*1.1</f>
        <v>97.9</v>
      </c>
      <c r="X187" s="29">
        <f>S187*3</f>
        <v>267</v>
      </c>
      <c r="Y187" s="30">
        <f>W187*1.3</f>
        <v>127.27000000000001</v>
      </c>
      <c r="Z187" s="31">
        <f>W187*1.2</f>
        <v>117.48</v>
      </c>
      <c r="AA187" s="29">
        <f>2*Z187</f>
        <v>234.96</v>
      </c>
      <c r="AB187" s="30">
        <f>Z187*1.3</f>
        <v>152.72400000000002</v>
      </c>
      <c r="AC187" s="31">
        <f>Z187*1.2</f>
        <v>140.976</v>
      </c>
      <c r="AD187" s="40" t="s">
        <v>313</v>
      </c>
      <c r="AE187" s="40" t="s">
        <v>314</v>
      </c>
      <c r="AF187" s="16" t="s">
        <v>399</v>
      </c>
      <c r="AG187" s="50" t="s">
        <v>387</v>
      </c>
      <c r="AH187" s="41" t="s">
        <v>388</v>
      </c>
      <c r="AI187" s="84"/>
    </row>
    <row r="188" spans="1:35" ht="34">
      <c r="A188" s="45" t="s">
        <v>198</v>
      </c>
      <c r="B188" s="46" t="s">
        <v>306</v>
      </c>
      <c r="C188" s="2" t="s">
        <v>451</v>
      </c>
      <c r="D188" s="16" t="s">
        <v>400</v>
      </c>
      <c r="E188" s="16" t="s">
        <v>455</v>
      </c>
      <c r="F188" s="16" t="s">
        <v>328</v>
      </c>
      <c r="G188" s="17">
        <v>600</v>
      </c>
      <c r="H188" s="16" t="s">
        <v>372</v>
      </c>
      <c r="I188" s="16" t="s">
        <v>373</v>
      </c>
      <c r="J188" s="16" t="s">
        <v>402</v>
      </c>
      <c r="K188" s="16" t="s">
        <v>206</v>
      </c>
      <c r="L188" s="16" t="s">
        <v>215</v>
      </c>
      <c r="M188" s="36" t="s">
        <v>403</v>
      </c>
      <c r="N188" s="20">
        <v>10000</v>
      </c>
      <c r="O188" s="21">
        <f>S188*0.97</f>
        <v>76.63</v>
      </c>
      <c r="P188" s="22">
        <v>5000</v>
      </c>
      <c r="Q188" s="23">
        <f>S188*0.98</f>
        <v>77.42</v>
      </c>
      <c r="R188" s="24">
        <v>2000</v>
      </c>
      <c r="S188" s="25">
        <v>79</v>
      </c>
      <c r="T188" s="26">
        <v>1000</v>
      </c>
      <c r="U188" s="27">
        <f>S188*1.05</f>
        <v>82.95</v>
      </c>
      <c r="V188" s="20">
        <v>500</v>
      </c>
      <c r="W188" s="28">
        <f>S188*1.1</f>
        <v>86.9</v>
      </c>
      <c r="X188" s="29">
        <f>S188*3</f>
        <v>237</v>
      </c>
      <c r="Y188" s="30">
        <f>W188*1.3</f>
        <v>112.97000000000001</v>
      </c>
      <c r="Z188" s="31">
        <f>W188*1.2</f>
        <v>104.28</v>
      </c>
      <c r="AA188" s="29">
        <f>2*Z188</f>
        <v>208.56</v>
      </c>
      <c r="AB188" s="30">
        <f>Z188*1.3</f>
        <v>135.56399999999999</v>
      </c>
      <c r="AC188" s="31">
        <f>Z188*1.2</f>
        <v>125.136</v>
      </c>
      <c r="AD188" s="40" t="s">
        <v>313</v>
      </c>
      <c r="AE188" s="40" t="s">
        <v>404</v>
      </c>
      <c r="AF188" s="16" t="s">
        <v>405</v>
      </c>
      <c r="AG188" s="50" t="s">
        <v>387</v>
      </c>
      <c r="AH188" s="41" t="s">
        <v>388</v>
      </c>
      <c r="AI188" s="84"/>
    </row>
    <row r="189" spans="1:35" ht="34">
      <c r="A189" s="45" t="s">
        <v>198</v>
      </c>
      <c r="B189" s="46" t="s">
        <v>306</v>
      </c>
      <c r="C189" s="2" t="s">
        <v>451</v>
      </c>
      <c r="D189" s="16" t="s">
        <v>406</v>
      </c>
      <c r="E189" s="16" t="s">
        <v>455</v>
      </c>
      <c r="F189" s="16" t="s">
        <v>328</v>
      </c>
      <c r="G189" s="17">
        <v>600</v>
      </c>
      <c r="H189" s="16" t="s">
        <v>377</v>
      </c>
      <c r="I189" s="16" t="s">
        <v>378</v>
      </c>
      <c r="J189" s="16" t="s">
        <v>402</v>
      </c>
      <c r="K189" s="16" t="s">
        <v>206</v>
      </c>
      <c r="L189" s="16" t="s">
        <v>215</v>
      </c>
      <c r="M189" s="36" t="s">
        <v>403</v>
      </c>
      <c r="N189" s="20">
        <v>10000</v>
      </c>
      <c r="O189" s="21">
        <f>S189*0.97</f>
        <v>76.63</v>
      </c>
      <c r="P189" s="22">
        <v>5000</v>
      </c>
      <c r="Q189" s="23">
        <f>S189*0.98</f>
        <v>77.42</v>
      </c>
      <c r="R189" s="24">
        <v>2000</v>
      </c>
      <c r="S189" s="25">
        <v>79</v>
      </c>
      <c r="T189" s="26">
        <v>1000</v>
      </c>
      <c r="U189" s="27">
        <f>S189*1.05</f>
        <v>82.95</v>
      </c>
      <c r="V189" s="20">
        <v>500</v>
      </c>
      <c r="W189" s="28">
        <f>S189*1.1</f>
        <v>86.9</v>
      </c>
      <c r="X189" s="29">
        <f>S189*3</f>
        <v>237</v>
      </c>
      <c r="Y189" s="30">
        <f>W189*1.3</f>
        <v>112.97000000000001</v>
      </c>
      <c r="Z189" s="31">
        <f>W189*1.2</f>
        <v>104.28</v>
      </c>
      <c r="AA189" s="29">
        <f>2*Z189</f>
        <v>208.56</v>
      </c>
      <c r="AB189" s="30">
        <f>Z189*1.3</f>
        <v>135.56399999999999</v>
      </c>
      <c r="AC189" s="31">
        <f>Z189*1.2</f>
        <v>125.136</v>
      </c>
      <c r="AD189" s="40" t="s">
        <v>313</v>
      </c>
      <c r="AE189" s="40" t="s">
        <v>404</v>
      </c>
      <c r="AF189" s="16" t="s">
        <v>405</v>
      </c>
      <c r="AG189" s="50" t="s">
        <v>387</v>
      </c>
      <c r="AH189" s="41" t="s">
        <v>388</v>
      </c>
      <c r="AI189" s="84"/>
    </row>
    <row r="190" spans="1:35" ht="34">
      <c r="A190" s="45" t="s">
        <v>198</v>
      </c>
      <c r="B190" s="46" t="s">
        <v>306</v>
      </c>
      <c r="C190" s="2" t="s">
        <v>451</v>
      </c>
      <c r="D190" s="16" t="s">
        <v>407</v>
      </c>
      <c r="E190" s="16" t="s">
        <v>455</v>
      </c>
      <c r="F190" s="16" t="s">
        <v>328</v>
      </c>
      <c r="G190" s="17">
        <v>600</v>
      </c>
      <c r="H190" s="16" t="s">
        <v>380</v>
      </c>
      <c r="I190" s="16" t="s">
        <v>381</v>
      </c>
      <c r="J190" s="16" t="s">
        <v>402</v>
      </c>
      <c r="K190" s="16" t="s">
        <v>206</v>
      </c>
      <c r="L190" s="16" t="s">
        <v>215</v>
      </c>
      <c r="M190" s="36" t="s">
        <v>408</v>
      </c>
      <c r="N190" s="20">
        <v>10000</v>
      </c>
      <c r="O190" s="21">
        <f>S190*0.97</f>
        <v>76.63</v>
      </c>
      <c r="P190" s="22">
        <v>5000</v>
      </c>
      <c r="Q190" s="23">
        <f>S190*0.98</f>
        <v>77.42</v>
      </c>
      <c r="R190" s="24">
        <v>2000</v>
      </c>
      <c r="S190" s="25">
        <v>79</v>
      </c>
      <c r="T190" s="26">
        <v>1000</v>
      </c>
      <c r="U190" s="27">
        <f>S190*1.05</f>
        <v>82.95</v>
      </c>
      <c r="V190" s="20">
        <v>500</v>
      </c>
      <c r="W190" s="28">
        <f>S190*1.1</f>
        <v>86.9</v>
      </c>
      <c r="X190" s="29">
        <f>S190*3</f>
        <v>237</v>
      </c>
      <c r="Y190" s="30">
        <f>W190*1.3</f>
        <v>112.97000000000001</v>
      </c>
      <c r="Z190" s="31">
        <f>W190*1.2</f>
        <v>104.28</v>
      </c>
      <c r="AA190" s="29">
        <f>2*Z190</f>
        <v>208.56</v>
      </c>
      <c r="AB190" s="30">
        <f>Z190*1.3</f>
        <v>135.56399999999999</v>
      </c>
      <c r="AC190" s="31">
        <f>Z190*1.2</f>
        <v>125.136</v>
      </c>
      <c r="AD190" s="40" t="s">
        <v>313</v>
      </c>
      <c r="AE190" s="40" t="s">
        <v>404</v>
      </c>
      <c r="AF190" s="16" t="s">
        <v>405</v>
      </c>
      <c r="AG190" s="50" t="s">
        <v>387</v>
      </c>
      <c r="AH190" s="41" t="s">
        <v>388</v>
      </c>
      <c r="AI190" s="84"/>
    </row>
    <row r="191" spans="1:35" ht="34">
      <c r="A191" s="45" t="s">
        <v>198</v>
      </c>
      <c r="B191" s="46" t="s">
        <v>306</v>
      </c>
      <c r="C191" s="2" t="s">
        <v>451</v>
      </c>
      <c r="D191" s="16" t="s">
        <v>409</v>
      </c>
      <c r="E191" s="16" t="s">
        <v>455</v>
      </c>
      <c r="F191" s="16" t="s">
        <v>328</v>
      </c>
      <c r="G191" s="17">
        <v>600</v>
      </c>
      <c r="H191" s="16" t="s">
        <v>349</v>
      </c>
      <c r="I191" s="16" t="s">
        <v>383</v>
      </c>
      <c r="J191" s="16" t="s">
        <v>402</v>
      </c>
      <c r="K191" s="16" t="s">
        <v>206</v>
      </c>
      <c r="L191" s="16" t="s">
        <v>215</v>
      </c>
      <c r="M191" s="36" t="s">
        <v>408</v>
      </c>
      <c r="N191" s="20">
        <v>10000</v>
      </c>
      <c r="O191" s="21">
        <f>S191*0.97</f>
        <v>76.63</v>
      </c>
      <c r="P191" s="22">
        <v>5000</v>
      </c>
      <c r="Q191" s="23">
        <f>S191*0.98</f>
        <v>77.42</v>
      </c>
      <c r="R191" s="24">
        <v>2000</v>
      </c>
      <c r="S191" s="25">
        <v>79</v>
      </c>
      <c r="T191" s="26">
        <v>1000</v>
      </c>
      <c r="U191" s="27">
        <f>S191*1.05</f>
        <v>82.95</v>
      </c>
      <c r="V191" s="20">
        <v>500</v>
      </c>
      <c r="W191" s="28">
        <f>S191*1.1</f>
        <v>86.9</v>
      </c>
      <c r="X191" s="29">
        <f>S191*3</f>
        <v>237</v>
      </c>
      <c r="Y191" s="30">
        <f>W191*1.3</f>
        <v>112.97000000000001</v>
      </c>
      <c r="Z191" s="31">
        <f>W191*1.2</f>
        <v>104.28</v>
      </c>
      <c r="AA191" s="29">
        <f>2*Z191</f>
        <v>208.56</v>
      </c>
      <c r="AB191" s="30">
        <f>Z191*1.3</f>
        <v>135.56399999999999</v>
      </c>
      <c r="AC191" s="31">
        <f>Z191*1.2</f>
        <v>125.136</v>
      </c>
      <c r="AD191" s="40" t="s">
        <v>313</v>
      </c>
      <c r="AE191" s="40" t="s">
        <v>404</v>
      </c>
      <c r="AF191" s="16" t="s">
        <v>405</v>
      </c>
      <c r="AG191" s="50" t="s">
        <v>387</v>
      </c>
      <c r="AH191" s="41" t="s">
        <v>388</v>
      </c>
      <c r="AI191" s="84"/>
    </row>
    <row r="192" spans="1:35" ht="34">
      <c r="A192" s="45" t="s">
        <v>198</v>
      </c>
      <c r="B192" s="46" t="s">
        <v>306</v>
      </c>
      <c r="C192" s="2" t="s">
        <v>451</v>
      </c>
      <c r="D192" s="16" t="s">
        <v>410</v>
      </c>
      <c r="E192" s="16" t="s">
        <v>455</v>
      </c>
      <c r="F192" s="16" t="s">
        <v>328</v>
      </c>
      <c r="G192" s="17">
        <v>600</v>
      </c>
      <c r="H192" s="16" t="s">
        <v>385</v>
      </c>
      <c r="I192" s="16" t="s">
        <v>386</v>
      </c>
      <c r="J192" s="16" t="s">
        <v>402</v>
      </c>
      <c r="K192" s="16" t="s">
        <v>206</v>
      </c>
      <c r="L192" s="16" t="s">
        <v>215</v>
      </c>
      <c r="M192" s="36" t="s">
        <v>408</v>
      </c>
      <c r="N192" s="20">
        <v>10000</v>
      </c>
      <c r="O192" s="21">
        <f>S192*0.97</f>
        <v>76.63</v>
      </c>
      <c r="P192" s="22">
        <v>5000</v>
      </c>
      <c r="Q192" s="23">
        <f>S192*0.98</f>
        <v>77.42</v>
      </c>
      <c r="R192" s="24">
        <v>2000</v>
      </c>
      <c r="S192" s="25">
        <v>79</v>
      </c>
      <c r="T192" s="26">
        <v>1000</v>
      </c>
      <c r="U192" s="27">
        <f>S192*1.05</f>
        <v>82.95</v>
      </c>
      <c r="V192" s="20">
        <v>500</v>
      </c>
      <c r="W192" s="28">
        <f>S192*1.1</f>
        <v>86.9</v>
      </c>
      <c r="X192" s="29">
        <f>S192*3</f>
        <v>237</v>
      </c>
      <c r="Y192" s="30">
        <f>W192*1.3</f>
        <v>112.97000000000001</v>
      </c>
      <c r="Z192" s="31">
        <f>W192*1.2</f>
        <v>104.28</v>
      </c>
      <c r="AA192" s="29">
        <f>2*Z192</f>
        <v>208.56</v>
      </c>
      <c r="AB192" s="30">
        <f>Z192*1.3</f>
        <v>135.56399999999999</v>
      </c>
      <c r="AC192" s="31">
        <f>Z192*1.2</f>
        <v>125.136</v>
      </c>
      <c r="AD192" s="40" t="s">
        <v>313</v>
      </c>
      <c r="AE192" s="40" t="s">
        <v>404</v>
      </c>
      <c r="AF192" s="16" t="s">
        <v>405</v>
      </c>
      <c r="AG192" s="50" t="s">
        <v>387</v>
      </c>
      <c r="AH192" s="41" t="s">
        <v>388</v>
      </c>
      <c r="AI192" s="84"/>
    </row>
    <row r="193" spans="1:35" ht="34">
      <c r="A193" s="45" t="s">
        <v>198</v>
      </c>
      <c r="B193" s="46" t="s">
        <v>306</v>
      </c>
      <c r="C193" s="2" t="s">
        <v>451</v>
      </c>
      <c r="D193" s="16" t="s">
        <v>411</v>
      </c>
      <c r="E193" s="16" t="s">
        <v>455</v>
      </c>
      <c r="F193" s="16" t="s">
        <v>328</v>
      </c>
      <c r="G193" s="17">
        <v>720</v>
      </c>
      <c r="H193" s="16" t="s">
        <v>390</v>
      </c>
      <c r="I193" s="16" t="s">
        <v>373</v>
      </c>
      <c r="J193" s="16" t="s">
        <v>402</v>
      </c>
      <c r="K193" s="16" t="s">
        <v>206</v>
      </c>
      <c r="L193" s="16" t="s">
        <v>215</v>
      </c>
      <c r="M193" s="36" t="s">
        <v>412</v>
      </c>
      <c r="N193" s="20">
        <v>10000</v>
      </c>
      <c r="O193" s="21">
        <f>S193*0.97</f>
        <v>86.33</v>
      </c>
      <c r="P193" s="22">
        <v>5000</v>
      </c>
      <c r="Q193" s="23">
        <f>S193*0.98</f>
        <v>87.22</v>
      </c>
      <c r="R193" s="24">
        <v>2000</v>
      </c>
      <c r="S193" s="25">
        <v>89</v>
      </c>
      <c r="T193" s="26">
        <v>1000</v>
      </c>
      <c r="U193" s="27">
        <f>S193*1.05</f>
        <v>93.45</v>
      </c>
      <c r="V193" s="20">
        <v>500</v>
      </c>
      <c r="W193" s="28">
        <f>S193*1.1</f>
        <v>97.9</v>
      </c>
      <c r="X193" s="29">
        <f>S193*3</f>
        <v>267</v>
      </c>
      <c r="Y193" s="30">
        <f>W193*1.3</f>
        <v>127.27000000000001</v>
      </c>
      <c r="Z193" s="31">
        <f>W193*1.2</f>
        <v>117.48</v>
      </c>
      <c r="AA193" s="29">
        <f>2*Z193</f>
        <v>234.96</v>
      </c>
      <c r="AB193" s="30">
        <f>Z193*1.3</f>
        <v>152.72400000000002</v>
      </c>
      <c r="AC193" s="31">
        <f>Z193*1.2</f>
        <v>140.976</v>
      </c>
      <c r="AD193" s="40" t="s">
        <v>313</v>
      </c>
      <c r="AE193" s="40" t="s">
        <v>404</v>
      </c>
      <c r="AF193" s="16" t="s">
        <v>405</v>
      </c>
      <c r="AG193" s="50" t="s">
        <v>387</v>
      </c>
      <c r="AH193" s="41" t="s">
        <v>388</v>
      </c>
      <c r="AI193" s="84"/>
    </row>
    <row r="194" spans="1:35" ht="34">
      <c r="A194" s="45" t="s">
        <v>198</v>
      </c>
      <c r="B194" s="46" t="s">
        <v>306</v>
      </c>
      <c r="C194" s="2" t="s">
        <v>451</v>
      </c>
      <c r="D194" s="16" t="s">
        <v>413</v>
      </c>
      <c r="E194" s="16" t="s">
        <v>455</v>
      </c>
      <c r="F194" s="16" t="s">
        <v>328</v>
      </c>
      <c r="G194" s="17">
        <v>720</v>
      </c>
      <c r="H194" s="16" t="s">
        <v>355</v>
      </c>
      <c r="I194" s="16" t="s">
        <v>378</v>
      </c>
      <c r="J194" s="16" t="s">
        <v>402</v>
      </c>
      <c r="K194" s="16" t="s">
        <v>206</v>
      </c>
      <c r="L194" s="16" t="s">
        <v>215</v>
      </c>
      <c r="M194" s="36" t="s">
        <v>412</v>
      </c>
      <c r="N194" s="20">
        <v>10000</v>
      </c>
      <c r="O194" s="21">
        <f>S194*0.97</f>
        <v>86.33</v>
      </c>
      <c r="P194" s="22">
        <v>5000</v>
      </c>
      <c r="Q194" s="23">
        <f>S194*0.98</f>
        <v>87.22</v>
      </c>
      <c r="R194" s="24">
        <v>2000</v>
      </c>
      <c r="S194" s="25">
        <v>89</v>
      </c>
      <c r="T194" s="26">
        <v>1000</v>
      </c>
      <c r="U194" s="27">
        <f>S194*1.05</f>
        <v>93.45</v>
      </c>
      <c r="V194" s="20">
        <v>500</v>
      </c>
      <c r="W194" s="28">
        <f>S194*1.1</f>
        <v>97.9</v>
      </c>
      <c r="X194" s="29">
        <f>S194*3</f>
        <v>267</v>
      </c>
      <c r="Y194" s="30">
        <f>W194*1.3</f>
        <v>127.27000000000001</v>
      </c>
      <c r="Z194" s="31">
        <f>W194*1.2</f>
        <v>117.48</v>
      </c>
      <c r="AA194" s="29">
        <f>2*Z194</f>
        <v>234.96</v>
      </c>
      <c r="AB194" s="30">
        <f>Z194*1.3</f>
        <v>152.72400000000002</v>
      </c>
      <c r="AC194" s="31">
        <f>Z194*1.2</f>
        <v>140.976</v>
      </c>
      <c r="AD194" s="40" t="s">
        <v>313</v>
      </c>
      <c r="AE194" s="40" t="s">
        <v>404</v>
      </c>
      <c r="AF194" s="16" t="s">
        <v>405</v>
      </c>
      <c r="AG194" s="50" t="s">
        <v>387</v>
      </c>
      <c r="AH194" s="41" t="s">
        <v>388</v>
      </c>
      <c r="AI194" s="84"/>
    </row>
    <row r="195" spans="1:35" ht="34">
      <c r="A195" s="45" t="s">
        <v>198</v>
      </c>
      <c r="B195" s="46" t="s">
        <v>306</v>
      </c>
      <c r="C195" s="2" t="s">
        <v>451</v>
      </c>
      <c r="D195" s="16" t="s">
        <v>414</v>
      </c>
      <c r="E195" s="16" t="s">
        <v>455</v>
      </c>
      <c r="F195" s="16" t="s">
        <v>328</v>
      </c>
      <c r="G195" s="17">
        <v>720</v>
      </c>
      <c r="H195" s="16" t="s">
        <v>395</v>
      </c>
      <c r="I195" s="16" t="s">
        <v>381</v>
      </c>
      <c r="J195" s="16" t="s">
        <v>402</v>
      </c>
      <c r="K195" s="16" t="s">
        <v>206</v>
      </c>
      <c r="L195" s="16" t="s">
        <v>215</v>
      </c>
      <c r="M195" s="36" t="s">
        <v>415</v>
      </c>
      <c r="N195" s="20">
        <v>10000</v>
      </c>
      <c r="O195" s="21">
        <f>S195*0.97</f>
        <v>86.33</v>
      </c>
      <c r="P195" s="22">
        <v>5000</v>
      </c>
      <c r="Q195" s="23">
        <f>S195*0.98</f>
        <v>87.22</v>
      </c>
      <c r="R195" s="24">
        <v>2000</v>
      </c>
      <c r="S195" s="25">
        <v>89</v>
      </c>
      <c r="T195" s="26">
        <v>1000</v>
      </c>
      <c r="U195" s="27">
        <f>S195*1.05</f>
        <v>93.45</v>
      </c>
      <c r="V195" s="20">
        <v>500</v>
      </c>
      <c r="W195" s="28">
        <f>S195*1.1</f>
        <v>97.9</v>
      </c>
      <c r="X195" s="29">
        <f>S195*3</f>
        <v>267</v>
      </c>
      <c r="Y195" s="30">
        <f>W195*1.3</f>
        <v>127.27000000000001</v>
      </c>
      <c r="Z195" s="31">
        <f>W195*1.2</f>
        <v>117.48</v>
      </c>
      <c r="AA195" s="29">
        <f>2*Z195</f>
        <v>234.96</v>
      </c>
      <c r="AB195" s="30">
        <f>Z195*1.3</f>
        <v>152.72400000000002</v>
      </c>
      <c r="AC195" s="31">
        <f>Z195*1.2</f>
        <v>140.976</v>
      </c>
      <c r="AD195" s="40" t="s">
        <v>313</v>
      </c>
      <c r="AE195" s="40" t="s">
        <v>404</v>
      </c>
      <c r="AF195" s="16" t="s">
        <v>405</v>
      </c>
      <c r="AG195" s="50" t="s">
        <v>387</v>
      </c>
      <c r="AH195" s="41" t="s">
        <v>388</v>
      </c>
      <c r="AI195" s="84"/>
    </row>
    <row r="196" spans="1:35" ht="34">
      <c r="A196" s="45" t="s">
        <v>198</v>
      </c>
      <c r="B196" s="46" t="s">
        <v>306</v>
      </c>
      <c r="C196" s="2" t="s">
        <v>451</v>
      </c>
      <c r="D196" s="16" t="s">
        <v>416</v>
      </c>
      <c r="E196" s="16" t="s">
        <v>455</v>
      </c>
      <c r="F196" s="16" t="s">
        <v>328</v>
      </c>
      <c r="G196" s="17">
        <v>720</v>
      </c>
      <c r="H196" s="16" t="s">
        <v>362</v>
      </c>
      <c r="I196" s="16" t="s">
        <v>383</v>
      </c>
      <c r="J196" s="16" t="s">
        <v>402</v>
      </c>
      <c r="K196" s="16" t="s">
        <v>206</v>
      </c>
      <c r="L196" s="16" t="s">
        <v>215</v>
      </c>
      <c r="M196" s="36" t="s">
        <v>415</v>
      </c>
      <c r="N196" s="20">
        <v>10000</v>
      </c>
      <c r="O196" s="21">
        <f>S196*0.97</f>
        <v>86.33</v>
      </c>
      <c r="P196" s="22">
        <v>5000</v>
      </c>
      <c r="Q196" s="23">
        <f>S196*0.98</f>
        <v>87.22</v>
      </c>
      <c r="R196" s="24">
        <v>2000</v>
      </c>
      <c r="S196" s="25">
        <v>89</v>
      </c>
      <c r="T196" s="26">
        <v>1000</v>
      </c>
      <c r="U196" s="27">
        <f>S196*1.05</f>
        <v>93.45</v>
      </c>
      <c r="V196" s="20">
        <v>500</v>
      </c>
      <c r="W196" s="28">
        <f>S196*1.1</f>
        <v>97.9</v>
      </c>
      <c r="X196" s="29">
        <f>S196*3</f>
        <v>267</v>
      </c>
      <c r="Y196" s="30">
        <f>W196*1.3</f>
        <v>127.27000000000001</v>
      </c>
      <c r="Z196" s="31">
        <f>W196*1.2</f>
        <v>117.48</v>
      </c>
      <c r="AA196" s="29">
        <f>2*Z196</f>
        <v>234.96</v>
      </c>
      <c r="AB196" s="30">
        <f>Z196*1.3</f>
        <v>152.72400000000002</v>
      </c>
      <c r="AC196" s="31">
        <f>Z196*1.2</f>
        <v>140.976</v>
      </c>
      <c r="AD196" s="40" t="s">
        <v>313</v>
      </c>
      <c r="AE196" s="40" t="s">
        <v>404</v>
      </c>
      <c r="AF196" s="16" t="s">
        <v>405</v>
      </c>
      <c r="AG196" s="50" t="s">
        <v>387</v>
      </c>
      <c r="AH196" s="41" t="s">
        <v>388</v>
      </c>
      <c r="AI196" s="84"/>
    </row>
    <row r="197" spans="1:35" ht="34">
      <c r="A197" s="45" t="s">
        <v>198</v>
      </c>
      <c r="B197" s="46" t="s">
        <v>306</v>
      </c>
      <c r="C197" s="2" t="s">
        <v>451</v>
      </c>
      <c r="D197" s="16" t="s">
        <v>417</v>
      </c>
      <c r="E197" s="16" t="s">
        <v>455</v>
      </c>
      <c r="F197" s="16" t="s">
        <v>328</v>
      </c>
      <c r="G197" s="17">
        <v>720</v>
      </c>
      <c r="H197" s="16" t="s">
        <v>398</v>
      </c>
      <c r="I197" s="16" t="s">
        <v>386</v>
      </c>
      <c r="J197" s="16" t="s">
        <v>402</v>
      </c>
      <c r="K197" s="16" t="s">
        <v>206</v>
      </c>
      <c r="L197" s="16" t="s">
        <v>215</v>
      </c>
      <c r="M197" s="36" t="s">
        <v>415</v>
      </c>
      <c r="N197" s="20">
        <v>10000</v>
      </c>
      <c r="O197" s="21">
        <f>S197*0.97</f>
        <v>86.33</v>
      </c>
      <c r="P197" s="22">
        <v>5000</v>
      </c>
      <c r="Q197" s="23">
        <f>S197*0.98</f>
        <v>87.22</v>
      </c>
      <c r="R197" s="24">
        <v>2000</v>
      </c>
      <c r="S197" s="25">
        <v>89</v>
      </c>
      <c r="T197" s="26">
        <v>1000</v>
      </c>
      <c r="U197" s="27">
        <f>S197*1.05</f>
        <v>93.45</v>
      </c>
      <c r="V197" s="20">
        <v>500</v>
      </c>
      <c r="W197" s="28">
        <f>S197*1.1</f>
        <v>97.9</v>
      </c>
      <c r="X197" s="29">
        <f>S197*3</f>
        <v>267</v>
      </c>
      <c r="Y197" s="30">
        <f>W197*1.3</f>
        <v>127.27000000000001</v>
      </c>
      <c r="Z197" s="31">
        <f>W197*1.2</f>
        <v>117.48</v>
      </c>
      <c r="AA197" s="29">
        <f>2*Z197</f>
        <v>234.96</v>
      </c>
      <c r="AB197" s="30">
        <f>Z197*1.3</f>
        <v>152.72400000000002</v>
      </c>
      <c r="AC197" s="31">
        <f>Z197*1.2</f>
        <v>140.976</v>
      </c>
      <c r="AD197" s="40" t="s">
        <v>313</v>
      </c>
      <c r="AE197" s="40" t="s">
        <v>404</v>
      </c>
      <c r="AF197" s="16" t="s">
        <v>405</v>
      </c>
      <c r="AG197" s="50" t="s">
        <v>387</v>
      </c>
      <c r="AH197" s="41" t="s">
        <v>388</v>
      </c>
      <c r="AI197" s="84"/>
    </row>
    <row r="198" spans="1:35" ht="34">
      <c r="A198" s="45" t="s">
        <v>198</v>
      </c>
      <c r="B198" s="46" t="s">
        <v>306</v>
      </c>
      <c r="C198" s="2" t="s">
        <v>451</v>
      </c>
      <c r="D198" s="16" t="s">
        <v>418</v>
      </c>
      <c r="E198" s="16" t="s">
        <v>462</v>
      </c>
      <c r="F198" s="16" t="s">
        <v>328</v>
      </c>
      <c r="G198" s="17">
        <v>600</v>
      </c>
      <c r="H198" s="16" t="s">
        <v>310</v>
      </c>
      <c r="I198" s="16" t="s">
        <v>386</v>
      </c>
      <c r="J198" s="16" t="s">
        <v>374</v>
      </c>
      <c r="K198" s="16" t="s">
        <v>206</v>
      </c>
      <c r="L198" s="16" t="s">
        <v>215</v>
      </c>
      <c r="M198" s="19" t="s">
        <v>420</v>
      </c>
      <c r="N198" s="20">
        <v>10000</v>
      </c>
      <c r="O198" s="21">
        <f>S198*0.97</f>
        <v>96.03</v>
      </c>
      <c r="P198" s="22">
        <v>5000</v>
      </c>
      <c r="Q198" s="23">
        <f>S198*0.98</f>
        <v>97.02</v>
      </c>
      <c r="R198" s="24">
        <v>2000</v>
      </c>
      <c r="S198" s="25">
        <v>99</v>
      </c>
      <c r="T198" s="26">
        <v>1000</v>
      </c>
      <c r="U198" s="27">
        <f>S198*1.05</f>
        <v>103.95</v>
      </c>
      <c r="V198" s="20">
        <v>500</v>
      </c>
      <c r="W198" s="28">
        <f>S198*1.1</f>
        <v>108.9</v>
      </c>
      <c r="X198" s="29">
        <f>S198*3</f>
        <v>297</v>
      </c>
      <c r="Y198" s="30">
        <f>W198*1.3</f>
        <v>141.57000000000002</v>
      </c>
      <c r="Z198" s="31">
        <f>W198*1.2</f>
        <v>130.68</v>
      </c>
      <c r="AA198" s="29">
        <f>2*Z198</f>
        <v>261.36</v>
      </c>
      <c r="AB198" s="30">
        <f>Z198*1.3</f>
        <v>169.88400000000001</v>
      </c>
      <c r="AC198" s="31">
        <f>Z198*1.2</f>
        <v>156.816</v>
      </c>
      <c r="AD198" s="40" t="s">
        <v>421</v>
      </c>
      <c r="AE198" s="40" t="s">
        <v>422</v>
      </c>
      <c r="AF198" s="40" t="s">
        <v>315</v>
      </c>
      <c r="AG198" s="50" t="s">
        <v>423</v>
      </c>
      <c r="AH198" s="41" t="s">
        <v>424</v>
      </c>
      <c r="AI198" s="84"/>
    </row>
    <row r="199" spans="1:35" ht="34">
      <c r="A199" s="45" t="s">
        <v>198</v>
      </c>
      <c r="B199" s="46" t="s">
        <v>306</v>
      </c>
      <c r="C199" s="2" t="s">
        <v>451</v>
      </c>
      <c r="D199" s="16" t="s">
        <v>425</v>
      </c>
      <c r="E199" s="16" t="s">
        <v>462</v>
      </c>
      <c r="F199" s="16" t="s">
        <v>328</v>
      </c>
      <c r="G199" s="17">
        <v>600</v>
      </c>
      <c r="H199" s="16" t="s">
        <v>349</v>
      </c>
      <c r="I199" s="16" t="s">
        <v>383</v>
      </c>
      <c r="J199" s="16" t="s">
        <v>374</v>
      </c>
      <c r="K199" s="16" t="s">
        <v>206</v>
      </c>
      <c r="L199" s="16" t="s">
        <v>215</v>
      </c>
      <c r="M199" s="19" t="s">
        <v>420</v>
      </c>
      <c r="N199" s="20">
        <v>10000</v>
      </c>
      <c r="O199" s="21">
        <f>S199*0.97</f>
        <v>96.03</v>
      </c>
      <c r="P199" s="22">
        <v>5000</v>
      </c>
      <c r="Q199" s="23">
        <f>S199*0.98</f>
        <v>97.02</v>
      </c>
      <c r="R199" s="24">
        <v>2000</v>
      </c>
      <c r="S199" s="25">
        <v>99</v>
      </c>
      <c r="T199" s="26">
        <v>1000</v>
      </c>
      <c r="U199" s="27">
        <f>S199*1.05</f>
        <v>103.95</v>
      </c>
      <c r="V199" s="20">
        <v>500</v>
      </c>
      <c r="W199" s="28">
        <f>S199*1.1</f>
        <v>108.9</v>
      </c>
      <c r="X199" s="29">
        <f>S199*3</f>
        <v>297</v>
      </c>
      <c r="Y199" s="30">
        <f>W199*1.3</f>
        <v>141.57000000000002</v>
      </c>
      <c r="Z199" s="31">
        <f>W199*1.2</f>
        <v>130.68</v>
      </c>
      <c r="AA199" s="29">
        <f>2*Z199</f>
        <v>261.36</v>
      </c>
      <c r="AB199" s="30">
        <f>Z199*1.3</f>
        <v>169.88400000000001</v>
      </c>
      <c r="AC199" s="31">
        <f>Z199*1.2</f>
        <v>156.816</v>
      </c>
      <c r="AD199" s="40" t="s">
        <v>421</v>
      </c>
      <c r="AE199" s="40" t="s">
        <v>422</v>
      </c>
      <c r="AF199" s="40" t="s">
        <v>315</v>
      </c>
      <c r="AG199" s="50" t="s">
        <v>423</v>
      </c>
      <c r="AH199" s="41" t="s">
        <v>424</v>
      </c>
      <c r="AI199" s="84"/>
    </row>
    <row r="200" spans="1:35" ht="34">
      <c r="A200" s="45" t="s">
        <v>198</v>
      </c>
      <c r="B200" s="46" t="s">
        <v>306</v>
      </c>
      <c r="C200" s="2" t="s">
        <v>451</v>
      </c>
      <c r="D200" s="16" t="s">
        <v>426</v>
      </c>
      <c r="E200" s="16" t="s">
        <v>462</v>
      </c>
      <c r="F200" s="16" t="s">
        <v>328</v>
      </c>
      <c r="G200" s="17">
        <v>720</v>
      </c>
      <c r="H200" s="16" t="s">
        <v>366</v>
      </c>
      <c r="I200" s="16" t="s">
        <v>427</v>
      </c>
      <c r="J200" s="16" t="s">
        <v>77</v>
      </c>
      <c r="K200" s="16" t="s">
        <v>206</v>
      </c>
      <c r="L200" s="16" t="s">
        <v>215</v>
      </c>
      <c r="M200" s="19" t="s">
        <v>428</v>
      </c>
      <c r="N200" s="20">
        <v>10000</v>
      </c>
      <c r="O200" s="21">
        <f>S200*0.97</f>
        <v>102.82</v>
      </c>
      <c r="P200" s="22">
        <v>5000</v>
      </c>
      <c r="Q200" s="23">
        <f>S200*0.98</f>
        <v>103.88</v>
      </c>
      <c r="R200" s="24">
        <v>2000</v>
      </c>
      <c r="S200" s="25">
        <v>106</v>
      </c>
      <c r="T200" s="26">
        <v>1000</v>
      </c>
      <c r="U200" s="27">
        <f>S200*1.05</f>
        <v>111.30000000000001</v>
      </c>
      <c r="V200" s="20">
        <v>500</v>
      </c>
      <c r="W200" s="28">
        <f>S200*1.1</f>
        <v>116.60000000000001</v>
      </c>
      <c r="X200" s="29">
        <f>S200*3</f>
        <v>318</v>
      </c>
      <c r="Y200" s="30">
        <f>W200*1.3</f>
        <v>151.58000000000001</v>
      </c>
      <c r="Z200" s="31">
        <f>W200*1.2</f>
        <v>139.92000000000002</v>
      </c>
      <c r="AA200" s="29">
        <f>2*Z200</f>
        <v>279.84000000000003</v>
      </c>
      <c r="AB200" s="30">
        <f>Z200*1.3</f>
        <v>181.89600000000002</v>
      </c>
      <c r="AC200" s="31">
        <f>Z200*1.2</f>
        <v>167.90400000000002</v>
      </c>
      <c r="AD200" s="40" t="s">
        <v>421</v>
      </c>
      <c r="AE200" s="40" t="s">
        <v>344</v>
      </c>
      <c r="AF200" s="40" t="s">
        <v>315</v>
      </c>
      <c r="AG200" s="50" t="s">
        <v>423</v>
      </c>
      <c r="AH200" s="41" t="s">
        <v>424</v>
      </c>
      <c r="AI200" s="84"/>
    </row>
    <row r="201" spans="1:35" ht="34">
      <c r="A201" s="45" t="s">
        <v>198</v>
      </c>
      <c r="B201" s="46" t="s">
        <v>306</v>
      </c>
      <c r="C201" s="2" t="s">
        <v>451</v>
      </c>
      <c r="D201" s="16" t="s">
        <v>429</v>
      </c>
      <c r="E201" s="16" t="s">
        <v>462</v>
      </c>
      <c r="F201" s="16" t="s">
        <v>328</v>
      </c>
      <c r="G201" s="17">
        <v>720</v>
      </c>
      <c r="H201" s="16" t="s">
        <v>430</v>
      </c>
      <c r="I201" s="16" t="s">
        <v>431</v>
      </c>
      <c r="J201" s="16" t="s">
        <v>77</v>
      </c>
      <c r="K201" s="16" t="s">
        <v>206</v>
      </c>
      <c r="L201" s="16" t="s">
        <v>215</v>
      </c>
      <c r="M201" s="19" t="s">
        <v>428</v>
      </c>
      <c r="N201" s="20">
        <v>10000</v>
      </c>
      <c r="O201" s="21">
        <f>S201*0.97</f>
        <v>102.82</v>
      </c>
      <c r="P201" s="22">
        <v>5000</v>
      </c>
      <c r="Q201" s="23">
        <f>S201*0.98</f>
        <v>103.88</v>
      </c>
      <c r="R201" s="24">
        <v>2000</v>
      </c>
      <c r="S201" s="25">
        <v>106</v>
      </c>
      <c r="T201" s="26">
        <v>1000</v>
      </c>
      <c r="U201" s="27">
        <f>S201*1.05</f>
        <v>111.30000000000001</v>
      </c>
      <c r="V201" s="20">
        <v>500</v>
      </c>
      <c r="W201" s="28">
        <f>S201*1.1</f>
        <v>116.60000000000001</v>
      </c>
      <c r="X201" s="29">
        <f>S201*3</f>
        <v>318</v>
      </c>
      <c r="Y201" s="30">
        <f>W201*1.3</f>
        <v>151.58000000000001</v>
      </c>
      <c r="Z201" s="31">
        <f>W201*1.2</f>
        <v>139.92000000000002</v>
      </c>
      <c r="AA201" s="29">
        <f>2*Z201</f>
        <v>279.84000000000003</v>
      </c>
      <c r="AB201" s="30">
        <f>Z201*1.3</f>
        <v>181.89600000000002</v>
      </c>
      <c r="AC201" s="31">
        <f>Z201*1.2</f>
        <v>167.90400000000002</v>
      </c>
      <c r="AD201" s="40" t="s">
        <v>421</v>
      </c>
      <c r="AE201" s="40" t="s">
        <v>344</v>
      </c>
      <c r="AF201" s="40" t="s">
        <v>315</v>
      </c>
      <c r="AG201" s="50" t="s">
        <v>423</v>
      </c>
      <c r="AH201" s="41" t="s">
        <v>424</v>
      </c>
      <c r="AI201" s="85"/>
    </row>
  </sheetData>
  <mergeCells count="1">
    <mergeCell ref="AI2:AI201"/>
  </mergeCells>
  <hyperlinks>
    <hyperlink ref="AG114" r:id="rId1" xr:uid="{033CF8FB-88B0-824C-8D9B-52FAAD188E9A}"/>
    <hyperlink ref="AG115" r:id="rId2" xr:uid="{82C75B93-9D39-5F4E-BBD6-F0ECD0DD6173}"/>
    <hyperlink ref="AG112" r:id="rId3" xr:uid="{E1BE9315-4252-2741-943C-E96C0FAE98C1}"/>
    <hyperlink ref="AG113" r:id="rId4" xr:uid="{3285031F-D614-0A4B-898C-9CDB7B75BC2A}"/>
    <hyperlink ref="AG107" r:id="rId5" xr:uid="{909264E4-19AC-7C4C-B8C6-4FA384855A81}"/>
    <hyperlink ref="AG108" r:id="rId6" xr:uid="{D557783A-E94E-974E-9118-83BB16114C17}"/>
    <hyperlink ref="AG109" r:id="rId7" xr:uid="{5158517D-1A08-A548-B600-EF282A4F3E28}"/>
    <hyperlink ref="AG110" r:id="rId8" xr:uid="{F2F6D241-27C5-7E4C-98D2-118CBBB3D758}"/>
    <hyperlink ref="AG111" r:id="rId9" xr:uid="{8F3B6C3A-2ED7-AB4D-9930-581CE2546441}"/>
    <hyperlink ref="AG102" r:id="rId10" xr:uid="{99F359A1-495C-D14C-A821-FAC7EF126418}"/>
    <hyperlink ref="AG103" r:id="rId11" xr:uid="{54553DD8-4DD0-5B4A-BC17-56668004123E}"/>
    <hyperlink ref="AG104" r:id="rId12" xr:uid="{F9FF7C66-2286-9A49-AD5F-A143BC1B7720}"/>
    <hyperlink ref="AG105" r:id="rId13" xr:uid="{E05930D2-8D82-574E-AC75-BE72516CBA06}"/>
    <hyperlink ref="AG106" r:id="rId14" xr:uid="{8B7E6213-BB01-6446-894D-B4DDC6B7BEDF}"/>
    <hyperlink ref="AG101" r:id="rId15" xr:uid="{658497DE-94AB-CE4C-9127-7B981D4574C6}"/>
    <hyperlink ref="AG96" r:id="rId16" xr:uid="{677A5C95-49C1-5742-84B6-E2E56759782F}"/>
    <hyperlink ref="AG97" r:id="rId17" xr:uid="{48282853-5DDF-5D40-87A3-7CB0CD5B363F}"/>
    <hyperlink ref="AG98" r:id="rId18" xr:uid="{A994E64F-39F6-3A44-A7C1-CAEFFE27E2BF}"/>
    <hyperlink ref="AG99" r:id="rId19" xr:uid="{6186F5BE-6B37-E847-8084-603FDB3D1C2F}"/>
    <hyperlink ref="AG100" r:id="rId20" xr:uid="{145DE94F-7D3D-BC4B-A740-B1DB25BE2DD2}"/>
    <hyperlink ref="AG92" r:id="rId21" xr:uid="{EB01F011-614C-584F-8715-74F05C9879C4}"/>
    <hyperlink ref="AG93" r:id="rId22" xr:uid="{699D29A6-6227-324F-9FC1-BC3A90E82570}"/>
    <hyperlink ref="AG94" r:id="rId23" xr:uid="{E91C8E77-C471-FE4C-9EED-F8850B8DB707}"/>
    <hyperlink ref="AG95" r:id="rId24" xr:uid="{72396F1F-12A0-034A-A071-13DC5D24B1B5}"/>
    <hyperlink ref="AG87" r:id="rId25" xr:uid="{5071D52D-7D47-674C-9E6F-A9650BE0F5A1}"/>
    <hyperlink ref="AG88" r:id="rId26" xr:uid="{891FFB89-DD68-CE4B-9364-6F27CD2E9FDA}"/>
    <hyperlink ref="AG89" r:id="rId27" xr:uid="{C419BFC0-6956-2440-8757-0610B4792DF2}"/>
    <hyperlink ref="AG90" r:id="rId28" xr:uid="{493EA606-9C01-B94E-90BD-EC92F79DC206}"/>
    <hyperlink ref="AG91" r:id="rId29" xr:uid="{E87698EA-97F4-FF48-B260-3E00E1FDDC0E}"/>
    <hyperlink ref="AG82" r:id="rId30" xr:uid="{AFEA4703-8CF0-E948-8F50-456922B6AA64}"/>
    <hyperlink ref="AG83" r:id="rId31" xr:uid="{A2A2AAE5-AA13-DB4B-A1A3-A2D3FE50F31A}"/>
    <hyperlink ref="AG84" r:id="rId32" xr:uid="{EC99534A-12E1-EB4F-8E84-173EBF7EB225}"/>
    <hyperlink ref="AG85" r:id="rId33" xr:uid="{08B4D263-D233-9040-AC72-24FD210808D9}"/>
    <hyperlink ref="AG86" r:id="rId34" xr:uid="{EEAEB988-D114-E442-8B00-82B1E322855A}"/>
    <hyperlink ref="AG77" r:id="rId35" xr:uid="{BEBBFCDB-16F2-A741-8DC1-D2991458D657}"/>
    <hyperlink ref="AG78" r:id="rId36" xr:uid="{2F2E22B0-1A08-0943-9C7A-4A7B17411667}"/>
    <hyperlink ref="AG79" r:id="rId37" xr:uid="{F8E2B0B1-5B0C-3B4F-9D4B-123B7F509EA4}"/>
    <hyperlink ref="AG80" r:id="rId38" xr:uid="{F5BFFDF4-3BC2-BA46-9E65-4F1570924920}"/>
    <hyperlink ref="AG81" r:id="rId39" xr:uid="{7AB3A46B-111A-D546-9403-965621C53D88}"/>
    <hyperlink ref="AG72" r:id="rId40" xr:uid="{ACC3533B-6311-D346-A0ED-DBF1499778F4}"/>
    <hyperlink ref="AG73" r:id="rId41" xr:uid="{9156711E-0503-8646-98A3-A59C74F0F9C0}"/>
    <hyperlink ref="AG74" r:id="rId42" xr:uid="{061AAB0D-D1F5-364E-A2AB-E8C67F7E5633}"/>
    <hyperlink ref="AG75" r:id="rId43" xr:uid="{EFC8E472-4DCD-5F4E-A0C6-2C71514CB119}"/>
    <hyperlink ref="AG76" r:id="rId44" xr:uid="{87E6A7E7-8C31-444D-810C-EE442B9EA456}"/>
    <hyperlink ref="AG200" r:id="rId45" xr:uid="{B3EFE180-B29D-774A-BE3F-4BC256C62225}"/>
    <hyperlink ref="AG201" r:id="rId46" xr:uid="{E1EA79F7-7FF6-3849-A8CE-39E30AE133C9}"/>
    <hyperlink ref="AG198" r:id="rId47" xr:uid="{732FEC53-7D85-0E49-A453-1EB17B0E7984}"/>
    <hyperlink ref="AG199" r:id="rId48" xr:uid="{037CDC07-20FD-7244-AC5A-04EA35A28F73}"/>
    <hyperlink ref="AG193" r:id="rId49" xr:uid="{0BDD2AEC-E862-DC4A-BA5C-64DE1069AC68}"/>
    <hyperlink ref="AG194" r:id="rId50" xr:uid="{581F4E9A-163D-4044-8CC8-411499611678}"/>
    <hyperlink ref="AG195" r:id="rId51" xr:uid="{F8D28C3F-A7F1-B344-A854-3F7EFC246D00}"/>
    <hyperlink ref="AG196" r:id="rId52" xr:uid="{DA2BAA5E-A931-7D42-B3E6-8C295D7FEBAE}"/>
    <hyperlink ref="AG197" r:id="rId53" xr:uid="{8A9670EB-401C-2047-B6B7-3A7E8A98DA24}"/>
    <hyperlink ref="AG188" r:id="rId54" xr:uid="{94E2464B-D4F6-924E-B05F-7DD8D8198CFA}"/>
    <hyperlink ref="AG189" r:id="rId55" xr:uid="{2F53B70F-F6A6-C14D-AC0F-808E74290C7F}"/>
    <hyperlink ref="AG190" r:id="rId56" xr:uid="{C832CC7C-D492-F844-B25C-B792F081BCEB}"/>
    <hyperlink ref="AG191" r:id="rId57" xr:uid="{2EE07E04-B6ED-474E-B15E-BED288F0FE13}"/>
    <hyperlink ref="AG192" r:id="rId58" xr:uid="{C4315BAE-309E-EB4B-9A04-131B6856B123}"/>
    <hyperlink ref="AG187" r:id="rId59" xr:uid="{2C783406-41DB-BF4E-9861-CDCC54E22A7E}"/>
    <hyperlink ref="AG182" r:id="rId60" xr:uid="{7ADCE5E0-BF10-A447-856E-A5C643AA5D7B}"/>
    <hyperlink ref="AG183" r:id="rId61" xr:uid="{9357C4EA-E24C-B140-9983-8B9B044016F8}"/>
    <hyperlink ref="AG184" r:id="rId62" xr:uid="{909E2807-A62A-874A-BF1F-E6DEBA980D11}"/>
    <hyperlink ref="AG185" r:id="rId63" xr:uid="{0210B710-3E17-2846-9A64-84D4E92BE20A}"/>
    <hyperlink ref="AG186" r:id="rId64" xr:uid="{B5EBC635-2C94-6A46-AA2C-5F435DE230F9}"/>
    <hyperlink ref="AG178" r:id="rId65" xr:uid="{DEC35AF0-FE7D-BD40-8186-1A052A7BE936}"/>
    <hyperlink ref="AG179" r:id="rId66" xr:uid="{BE17B17D-A054-D74C-ACC0-C1F1165ADEAD}"/>
    <hyperlink ref="AG180" r:id="rId67" xr:uid="{7960AE05-8CB5-C745-A5C0-C5DDC289866E}"/>
    <hyperlink ref="AG181" r:id="rId68" xr:uid="{8F82AFD0-4B38-AD44-A3FD-0C5C7678717A}"/>
    <hyperlink ref="AG173" r:id="rId69" xr:uid="{9A8640AA-E167-DF48-BF08-734B79B7958A}"/>
    <hyperlink ref="AG174" r:id="rId70" xr:uid="{1E226A49-9B0F-FF41-823D-5E1FFEFED36D}"/>
    <hyperlink ref="AG175" r:id="rId71" xr:uid="{141852A5-36D2-B741-9BDF-DEE251926DFA}"/>
    <hyperlink ref="AG176" r:id="rId72" xr:uid="{02E4429E-A2BE-894A-A6B8-79399E617E22}"/>
    <hyperlink ref="AG177" r:id="rId73" xr:uid="{211C8344-21CE-244B-AD81-917996A29F2C}"/>
    <hyperlink ref="AG168" r:id="rId74" xr:uid="{5244CA1B-1F0C-1244-AE98-3E91FFA33223}"/>
    <hyperlink ref="AG169" r:id="rId75" xr:uid="{2DD5E755-800F-DC46-AC33-3543D5BE5196}"/>
    <hyperlink ref="AG170" r:id="rId76" xr:uid="{B83F5CB3-3DF3-7141-9718-0D9F762ADD16}"/>
    <hyperlink ref="AG171" r:id="rId77" xr:uid="{3010ED5E-D166-504D-9FE0-84D0EE1F982D}"/>
    <hyperlink ref="AG172" r:id="rId78" xr:uid="{C15E0820-3AA2-6D4C-A4CA-764CA004E061}"/>
    <hyperlink ref="AG163" r:id="rId79" xr:uid="{F8B83622-B874-274F-9801-04D8AD343E26}"/>
    <hyperlink ref="AG164" r:id="rId80" xr:uid="{D03652FD-2B30-DA46-A2C8-9AF2FA76FD8E}"/>
    <hyperlink ref="AG165" r:id="rId81" xr:uid="{C0C6FA1D-CEFD-534A-B843-CFDD2D60847F}"/>
    <hyperlink ref="AG166" r:id="rId82" xr:uid="{593A5B8A-BC39-1445-ACDC-EC54CA69EBA1}"/>
    <hyperlink ref="AG167" r:id="rId83" xr:uid="{3F4843B9-2754-C043-B6DF-91EED4CF7AEE}"/>
    <hyperlink ref="AG158" r:id="rId84" xr:uid="{D0A3712A-6790-7B4A-BC38-A6E1257D83F5}"/>
    <hyperlink ref="AG159" r:id="rId85" xr:uid="{EFBE3605-36A6-0247-965A-E0D735167D00}"/>
    <hyperlink ref="AG160" r:id="rId86" xr:uid="{CEDBC91C-602C-0F4A-AF38-6FDA5E617767}"/>
    <hyperlink ref="AG161" r:id="rId87" xr:uid="{1DDA31FD-458D-9F49-92BC-4F37CCF90FB5}"/>
    <hyperlink ref="AG162" r:id="rId88" xr:uid="{BBACFC30-545B-AD47-BCB2-6187B8C39FB1}"/>
    <hyperlink ref="AG43" r:id="rId89" xr:uid="{6F68F605-FC9A-CC4C-B4AA-FF12D56AC61E}"/>
    <hyperlink ref="AG44:AG51" r:id="rId90" display="zhongqiyu@fsp-powerland.com" xr:uid="{1B88E71E-7BA3-9D43-BF05-98B3E39A0345}"/>
    <hyperlink ref="AG52" r:id="rId91" xr:uid="{0FE90889-28F2-0C45-9867-C44D43D4BC9A}"/>
    <hyperlink ref="AG53" r:id="rId92" xr:uid="{450938F4-849C-5E4E-924F-3D2327032D0B}"/>
    <hyperlink ref="AG54" r:id="rId93" xr:uid="{7A3CAE5E-92C1-8C4B-92AC-E0C7D14411A7}"/>
    <hyperlink ref="AG55" r:id="rId94" xr:uid="{BF2A8B07-E093-214F-A8EE-79A2CD89BC9B}"/>
    <hyperlink ref="AG56" r:id="rId95" xr:uid="{B182476A-77BB-594D-9A66-4319A8E70735}"/>
    <hyperlink ref="AG57" r:id="rId96" xr:uid="{6F4046B5-9CE9-5649-9FCF-5877795A55F3}"/>
    <hyperlink ref="AG58" r:id="rId97" xr:uid="{089FAC45-472F-FC4F-AB90-C6C9D04CF669}"/>
    <hyperlink ref="AG59" r:id="rId98" xr:uid="{F1EDAC95-69CD-0E4E-B7AB-4C73DBAE34D2}"/>
    <hyperlink ref="AG60" r:id="rId99" xr:uid="{7D8AC368-6B97-5547-8A84-341DF2C36448}"/>
    <hyperlink ref="AG116" r:id="rId100" xr:uid="{E1FC02A3-DB38-9E44-921C-3457A91D9C05}"/>
    <hyperlink ref="AG117" r:id="rId101" xr:uid="{6B79B9D3-C722-1A41-88A7-2D6DF8F486FB}"/>
    <hyperlink ref="AG118" r:id="rId102" xr:uid="{06B86B97-A098-2143-A66C-C9E447CEBF2A}"/>
    <hyperlink ref="AG119" r:id="rId103" xr:uid="{7B422471-E783-064A-8962-9FB49A833BCB}"/>
    <hyperlink ref="AG120" r:id="rId104" xr:uid="{C32AFE87-E17D-4C4F-99EB-25526DC5CF9C}"/>
    <hyperlink ref="AG121" r:id="rId105" xr:uid="{1DA26801-6620-D34D-BE86-D95D3760279C}"/>
    <hyperlink ref="AG122" r:id="rId106" xr:uid="{AD24475B-31E6-EC48-924B-2BF55C2C0F92}"/>
    <hyperlink ref="AG123" r:id="rId107" xr:uid="{813A8474-9EF0-7A4D-9C2E-CA36269AC409}"/>
    <hyperlink ref="AG11" r:id="rId108" xr:uid="{AD1830E3-0CBC-8241-8F50-3AB7EC98C6DF}"/>
    <hyperlink ref="AG12" r:id="rId109" xr:uid="{FDF6C8DA-1B6F-FC42-8197-E9D8C3E4251E}"/>
    <hyperlink ref="AG13" r:id="rId110" xr:uid="{36E9D228-6D7D-2D4B-9589-46ED603F4A2D}"/>
    <hyperlink ref="AG14" r:id="rId111" xr:uid="{07173E5C-F507-9B45-8C45-06D0B2C9046F}"/>
    <hyperlink ref="AG15" r:id="rId112" xr:uid="{4DF71F7B-04D3-6746-98C4-C36FB6BF367C}"/>
    <hyperlink ref="AG16" r:id="rId113" xr:uid="{226B2B43-A013-6B48-B37F-74B785870C9F}"/>
    <hyperlink ref="AG17" r:id="rId114" xr:uid="{8AF14DDB-DB50-D645-A841-73832D876728}"/>
    <hyperlink ref="AG18" r:id="rId115" xr:uid="{D604541D-D299-9749-9908-6F7F5B026775}"/>
    <hyperlink ref="AG37" r:id="rId116" xr:uid="{4D8BC736-53FF-904C-BA4F-E04379533E7E}"/>
    <hyperlink ref="AG38" r:id="rId117" xr:uid="{47BE30A6-4753-264C-B9C4-C2A908F11408}"/>
    <hyperlink ref="AG39" r:id="rId118" xr:uid="{E9608DCB-25B5-4948-B8B6-46558837BE4E}"/>
    <hyperlink ref="AG40" r:id="rId119" xr:uid="{48AAB67A-1C78-7647-B911-C0CA0BA17CEB}"/>
    <hyperlink ref="AG41" r:id="rId120" xr:uid="{4B26C061-4220-284C-B808-259C67314281}"/>
    <hyperlink ref="AG42" r:id="rId121" xr:uid="{28E2B251-D98A-FF4E-9103-B905A9E2C585}"/>
    <hyperlink ref="AG124" r:id="rId122" xr:uid="{3BDC8EBF-7128-CA4E-81F7-347395905F37}"/>
    <hyperlink ref="AG125" r:id="rId123" xr:uid="{DB492035-CC59-A643-87A2-C6F841E83007}"/>
    <hyperlink ref="AG126" r:id="rId124" xr:uid="{7EFB8C7F-50F6-104D-8250-EE02056A20BB}"/>
    <hyperlink ref="AG127" r:id="rId125" xr:uid="{26FE71EA-484C-E045-A18B-BCC458C72DCC}"/>
    <hyperlink ref="AG128" r:id="rId126" xr:uid="{9BE2910E-C2F6-A549-A608-7D2E6719DDE1}"/>
    <hyperlink ref="AG129" r:id="rId127" xr:uid="{08D505E1-04E8-9A49-A001-C8869D30245B}"/>
    <hyperlink ref="AG61" r:id="rId128" xr:uid="{69A6D083-C889-934C-BD40-ACB4A85176CB}"/>
    <hyperlink ref="AG62" r:id="rId129" xr:uid="{3FF6E668-4CF2-A349-B466-E1D6E59B50ED}"/>
    <hyperlink ref="AG63" r:id="rId130" xr:uid="{46E34F4B-790D-2E45-84B6-C9D416F668E2}"/>
    <hyperlink ref="AG64" r:id="rId131" xr:uid="{518A7D37-33D2-1F47-B522-CFFED40DFC0A}"/>
    <hyperlink ref="AG147" r:id="rId132" xr:uid="{E7FA5DBA-C839-E24B-BB49-A9711901859C}"/>
    <hyperlink ref="AG148" r:id="rId133" xr:uid="{8284D4D9-5E64-AD42-9F1C-1F1B0AA5516B}"/>
    <hyperlink ref="AG149" r:id="rId134" xr:uid="{B59924F6-2913-2F44-8470-CB2F80D03D80}"/>
    <hyperlink ref="AG150" r:id="rId135" xr:uid="{C6119C31-38C7-6341-A47D-787F675BE98C}"/>
    <hyperlink ref="AG65" r:id="rId136" xr:uid="{7F826F32-CD6B-464F-8351-38B2985A2AB1}"/>
    <hyperlink ref="AG66" r:id="rId137" xr:uid="{9C4B6525-A324-BF40-8DB5-A0B13143111D}"/>
    <hyperlink ref="AG67" r:id="rId138" xr:uid="{0878366C-0528-E84B-916B-09E55DA12E0B}"/>
    <hyperlink ref="AG68" r:id="rId139" xr:uid="{F8EDC341-2120-9E4D-9378-B697BF33E30E}"/>
    <hyperlink ref="AG69" r:id="rId140" xr:uid="{37D04733-15F1-8044-815A-106C5BC578E6}"/>
    <hyperlink ref="AG70" r:id="rId141" xr:uid="{BFFB328D-2D6B-8B4A-B27C-A4839E32862A}"/>
    <hyperlink ref="AG71" r:id="rId142" xr:uid="{1BDB42A8-8EC4-EC40-86F3-9F1CFA2E82B1}"/>
    <hyperlink ref="AG151" r:id="rId143" xr:uid="{6C508E2B-CEE5-A849-981E-038C79C98390}"/>
    <hyperlink ref="AG152" r:id="rId144" xr:uid="{E6C8A1F0-6F76-E541-951C-CD3039221C75}"/>
    <hyperlink ref="AG153" r:id="rId145" xr:uid="{287D8F59-4BD1-9743-BB27-E3608A263E89}"/>
    <hyperlink ref="AG154" r:id="rId146" xr:uid="{E3590F97-380E-6E49-B2FA-5EE20CD6302E}"/>
    <hyperlink ref="AG155" r:id="rId147" xr:uid="{91FDD037-5DE6-D748-9CDA-EE46F3F3AFDE}"/>
    <hyperlink ref="AG156" r:id="rId148" xr:uid="{0F96967D-96E7-BF46-9A5F-D68A930575C4}"/>
    <hyperlink ref="AG157" r:id="rId149" xr:uid="{7C103F35-37C7-E54D-B68E-52618DE99EDE}"/>
    <hyperlink ref="AG10" r:id="rId150" xr:uid="{4391F929-7F64-E244-BACA-5927B2E0D0A7}"/>
    <hyperlink ref="AG7" r:id="rId151" xr:uid="{06E6EE65-A2B5-3746-8B17-BEF101EE8123}"/>
    <hyperlink ref="AG8" r:id="rId152" xr:uid="{952746D8-6AB2-9441-A043-8477812900D4}"/>
    <hyperlink ref="AG9" r:id="rId153" xr:uid="{C13A49C4-00B2-6E4E-88CF-B5DB3CE6B739}"/>
    <hyperlink ref="AG2" r:id="rId154" xr:uid="{471D55E6-B053-E94B-BA2D-43A4FF2BD241}"/>
    <hyperlink ref="AG3" r:id="rId155" xr:uid="{D6E69C53-EEE2-BB44-B937-4E8460FBA210}"/>
    <hyperlink ref="AG4" r:id="rId156" xr:uid="{1FC7BEF3-547F-3044-8F8C-DCE2A48CF525}"/>
    <hyperlink ref="AG5" r:id="rId157" xr:uid="{28F1D45A-98CA-5F46-ABDB-DAC9831CFF30}"/>
    <hyperlink ref="AG6" r:id="rId158" xr:uid="{75A0CF49-7168-7E4D-B4E8-A46BE04A8D51}"/>
    <hyperlink ref="AG19" r:id="rId159" xr:uid="{CF139796-1C3D-1644-B148-A9A3C6548C46}"/>
    <hyperlink ref="AG20" r:id="rId160" xr:uid="{ADEAB7E7-8DAB-EE4B-94B6-EEF0462364B5}"/>
    <hyperlink ref="AG21" r:id="rId161" xr:uid="{9BE2E5B1-9042-C347-9E34-5BC59A6C333F}"/>
    <hyperlink ref="AG22" r:id="rId162" xr:uid="{A633B6CD-991C-9F4B-BA1C-809EE81285B7}"/>
    <hyperlink ref="AG23" r:id="rId163" xr:uid="{8747D14F-9419-6C40-B22B-D323F7AE204B}"/>
    <hyperlink ref="AG24" r:id="rId164" xr:uid="{A370934C-61EB-294C-9622-2CDEC2DCF8CB}"/>
    <hyperlink ref="AG25" r:id="rId165" xr:uid="{62BF05D1-A527-5142-82E7-641504BBA469}"/>
    <hyperlink ref="AG26" r:id="rId166" xr:uid="{82FF03CE-FE0F-1A45-B7FA-E048CD386832}"/>
    <hyperlink ref="AG27" r:id="rId167" xr:uid="{7B7B749B-2C17-9945-AAC5-48175C4CDD47}"/>
    <hyperlink ref="AG28" r:id="rId168" xr:uid="{0834D245-6505-3646-8C54-29C23E3BD84D}"/>
    <hyperlink ref="AG139" r:id="rId169" xr:uid="{0EE38E3D-72E5-3540-B3CF-7E98F077AAC2}"/>
    <hyperlink ref="AG140" r:id="rId170" xr:uid="{8536D921-F706-724D-99C0-459E75714F98}"/>
    <hyperlink ref="AG141" r:id="rId171" xr:uid="{1F00DBA9-9DA6-A04B-83FE-9B08971A35CC}"/>
    <hyperlink ref="AG142" r:id="rId172" xr:uid="{8942847F-6B55-614D-8337-3DC5335586D6}"/>
    <hyperlink ref="AG143" r:id="rId173" xr:uid="{9725E688-BE10-5945-BBDE-00379385E052}"/>
    <hyperlink ref="AG144" r:id="rId174" xr:uid="{6731EEC8-A273-FF49-8B2B-8957FEDA44FA}"/>
    <hyperlink ref="AG145" r:id="rId175" xr:uid="{645A2CAA-7E24-4D4E-9793-C499A8FBAFFF}"/>
    <hyperlink ref="AG146" r:id="rId176" xr:uid="{3BDCA28C-CAB1-BC47-ABA3-8B52B1111ADE}"/>
    <hyperlink ref="AG130" r:id="rId177" xr:uid="{6AB5E4F8-D170-8D42-8F10-348CA23F970A}"/>
    <hyperlink ref="AG131" r:id="rId178" xr:uid="{C623C71A-950B-A743-88E3-5F774B62582F}"/>
    <hyperlink ref="AG132" r:id="rId179" xr:uid="{DC6FDC5C-192B-3048-9AC2-156F29F5E2FD}"/>
    <hyperlink ref="AG133" r:id="rId180" xr:uid="{02E2FEF2-6567-A04D-B971-133442CD2C01}"/>
    <hyperlink ref="AG134" r:id="rId181" xr:uid="{32AE7B83-3682-F345-A473-B880C559270D}"/>
    <hyperlink ref="AG135" r:id="rId182" xr:uid="{1940B3F0-4D0B-F149-9B92-5D01EBD3D69C}"/>
    <hyperlink ref="AG136" r:id="rId183" xr:uid="{F9D463DE-97F2-164D-AD98-C97551322523}"/>
    <hyperlink ref="AG137" r:id="rId184" xr:uid="{28FA5BF9-6241-3E4A-AAA1-8163F8B1B002}"/>
    <hyperlink ref="AG138" r:id="rId185" xr:uid="{B2D77BCA-1881-A94E-99E4-24547E427530}"/>
    <hyperlink ref="AG29" r:id="rId186" xr:uid="{D71B8FBD-A494-A849-9370-B1C08C05250F}"/>
    <hyperlink ref="AG30" r:id="rId187" xr:uid="{601BD5E3-F470-CB4A-A6F0-854FB0556E22}"/>
    <hyperlink ref="AG31" r:id="rId188" xr:uid="{969756F7-EB5A-4A40-B3A3-B828BA222D24}"/>
    <hyperlink ref="AG32" r:id="rId189" xr:uid="{94B321CB-7263-594F-BF0D-8FB6E99B1814}"/>
    <hyperlink ref="AG33" r:id="rId190" xr:uid="{6E8BEC02-5387-FC49-901C-D4359C078B23}"/>
    <hyperlink ref="AG34" r:id="rId191" xr:uid="{5D3BCA80-9E5F-1B4D-8F54-D0A0B44274EF}"/>
    <hyperlink ref="AG35" r:id="rId192" xr:uid="{D81B3F42-F08C-CF47-9FCF-AC10D7229D3C}"/>
    <hyperlink ref="AG36" r:id="rId193" xr:uid="{AD3717B2-8EA2-A948-B81C-F2AFCD186A2D}"/>
    <hyperlink ref="AI2" r:id="rId194" xr:uid="{648AE41E-A58E-0C4B-8FF3-D1072A8B01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2019-12-12T05:46:22Z</dcterms:created>
  <dcterms:modified xsi:type="dcterms:W3CDTF">2019-12-23T00:34:57Z</dcterms:modified>
</cp:coreProperties>
</file>