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6460" yWindow="2860" windowWidth="18680" windowHeight="11080" tabRatio="500" activeTab="3"/>
  </bookViews>
  <sheets>
    <sheet name="Rc" sheetId="1" r:id="rId1"/>
    <sheet name="cool_7.5Kps" sheetId="2" r:id="rId2"/>
    <sheet name="exp" sheetId="3" r:id="rId3"/>
    <sheet name="cool_7.5Kps_Tl_MD" sheetId="4" r:id="rId4"/>
    <sheet name="Sheet1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" i="2" l="1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K60" i="3"/>
  <c r="H60" i="3"/>
  <c r="J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60" i="3"/>
  <c r="G61" i="3"/>
  <c r="G62" i="3"/>
  <c r="G64" i="3"/>
  <c r="G65" i="3"/>
  <c r="G66" i="3"/>
  <c r="G67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60" i="3"/>
  <c r="E91" i="3"/>
  <c r="E92" i="3"/>
  <c r="E93" i="3"/>
  <c r="E94" i="3"/>
  <c r="E90" i="3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41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22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22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22" i="2"/>
  <c r="W3" i="2"/>
  <c r="W4" i="2"/>
  <c r="W5" i="2"/>
  <c r="W6" i="2"/>
  <c r="W7" i="2"/>
  <c r="W8" i="2"/>
  <c r="W9" i="2"/>
  <c r="W10" i="2"/>
  <c r="W11" i="2"/>
  <c r="W12" i="2"/>
  <c r="W15" i="2"/>
  <c r="W2" i="2"/>
  <c r="V3" i="2"/>
  <c r="V4" i="2"/>
  <c r="V5" i="2"/>
  <c r="V6" i="2"/>
  <c r="V7" i="2"/>
  <c r="V8" i="2"/>
  <c r="V9" i="2"/>
  <c r="V10" i="2"/>
  <c r="V11" i="2"/>
  <c r="V12" i="2"/>
  <c r="V15" i="2"/>
  <c r="V2" i="2"/>
  <c r="U3" i="2"/>
  <c r="U4" i="2"/>
  <c r="U5" i="2"/>
  <c r="U6" i="2"/>
  <c r="U7" i="2"/>
  <c r="U8" i="2"/>
  <c r="U9" i="2"/>
  <c r="U10" i="2"/>
  <c r="U11" i="2"/>
  <c r="U12" i="2"/>
  <c r="U15" i="2"/>
  <c r="U2" i="2"/>
  <c r="E31" i="4"/>
  <c r="F49" i="3"/>
  <c r="F50" i="3"/>
  <c r="F51" i="3"/>
  <c r="F52" i="3"/>
  <c r="F53" i="3"/>
  <c r="F54" i="3"/>
  <c r="F55" i="3"/>
  <c r="F56" i="3"/>
  <c r="F57" i="3"/>
  <c r="F48" i="3"/>
  <c r="M33" i="4"/>
  <c r="O19" i="2"/>
  <c r="O20" i="2"/>
  <c r="O21" i="2"/>
  <c r="O22" i="2"/>
  <c r="O24" i="2"/>
  <c r="O25" i="2"/>
  <c r="O26" i="2"/>
  <c r="O18" i="2"/>
  <c r="N19" i="2"/>
  <c r="N20" i="2"/>
  <c r="N21" i="2"/>
  <c r="N22" i="2"/>
  <c r="N24" i="2"/>
  <c r="N25" i="2"/>
  <c r="N26" i="2"/>
  <c r="N18" i="2"/>
  <c r="M19" i="2"/>
  <c r="M20" i="2"/>
  <c r="M21" i="2"/>
  <c r="M22" i="2"/>
  <c r="M24" i="2"/>
  <c r="M25" i="2"/>
  <c r="M26" i="2"/>
  <c r="M18" i="2"/>
  <c r="O57" i="3"/>
  <c r="H57" i="3"/>
  <c r="P4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2" i="3"/>
  <c r="F6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F37" i="3"/>
  <c r="E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M31" i="4"/>
  <c r="O35" i="4"/>
  <c r="N35" i="4"/>
  <c r="M35" i="4"/>
  <c r="O34" i="4"/>
  <c r="N34" i="4"/>
  <c r="M34" i="4"/>
  <c r="O33" i="4"/>
  <c r="N33" i="4"/>
  <c r="O32" i="4"/>
  <c r="N32" i="4"/>
  <c r="M32" i="4"/>
  <c r="O31" i="4"/>
  <c r="N31" i="4"/>
  <c r="G31" i="4"/>
  <c r="F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G25" i="4"/>
  <c r="F25" i="4"/>
  <c r="E25" i="4"/>
  <c r="G24" i="4"/>
  <c r="F24" i="4"/>
  <c r="E24" i="4"/>
  <c r="G20" i="4"/>
  <c r="F20" i="4"/>
  <c r="E20" i="4"/>
  <c r="G19" i="4"/>
  <c r="F19" i="4"/>
  <c r="E19" i="4"/>
  <c r="G18" i="4"/>
  <c r="F18" i="4"/>
  <c r="E18" i="4"/>
  <c r="O14" i="4"/>
  <c r="N14" i="4"/>
  <c r="M14" i="4"/>
  <c r="O13" i="4"/>
  <c r="N13" i="4"/>
  <c r="M13" i="4"/>
  <c r="O12" i="4"/>
  <c r="N12" i="4"/>
  <c r="M12" i="4"/>
  <c r="O11" i="4"/>
  <c r="N11" i="4"/>
  <c r="M11" i="4"/>
  <c r="G11" i="4"/>
  <c r="F11" i="4"/>
  <c r="E11" i="4"/>
  <c r="O10" i="4"/>
  <c r="N10" i="4"/>
  <c r="M10" i="4"/>
  <c r="O9" i="4"/>
  <c r="N9" i="4"/>
  <c r="M9" i="4"/>
  <c r="O8" i="4"/>
  <c r="O7" i="4"/>
  <c r="N7" i="4"/>
  <c r="M7" i="4"/>
  <c r="O6" i="4"/>
  <c r="N6" i="4"/>
  <c r="M6" i="4"/>
  <c r="O5" i="4"/>
  <c r="N5" i="4"/>
  <c r="M5" i="4"/>
  <c r="O4" i="4"/>
  <c r="N4" i="4"/>
  <c r="M4" i="4"/>
  <c r="O3" i="4"/>
  <c r="N3" i="4"/>
  <c r="M3" i="4"/>
  <c r="G3" i="4"/>
  <c r="F3" i="4"/>
  <c r="E3" i="4"/>
  <c r="O2" i="4"/>
  <c r="N2" i="4"/>
  <c r="M2" i="4"/>
  <c r="G2" i="4"/>
  <c r="F2" i="4"/>
  <c r="E2" i="4"/>
  <c r="P14" i="2"/>
  <c r="O2" i="2"/>
  <c r="O3" i="2"/>
  <c r="O4" i="2"/>
  <c r="O5" i="2"/>
  <c r="O6" i="2"/>
  <c r="O7" i="2"/>
  <c r="O8" i="2"/>
  <c r="O9" i="2"/>
  <c r="O10" i="2"/>
  <c r="O11" i="2"/>
  <c r="O12" i="2"/>
  <c r="O13" i="2"/>
  <c r="N2" i="2"/>
  <c r="N3" i="2"/>
  <c r="N4" i="2"/>
  <c r="N5" i="2"/>
  <c r="N6" i="2"/>
  <c r="N7" i="2"/>
  <c r="N9" i="2"/>
  <c r="N10" i="2"/>
  <c r="N11" i="2"/>
  <c r="N12" i="2"/>
  <c r="N13" i="2"/>
  <c r="M3" i="2"/>
  <c r="M4" i="2"/>
  <c r="M5" i="2"/>
  <c r="M6" i="2"/>
  <c r="M7" i="2"/>
  <c r="M9" i="2"/>
  <c r="M10" i="2"/>
  <c r="M11" i="2"/>
  <c r="M12" i="2"/>
  <c r="M13" i="2"/>
  <c r="M2" i="2"/>
  <c r="G11" i="2"/>
  <c r="F11" i="2"/>
  <c r="O31" i="2"/>
  <c r="O32" i="2"/>
  <c r="O33" i="2"/>
  <c r="N31" i="2"/>
  <c r="N32" i="2"/>
  <c r="N33" i="2"/>
  <c r="O35" i="2"/>
  <c r="N35" i="2"/>
  <c r="G25" i="2"/>
  <c r="G26" i="2"/>
  <c r="G27" i="2"/>
  <c r="G28" i="2"/>
  <c r="G29" i="2"/>
  <c r="G30" i="2"/>
  <c r="G31" i="2"/>
  <c r="G24" i="2"/>
  <c r="F25" i="2"/>
  <c r="F27" i="2"/>
  <c r="F28" i="2"/>
  <c r="F29" i="2"/>
  <c r="F30" i="2"/>
  <c r="F31" i="2"/>
  <c r="F24" i="2"/>
  <c r="E25" i="2"/>
  <c r="E27" i="2"/>
  <c r="E28" i="2"/>
  <c r="E29" i="2"/>
  <c r="E30" i="2"/>
  <c r="E31" i="2"/>
  <c r="E24" i="2"/>
  <c r="G19" i="2"/>
  <c r="G20" i="2"/>
  <c r="G18" i="2"/>
  <c r="F19" i="2"/>
  <c r="F20" i="2"/>
  <c r="F18" i="2"/>
  <c r="O34" i="2"/>
  <c r="N34" i="2"/>
  <c r="G3" i="2"/>
  <c r="G2" i="2"/>
  <c r="F3" i="2"/>
  <c r="F2" i="2"/>
  <c r="M32" i="2"/>
  <c r="M33" i="2"/>
  <c r="M34" i="2"/>
  <c r="M35" i="2"/>
  <c r="M31" i="2"/>
  <c r="E18" i="2"/>
  <c r="E19" i="2"/>
  <c r="E20" i="2"/>
  <c r="E11" i="2"/>
  <c r="E3" i="2"/>
  <c r="E2" i="2"/>
  <c r="O14" i="2"/>
  <c r="N14" i="2"/>
</calcChain>
</file>

<file path=xl/sharedStrings.xml><?xml version="1.0" encoding="utf-8"?>
<sst xmlns="http://schemas.openxmlformats.org/spreadsheetml/2006/main" count="649" uniqueCount="277">
  <si>
    <t>AlLa</t>
  </si>
  <si>
    <t>Al99La1</t>
  </si>
  <si>
    <t>Al98La2</t>
  </si>
  <si>
    <t>Tx</t>
  </si>
  <si>
    <t>Tg</t>
  </si>
  <si>
    <t>Tl</t>
  </si>
  <si>
    <t>Tx/(Tg+Tl)</t>
  </si>
  <si>
    <t>Tx/Tl</t>
  </si>
  <si>
    <t>DeltaTxg=Tx-Tg</t>
  </si>
  <si>
    <t>AlSm</t>
  </si>
  <si>
    <t>Al6Sm94</t>
  </si>
  <si>
    <t>Al7Sm93</t>
  </si>
  <si>
    <t>Al8Sm92</t>
  </si>
  <si>
    <t>Al10Sm90</t>
  </si>
  <si>
    <t>Al9Sm91</t>
  </si>
  <si>
    <t>Al5Sm95</t>
  </si>
  <si>
    <t>Sm100</t>
  </si>
  <si>
    <t>Al1Sm99</t>
  </si>
  <si>
    <t>Al2Sm98</t>
  </si>
  <si>
    <t>Al3Sm97</t>
  </si>
  <si>
    <t>Al4Sm96</t>
  </si>
  <si>
    <t>Al100</t>
  </si>
  <si>
    <t>Al99Sm1</t>
  </si>
  <si>
    <t>CuNi</t>
  </si>
  <si>
    <t>Cu99Ni1</t>
  </si>
  <si>
    <t>Cu98Ni2</t>
  </si>
  <si>
    <t>Cu93Ni7</t>
  </si>
  <si>
    <t>Cu92Ni8</t>
  </si>
  <si>
    <t>Cu90Ni10</t>
  </si>
  <si>
    <t>Cu8Ni92</t>
  </si>
  <si>
    <t>Cu7Ni93</t>
  </si>
  <si>
    <t>Cu2Ni92</t>
  </si>
  <si>
    <t>Cu40Ni60</t>
  </si>
  <si>
    <t>Cu45Ni55</t>
  </si>
  <si>
    <t>Cu50Ni50</t>
  </si>
  <si>
    <t>Cu55Ni45</t>
  </si>
  <si>
    <t>Cu60Ni40</t>
  </si>
  <si>
    <t>Cu65Ni35</t>
  </si>
  <si>
    <t>PdSi</t>
  </si>
  <si>
    <t>Pd95Si5</t>
  </si>
  <si>
    <t>Pd100</t>
  </si>
  <si>
    <t>Pd99Si1</t>
  </si>
  <si>
    <t>Pd96Si4</t>
  </si>
  <si>
    <t>Pd94Si6</t>
  </si>
  <si>
    <t>Pd93Si7</t>
  </si>
  <si>
    <t>Pd92Si8</t>
  </si>
  <si>
    <t>Pd91Si9</t>
  </si>
  <si>
    <t>CuAl</t>
  </si>
  <si>
    <t>Cu100</t>
  </si>
  <si>
    <t>Cu99Al1</t>
  </si>
  <si>
    <t>Cu97Al3</t>
  </si>
  <si>
    <t>Cu96Al4</t>
  </si>
  <si>
    <t>Cu94Al6</t>
  </si>
  <si>
    <t>Cu93Al7</t>
  </si>
  <si>
    <t>Cu91Al9</t>
  </si>
  <si>
    <t>Cu90Al10</t>
  </si>
  <si>
    <t>Cu1Al99</t>
  </si>
  <si>
    <t>CuZr</t>
  </si>
  <si>
    <t>Cu95Zr5</t>
  </si>
  <si>
    <t>Cu45Zr55</t>
  </si>
  <si>
    <t>Cu21Zr79</t>
  </si>
  <si>
    <t>Cu15Zr85</t>
  </si>
  <si>
    <t>Cu10Zr90</t>
  </si>
  <si>
    <t>MgY</t>
  </si>
  <si>
    <t>Y100</t>
  </si>
  <si>
    <t>Mg1Y99</t>
  </si>
  <si>
    <t>Mg2Y98</t>
  </si>
  <si>
    <t>Mg3Y97</t>
  </si>
  <si>
    <t>Mg4Y96</t>
  </si>
  <si>
    <t>Mg5Y95</t>
  </si>
  <si>
    <t>Mg6Y94</t>
  </si>
  <si>
    <t>Mg7Y93</t>
  </si>
  <si>
    <t>Mg8Y92</t>
  </si>
  <si>
    <t>Mg9Y91</t>
  </si>
  <si>
    <t>Mg10Y90</t>
  </si>
  <si>
    <t>Mg90Y10</t>
  </si>
  <si>
    <t>Mg91Y9</t>
  </si>
  <si>
    <t>Mg92Y8</t>
  </si>
  <si>
    <t>Mg93Y7</t>
  </si>
  <si>
    <t>Mg94Y6</t>
  </si>
  <si>
    <t>Mg95Y5</t>
  </si>
  <si>
    <t>Mg96Y4</t>
  </si>
  <si>
    <t>Mg97Y3</t>
  </si>
  <si>
    <t>Mg98Y2</t>
  </si>
  <si>
    <t>Mg99Y1</t>
  </si>
  <si>
    <t>Mg100</t>
  </si>
  <si>
    <t>ZrAl</t>
  </si>
  <si>
    <t>Al99Zr1</t>
  </si>
  <si>
    <t>Al98Zr2</t>
  </si>
  <si>
    <t>Al97Zzr3</t>
  </si>
  <si>
    <t>Al96Zr4</t>
  </si>
  <si>
    <t>Al95Zr5</t>
  </si>
  <si>
    <t>Al94Zr6</t>
  </si>
  <si>
    <t>Al93Zr7</t>
  </si>
  <si>
    <t>Al92Zr8</t>
  </si>
  <si>
    <t>Al91Zr9</t>
  </si>
  <si>
    <t>Al90Zr10</t>
  </si>
  <si>
    <t>Al10Zr90</t>
  </si>
  <si>
    <t>Al9Zr91</t>
  </si>
  <si>
    <t>Al8Zr92</t>
  </si>
  <si>
    <t>Al6Zr94</t>
  </si>
  <si>
    <t>Al4Zr96</t>
  </si>
  <si>
    <t>Zr100</t>
  </si>
  <si>
    <t>MgCu</t>
  </si>
  <si>
    <t>Mg1Cu99</t>
  </si>
  <si>
    <t>Mg2Cu98</t>
  </si>
  <si>
    <t>Mg3Cu97</t>
  </si>
  <si>
    <t>Mg4Cu96</t>
  </si>
  <si>
    <t>Mg5Cu95</t>
  </si>
  <si>
    <t>Mg6Cu94</t>
  </si>
  <si>
    <t>Mg7Cu93</t>
  </si>
  <si>
    <t>Mg8Cu92</t>
  </si>
  <si>
    <t>Mg9Cu91</t>
  </si>
  <si>
    <t>Mg10Cu90</t>
  </si>
  <si>
    <t>Mg90Cu10</t>
  </si>
  <si>
    <t>Mg92Cu8</t>
  </si>
  <si>
    <t>Mg93Cu7</t>
  </si>
  <si>
    <t>Mg94Cu6</t>
  </si>
  <si>
    <t>Mg95Cu5</t>
  </si>
  <si>
    <t>Mg96Cu4</t>
  </si>
  <si>
    <t>Mg97Cu3</t>
  </si>
  <si>
    <t>Mg98Cu2</t>
  </si>
  <si>
    <t>Mg99Cu1</t>
  </si>
  <si>
    <t>FORMULA</t>
  </si>
  <si>
    <t>Zr46.25Ti8.25Cu7.5Ni10Be27.5</t>
  </si>
  <si>
    <t>Nd60Fe30Al10</t>
  </si>
  <si>
    <t>Zr66Al8Ni26</t>
  </si>
  <si>
    <t>Zr66Al8Cu7Ni19</t>
  </si>
  <si>
    <t>Zr66Al8Cu12Ni14</t>
  </si>
  <si>
    <t>Zr66Al9Cu16Ni9</t>
  </si>
  <si>
    <t>Zr65Al7.5Cu17.5Ni10</t>
  </si>
  <si>
    <t>Zr57Ti5Al10Cu20Ni8</t>
  </si>
  <si>
    <t>Zr38.5Ti16.5Ni9.75Cu15.25Be20</t>
  </si>
  <si>
    <t>Zr39.88Ti15.12Ni9.98Cu13.77Be21.25</t>
  </si>
  <si>
    <t>Zr41.2Ti13.8Cu12.5Ni10Be22.5</t>
  </si>
  <si>
    <t>Zr42.63Ti12.37Cu11.25Ni10Be23.75</t>
  </si>
  <si>
    <t>Zr44Ti11Cu10Ni10Be25</t>
  </si>
  <si>
    <t>Zr45.38Ti9.62Cu8.75Ni10Be26.25</t>
  </si>
  <si>
    <t>Zr46.75Ti8.25Cu7.5Ni10Be27.5</t>
  </si>
  <si>
    <t>La55Al25Ni15Cu5</t>
  </si>
  <si>
    <t>La55Al25Ni10Cu10</t>
  </si>
  <si>
    <t>La55Al25Ni5Cu15</t>
  </si>
  <si>
    <t>La55Al25Ni5Cu10Co5</t>
  </si>
  <si>
    <t>Pd40Cu30Ni10P20</t>
  </si>
  <si>
    <t>Ti34Zr11Cu47Ni8</t>
  </si>
  <si>
    <t>Mg65Cu7.5Ni7.5Zn5Ag5Y10</t>
  </si>
  <si>
    <t>Ni59Zr16Ti13Si3Sn2Nb7</t>
  </si>
  <si>
    <t>Pd42.5Cu30Ni7.5P20</t>
  </si>
  <si>
    <t>Pd42.5Cu27.5Ni10P20</t>
  </si>
  <si>
    <t>Pd40Cu32.5Ni7.5P20</t>
  </si>
  <si>
    <t>Pd40Cu25Ni15P20</t>
  </si>
  <si>
    <t>Pd45Cu25Ni10P20</t>
  </si>
  <si>
    <t>Pd45Cu30Ni5P20</t>
  </si>
  <si>
    <t>Pd37.5Cu30Ni12.5P20</t>
  </si>
  <si>
    <t>Mg70Ni15Nd15</t>
  </si>
  <si>
    <t>Mg65Ni20Nd15</t>
  </si>
  <si>
    <t>Mg75Ni15Nd10</t>
  </si>
  <si>
    <t>Mg77Ni18Nd5</t>
  </si>
  <si>
    <t>Mg90Ni5Nd5</t>
  </si>
  <si>
    <t>Mg65Cu25Y10</t>
  </si>
  <si>
    <t>Mg65Cu25Gd10</t>
  </si>
  <si>
    <t>La55Al25Ni20</t>
  </si>
  <si>
    <t>La55Al25Cu20</t>
  </si>
  <si>
    <t>La66Al14Cu20</t>
  </si>
  <si>
    <t>Pd40Ni40P20</t>
  </si>
  <si>
    <t>Pd77Cu6Si17</t>
  </si>
  <si>
    <t>Pd79.5Cu4Si16.5</t>
  </si>
  <si>
    <t>Pd77.5Cu6Si16.5</t>
  </si>
  <si>
    <t>Ca65Mg15Zn20</t>
  </si>
  <si>
    <t>Tg (K)</t>
  </si>
  <si>
    <t xml:space="preserve"> Tl (K)</t>
  </si>
  <si>
    <t>Ni</t>
  </si>
  <si>
    <t>Fe91B9</t>
  </si>
  <si>
    <t>Zr65Be35</t>
  </si>
  <si>
    <t>Ti63Be37</t>
  </si>
  <si>
    <t>Pd82Si18</t>
  </si>
  <si>
    <t>Au77.8Si8.4Ge13.8</t>
  </si>
  <si>
    <t>Pd75Si25</t>
  </si>
  <si>
    <t>Mg80Ni10Nd10</t>
  </si>
  <si>
    <t>Ni60Nb40</t>
  </si>
  <si>
    <t>10.1016/j.intermet.2006.10.018</t>
  </si>
  <si>
    <t>10.1063/1.1350624</t>
  </si>
  <si>
    <t>10.1016/S1359-6462(99)00417-0</t>
  </si>
  <si>
    <t>10.1016/j.intermet.2006.10.017</t>
  </si>
  <si>
    <t>10.1016/j.intermet.2006.10.019</t>
  </si>
  <si>
    <t>10.1016/j.intermet.2006.10.020</t>
  </si>
  <si>
    <t>10.1016/j.intermet.2006.10.021</t>
  </si>
  <si>
    <t>10.1016/j.intermet.2006.10.022</t>
  </si>
  <si>
    <t>10.1016/j.intermet.2006.10.023</t>
  </si>
  <si>
    <t>10.1016/j.intermet.2006.10.024</t>
  </si>
  <si>
    <t>10.1016/j.intermet.2006.10.025</t>
  </si>
  <si>
    <t>10.1016/j.intermet.2006.10.026</t>
  </si>
  <si>
    <t>REFERENCE: doi</t>
  </si>
  <si>
    <t>Tx (K)</t>
  </si>
  <si>
    <t>Trg</t>
  </si>
  <si>
    <t xml:space="preserve"> Tx/Tl</t>
  </si>
  <si>
    <t>γ</t>
  </si>
  <si>
    <t>ΔTx</t>
  </si>
  <si>
    <t>Rc (K/s)</t>
  </si>
  <si>
    <t xml:space="preserve"> Zc (mm)</t>
  </si>
  <si>
    <t>ω</t>
  </si>
  <si>
    <t>Rc_new (K/s)</t>
  </si>
  <si>
    <t>Pd37.5Cu32.5Ni10P20</t>
  </si>
  <si>
    <t>Fe78B22</t>
  </si>
  <si>
    <t xml:space="preserve">Fe72Y6B22 </t>
  </si>
  <si>
    <t>Fe68Nb4Y6B22</t>
  </si>
  <si>
    <t>Zr50Cu34Al16</t>
  </si>
  <si>
    <t>Zr50Cu36Al14</t>
  </si>
  <si>
    <t>Zr50Cu38Al12</t>
  </si>
  <si>
    <t>Zr50Cu40Al10</t>
  </si>
  <si>
    <t>Zr50Cu43Al7</t>
  </si>
  <si>
    <t>Zr46Cu42Al12</t>
  </si>
  <si>
    <t>Zr46Cu44Al10</t>
  </si>
  <si>
    <t>Zr47Cu45Al8</t>
  </si>
  <si>
    <t>Zr49Cu44Al7</t>
  </si>
  <si>
    <t>Zr48Cu45Al7</t>
  </si>
  <si>
    <t>Zr49Cu45Al6</t>
  </si>
  <si>
    <t>Zr49Cu47Al4</t>
  </si>
  <si>
    <t>Zr49Cu46Al5</t>
  </si>
  <si>
    <t>Zr48Cu46Al6</t>
  </si>
  <si>
    <t>doi:10.1016/j.actamat.2005.03.012</t>
  </si>
  <si>
    <t>doi:10.1016/j.actamat.2005.03.013</t>
  </si>
  <si>
    <t>doi:10.1016/j.actamat.2005.03.014</t>
  </si>
  <si>
    <t>doi:10.1016/j.actamat.2005.03.015</t>
  </si>
  <si>
    <t>doi:10.1016/j.actamat.2005.03.016</t>
  </si>
  <si>
    <t>doi:10.1016/j.actamat.2005.03.017</t>
  </si>
  <si>
    <t>doi:10.1016/j.actamat.2005.03.018</t>
  </si>
  <si>
    <t>doi:10.1016/j.actamat.2005.03.019</t>
  </si>
  <si>
    <t>doi:10.1016/j.actamat.2005.03.020</t>
  </si>
  <si>
    <t>doi:10.1016/j.actamat.2005.03.021</t>
  </si>
  <si>
    <t>doi:10.1016/j.actamat.2005.03.022</t>
  </si>
  <si>
    <t>doi:10.1016/j.actamat.2005.03.023</t>
  </si>
  <si>
    <t>doi:10.1016/j.actamat.2005.03.024</t>
  </si>
  <si>
    <t>doi:10.1016/j.actamat.2005.03.025</t>
  </si>
  <si>
    <t>doi:10.1016/j.actamat.2005.03.026</t>
  </si>
  <si>
    <t>doi:10.1016/j.actamat.2005.03.027</t>
  </si>
  <si>
    <t>doi:10.1016/j.actamat.2005.03.028</t>
  </si>
  <si>
    <t>Zr45Cu49A6</t>
  </si>
  <si>
    <t>Zr45Cu50Al5</t>
  </si>
  <si>
    <t>Zr44Cu51Al5</t>
  </si>
  <si>
    <t>Zr45Cu48Al7</t>
  </si>
  <si>
    <t>Zr45Cu47Al8</t>
  </si>
  <si>
    <t>Zr46Cu49Al5</t>
  </si>
  <si>
    <t>Zr47Cu49Al4</t>
  </si>
  <si>
    <t>doi:10.1016/j.actamat.2005.03.029</t>
  </si>
  <si>
    <t>doi:10.1016/j.actamat.2005.03.030</t>
  </si>
  <si>
    <t>doi:10.1016/j.actamat.2005.03.031</t>
  </si>
  <si>
    <t>doi:10.1016/j.actamat.2005.03.032</t>
  </si>
  <si>
    <t>doi:10.1016/j.actamat.2005.03.033</t>
  </si>
  <si>
    <t>Zr54Cu38Al8</t>
  </si>
  <si>
    <t>Zr56Cu36Al8</t>
  </si>
  <si>
    <t>Zr52Cu38Al10</t>
  </si>
  <si>
    <t>Zr54Cu36Al10</t>
  </si>
  <si>
    <t>Zr54Cu40Al6</t>
  </si>
  <si>
    <t>Zr58Cu36Al6</t>
  </si>
  <si>
    <t>doi:10.1016/j.actamat.2005.03.034</t>
  </si>
  <si>
    <t>doi:10.1016/j.actamat.2005.03.035</t>
  </si>
  <si>
    <t>doi:10.1016/j.actamat.2005.03.036</t>
  </si>
  <si>
    <t>doi:10.1016/j.actamat.2005.03.037</t>
  </si>
  <si>
    <t>doi:10.1016/j.actamat.2005.03.038</t>
  </si>
  <si>
    <t>La57.5Al32.5C10</t>
  </si>
  <si>
    <t>La60Al30C10</t>
  </si>
  <si>
    <t>La62.5Al27.5C10</t>
  </si>
  <si>
    <t>La65Al25C10</t>
  </si>
  <si>
    <t>La67.5Al22.5C10</t>
  </si>
  <si>
    <t>https://doi.org/10.1016/j.intermet.2014.03.020</t>
  </si>
  <si>
    <t>https://doi.org/10.1016/j.intermet.2014.03.021</t>
  </si>
  <si>
    <t>https://doi.org/10.1016/j.intermet.2014.03.022</t>
  </si>
  <si>
    <t>https://doi.org/10.1016/j.intermet.2014.03.023</t>
  </si>
  <si>
    <t>https://doi.org/10.1016/j.intermet.2014.03.024</t>
  </si>
  <si>
    <t>https://doi.org/10.1016/j.actamat.2015.09.001</t>
  </si>
  <si>
    <t>https://doi.org/10.1016/j.actamat.2015.09.002</t>
  </si>
  <si>
    <t>https://doi.org/10.1016/j.actamat.2015.09.003</t>
  </si>
  <si>
    <t>Rc</t>
  </si>
  <si>
    <t>log(Rc)</t>
  </si>
  <si>
    <t>Rc_new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</si>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</sst>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6"/>
      <color rgb="FFFF0000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1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/>
    <xf numFmtId="0" fontId="0" fillId="0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0" fillId="2" borderId="0" xfId="0" applyFill="1"/>
    <xf numFmtId="0" fontId="6" fillId="0" borderId="0" xfId="0" applyFont="1" applyFill="1"/>
    <xf numFmtId="3" fontId="0" fillId="0" borderId="0" xfId="0" applyNumberFormat="1" applyFill="1"/>
    <xf numFmtId="0" fontId="2" fillId="2" borderId="0" xfId="0" applyFont="1" applyFill="1"/>
    <xf numFmtId="0" fontId="4" fillId="0" borderId="0" xfId="521"/>
  </cellXfs>
  <cellStyles count="6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actamat.2015.09.001" TargetMode="External"/><Relationship Id="rId4" Type="http://schemas.openxmlformats.org/officeDocument/2006/relationships/hyperlink" Target="https://doi.org/10.1016/j.actamat.2015.09.001" TargetMode="External"/><Relationship Id="rId1" Type="http://schemas.openxmlformats.org/officeDocument/2006/relationships/hyperlink" Target="https://doi.org/10.1016/j.intermet.2014.03.020" TargetMode="External"/><Relationship Id="rId2" Type="http://schemas.openxmlformats.org/officeDocument/2006/relationships/hyperlink" Target="https://doi.org/10.1016/j.intermet.2014.03.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C3" workbookViewId="0">
      <selection activeCell="M12" sqref="M12"/>
    </sheetView>
  </sheetViews>
  <sheetFormatPr baseColWidth="10" defaultRowHeight="15" x14ac:dyDescent="0"/>
  <cols>
    <col min="5" max="5" width="12.83203125" bestFit="1" customWidth="1"/>
    <col min="6" max="6" width="7.33203125" bestFit="1" customWidth="1"/>
    <col min="7" max="7" width="18.6640625" bestFit="1" customWidth="1"/>
    <col min="13" max="13" width="12.83203125" bestFit="1" customWidth="1"/>
    <col min="14" max="14" width="7.33203125" bestFit="1" customWidth="1"/>
    <col min="15" max="15" width="18.6640625" bestFit="1" customWidth="1"/>
    <col min="21" max="21" width="12.83203125" bestFit="1" customWidth="1"/>
    <col min="22" max="22" width="7.33203125" bestFit="1" customWidth="1"/>
    <col min="23" max="23" width="18.6640625" bestFit="1" customWidth="1"/>
  </cols>
  <sheetData>
    <row r="1" spans="1:23" ht="20">
      <c r="A1" s="1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I1" s="3" t="s">
        <v>9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8</v>
      </c>
      <c r="Q1" s="1" t="s">
        <v>86</v>
      </c>
      <c r="R1" s="6" t="s">
        <v>3</v>
      </c>
      <c r="S1" s="6" t="s">
        <v>4</v>
      </c>
      <c r="T1" s="6" t="s">
        <v>5</v>
      </c>
      <c r="U1" s="6" t="s">
        <v>6</v>
      </c>
      <c r="V1" s="6" t="s">
        <v>7</v>
      </c>
      <c r="W1" s="6" t="s">
        <v>8</v>
      </c>
    </row>
    <row r="2" spans="1:23">
      <c r="A2" s="2" t="s">
        <v>1</v>
      </c>
      <c r="B2">
        <v>220</v>
      </c>
      <c r="C2">
        <v>360</v>
      </c>
      <c r="D2">
        <v>930</v>
      </c>
      <c r="E2">
        <f>B2/(C2+D2)</f>
        <v>0.17054263565891473</v>
      </c>
      <c r="F2">
        <f>B2/D2</f>
        <v>0.23655913978494625</v>
      </c>
      <c r="G2">
        <f>B2-C2</f>
        <v>-140</v>
      </c>
      <c r="I2" s="4" t="s">
        <v>10</v>
      </c>
      <c r="J2">
        <v>480</v>
      </c>
      <c r="K2">
        <v>394</v>
      </c>
      <c r="L2">
        <v>1270</v>
      </c>
      <c r="M2">
        <f>J2/(K2+L2)</f>
        <v>0.28846153846153844</v>
      </c>
      <c r="N2">
        <f t="shared" ref="N2:N13" si="0">J2/L2</f>
        <v>0.37795275590551181</v>
      </c>
      <c r="O2">
        <f t="shared" ref="O2:O13" si="1">J2-K2</f>
        <v>86</v>
      </c>
      <c r="Q2" s="4" t="s">
        <v>21</v>
      </c>
      <c r="R2">
        <v>140</v>
      </c>
      <c r="S2">
        <v>313</v>
      </c>
      <c r="T2">
        <v>1060</v>
      </c>
      <c r="U2">
        <f>R2/(S2+T2)</f>
        <v>0.10196649672250546</v>
      </c>
      <c r="V2">
        <f>R2/T2</f>
        <v>0.13207547169811321</v>
      </c>
      <c r="W2">
        <f>R2-S2</f>
        <v>-173</v>
      </c>
    </row>
    <row r="3" spans="1:23">
      <c r="A3" s="2" t="s">
        <v>2</v>
      </c>
      <c r="B3">
        <v>380</v>
      </c>
      <c r="C3">
        <v>328</v>
      </c>
      <c r="D3">
        <v>920</v>
      </c>
      <c r="E3">
        <f>B3/(C3+D3)</f>
        <v>0.30448717948717946</v>
      </c>
      <c r="F3">
        <f>B3/D3</f>
        <v>0.41304347826086957</v>
      </c>
      <c r="G3">
        <f>B3-C3</f>
        <v>52</v>
      </c>
      <c r="I3" s="4" t="s">
        <v>11</v>
      </c>
      <c r="J3">
        <v>560</v>
      </c>
      <c r="K3">
        <v>562</v>
      </c>
      <c r="L3">
        <v>1270</v>
      </c>
      <c r="M3">
        <f t="shared" ref="M3:M13" si="2">J3/(K3+L3)</f>
        <v>0.3056768558951965</v>
      </c>
      <c r="N3">
        <f t="shared" si="0"/>
        <v>0.44094488188976377</v>
      </c>
      <c r="O3">
        <f t="shared" si="1"/>
        <v>-2</v>
      </c>
      <c r="Q3" s="4" t="s">
        <v>87</v>
      </c>
      <c r="R3">
        <v>260</v>
      </c>
      <c r="S3">
        <v>313</v>
      </c>
      <c r="T3">
        <v>1360</v>
      </c>
      <c r="U3">
        <f t="shared" ref="U3:U15" si="3">R3/(S3+T3)</f>
        <v>0.15540944411237298</v>
      </c>
      <c r="V3">
        <f t="shared" ref="V3:V15" si="4">R3/T3</f>
        <v>0.19117647058823528</v>
      </c>
      <c r="W3">
        <f t="shared" ref="W3:W15" si="5">R3-S3</f>
        <v>-53</v>
      </c>
    </row>
    <row r="4" spans="1:23">
      <c r="I4" s="4" t="s">
        <v>12</v>
      </c>
      <c r="J4">
        <v>600</v>
      </c>
      <c r="K4">
        <v>303</v>
      </c>
      <c r="L4">
        <v>1250</v>
      </c>
      <c r="M4">
        <f t="shared" si="2"/>
        <v>0.38634900193174498</v>
      </c>
      <c r="N4">
        <f t="shared" si="0"/>
        <v>0.48</v>
      </c>
      <c r="O4">
        <f t="shared" si="1"/>
        <v>297</v>
      </c>
      <c r="Q4" s="4" t="s">
        <v>88</v>
      </c>
      <c r="R4">
        <v>240</v>
      </c>
      <c r="S4">
        <v>305</v>
      </c>
      <c r="T4">
        <v>1430</v>
      </c>
      <c r="U4">
        <f t="shared" si="3"/>
        <v>0.13832853025936601</v>
      </c>
      <c r="V4">
        <f t="shared" si="4"/>
        <v>0.16783216783216784</v>
      </c>
      <c r="W4">
        <f t="shared" si="5"/>
        <v>-65</v>
      </c>
    </row>
    <row r="5" spans="1:23">
      <c r="I5" s="5" t="s">
        <v>13</v>
      </c>
      <c r="J5">
        <v>460</v>
      </c>
      <c r="K5">
        <v>334</v>
      </c>
      <c r="L5">
        <v>1230</v>
      </c>
      <c r="M5">
        <f t="shared" si="2"/>
        <v>0.29411764705882354</v>
      </c>
      <c r="N5">
        <f t="shared" si="0"/>
        <v>0.37398373983739835</v>
      </c>
      <c r="O5">
        <f t="shared" si="1"/>
        <v>126</v>
      </c>
      <c r="Q5" s="4" t="s">
        <v>89</v>
      </c>
      <c r="R5">
        <v>380</v>
      </c>
      <c r="S5">
        <v>305</v>
      </c>
      <c r="T5">
        <v>1520</v>
      </c>
      <c r="U5">
        <f t="shared" si="3"/>
        <v>0.20821917808219179</v>
      </c>
      <c r="V5">
        <f t="shared" si="4"/>
        <v>0.25</v>
      </c>
      <c r="W5">
        <f t="shared" si="5"/>
        <v>75</v>
      </c>
    </row>
    <row r="6" spans="1:23" ht="20">
      <c r="A6" s="1" t="s">
        <v>23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I6" s="4" t="s">
        <v>14</v>
      </c>
      <c r="J6">
        <v>320</v>
      </c>
      <c r="K6">
        <v>267</v>
      </c>
      <c r="L6">
        <v>1235</v>
      </c>
      <c r="M6">
        <f t="shared" si="2"/>
        <v>0.21304926764314247</v>
      </c>
      <c r="N6">
        <f t="shared" si="0"/>
        <v>0.25910931174089069</v>
      </c>
      <c r="O6">
        <f t="shared" si="1"/>
        <v>53</v>
      </c>
      <c r="Q6" s="4" t="s">
        <v>90</v>
      </c>
      <c r="R6">
        <v>340</v>
      </c>
      <c r="S6">
        <v>303</v>
      </c>
      <c r="T6">
        <v>1570</v>
      </c>
      <c r="U6">
        <f t="shared" si="3"/>
        <v>0.18152696209289909</v>
      </c>
      <c r="V6">
        <f t="shared" si="4"/>
        <v>0.21656050955414013</v>
      </c>
      <c r="W6">
        <f t="shared" si="5"/>
        <v>37</v>
      </c>
    </row>
    <row r="7" spans="1:23">
      <c r="A7" s="2" t="s">
        <v>24</v>
      </c>
      <c r="I7" s="4" t="s">
        <v>15</v>
      </c>
      <c r="J7">
        <v>360</v>
      </c>
      <c r="K7">
        <v>579</v>
      </c>
      <c r="L7">
        <v>1290</v>
      </c>
      <c r="M7">
        <f t="shared" si="2"/>
        <v>0.1926163723916533</v>
      </c>
      <c r="N7">
        <f t="shared" si="0"/>
        <v>0.27906976744186046</v>
      </c>
      <c r="O7">
        <f t="shared" si="1"/>
        <v>-219</v>
      </c>
      <c r="Q7" s="4" t="s">
        <v>91</v>
      </c>
      <c r="R7">
        <v>500</v>
      </c>
      <c r="S7">
        <v>366</v>
      </c>
      <c r="T7">
        <v>1620</v>
      </c>
      <c r="U7">
        <f t="shared" si="3"/>
        <v>0.25176233635448136</v>
      </c>
      <c r="V7">
        <f t="shared" si="4"/>
        <v>0.30864197530864196</v>
      </c>
      <c r="W7">
        <f t="shared" si="5"/>
        <v>134</v>
      </c>
    </row>
    <row r="8" spans="1:23">
      <c r="A8" s="2" t="s">
        <v>25</v>
      </c>
      <c r="I8" s="4" t="s">
        <v>16</v>
      </c>
      <c r="O8">
        <f t="shared" si="1"/>
        <v>0</v>
      </c>
      <c r="Q8" s="4" t="s">
        <v>92</v>
      </c>
      <c r="R8">
        <v>500</v>
      </c>
      <c r="S8">
        <v>471</v>
      </c>
      <c r="T8">
        <v>1660</v>
      </c>
      <c r="U8">
        <f t="shared" si="3"/>
        <v>0.23463162834350071</v>
      </c>
      <c r="V8">
        <f t="shared" si="4"/>
        <v>0.30120481927710846</v>
      </c>
      <c r="W8">
        <f t="shared" si="5"/>
        <v>29</v>
      </c>
    </row>
    <row r="9" spans="1:23">
      <c r="A9" s="2" t="s">
        <v>26</v>
      </c>
      <c r="I9" s="4" t="s">
        <v>17</v>
      </c>
      <c r="J9">
        <v>160</v>
      </c>
      <c r="K9">
        <v>597</v>
      </c>
      <c r="L9">
        <v>1340</v>
      </c>
      <c r="M9">
        <f t="shared" si="2"/>
        <v>8.2601961796592668E-2</v>
      </c>
      <c r="N9">
        <f t="shared" si="0"/>
        <v>0.11940298507462686</v>
      </c>
      <c r="O9">
        <f t="shared" si="1"/>
        <v>-437</v>
      </c>
      <c r="Q9" s="4" t="s">
        <v>93</v>
      </c>
      <c r="R9">
        <v>460</v>
      </c>
      <c r="S9">
        <v>432</v>
      </c>
      <c r="T9">
        <v>1680</v>
      </c>
      <c r="U9">
        <f t="shared" si="3"/>
        <v>0.2178030303030303</v>
      </c>
      <c r="V9">
        <f t="shared" si="4"/>
        <v>0.27380952380952384</v>
      </c>
      <c r="W9">
        <f t="shared" si="5"/>
        <v>28</v>
      </c>
    </row>
    <row r="10" spans="1:23">
      <c r="A10" s="2" t="s">
        <v>27</v>
      </c>
      <c r="I10" s="4" t="s">
        <v>18</v>
      </c>
      <c r="J10">
        <v>360</v>
      </c>
      <c r="K10">
        <v>676</v>
      </c>
      <c r="L10">
        <v>1320</v>
      </c>
      <c r="M10">
        <f t="shared" si="2"/>
        <v>0.18036072144288579</v>
      </c>
      <c r="N10">
        <f t="shared" si="0"/>
        <v>0.27272727272727271</v>
      </c>
      <c r="O10">
        <f t="shared" si="1"/>
        <v>-316</v>
      </c>
      <c r="Q10" s="4" t="s">
        <v>94</v>
      </c>
      <c r="R10">
        <v>560</v>
      </c>
      <c r="S10">
        <v>465</v>
      </c>
      <c r="T10">
        <v>1710</v>
      </c>
      <c r="U10">
        <f t="shared" si="3"/>
        <v>0.25747126436781609</v>
      </c>
      <c r="V10">
        <f t="shared" si="4"/>
        <v>0.32748538011695905</v>
      </c>
      <c r="W10">
        <f t="shared" si="5"/>
        <v>95</v>
      </c>
    </row>
    <row r="11" spans="1:23">
      <c r="A11" s="2" t="s">
        <v>28</v>
      </c>
      <c r="B11">
        <v>280</v>
      </c>
      <c r="C11">
        <v>629</v>
      </c>
      <c r="D11">
        <v>1420</v>
      </c>
      <c r="E11">
        <f>B11/(C11+D11)</f>
        <v>0.13665202537823329</v>
      </c>
      <c r="F11">
        <f t="shared" ref="F11" si="6">B11/D11</f>
        <v>0.19718309859154928</v>
      </c>
      <c r="G11">
        <f t="shared" ref="G11" si="7">B11-C11</f>
        <v>-349</v>
      </c>
      <c r="I11" s="4" t="s">
        <v>19</v>
      </c>
      <c r="J11">
        <v>180</v>
      </c>
      <c r="K11">
        <v>556</v>
      </c>
      <c r="L11">
        <v>1310</v>
      </c>
      <c r="M11">
        <f t="shared" si="2"/>
        <v>9.6463022508038579E-2</v>
      </c>
      <c r="N11">
        <f t="shared" si="0"/>
        <v>0.13740458015267176</v>
      </c>
      <c r="O11">
        <f t="shared" si="1"/>
        <v>-376</v>
      </c>
      <c r="Q11" s="4" t="s">
        <v>95</v>
      </c>
      <c r="R11">
        <v>480</v>
      </c>
      <c r="S11">
        <v>439</v>
      </c>
      <c r="T11">
        <v>1740</v>
      </c>
      <c r="U11">
        <f t="shared" si="3"/>
        <v>0.22028453418999541</v>
      </c>
      <c r="V11">
        <f t="shared" si="4"/>
        <v>0.27586206896551724</v>
      </c>
      <c r="W11">
        <f t="shared" si="5"/>
        <v>41</v>
      </c>
    </row>
    <row r="12" spans="1:23">
      <c r="A12" s="2" t="s">
        <v>29</v>
      </c>
      <c r="I12" s="4" t="s">
        <v>20</v>
      </c>
      <c r="J12">
        <v>440</v>
      </c>
      <c r="K12">
        <v>405</v>
      </c>
      <c r="L12">
        <v>1300</v>
      </c>
      <c r="M12">
        <f t="shared" si="2"/>
        <v>0.25806451612903225</v>
      </c>
      <c r="N12">
        <f t="shared" si="0"/>
        <v>0.33846153846153848</v>
      </c>
      <c r="O12">
        <f t="shared" si="1"/>
        <v>35</v>
      </c>
      <c r="Q12" s="4" t="s">
        <v>96</v>
      </c>
      <c r="R12">
        <v>540</v>
      </c>
      <c r="S12">
        <v>488</v>
      </c>
      <c r="T12">
        <v>1750</v>
      </c>
      <c r="U12">
        <f t="shared" si="3"/>
        <v>0.24128686327077747</v>
      </c>
      <c r="V12">
        <f t="shared" si="4"/>
        <v>0.30857142857142855</v>
      </c>
      <c r="W12">
        <f t="shared" si="5"/>
        <v>52</v>
      </c>
    </row>
    <row r="13" spans="1:23">
      <c r="A13" s="2" t="s">
        <v>30</v>
      </c>
      <c r="I13" s="4" t="s">
        <v>21</v>
      </c>
      <c r="J13">
        <v>360</v>
      </c>
      <c r="K13">
        <v>383</v>
      </c>
      <c r="L13">
        <v>940</v>
      </c>
      <c r="M13">
        <f t="shared" si="2"/>
        <v>0.27210884353741499</v>
      </c>
      <c r="N13">
        <f t="shared" si="0"/>
        <v>0.38297872340425532</v>
      </c>
      <c r="O13">
        <f t="shared" si="1"/>
        <v>-23</v>
      </c>
      <c r="Q13" s="4" t="s">
        <v>97</v>
      </c>
    </row>
    <row r="14" spans="1:23">
      <c r="A14" s="2" t="s">
        <v>31</v>
      </c>
      <c r="I14" s="4" t="s">
        <v>22</v>
      </c>
      <c r="J14">
        <v>300</v>
      </c>
      <c r="K14">
        <v>304</v>
      </c>
      <c r="L14">
        <v>930</v>
      </c>
      <c r="M14">
        <f>J14/(K14+L14)</f>
        <v>0.24311183144246354</v>
      </c>
      <c r="N14">
        <f>J14/L14</f>
        <v>0.32258064516129031</v>
      </c>
      <c r="O14">
        <f>J14-K14</f>
        <v>-4</v>
      </c>
      <c r="P14">
        <f>J14/(K14+999)</f>
        <v>0.23023791250959325</v>
      </c>
      <c r="Q14" s="4" t="s">
        <v>98</v>
      </c>
    </row>
    <row r="15" spans="1:23">
      <c r="A15" s="2" t="s">
        <v>32</v>
      </c>
      <c r="Q15" s="4" t="s">
        <v>99</v>
      </c>
      <c r="R15">
        <v>380</v>
      </c>
      <c r="S15">
        <v>690</v>
      </c>
      <c r="T15">
        <v>2030</v>
      </c>
      <c r="U15">
        <f t="shared" si="3"/>
        <v>0.13970588235294118</v>
      </c>
      <c r="V15">
        <f t="shared" si="4"/>
        <v>0.18719211822660098</v>
      </c>
      <c r="W15">
        <f t="shared" si="5"/>
        <v>-310</v>
      </c>
    </row>
    <row r="16" spans="1:23">
      <c r="A16" s="2" t="s">
        <v>33</v>
      </c>
      <c r="Q16" s="4" t="s">
        <v>100</v>
      </c>
    </row>
    <row r="17" spans="1:23" ht="20">
      <c r="A17" s="2" t="s">
        <v>34</v>
      </c>
      <c r="I17" s="1" t="s">
        <v>47</v>
      </c>
      <c r="J17" s="6" t="s">
        <v>3</v>
      </c>
      <c r="K17" s="6" t="s">
        <v>4</v>
      </c>
      <c r="L17" s="6" t="s">
        <v>5</v>
      </c>
      <c r="M17" s="6" t="s">
        <v>6</v>
      </c>
      <c r="N17" s="6" t="s">
        <v>7</v>
      </c>
      <c r="O17" s="6" t="s">
        <v>8</v>
      </c>
      <c r="Q17" s="4" t="s">
        <v>101</v>
      </c>
    </row>
    <row r="18" spans="1:23">
      <c r="A18" s="2" t="s">
        <v>35</v>
      </c>
      <c r="B18">
        <v>360</v>
      </c>
      <c r="C18">
        <v>683</v>
      </c>
      <c r="D18">
        <v>1570</v>
      </c>
      <c r="E18">
        <f t="shared" ref="E18:E20" si="8">B18/(C18+D18)</f>
        <v>0.15978695073235685</v>
      </c>
      <c r="F18">
        <f>B18/D18</f>
        <v>0.22929936305732485</v>
      </c>
      <c r="G18">
        <f>B18-C18</f>
        <v>-323</v>
      </c>
      <c r="I18" s="2" t="s">
        <v>48</v>
      </c>
      <c r="J18">
        <v>240</v>
      </c>
      <c r="K18">
        <v>479</v>
      </c>
      <c r="L18">
        <v>1360</v>
      </c>
      <c r="M18">
        <f>J18/(K18+L18)</f>
        <v>0.13050570962479607</v>
      </c>
      <c r="N18">
        <f>J18/L18</f>
        <v>0.17647058823529413</v>
      </c>
      <c r="O18">
        <f>J18-K18</f>
        <v>-239</v>
      </c>
      <c r="Q18" s="4" t="s">
        <v>102</v>
      </c>
    </row>
    <row r="19" spans="1:23">
      <c r="A19" s="2" t="s">
        <v>36</v>
      </c>
      <c r="B19">
        <v>420</v>
      </c>
      <c r="C19">
        <v>746</v>
      </c>
      <c r="D19">
        <v>1550</v>
      </c>
      <c r="E19">
        <f t="shared" si="8"/>
        <v>0.18292682926829268</v>
      </c>
      <c r="F19">
        <f t="shared" ref="F19:F20" si="9">B19/D19</f>
        <v>0.2709677419354839</v>
      </c>
      <c r="G19">
        <f t="shared" ref="G19:G20" si="10">B19-C19</f>
        <v>-326</v>
      </c>
      <c r="I19" s="2" t="s">
        <v>49</v>
      </c>
      <c r="J19">
        <v>140</v>
      </c>
      <c r="K19">
        <v>572</v>
      </c>
      <c r="L19">
        <v>1360</v>
      </c>
      <c r="M19">
        <f t="shared" ref="M19:M26" si="11">J19/(K19+L19)</f>
        <v>7.2463768115942032E-2</v>
      </c>
      <c r="N19">
        <f t="shared" ref="N19:N26" si="12">J19/L19</f>
        <v>0.10294117647058823</v>
      </c>
      <c r="O19">
        <f t="shared" ref="O19:O26" si="13">J19-K19</f>
        <v>-432</v>
      </c>
    </row>
    <row r="20" spans="1:23">
      <c r="A20" s="2" t="s">
        <v>37</v>
      </c>
      <c r="B20">
        <v>460</v>
      </c>
      <c r="C20">
        <v>683</v>
      </c>
      <c r="D20">
        <v>1535</v>
      </c>
      <c r="E20">
        <f t="shared" si="8"/>
        <v>0.20739404869251579</v>
      </c>
      <c r="F20">
        <f t="shared" si="9"/>
        <v>0.29967426710097722</v>
      </c>
      <c r="G20">
        <f t="shared" si="10"/>
        <v>-223</v>
      </c>
      <c r="I20" s="2" t="s">
        <v>50</v>
      </c>
      <c r="J20">
        <v>400</v>
      </c>
      <c r="K20">
        <v>515</v>
      </c>
      <c r="L20">
        <v>1360</v>
      </c>
      <c r="M20">
        <f t="shared" si="11"/>
        <v>0.21333333333333335</v>
      </c>
      <c r="N20">
        <f t="shared" si="12"/>
        <v>0.29411764705882354</v>
      </c>
      <c r="O20">
        <f t="shared" si="13"/>
        <v>-115</v>
      </c>
    </row>
    <row r="21" spans="1:23" ht="20">
      <c r="I21" s="2" t="s">
        <v>51</v>
      </c>
      <c r="J21">
        <v>380</v>
      </c>
      <c r="K21">
        <v>517</v>
      </c>
      <c r="L21">
        <v>1360</v>
      </c>
      <c r="M21">
        <f t="shared" si="11"/>
        <v>0.20245071923281832</v>
      </c>
      <c r="N21">
        <f t="shared" si="12"/>
        <v>0.27941176470588236</v>
      </c>
      <c r="O21">
        <f t="shared" si="13"/>
        <v>-137</v>
      </c>
      <c r="Q21" s="1" t="s">
        <v>103</v>
      </c>
      <c r="R21" s="6" t="s">
        <v>3</v>
      </c>
      <c r="S21" s="6" t="s">
        <v>4</v>
      </c>
      <c r="T21" s="6" t="s">
        <v>5</v>
      </c>
      <c r="U21" s="6" t="s">
        <v>6</v>
      </c>
      <c r="V21" s="6" t="s">
        <v>7</v>
      </c>
      <c r="W21" s="6" t="s">
        <v>8</v>
      </c>
    </row>
    <row r="22" spans="1:23">
      <c r="I22" s="2" t="s">
        <v>52</v>
      </c>
      <c r="J22">
        <v>320</v>
      </c>
      <c r="K22">
        <v>448</v>
      </c>
      <c r="L22">
        <v>1350</v>
      </c>
      <c r="M22">
        <f t="shared" si="11"/>
        <v>0.17797552836484984</v>
      </c>
      <c r="N22">
        <f t="shared" si="12"/>
        <v>0.23703703703703705</v>
      </c>
      <c r="O22">
        <f t="shared" si="13"/>
        <v>-128</v>
      </c>
      <c r="Q22" s="2" t="s">
        <v>48</v>
      </c>
      <c r="S22">
        <v>470</v>
      </c>
      <c r="T22">
        <v>1360</v>
      </c>
      <c r="U22">
        <f>R22/(S22+T22)</f>
        <v>0</v>
      </c>
      <c r="V22">
        <f>R22/T22</f>
        <v>0</v>
      </c>
      <c r="W22">
        <f>R22-S22</f>
        <v>-470</v>
      </c>
    </row>
    <row r="23" spans="1:23" ht="20">
      <c r="A23" s="1" t="s">
        <v>38</v>
      </c>
      <c r="B23" s="6" t="s">
        <v>3</v>
      </c>
      <c r="C23" s="6" t="s">
        <v>4</v>
      </c>
      <c r="D23" s="6" t="s">
        <v>5</v>
      </c>
      <c r="E23" s="6" t="s">
        <v>6</v>
      </c>
      <c r="F23" s="6" t="s">
        <v>7</v>
      </c>
      <c r="G23" s="6" t="s">
        <v>8</v>
      </c>
      <c r="I23" s="2" t="s">
        <v>53</v>
      </c>
      <c r="Q23" s="2" t="s">
        <v>104</v>
      </c>
    </row>
    <row r="24" spans="1:23">
      <c r="A24" s="2" t="s">
        <v>39</v>
      </c>
      <c r="B24">
        <v>400</v>
      </c>
      <c r="C24">
        <v>527</v>
      </c>
      <c r="D24">
        <v>1750</v>
      </c>
      <c r="E24">
        <f>B24/(C24+D24)</f>
        <v>0.17566974088713219</v>
      </c>
      <c r="F24">
        <f>B24/D24</f>
        <v>0.22857142857142856</v>
      </c>
      <c r="G24">
        <f>B24-C24</f>
        <v>-127</v>
      </c>
      <c r="I24" s="2" t="s">
        <v>54</v>
      </c>
      <c r="J24">
        <v>280</v>
      </c>
      <c r="K24">
        <v>387</v>
      </c>
      <c r="L24">
        <v>1350</v>
      </c>
      <c r="M24">
        <f t="shared" si="11"/>
        <v>0.16119746689694875</v>
      </c>
      <c r="N24">
        <f t="shared" si="12"/>
        <v>0.2074074074074074</v>
      </c>
      <c r="O24">
        <f t="shared" si="13"/>
        <v>-107</v>
      </c>
      <c r="Q24" s="2" t="s">
        <v>105</v>
      </c>
      <c r="R24">
        <v>220</v>
      </c>
      <c r="S24">
        <v>461</v>
      </c>
      <c r="T24">
        <v>1340</v>
      </c>
      <c r="U24">
        <f t="shared" ref="U24:U40" si="14">R24/(S24+T24)</f>
        <v>0.12215435868961688</v>
      </c>
      <c r="V24">
        <f t="shared" ref="V24:V40" si="15">R24/T24</f>
        <v>0.16417910447761194</v>
      </c>
      <c r="W24">
        <f t="shared" ref="W24:W40" si="16">R24-S24</f>
        <v>-241</v>
      </c>
    </row>
    <row r="25" spans="1:23">
      <c r="A25" s="2" t="s">
        <v>40</v>
      </c>
      <c r="B25">
        <v>300</v>
      </c>
      <c r="C25">
        <v>708</v>
      </c>
      <c r="D25">
        <v>1830</v>
      </c>
      <c r="E25">
        <f t="shared" ref="E25:E31" si="17">B25/(C25+D25)</f>
        <v>0.1182033096926714</v>
      </c>
      <c r="F25">
        <f t="shared" ref="F25:F31" si="18">B25/D25</f>
        <v>0.16393442622950818</v>
      </c>
      <c r="G25">
        <f t="shared" ref="G25:G31" si="19">B25-C25</f>
        <v>-408</v>
      </c>
      <c r="I25" s="2" t="s">
        <v>55</v>
      </c>
      <c r="J25">
        <v>400</v>
      </c>
      <c r="K25">
        <v>306</v>
      </c>
      <c r="L25">
        <v>1350</v>
      </c>
      <c r="M25">
        <f t="shared" si="11"/>
        <v>0.24154589371980675</v>
      </c>
      <c r="N25">
        <f t="shared" si="12"/>
        <v>0.29629629629629628</v>
      </c>
      <c r="O25">
        <f t="shared" si="13"/>
        <v>94</v>
      </c>
      <c r="Q25" s="2" t="s">
        <v>106</v>
      </c>
      <c r="R25">
        <v>240</v>
      </c>
      <c r="S25">
        <v>493</v>
      </c>
      <c r="T25">
        <v>1320</v>
      </c>
      <c r="U25">
        <f t="shared" si="14"/>
        <v>0.13237727523441808</v>
      </c>
      <c r="V25">
        <f t="shared" si="15"/>
        <v>0.18181818181818182</v>
      </c>
      <c r="W25">
        <f t="shared" si="16"/>
        <v>-253</v>
      </c>
    </row>
    <row r="26" spans="1:23">
      <c r="A26" s="2" t="s">
        <v>41</v>
      </c>
      <c r="G26">
        <f t="shared" si="19"/>
        <v>0</v>
      </c>
      <c r="I26" s="2" t="s">
        <v>56</v>
      </c>
      <c r="K26">
        <v>391</v>
      </c>
      <c r="L26">
        <v>930</v>
      </c>
      <c r="M26">
        <f t="shared" si="11"/>
        <v>0</v>
      </c>
      <c r="N26">
        <f t="shared" si="12"/>
        <v>0</v>
      </c>
      <c r="O26">
        <f t="shared" si="13"/>
        <v>-391</v>
      </c>
      <c r="Q26" s="2" t="s">
        <v>107</v>
      </c>
      <c r="R26">
        <v>240</v>
      </c>
      <c r="S26">
        <v>460</v>
      </c>
      <c r="T26">
        <v>1310</v>
      </c>
      <c r="U26">
        <f t="shared" si="14"/>
        <v>0.13559322033898305</v>
      </c>
      <c r="V26">
        <f t="shared" si="15"/>
        <v>0.18320610687022901</v>
      </c>
      <c r="W26">
        <f t="shared" si="16"/>
        <v>-220</v>
      </c>
    </row>
    <row r="27" spans="1:23">
      <c r="A27" s="2" t="s">
        <v>42</v>
      </c>
      <c r="B27">
        <v>420</v>
      </c>
      <c r="C27">
        <v>572</v>
      </c>
      <c r="D27">
        <v>1780</v>
      </c>
      <c r="E27">
        <f t="shared" si="17"/>
        <v>0.17857142857142858</v>
      </c>
      <c r="F27">
        <f t="shared" si="18"/>
        <v>0.23595505617977527</v>
      </c>
      <c r="G27">
        <f t="shared" si="19"/>
        <v>-152</v>
      </c>
      <c r="Q27" s="2" t="s">
        <v>108</v>
      </c>
      <c r="R27">
        <v>320</v>
      </c>
      <c r="S27">
        <v>472</v>
      </c>
      <c r="T27">
        <v>1300</v>
      </c>
      <c r="U27">
        <f t="shared" si="14"/>
        <v>0.18058690744920994</v>
      </c>
      <c r="V27">
        <f t="shared" si="15"/>
        <v>0.24615384615384617</v>
      </c>
      <c r="W27">
        <f t="shared" si="16"/>
        <v>-152</v>
      </c>
    </row>
    <row r="28" spans="1:23">
      <c r="A28" s="2" t="s">
        <v>43</v>
      </c>
      <c r="B28">
        <v>480</v>
      </c>
      <c r="C28">
        <v>545</v>
      </c>
      <c r="D28">
        <v>1730</v>
      </c>
      <c r="E28">
        <f t="shared" si="17"/>
        <v>0.21098901098901099</v>
      </c>
      <c r="F28">
        <f t="shared" si="18"/>
        <v>0.2774566473988439</v>
      </c>
      <c r="G28">
        <f t="shared" si="19"/>
        <v>-65</v>
      </c>
      <c r="Q28" s="2" t="s">
        <v>109</v>
      </c>
      <c r="R28">
        <v>500</v>
      </c>
      <c r="S28">
        <v>462</v>
      </c>
      <c r="T28">
        <v>1280</v>
      </c>
      <c r="U28">
        <f t="shared" si="14"/>
        <v>0.28702640642939148</v>
      </c>
      <c r="V28">
        <f t="shared" si="15"/>
        <v>0.390625</v>
      </c>
      <c r="W28">
        <f t="shared" si="16"/>
        <v>38</v>
      </c>
    </row>
    <row r="29" spans="1:23" ht="20">
      <c r="A29" s="2" t="s">
        <v>44</v>
      </c>
      <c r="B29">
        <v>740</v>
      </c>
      <c r="C29">
        <v>665</v>
      </c>
      <c r="D29">
        <v>1700</v>
      </c>
      <c r="E29">
        <f t="shared" si="17"/>
        <v>0.31289640591966172</v>
      </c>
      <c r="F29">
        <f t="shared" si="18"/>
        <v>0.43529411764705883</v>
      </c>
      <c r="G29">
        <f t="shared" si="19"/>
        <v>75</v>
      </c>
      <c r="I29" s="1" t="s">
        <v>57</v>
      </c>
      <c r="J29" s="6" t="s">
        <v>3</v>
      </c>
      <c r="K29" s="6" t="s">
        <v>4</v>
      </c>
      <c r="L29" s="6" t="s">
        <v>5</v>
      </c>
      <c r="M29" s="6" t="s">
        <v>6</v>
      </c>
      <c r="N29" s="6" t="s">
        <v>7</v>
      </c>
      <c r="O29" s="6" t="s">
        <v>8</v>
      </c>
      <c r="Q29" s="2" t="s">
        <v>110</v>
      </c>
      <c r="R29">
        <v>500</v>
      </c>
      <c r="S29">
        <v>522</v>
      </c>
      <c r="T29">
        <v>1260</v>
      </c>
      <c r="U29">
        <f t="shared" si="14"/>
        <v>0.28058361391694725</v>
      </c>
      <c r="V29">
        <f t="shared" si="15"/>
        <v>0.3968253968253968</v>
      </c>
      <c r="W29">
        <f t="shared" si="16"/>
        <v>-22</v>
      </c>
    </row>
    <row r="30" spans="1:23">
      <c r="A30" s="2" t="s">
        <v>45</v>
      </c>
      <c r="B30">
        <v>700</v>
      </c>
      <c r="C30">
        <v>541</v>
      </c>
      <c r="D30">
        <v>1670</v>
      </c>
      <c r="E30">
        <f t="shared" si="17"/>
        <v>0.31659882406151063</v>
      </c>
      <c r="F30">
        <f t="shared" si="18"/>
        <v>0.41916167664670656</v>
      </c>
      <c r="G30">
        <f t="shared" si="19"/>
        <v>159</v>
      </c>
      <c r="I30" s="2" t="s">
        <v>48</v>
      </c>
      <c r="Q30" s="2" t="s">
        <v>111</v>
      </c>
      <c r="R30">
        <v>200</v>
      </c>
      <c r="S30">
        <v>513</v>
      </c>
      <c r="T30">
        <v>1250</v>
      </c>
      <c r="U30">
        <f t="shared" si="14"/>
        <v>0.11344299489506524</v>
      </c>
      <c r="V30">
        <f t="shared" si="15"/>
        <v>0.16</v>
      </c>
      <c r="W30">
        <f t="shared" si="16"/>
        <v>-313</v>
      </c>
    </row>
    <row r="31" spans="1:23">
      <c r="A31" s="2" t="s">
        <v>46</v>
      </c>
      <c r="B31">
        <v>820</v>
      </c>
      <c r="C31">
        <v>618</v>
      </c>
      <c r="D31">
        <v>1640</v>
      </c>
      <c r="E31">
        <f t="shared" si="17"/>
        <v>0.36315323294951285</v>
      </c>
      <c r="F31">
        <f t="shared" si="18"/>
        <v>0.5</v>
      </c>
      <c r="G31">
        <f t="shared" si="19"/>
        <v>202</v>
      </c>
      <c r="I31" s="2" t="s">
        <v>58</v>
      </c>
      <c r="J31">
        <v>640</v>
      </c>
      <c r="K31">
        <v>424</v>
      </c>
      <c r="L31">
        <v>1285</v>
      </c>
      <c r="M31">
        <f>J31/(K31+L31)</f>
        <v>0.37448800468110005</v>
      </c>
      <c r="N31">
        <f t="shared" ref="N31:N33" si="20">J31/L31</f>
        <v>0.49805447470817121</v>
      </c>
      <c r="O31">
        <f t="shared" ref="O31:O33" si="21">J31-K31</f>
        <v>216</v>
      </c>
      <c r="Q31" s="2" t="s">
        <v>112</v>
      </c>
      <c r="R31">
        <v>600</v>
      </c>
      <c r="S31">
        <v>385</v>
      </c>
      <c r="T31">
        <v>1230</v>
      </c>
      <c r="U31">
        <f t="shared" si="14"/>
        <v>0.37151702786377711</v>
      </c>
      <c r="V31">
        <f t="shared" si="15"/>
        <v>0.48780487804878048</v>
      </c>
      <c r="W31">
        <f t="shared" si="16"/>
        <v>215</v>
      </c>
    </row>
    <row r="32" spans="1:23">
      <c r="I32" s="2" t="s">
        <v>59</v>
      </c>
      <c r="K32">
        <v>668</v>
      </c>
      <c r="L32">
        <v>1210</v>
      </c>
      <c r="M32">
        <f t="shared" ref="M32:M35" si="22">J32/(K32+L32)</f>
        <v>0</v>
      </c>
      <c r="N32">
        <f t="shared" si="20"/>
        <v>0</v>
      </c>
      <c r="O32">
        <f t="shared" si="21"/>
        <v>-668</v>
      </c>
      <c r="Q32" s="2" t="s">
        <v>113</v>
      </c>
      <c r="R32">
        <v>560</v>
      </c>
      <c r="S32">
        <v>542</v>
      </c>
      <c r="T32">
        <v>1220</v>
      </c>
      <c r="U32">
        <f t="shared" si="14"/>
        <v>0.31782065834279227</v>
      </c>
      <c r="V32">
        <f t="shared" si="15"/>
        <v>0.45901639344262296</v>
      </c>
      <c r="W32">
        <f t="shared" si="16"/>
        <v>18</v>
      </c>
    </row>
    <row r="33" spans="1:23">
      <c r="I33" s="2" t="s">
        <v>60</v>
      </c>
      <c r="J33">
        <v>680</v>
      </c>
      <c r="K33">
        <v>588</v>
      </c>
      <c r="L33">
        <v>1650</v>
      </c>
      <c r="M33">
        <f t="shared" si="22"/>
        <v>0.30384271671134944</v>
      </c>
      <c r="N33">
        <f t="shared" si="20"/>
        <v>0.41212121212121211</v>
      </c>
      <c r="O33">
        <f t="shared" si="21"/>
        <v>92</v>
      </c>
      <c r="Q33" s="2" t="s">
        <v>114</v>
      </c>
      <c r="S33">
        <v>340</v>
      </c>
      <c r="T33">
        <v>830</v>
      </c>
      <c r="U33">
        <f t="shared" si="14"/>
        <v>0</v>
      </c>
      <c r="V33">
        <f t="shared" si="15"/>
        <v>0</v>
      </c>
      <c r="W33">
        <f t="shared" si="16"/>
        <v>-340</v>
      </c>
    </row>
    <row r="34" spans="1:23" ht="20">
      <c r="A34" s="1" t="s">
        <v>63</v>
      </c>
      <c r="B34" s="6" t="s">
        <v>3</v>
      </c>
      <c r="C34" s="6" t="s">
        <v>4</v>
      </c>
      <c r="D34" s="6" t="s">
        <v>5</v>
      </c>
      <c r="E34" s="6" t="s">
        <v>6</v>
      </c>
      <c r="F34" s="6" t="s">
        <v>7</v>
      </c>
      <c r="G34" s="6" t="s">
        <v>8</v>
      </c>
      <c r="I34" s="2" t="s">
        <v>61</v>
      </c>
      <c r="J34">
        <v>400</v>
      </c>
      <c r="K34">
        <v>622</v>
      </c>
      <c r="L34">
        <v>1800</v>
      </c>
      <c r="M34">
        <f t="shared" si="22"/>
        <v>0.16515276630883569</v>
      </c>
      <c r="N34">
        <f>J34/L34</f>
        <v>0.22222222222222221</v>
      </c>
      <c r="O34">
        <f>J34-K34</f>
        <v>-222</v>
      </c>
      <c r="Q34" s="2" t="s">
        <v>115</v>
      </c>
      <c r="R34">
        <v>440</v>
      </c>
      <c r="S34">
        <v>325</v>
      </c>
      <c r="T34">
        <v>850</v>
      </c>
      <c r="U34">
        <f t="shared" si="14"/>
        <v>0.37446808510638296</v>
      </c>
      <c r="V34">
        <f t="shared" si="15"/>
        <v>0.51764705882352946</v>
      </c>
      <c r="W34">
        <f t="shared" si="16"/>
        <v>115</v>
      </c>
    </row>
    <row r="35" spans="1:23">
      <c r="A35" s="2" t="s">
        <v>64</v>
      </c>
      <c r="I35" s="2" t="s">
        <v>62</v>
      </c>
      <c r="J35">
        <v>540</v>
      </c>
      <c r="K35">
        <v>414</v>
      </c>
      <c r="L35">
        <v>1930</v>
      </c>
      <c r="M35">
        <f t="shared" si="22"/>
        <v>0.23037542662116042</v>
      </c>
      <c r="N35">
        <f>J35/L35</f>
        <v>0.27979274611398963</v>
      </c>
      <c r="O35">
        <f>J35-K35</f>
        <v>126</v>
      </c>
      <c r="Q35" s="2" t="s">
        <v>116</v>
      </c>
      <c r="R35">
        <v>300</v>
      </c>
      <c r="S35">
        <v>0</v>
      </c>
      <c r="T35">
        <v>860</v>
      </c>
      <c r="U35">
        <f t="shared" si="14"/>
        <v>0.34883720930232559</v>
      </c>
      <c r="V35">
        <f t="shared" si="15"/>
        <v>0.34883720930232559</v>
      </c>
      <c r="W35">
        <f t="shared" si="16"/>
        <v>300</v>
      </c>
    </row>
    <row r="36" spans="1:23">
      <c r="A36" s="2" t="s">
        <v>65</v>
      </c>
      <c r="Q36" s="2" t="s">
        <v>117</v>
      </c>
      <c r="R36">
        <v>440</v>
      </c>
      <c r="S36">
        <v>394</v>
      </c>
      <c r="T36">
        <v>870</v>
      </c>
      <c r="U36">
        <f t="shared" si="14"/>
        <v>0.34810126582278483</v>
      </c>
      <c r="V36">
        <f t="shared" si="15"/>
        <v>0.50574712643678166</v>
      </c>
      <c r="W36">
        <f t="shared" si="16"/>
        <v>46</v>
      </c>
    </row>
    <row r="37" spans="1:23">
      <c r="A37" s="2" t="s">
        <v>66</v>
      </c>
      <c r="Q37" s="2" t="s">
        <v>118</v>
      </c>
      <c r="R37">
        <v>380</v>
      </c>
      <c r="S37">
        <v>425</v>
      </c>
      <c r="T37">
        <v>880</v>
      </c>
      <c r="U37">
        <f t="shared" si="14"/>
        <v>0.29118773946360155</v>
      </c>
      <c r="V37">
        <f t="shared" si="15"/>
        <v>0.43181818181818182</v>
      </c>
      <c r="W37">
        <f t="shared" si="16"/>
        <v>-45</v>
      </c>
    </row>
    <row r="38" spans="1:23">
      <c r="A38" s="2" t="s">
        <v>67</v>
      </c>
      <c r="Q38" s="2" t="s">
        <v>119</v>
      </c>
      <c r="R38">
        <v>300</v>
      </c>
      <c r="S38">
        <v>347</v>
      </c>
      <c r="T38">
        <v>890</v>
      </c>
      <c r="U38">
        <f t="shared" si="14"/>
        <v>0.24252223120452709</v>
      </c>
      <c r="V38">
        <f t="shared" si="15"/>
        <v>0.33707865168539325</v>
      </c>
      <c r="W38">
        <f t="shared" si="16"/>
        <v>-47</v>
      </c>
    </row>
    <row r="39" spans="1:23">
      <c r="A39" s="2" t="s">
        <v>68</v>
      </c>
      <c r="Q39" s="2" t="s">
        <v>120</v>
      </c>
      <c r="R39">
        <v>300</v>
      </c>
      <c r="S39">
        <v>436</v>
      </c>
      <c r="T39">
        <v>900</v>
      </c>
      <c r="U39">
        <f t="shared" si="14"/>
        <v>0.22455089820359281</v>
      </c>
      <c r="V39">
        <f t="shared" si="15"/>
        <v>0.33333333333333331</v>
      </c>
      <c r="W39">
        <f t="shared" si="16"/>
        <v>-136</v>
      </c>
    </row>
    <row r="40" spans="1:23">
      <c r="A40" s="2" t="s">
        <v>69</v>
      </c>
      <c r="Q40" s="2" t="s">
        <v>121</v>
      </c>
      <c r="R40">
        <v>220</v>
      </c>
      <c r="S40">
        <v>414</v>
      </c>
      <c r="T40">
        <v>900</v>
      </c>
      <c r="U40">
        <f t="shared" si="14"/>
        <v>0.16742770167427701</v>
      </c>
      <c r="V40">
        <f t="shared" si="15"/>
        <v>0.24444444444444444</v>
      </c>
      <c r="W40">
        <f t="shared" si="16"/>
        <v>-194</v>
      </c>
    </row>
    <row r="41" spans="1:23">
      <c r="A41" s="2" t="s">
        <v>70</v>
      </c>
      <c r="C41">
        <v>445</v>
      </c>
      <c r="D41">
        <v>1740</v>
      </c>
      <c r="E41">
        <f>B41/(C41+D41)</f>
        <v>0</v>
      </c>
      <c r="F41">
        <f>B41/D41</f>
        <v>0</v>
      </c>
      <c r="G41">
        <f>B41-C41</f>
        <v>-445</v>
      </c>
      <c r="Q41" s="2" t="s">
        <v>122</v>
      </c>
    </row>
    <row r="42" spans="1:23">
      <c r="A42" s="2" t="s">
        <v>71</v>
      </c>
      <c r="C42">
        <v>629</v>
      </c>
      <c r="D42">
        <v>1730</v>
      </c>
      <c r="E42">
        <f t="shared" ref="E42:E55" si="23">B42/(C42+D42)</f>
        <v>0</v>
      </c>
      <c r="F42">
        <f t="shared" ref="F42:F55" si="24">B42/D42</f>
        <v>0</v>
      </c>
      <c r="G42">
        <f t="shared" ref="G42:G55" si="25">B42-C42</f>
        <v>-629</v>
      </c>
      <c r="Q42" s="2" t="s">
        <v>85</v>
      </c>
    </row>
    <row r="43" spans="1:23">
      <c r="A43" s="2" t="s">
        <v>72</v>
      </c>
      <c r="C43">
        <v>488</v>
      </c>
      <c r="D43">
        <v>1720</v>
      </c>
      <c r="E43">
        <f t="shared" si="23"/>
        <v>0</v>
      </c>
      <c r="F43">
        <f t="shared" si="24"/>
        <v>0</v>
      </c>
      <c r="G43">
        <f t="shared" si="25"/>
        <v>-488</v>
      </c>
    </row>
    <row r="44" spans="1:23">
      <c r="A44" s="2" t="s">
        <v>73</v>
      </c>
      <c r="C44">
        <v>572</v>
      </c>
      <c r="D44">
        <v>1710</v>
      </c>
      <c r="E44">
        <f t="shared" si="23"/>
        <v>0</v>
      </c>
      <c r="F44">
        <f t="shared" si="24"/>
        <v>0</v>
      </c>
      <c r="G44">
        <f t="shared" si="25"/>
        <v>-572</v>
      </c>
    </row>
    <row r="45" spans="1:23">
      <c r="A45" s="2" t="s">
        <v>74</v>
      </c>
      <c r="C45">
        <v>734</v>
      </c>
      <c r="D45">
        <v>1700</v>
      </c>
      <c r="E45">
        <f t="shared" si="23"/>
        <v>0</v>
      </c>
      <c r="F45">
        <f t="shared" si="24"/>
        <v>0</v>
      </c>
      <c r="G45">
        <f t="shared" si="25"/>
        <v>-734</v>
      </c>
    </row>
    <row r="46" spans="1:23">
      <c r="A46" s="2" t="s">
        <v>75</v>
      </c>
      <c r="C46">
        <v>474</v>
      </c>
      <c r="D46">
        <v>860</v>
      </c>
      <c r="E46">
        <f t="shared" si="23"/>
        <v>0</v>
      </c>
      <c r="F46">
        <f t="shared" si="24"/>
        <v>0</v>
      </c>
      <c r="G46">
        <f t="shared" si="25"/>
        <v>-474</v>
      </c>
    </row>
    <row r="47" spans="1:23">
      <c r="A47" s="2" t="s">
        <v>76</v>
      </c>
      <c r="C47">
        <v>405</v>
      </c>
      <c r="D47">
        <v>860</v>
      </c>
      <c r="E47">
        <f t="shared" si="23"/>
        <v>0</v>
      </c>
      <c r="F47">
        <f t="shared" si="24"/>
        <v>0</v>
      </c>
      <c r="G47">
        <f t="shared" si="25"/>
        <v>-405</v>
      </c>
    </row>
    <row r="48" spans="1:23">
      <c r="A48" s="2" t="s">
        <v>77</v>
      </c>
      <c r="C48">
        <v>450</v>
      </c>
      <c r="D48">
        <v>850</v>
      </c>
      <c r="E48">
        <f t="shared" si="23"/>
        <v>0</v>
      </c>
      <c r="F48">
        <f t="shared" si="24"/>
        <v>0</v>
      </c>
      <c r="G48">
        <f t="shared" si="25"/>
        <v>-450</v>
      </c>
    </row>
    <row r="49" spans="1:7">
      <c r="A49" s="2" t="s">
        <v>78</v>
      </c>
      <c r="C49">
        <v>462</v>
      </c>
      <c r="D49">
        <v>860</v>
      </c>
      <c r="E49">
        <f t="shared" si="23"/>
        <v>0</v>
      </c>
      <c r="F49">
        <f t="shared" si="24"/>
        <v>0</v>
      </c>
      <c r="G49">
        <f t="shared" si="25"/>
        <v>-462</v>
      </c>
    </row>
    <row r="50" spans="1:7">
      <c r="A50" s="2" t="s">
        <v>79</v>
      </c>
      <c r="C50">
        <v>359</v>
      </c>
      <c r="D50">
        <v>870</v>
      </c>
      <c r="E50">
        <f t="shared" si="23"/>
        <v>0</v>
      </c>
      <c r="F50">
        <f t="shared" si="24"/>
        <v>0</v>
      </c>
      <c r="G50">
        <f t="shared" si="25"/>
        <v>-359</v>
      </c>
    </row>
    <row r="51" spans="1:7">
      <c r="A51" s="2" t="s">
        <v>80</v>
      </c>
      <c r="C51">
        <v>360</v>
      </c>
      <c r="D51">
        <v>880</v>
      </c>
      <c r="E51">
        <f t="shared" si="23"/>
        <v>0</v>
      </c>
      <c r="F51">
        <f t="shared" si="24"/>
        <v>0</v>
      </c>
      <c r="G51">
        <f t="shared" si="25"/>
        <v>-360</v>
      </c>
    </row>
    <row r="52" spans="1:7">
      <c r="A52" s="2" t="s">
        <v>81</v>
      </c>
      <c r="C52">
        <v>483</v>
      </c>
      <c r="D52">
        <v>900</v>
      </c>
      <c r="E52">
        <f t="shared" si="23"/>
        <v>0</v>
      </c>
      <c r="F52">
        <f t="shared" si="24"/>
        <v>0</v>
      </c>
      <c r="G52">
        <f t="shared" si="25"/>
        <v>-483</v>
      </c>
    </row>
    <row r="53" spans="1:7">
      <c r="A53" s="2" t="s">
        <v>82</v>
      </c>
      <c r="C53">
        <v>346</v>
      </c>
      <c r="D53">
        <v>900</v>
      </c>
      <c r="E53">
        <f t="shared" si="23"/>
        <v>0</v>
      </c>
      <c r="F53">
        <f t="shared" si="24"/>
        <v>0</v>
      </c>
      <c r="G53">
        <f t="shared" si="25"/>
        <v>-346</v>
      </c>
    </row>
    <row r="54" spans="1:7">
      <c r="A54" s="2" t="s">
        <v>83</v>
      </c>
      <c r="C54">
        <v>376</v>
      </c>
      <c r="D54">
        <v>910</v>
      </c>
      <c r="E54">
        <f t="shared" si="23"/>
        <v>0</v>
      </c>
      <c r="F54">
        <f t="shared" si="24"/>
        <v>0</v>
      </c>
      <c r="G54">
        <f t="shared" si="25"/>
        <v>-376</v>
      </c>
    </row>
    <row r="55" spans="1:7">
      <c r="A55" s="2" t="s">
        <v>84</v>
      </c>
      <c r="C55">
        <v>255</v>
      </c>
      <c r="D55">
        <v>920</v>
      </c>
      <c r="E55">
        <f t="shared" si="23"/>
        <v>0</v>
      </c>
      <c r="F55">
        <f t="shared" si="24"/>
        <v>0</v>
      </c>
      <c r="G55">
        <f t="shared" si="25"/>
        <v>-255</v>
      </c>
    </row>
    <row r="56" spans="1:7">
      <c r="A56" s="2" t="s">
        <v>85</v>
      </c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opLeftCell="A58" workbookViewId="0">
      <selection activeCell="I60" sqref="I60:I94"/>
    </sheetView>
  </sheetViews>
  <sheetFormatPr baseColWidth="10" defaultRowHeight="15" x14ac:dyDescent="0"/>
  <cols>
    <col min="1" max="1" width="32" style="2" bestFit="1" customWidth="1"/>
    <col min="2" max="2" width="15.1640625" style="2" bestFit="1" customWidth="1"/>
    <col min="3" max="3" width="15.33203125" style="2" bestFit="1" customWidth="1"/>
    <col min="4" max="4" width="14.83203125" style="2" bestFit="1" customWidth="1"/>
    <col min="5" max="5" width="12.83203125" style="2" bestFit="1" customWidth="1"/>
    <col min="6" max="6" width="10.83203125" style="2"/>
    <col min="7" max="7" width="18.6640625" style="2" bestFit="1" customWidth="1"/>
    <col min="8" max="9" width="12.1640625" style="2" bestFit="1" customWidth="1"/>
    <col min="10" max="16384" width="10.83203125" style="2"/>
  </cols>
  <sheetData>
    <row r="1" spans="1:16" s="8" customFormat="1" ht="20">
      <c r="A1" s="8" t="s">
        <v>123</v>
      </c>
      <c r="B1" s="8" t="s">
        <v>169</v>
      </c>
      <c r="C1" s="8" t="s">
        <v>193</v>
      </c>
      <c r="D1" s="8" t="s">
        <v>170</v>
      </c>
      <c r="E1" s="8" t="s">
        <v>194</v>
      </c>
      <c r="F1" s="8" t="s">
        <v>195</v>
      </c>
      <c r="G1" s="8" t="s">
        <v>197</v>
      </c>
      <c r="H1" s="8" t="s">
        <v>196</v>
      </c>
      <c r="I1" s="8" t="s">
        <v>198</v>
      </c>
      <c r="J1" s="8" t="s">
        <v>199</v>
      </c>
      <c r="K1" s="8" t="s">
        <v>200</v>
      </c>
      <c r="L1" s="8" t="s">
        <v>192</v>
      </c>
      <c r="O1" s="8" t="s">
        <v>201</v>
      </c>
    </row>
    <row r="2" spans="1:16">
      <c r="A2" s="2" t="s">
        <v>124</v>
      </c>
      <c r="B2" s="2">
        <v>622</v>
      </c>
      <c r="C2" s="2">
        <v>727</v>
      </c>
      <c r="D2" s="2">
        <v>1185</v>
      </c>
      <c r="E2" s="2">
        <v>0.52500000000000002</v>
      </c>
      <c r="F2" s="2">
        <v>0.61350210999999999</v>
      </c>
      <c r="G2" s="2">
        <v>105</v>
      </c>
      <c r="H2" s="2">
        <v>0.40200000000000002</v>
      </c>
      <c r="I2" s="2">
        <v>28</v>
      </c>
      <c r="K2" s="2">
        <v>0.167136971</v>
      </c>
      <c r="L2" s="2" t="s">
        <v>181</v>
      </c>
      <c r="O2" s="2">
        <f>I2/(10^12)</f>
        <v>2.8E-11</v>
      </c>
    </row>
    <row r="3" spans="1:16">
      <c r="A3" s="2" t="s">
        <v>125</v>
      </c>
      <c r="B3" s="2">
        <v>591</v>
      </c>
      <c r="D3" s="2">
        <v>958</v>
      </c>
      <c r="E3" s="2">
        <v>0.61699999999999999</v>
      </c>
      <c r="I3" s="2">
        <v>12</v>
      </c>
      <c r="J3" s="2">
        <v>15</v>
      </c>
      <c r="L3" s="2" t="s">
        <v>182</v>
      </c>
      <c r="O3" s="2">
        <f t="shared" ref="O3:O57" si="0">I3/(10^12)</f>
        <v>1.2000000000000001E-11</v>
      </c>
    </row>
    <row r="4" spans="1:16">
      <c r="A4" s="2" t="s">
        <v>126</v>
      </c>
      <c r="B4" s="2">
        <v>672</v>
      </c>
      <c r="C4" s="2">
        <v>707.6</v>
      </c>
      <c r="D4" s="2">
        <v>1251</v>
      </c>
      <c r="E4" s="2">
        <v>0.53717000000000004</v>
      </c>
      <c r="F4" s="2">
        <v>0.56562749800000001</v>
      </c>
      <c r="G4" s="2">
        <v>35.6</v>
      </c>
      <c r="H4" s="2">
        <f>C4/(B4+D4)</f>
        <v>0.36796671866874675</v>
      </c>
      <c r="I4" s="2">
        <v>66.599999999999994</v>
      </c>
      <c r="L4" s="2" t="s">
        <v>183</v>
      </c>
      <c r="O4" s="2">
        <f t="shared" si="0"/>
        <v>6.6599999999999995E-11</v>
      </c>
      <c r="P4" s="2">
        <f>C4-B4</f>
        <v>35.600000000000023</v>
      </c>
    </row>
    <row r="5" spans="1:16">
      <c r="A5" s="2" t="s">
        <v>127</v>
      </c>
      <c r="B5" s="2">
        <v>662.3</v>
      </c>
      <c r="C5" s="2">
        <v>720.7</v>
      </c>
      <c r="D5" s="2">
        <v>1200.8</v>
      </c>
      <c r="E5" s="2">
        <v>0.55154999999999998</v>
      </c>
      <c r="F5" s="2">
        <v>0.60018321100000005</v>
      </c>
      <c r="G5" s="2">
        <v>58.4</v>
      </c>
      <c r="H5" s="2">
        <f t="shared" ref="H5:H57" si="1">C5/(B5+D5)</f>
        <v>0.38682840427244919</v>
      </c>
      <c r="I5" s="2">
        <v>22.7</v>
      </c>
      <c r="L5" s="2" t="s">
        <v>183</v>
      </c>
      <c r="O5" s="2">
        <f t="shared" si="0"/>
        <v>2.27E-11</v>
      </c>
    </row>
    <row r="6" spans="1:16">
      <c r="A6" s="2" t="s">
        <v>128</v>
      </c>
      <c r="B6" s="2">
        <v>655.1</v>
      </c>
      <c r="C6" s="2">
        <v>732.5</v>
      </c>
      <c r="D6" s="2">
        <v>1172.0999999999999</v>
      </c>
      <c r="E6" s="2">
        <v>0.55891000000000002</v>
      </c>
      <c r="F6" s="2">
        <f>C6/D6</f>
        <v>0.62494667690470096</v>
      </c>
      <c r="G6" s="2">
        <v>77.400000000000006</v>
      </c>
      <c r="H6" s="2">
        <f t="shared" si="1"/>
        <v>0.40088660245183894</v>
      </c>
      <c r="I6" s="2">
        <v>9.8000000000000007</v>
      </c>
      <c r="L6" s="2" t="s">
        <v>183</v>
      </c>
      <c r="O6" s="2">
        <f t="shared" si="0"/>
        <v>9.8000000000000011E-12</v>
      </c>
    </row>
    <row r="7" spans="1:16">
      <c r="A7" s="2" t="s">
        <v>129</v>
      </c>
      <c r="B7" s="2">
        <v>657.2</v>
      </c>
      <c r="C7" s="2">
        <v>736.7</v>
      </c>
      <c r="D7" s="2">
        <v>1170.5999999999999</v>
      </c>
      <c r="E7" s="2">
        <v>0.56142000000000003</v>
      </c>
      <c r="F7" s="2">
        <v>0.629335384</v>
      </c>
      <c r="G7" s="2">
        <v>79.5</v>
      </c>
      <c r="H7" s="2">
        <f t="shared" si="1"/>
        <v>0.40305285042127154</v>
      </c>
      <c r="I7" s="2">
        <v>4.0999999999999996</v>
      </c>
      <c r="L7" s="2" t="s">
        <v>183</v>
      </c>
      <c r="O7" s="2">
        <f t="shared" si="0"/>
        <v>4.0999999999999999E-12</v>
      </c>
    </row>
    <row r="8" spans="1:16">
      <c r="A8" s="2" t="s">
        <v>130</v>
      </c>
      <c r="B8" s="2">
        <v>656.5</v>
      </c>
      <c r="C8" s="2">
        <v>735.6</v>
      </c>
      <c r="D8" s="2">
        <v>1167.5999999999999</v>
      </c>
      <c r="E8" s="2">
        <v>0.56225999999999998</v>
      </c>
      <c r="F8" s="2">
        <v>0.63001027700000001</v>
      </c>
      <c r="G8" s="2">
        <v>79.099999999999994</v>
      </c>
      <c r="H8" s="2">
        <f t="shared" si="1"/>
        <v>0.403267364727811</v>
      </c>
      <c r="I8" s="2">
        <v>1.5</v>
      </c>
      <c r="L8" s="2" t="s">
        <v>183</v>
      </c>
      <c r="O8" s="2">
        <f t="shared" si="0"/>
        <v>1.5000000000000001E-12</v>
      </c>
    </row>
    <row r="9" spans="1:16">
      <c r="A9" s="2" t="s">
        <v>131</v>
      </c>
      <c r="B9" s="2">
        <v>676.7</v>
      </c>
      <c r="C9" s="2">
        <v>720</v>
      </c>
      <c r="D9" s="2">
        <v>1145.2</v>
      </c>
      <c r="E9" s="2">
        <v>0.59089999999999998</v>
      </c>
      <c r="F9" s="2">
        <v>0.628711142</v>
      </c>
      <c r="G9" s="2">
        <v>43.3</v>
      </c>
      <c r="H9" s="2">
        <f t="shared" si="1"/>
        <v>0.39519183270212416</v>
      </c>
      <c r="I9" s="2">
        <v>10</v>
      </c>
      <c r="L9" s="2" t="s">
        <v>183</v>
      </c>
      <c r="O9" s="2">
        <f t="shared" si="0"/>
        <v>9.9999999999999994E-12</v>
      </c>
    </row>
    <row r="10" spans="1:16">
      <c r="A10" s="2" t="s">
        <v>132</v>
      </c>
      <c r="B10" s="2">
        <v>630</v>
      </c>
      <c r="C10" s="2">
        <v>678</v>
      </c>
      <c r="D10" s="2">
        <v>1003</v>
      </c>
      <c r="E10" s="2">
        <v>0.62812000000000001</v>
      </c>
      <c r="F10" s="2">
        <v>0.67597208399999997</v>
      </c>
      <c r="G10" s="2">
        <v>48</v>
      </c>
      <c r="H10" s="2">
        <f t="shared" si="1"/>
        <v>0.4151867728107777</v>
      </c>
      <c r="I10" s="2">
        <v>1.4</v>
      </c>
      <c r="L10" s="2" t="s">
        <v>183</v>
      </c>
      <c r="O10" s="2">
        <f t="shared" si="0"/>
        <v>1.3999999999999999E-12</v>
      </c>
    </row>
    <row r="11" spans="1:16">
      <c r="A11" s="2" t="s">
        <v>133</v>
      </c>
      <c r="B11" s="2">
        <v>629</v>
      </c>
      <c r="C11" s="2">
        <v>686</v>
      </c>
      <c r="D11" s="2">
        <v>1006</v>
      </c>
      <c r="E11" s="2">
        <v>0.62524999999999997</v>
      </c>
      <c r="F11" s="2">
        <v>0.68190854899999997</v>
      </c>
      <c r="G11" s="2">
        <v>57</v>
      </c>
      <c r="H11" s="2">
        <f t="shared" si="1"/>
        <v>0.41957186544342506</v>
      </c>
      <c r="I11" s="2">
        <v>1.4</v>
      </c>
      <c r="L11" s="2" t="s">
        <v>183</v>
      </c>
      <c r="O11" s="2">
        <f t="shared" si="0"/>
        <v>1.3999999999999999E-12</v>
      </c>
    </row>
    <row r="12" spans="1:16">
      <c r="A12" s="2" t="s">
        <v>134</v>
      </c>
      <c r="B12" s="2">
        <v>623</v>
      </c>
      <c r="C12" s="2">
        <v>672</v>
      </c>
      <c r="D12" s="2">
        <v>996</v>
      </c>
      <c r="E12" s="2">
        <v>0.62549999999999994</v>
      </c>
      <c r="F12" s="2">
        <v>0.67469879499999996</v>
      </c>
      <c r="G12" s="2">
        <v>49</v>
      </c>
      <c r="H12" s="2">
        <f t="shared" si="1"/>
        <v>0.4150710315009265</v>
      </c>
      <c r="I12" s="2">
        <v>1.4</v>
      </c>
      <c r="L12" s="2" t="s">
        <v>183</v>
      </c>
      <c r="O12" s="2">
        <f t="shared" si="0"/>
        <v>1.3999999999999999E-12</v>
      </c>
    </row>
    <row r="13" spans="1:16">
      <c r="A13" s="2" t="s">
        <v>135</v>
      </c>
      <c r="B13" s="2">
        <v>623</v>
      </c>
      <c r="C13" s="2">
        <v>712</v>
      </c>
      <c r="D13" s="2">
        <v>1057</v>
      </c>
      <c r="E13" s="2">
        <v>0.58940000000000003</v>
      </c>
      <c r="F13" s="2">
        <v>0.673604541</v>
      </c>
      <c r="G13" s="2">
        <v>89</v>
      </c>
      <c r="H13" s="2">
        <f t="shared" si="1"/>
        <v>0.4238095238095238</v>
      </c>
      <c r="I13" s="2">
        <v>5</v>
      </c>
      <c r="L13" s="2" t="s">
        <v>183</v>
      </c>
      <c r="O13" s="2">
        <f t="shared" si="0"/>
        <v>4.9999999999999997E-12</v>
      </c>
    </row>
    <row r="14" spans="1:16">
      <c r="A14" s="2" t="s">
        <v>136</v>
      </c>
      <c r="B14" s="2">
        <v>625</v>
      </c>
      <c r="C14" s="2">
        <v>739</v>
      </c>
      <c r="D14" s="2">
        <v>1206</v>
      </c>
      <c r="E14" s="2">
        <v>0.51824000000000003</v>
      </c>
      <c r="F14" s="2">
        <v>0.61276948600000003</v>
      </c>
      <c r="G14" s="2">
        <v>114</v>
      </c>
      <c r="H14" s="2">
        <f t="shared" si="1"/>
        <v>0.40360458765701801</v>
      </c>
      <c r="I14" s="2">
        <v>12.5</v>
      </c>
      <c r="L14" s="2" t="s">
        <v>183</v>
      </c>
      <c r="O14" s="2">
        <f t="shared" si="0"/>
        <v>1.25E-11</v>
      </c>
    </row>
    <row r="15" spans="1:16">
      <c r="A15" s="2" t="s">
        <v>137</v>
      </c>
      <c r="B15" s="2">
        <v>623</v>
      </c>
      <c r="C15" s="2">
        <v>740</v>
      </c>
      <c r="D15" s="2">
        <v>1239</v>
      </c>
      <c r="E15" s="2">
        <v>0.50282000000000004</v>
      </c>
      <c r="F15" s="2">
        <v>0.597255851</v>
      </c>
      <c r="G15" s="2">
        <v>117</v>
      </c>
      <c r="H15" s="2">
        <f t="shared" si="1"/>
        <v>0.39742212674543503</v>
      </c>
      <c r="I15" s="2">
        <v>17.5</v>
      </c>
      <c r="L15" s="2" t="s">
        <v>183</v>
      </c>
      <c r="O15" s="2">
        <f t="shared" si="0"/>
        <v>1.7500000000000001E-11</v>
      </c>
    </row>
    <row r="16" spans="1:16">
      <c r="A16" s="2" t="s">
        <v>138</v>
      </c>
      <c r="B16" s="2">
        <v>622</v>
      </c>
      <c r="C16" s="2">
        <v>727</v>
      </c>
      <c r="D16" s="2">
        <v>1185</v>
      </c>
      <c r="E16" s="2">
        <v>0.52488999999999997</v>
      </c>
      <c r="F16" s="2">
        <v>0.61350210999999999</v>
      </c>
      <c r="G16" s="2">
        <v>105</v>
      </c>
      <c r="H16" s="2">
        <f t="shared" si="1"/>
        <v>0.40232429441062534</v>
      </c>
      <c r="I16" s="2">
        <v>28</v>
      </c>
      <c r="L16" s="2" t="s">
        <v>183</v>
      </c>
      <c r="O16" s="2">
        <f t="shared" si="0"/>
        <v>2.8E-11</v>
      </c>
    </row>
    <row r="17" spans="1:15">
      <c r="A17" s="2" t="s">
        <v>139</v>
      </c>
      <c r="B17" s="2">
        <v>473.6</v>
      </c>
      <c r="C17" s="2">
        <v>541.20000000000005</v>
      </c>
      <c r="D17" s="2">
        <v>899.6</v>
      </c>
      <c r="E17" s="2">
        <v>0.52646000000000004</v>
      </c>
      <c r="F17" s="2">
        <v>0.60160071100000001</v>
      </c>
      <c r="G17" s="2">
        <v>67.599999999999994</v>
      </c>
      <c r="H17" s="2">
        <f t="shared" si="1"/>
        <v>0.39411593358578506</v>
      </c>
      <c r="I17" s="2">
        <v>34.5</v>
      </c>
      <c r="L17" s="2" t="s">
        <v>183</v>
      </c>
      <c r="O17" s="2">
        <f t="shared" si="0"/>
        <v>3.4499999999999997E-11</v>
      </c>
    </row>
    <row r="18" spans="1:15">
      <c r="A18" s="2" t="s">
        <v>140</v>
      </c>
      <c r="B18" s="2">
        <v>467.4</v>
      </c>
      <c r="C18" s="2">
        <v>547.20000000000005</v>
      </c>
      <c r="D18" s="2">
        <v>835</v>
      </c>
      <c r="E18" s="2">
        <v>0.55976000000000004</v>
      </c>
      <c r="F18" s="2">
        <v>0.65532934099999995</v>
      </c>
      <c r="G18" s="2">
        <v>79.8</v>
      </c>
      <c r="H18" s="2">
        <f t="shared" si="1"/>
        <v>0.42014742014742013</v>
      </c>
      <c r="I18" s="2">
        <v>22.5</v>
      </c>
      <c r="L18" s="2" t="s">
        <v>183</v>
      </c>
      <c r="O18" s="2">
        <f t="shared" si="0"/>
        <v>2.25E-11</v>
      </c>
    </row>
    <row r="19" spans="1:15">
      <c r="A19" s="2" t="s">
        <v>141</v>
      </c>
      <c r="B19" s="2">
        <v>459.1</v>
      </c>
      <c r="C19" s="2">
        <v>520</v>
      </c>
      <c r="D19" s="2">
        <v>878.1</v>
      </c>
      <c r="E19" s="2">
        <v>0.52283000000000002</v>
      </c>
      <c r="F19" s="2">
        <v>0.59218767800000005</v>
      </c>
      <c r="G19" s="2">
        <v>60.9</v>
      </c>
      <c r="H19" s="2">
        <f t="shared" si="1"/>
        <v>0.3888722704157942</v>
      </c>
      <c r="I19" s="2">
        <v>35.9</v>
      </c>
      <c r="L19" s="2" t="s">
        <v>183</v>
      </c>
      <c r="O19" s="2">
        <f t="shared" si="0"/>
        <v>3.59E-11</v>
      </c>
    </row>
    <row r="20" spans="1:15">
      <c r="A20" s="2" t="s">
        <v>142</v>
      </c>
      <c r="B20" s="2">
        <v>465.2</v>
      </c>
      <c r="C20" s="2">
        <v>541.79999999999995</v>
      </c>
      <c r="D20" s="2">
        <v>822.5</v>
      </c>
      <c r="E20" s="2">
        <v>0.56559000000000004</v>
      </c>
      <c r="F20" s="2">
        <v>0.65872340399999996</v>
      </c>
      <c r="G20" s="2">
        <v>76.599999999999994</v>
      </c>
      <c r="H20" s="2">
        <f t="shared" si="1"/>
        <v>0.42075017473013898</v>
      </c>
      <c r="I20" s="2">
        <v>18.8</v>
      </c>
      <c r="L20" s="2" t="s">
        <v>183</v>
      </c>
      <c r="O20" s="2">
        <f t="shared" si="0"/>
        <v>1.8800000000000002E-11</v>
      </c>
    </row>
    <row r="21" spans="1:15">
      <c r="A21" s="2" t="s">
        <v>143</v>
      </c>
      <c r="B21" s="2">
        <v>586</v>
      </c>
      <c r="C21" s="2">
        <v>660</v>
      </c>
      <c r="D21" s="2">
        <v>856</v>
      </c>
      <c r="E21" s="2">
        <v>0.68457999999999997</v>
      </c>
      <c r="F21" s="2">
        <v>0.771028037</v>
      </c>
      <c r="G21" s="2">
        <v>74</v>
      </c>
      <c r="H21" s="2">
        <f t="shared" si="1"/>
        <v>0.4576976421636616</v>
      </c>
      <c r="I21" s="2">
        <v>0.1</v>
      </c>
      <c r="L21" s="2" t="s">
        <v>183</v>
      </c>
      <c r="O21" s="2">
        <f t="shared" si="0"/>
        <v>1E-13</v>
      </c>
    </row>
    <row r="22" spans="1:15">
      <c r="A22" s="2" t="s">
        <v>144</v>
      </c>
      <c r="B22" s="2">
        <v>698.4</v>
      </c>
      <c r="C22" s="2">
        <v>727.2</v>
      </c>
      <c r="D22" s="2">
        <v>1169.2</v>
      </c>
      <c r="E22" s="2">
        <v>0.59733000000000003</v>
      </c>
      <c r="F22" s="2">
        <v>0.62196373599999999</v>
      </c>
      <c r="G22" s="2">
        <v>28.8</v>
      </c>
      <c r="H22" s="2">
        <f t="shared" si="1"/>
        <v>0.38937674020132795</v>
      </c>
      <c r="I22" s="2">
        <v>100</v>
      </c>
      <c r="L22" s="2" t="s">
        <v>183</v>
      </c>
      <c r="O22" s="2">
        <f t="shared" si="0"/>
        <v>1E-10</v>
      </c>
    </row>
    <row r="23" spans="1:15">
      <c r="A23" s="2" t="s">
        <v>145</v>
      </c>
      <c r="B23" s="2">
        <v>426</v>
      </c>
      <c r="C23" s="2">
        <v>464</v>
      </c>
      <c r="D23" s="2">
        <v>717</v>
      </c>
      <c r="E23" s="2">
        <v>0.59414</v>
      </c>
      <c r="F23" s="2">
        <v>0.64714086500000001</v>
      </c>
      <c r="G23" s="2">
        <v>38</v>
      </c>
      <c r="H23" s="2">
        <f t="shared" si="1"/>
        <v>0.40594925634295714</v>
      </c>
      <c r="I23" s="2">
        <v>50</v>
      </c>
      <c r="L23" s="2" t="s">
        <v>183</v>
      </c>
      <c r="O23" s="2">
        <f t="shared" si="0"/>
        <v>5.0000000000000002E-11</v>
      </c>
    </row>
    <row r="24" spans="1:15">
      <c r="A24" s="2" t="s">
        <v>146</v>
      </c>
      <c r="B24" s="2">
        <v>845</v>
      </c>
      <c r="C24" s="2">
        <v>885</v>
      </c>
      <c r="D24" s="2">
        <v>1301</v>
      </c>
      <c r="E24" s="2">
        <v>0.64949999999999997</v>
      </c>
      <c r="F24" s="2">
        <v>0.68024596500000001</v>
      </c>
      <c r="G24" s="2">
        <v>40</v>
      </c>
      <c r="H24" s="2">
        <f t="shared" si="1"/>
        <v>0.41239515377446412</v>
      </c>
      <c r="I24" s="2">
        <v>40</v>
      </c>
      <c r="L24" s="2" t="s">
        <v>183</v>
      </c>
      <c r="O24" s="2">
        <f t="shared" si="0"/>
        <v>3.9999999999999998E-11</v>
      </c>
    </row>
    <row r="25" spans="1:15">
      <c r="A25" s="2" t="s">
        <v>147</v>
      </c>
      <c r="B25" s="2">
        <v>574</v>
      </c>
      <c r="C25" s="2">
        <v>660</v>
      </c>
      <c r="D25" s="2">
        <v>834</v>
      </c>
      <c r="E25" s="2">
        <v>0.68825000000000003</v>
      </c>
      <c r="F25" s="2">
        <v>0.79136690600000004</v>
      </c>
      <c r="G25" s="2">
        <v>86</v>
      </c>
      <c r="H25" s="2">
        <f t="shared" si="1"/>
        <v>0.46875</v>
      </c>
      <c r="I25" s="2">
        <v>6.7000000000000004E-2</v>
      </c>
      <c r="L25" s="2" t="s">
        <v>183</v>
      </c>
      <c r="O25" s="2">
        <f t="shared" si="0"/>
        <v>6.7000000000000005E-14</v>
      </c>
    </row>
    <row r="26" spans="1:15">
      <c r="A26" s="2" t="s">
        <v>148</v>
      </c>
      <c r="B26" s="2">
        <v>584</v>
      </c>
      <c r="C26" s="2">
        <v>665</v>
      </c>
      <c r="D26" s="2">
        <v>871</v>
      </c>
      <c r="E26" s="2">
        <v>0.67049000000000003</v>
      </c>
      <c r="F26" s="2">
        <v>0.76349024099999996</v>
      </c>
      <c r="G26" s="2">
        <v>81</v>
      </c>
      <c r="H26" s="2">
        <f t="shared" si="1"/>
        <v>0.45704467353951889</v>
      </c>
      <c r="I26" s="2">
        <v>8.3000000000000004E-2</v>
      </c>
      <c r="L26" s="2" t="s">
        <v>183</v>
      </c>
      <c r="O26" s="2">
        <f t="shared" si="0"/>
        <v>8.3E-14</v>
      </c>
    </row>
    <row r="27" spans="1:15">
      <c r="A27" s="2" t="s">
        <v>149</v>
      </c>
      <c r="B27" s="2">
        <v>568</v>
      </c>
      <c r="C27" s="2">
        <v>654</v>
      </c>
      <c r="D27" s="2">
        <v>932</v>
      </c>
      <c r="E27" s="2">
        <v>0.60943999999999998</v>
      </c>
      <c r="F27" s="2">
        <v>0.70171673800000001</v>
      </c>
      <c r="G27" s="2">
        <v>86</v>
      </c>
      <c r="H27" s="2">
        <f t="shared" si="1"/>
        <v>0.436</v>
      </c>
      <c r="I27" s="2">
        <v>0.13300000000000001</v>
      </c>
      <c r="L27" s="2" t="s">
        <v>183</v>
      </c>
      <c r="O27" s="2">
        <f t="shared" si="0"/>
        <v>1.3300000000000001E-13</v>
      </c>
    </row>
    <row r="28" spans="1:15">
      <c r="A28" s="2" t="s">
        <v>150</v>
      </c>
      <c r="B28" s="2">
        <v>596</v>
      </c>
      <c r="C28" s="2">
        <v>668</v>
      </c>
      <c r="D28" s="2">
        <v>910</v>
      </c>
      <c r="E28" s="2">
        <v>0.65495000000000003</v>
      </c>
      <c r="F28" s="2">
        <v>0.73406593399999998</v>
      </c>
      <c r="G28" s="2">
        <v>72</v>
      </c>
      <c r="H28" s="2">
        <f t="shared" si="1"/>
        <v>0.44355909694555112</v>
      </c>
      <c r="I28" s="2">
        <v>0.15</v>
      </c>
      <c r="L28" s="2" t="s">
        <v>183</v>
      </c>
      <c r="O28" s="2">
        <f t="shared" si="0"/>
        <v>1.4999999999999999E-13</v>
      </c>
    </row>
    <row r="29" spans="1:15">
      <c r="A29" s="2" t="s">
        <v>151</v>
      </c>
      <c r="B29" s="2">
        <v>595</v>
      </c>
      <c r="C29" s="2">
        <v>675</v>
      </c>
      <c r="D29" s="2">
        <v>884</v>
      </c>
      <c r="E29" s="2">
        <v>0.67308000000000001</v>
      </c>
      <c r="F29" s="2">
        <v>0.76357466100000004</v>
      </c>
      <c r="G29" s="2">
        <v>80</v>
      </c>
      <c r="H29" s="2">
        <f t="shared" si="1"/>
        <v>0.45638945233265721</v>
      </c>
      <c r="I29" s="2">
        <v>0.1</v>
      </c>
      <c r="L29" s="2" t="s">
        <v>183</v>
      </c>
      <c r="O29" s="2">
        <f t="shared" si="0"/>
        <v>1E-13</v>
      </c>
    </row>
    <row r="30" spans="1:15">
      <c r="A30" s="2" t="s">
        <v>152</v>
      </c>
      <c r="B30" s="2">
        <v>577</v>
      </c>
      <c r="C30" s="2">
        <v>659</v>
      </c>
      <c r="D30" s="2">
        <v>861</v>
      </c>
      <c r="E30" s="2">
        <v>0.67015000000000002</v>
      </c>
      <c r="F30" s="2">
        <v>0.765389082</v>
      </c>
      <c r="G30" s="2">
        <v>82</v>
      </c>
      <c r="H30" s="2">
        <f t="shared" si="1"/>
        <v>0.45827538247566063</v>
      </c>
      <c r="I30" s="2">
        <v>8.3000000000000004E-2</v>
      </c>
      <c r="L30" s="2" t="s">
        <v>183</v>
      </c>
      <c r="O30" s="2">
        <f t="shared" si="0"/>
        <v>8.3E-14</v>
      </c>
    </row>
    <row r="31" spans="1:15">
      <c r="A31" s="2" t="s">
        <v>153</v>
      </c>
      <c r="B31" s="2">
        <v>572</v>
      </c>
      <c r="C31" s="2">
        <v>647</v>
      </c>
      <c r="D31" s="2">
        <v>929</v>
      </c>
      <c r="E31" s="2">
        <v>0.61572000000000005</v>
      </c>
      <c r="F31" s="2">
        <v>0.69644779300000004</v>
      </c>
      <c r="G31" s="2">
        <v>75</v>
      </c>
      <c r="H31" s="2">
        <f t="shared" si="1"/>
        <v>0.43104596935376416</v>
      </c>
      <c r="I31" s="2">
        <v>0.13300000000000001</v>
      </c>
      <c r="L31" s="2" t="s">
        <v>183</v>
      </c>
      <c r="O31" s="2">
        <f t="shared" si="0"/>
        <v>1.3300000000000001E-13</v>
      </c>
    </row>
    <row r="32" spans="1:15">
      <c r="A32" s="2" t="s">
        <v>154</v>
      </c>
      <c r="B32" s="2">
        <v>467</v>
      </c>
      <c r="C32" s="2">
        <v>489</v>
      </c>
      <c r="D32" s="2">
        <v>844</v>
      </c>
      <c r="E32" s="2">
        <v>0.55332000000000003</v>
      </c>
      <c r="F32" s="2">
        <v>0.57938388600000001</v>
      </c>
      <c r="G32" s="2">
        <v>22</v>
      </c>
      <c r="H32" s="2">
        <f t="shared" si="1"/>
        <v>0.37299771167048057</v>
      </c>
      <c r="I32" s="2">
        <v>178.2</v>
      </c>
      <c r="L32" s="2" t="s">
        <v>183</v>
      </c>
      <c r="O32" s="2">
        <f t="shared" si="0"/>
        <v>1.7819999999999999E-10</v>
      </c>
    </row>
    <row r="33" spans="1:15">
      <c r="A33" s="2" t="s">
        <v>155</v>
      </c>
      <c r="B33" s="2">
        <v>459</v>
      </c>
      <c r="C33" s="2">
        <v>501</v>
      </c>
      <c r="D33" s="2">
        <v>805</v>
      </c>
      <c r="E33" s="2">
        <v>0.57018999999999997</v>
      </c>
      <c r="F33" s="2">
        <v>0.622360248</v>
      </c>
      <c r="G33" s="2">
        <v>42</v>
      </c>
      <c r="H33" s="2">
        <f t="shared" si="1"/>
        <v>0.39636075949367089</v>
      </c>
      <c r="I33" s="2">
        <v>30</v>
      </c>
      <c r="L33" s="2" t="s">
        <v>183</v>
      </c>
      <c r="O33" s="2">
        <f t="shared" si="0"/>
        <v>3E-11</v>
      </c>
    </row>
    <row r="34" spans="1:15">
      <c r="A34" s="2" t="s">
        <v>156</v>
      </c>
      <c r="B34" s="2">
        <v>450</v>
      </c>
      <c r="C34" s="2">
        <v>470</v>
      </c>
      <c r="D34" s="2">
        <v>790</v>
      </c>
      <c r="E34" s="2">
        <v>0.56962000000000002</v>
      </c>
      <c r="F34" s="2">
        <v>0.59493670899999995</v>
      </c>
      <c r="G34" s="2">
        <v>20</v>
      </c>
      <c r="H34" s="2">
        <f t="shared" si="1"/>
        <v>0.37903225806451613</v>
      </c>
      <c r="I34" s="2">
        <v>46.1</v>
      </c>
      <c r="L34" s="2" t="s">
        <v>183</v>
      </c>
      <c r="O34" s="2">
        <f t="shared" si="0"/>
        <v>4.6100000000000001E-11</v>
      </c>
    </row>
    <row r="35" spans="1:15">
      <c r="A35" s="2" t="s">
        <v>157</v>
      </c>
      <c r="B35" s="2">
        <v>429</v>
      </c>
      <c r="C35" s="2">
        <v>437</v>
      </c>
      <c r="D35" s="2">
        <v>887</v>
      </c>
      <c r="E35" s="2">
        <v>0.48365000000000002</v>
      </c>
      <c r="F35" s="2">
        <v>0.49267192799999998</v>
      </c>
      <c r="G35" s="2">
        <v>8</v>
      </c>
      <c r="H35" s="2">
        <f>C35/(B35+D35)</f>
        <v>0.33206686930091184</v>
      </c>
      <c r="I35" s="9">
        <v>49000</v>
      </c>
      <c r="L35" s="2" t="s">
        <v>183</v>
      </c>
      <c r="O35" s="2">
        <f t="shared" si="0"/>
        <v>4.9000000000000002E-8</v>
      </c>
    </row>
    <row r="36" spans="1:15">
      <c r="A36" s="2" t="s">
        <v>158</v>
      </c>
      <c r="B36" s="2">
        <v>426</v>
      </c>
      <c r="C36" s="2">
        <v>449</v>
      </c>
      <c r="D36" s="2">
        <v>919</v>
      </c>
      <c r="E36" s="2">
        <v>0.46355000000000002</v>
      </c>
      <c r="F36" s="2">
        <v>0.488574538</v>
      </c>
      <c r="G36" s="2">
        <v>23</v>
      </c>
      <c r="H36" s="2">
        <f t="shared" si="1"/>
        <v>0.33382899628252788</v>
      </c>
      <c r="I36" s="9">
        <v>53000</v>
      </c>
      <c r="L36" s="2" t="s">
        <v>183</v>
      </c>
      <c r="O36" s="2">
        <f t="shared" si="0"/>
        <v>5.2999999999999998E-8</v>
      </c>
    </row>
    <row r="37" spans="1:15">
      <c r="A37" s="2" t="s">
        <v>178</v>
      </c>
      <c r="B37" s="2">
        <v>454</v>
      </c>
      <c r="C37" s="2">
        <v>471</v>
      </c>
      <c r="D37" s="2">
        <v>878</v>
      </c>
      <c r="E37" s="2">
        <f>B37/D37</f>
        <v>0.51708428246013671</v>
      </c>
      <c r="F37" s="2">
        <f>C37/D37</f>
        <v>0.53644646924829154</v>
      </c>
      <c r="H37" s="2">
        <f t="shared" si="1"/>
        <v>0.3536036036036036</v>
      </c>
      <c r="I37" s="9">
        <v>1251.4000000000001</v>
      </c>
      <c r="L37" s="2" t="s">
        <v>183</v>
      </c>
      <c r="O37" s="2">
        <f t="shared" si="0"/>
        <v>1.2514E-9</v>
      </c>
    </row>
    <row r="38" spans="1:15">
      <c r="A38" s="2" t="s">
        <v>159</v>
      </c>
      <c r="B38" s="2">
        <v>413</v>
      </c>
      <c r="C38" s="2">
        <v>473</v>
      </c>
      <c r="D38" s="2">
        <v>760</v>
      </c>
      <c r="E38" s="2">
        <v>0.54342000000000001</v>
      </c>
      <c r="F38" s="2">
        <v>0.622368421</v>
      </c>
      <c r="G38" s="2">
        <v>60</v>
      </c>
      <c r="H38" s="2">
        <f t="shared" si="1"/>
        <v>0.4032395566922421</v>
      </c>
      <c r="I38" s="2">
        <v>50</v>
      </c>
      <c r="L38" s="2" t="s">
        <v>183</v>
      </c>
      <c r="O38" s="2">
        <f t="shared" si="0"/>
        <v>5.0000000000000002E-11</v>
      </c>
    </row>
    <row r="39" spans="1:15">
      <c r="A39" s="2" t="s">
        <v>160</v>
      </c>
      <c r="B39" s="2">
        <v>423</v>
      </c>
      <c r="C39" s="2">
        <v>484</v>
      </c>
      <c r="D39" s="2">
        <v>740</v>
      </c>
      <c r="E39" s="2">
        <v>0.57162000000000002</v>
      </c>
      <c r="F39" s="2">
        <v>0.65405405400000005</v>
      </c>
      <c r="G39" s="2">
        <v>61</v>
      </c>
      <c r="H39" s="2">
        <f t="shared" si="1"/>
        <v>0.41616509028374893</v>
      </c>
      <c r="I39" s="2">
        <v>1</v>
      </c>
      <c r="L39" s="2" t="s">
        <v>183</v>
      </c>
      <c r="O39" s="2">
        <f t="shared" si="0"/>
        <v>9.9999999999999998E-13</v>
      </c>
    </row>
    <row r="40" spans="1:15">
      <c r="A40" s="2" t="s">
        <v>161</v>
      </c>
      <c r="B40" s="2">
        <v>491</v>
      </c>
      <c r="C40" s="2">
        <v>555</v>
      </c>
      <c r="D40" s="2">
        <v>941</v>
      </c>
      <c r="E40" s="2">
        <v>0.52178999999999998</v>
      </c>
      <c r="F40" s="2">
        <v>0.58979808700000003</v>
      </c>
      <c r="G40" s="2">
        <v>64</v>
      </c>
      <c r="H40" s="2">
        <f t="shared" si="1"/>
        <v>0.38756983240223464</v>
      </c>
      <c r="I40" s="2">
        <v>67.5</v>
      </c>
      <c r="L40" s="2" t="s">
        <v>183</v>
      </c>
      <c r="O40" s="2">
        <f t="shared" si="0"/>
        <v>6.75E-11</v>
      </c>
    </row>
    <row r="41" spans="1:15">
      <c r="A41" s="2" t="s">
        <v>162</v>
      </c>
      <c r="B41" s="2">
        <v>456</v>
      </c>
      <c r="C41" s="2">
        <v>495</v>
      </c>
      <c r="D41" s="2">
        <v>896</v>
      </c>
      <c r="E41" s="2">
        <v>0.50892999999999999</v>
      </c>
      <c r="F41" s="2">
        <v>0.55245535700000004</v>
      </c>
      <c r="G41" s="2">
        <v>39</v>
      </c>
      <c r="H41" s="2">
        <f t="shared" si="1"/>
        <v>0.3661242603550296</v>
      </c>
      <c r="I41" s="2">
        <v>72.3</v>
      </c>
      <c r="L41" s="2" t="s">
        <v>183</v>
      </c>
      <c r="O41" s="2">
        <f t="shared" si="0"/>
        <v>7.2299999999999998E-11</v>
      </c>
    </row>
    <row r="42" spans="1:15">
      <c r="A42" s="2" t="s">
        <v>163</v>
      </c>
      <c r="B42" s="2">
        <v>395</v>
      </c>
      <c r="C42" s="2">
        <v>449</v>
      </c>
      <c r="D42" s="2">
        <v>731</v>
      </c>
      <c r="E42" s="2">
        <v>0.54035999999999995</v>
      </c>
      <c r="F42" s="2">
        <v>0.61422708599999998</v>
      </c>
      <c r="G42" s="2">
        <v>54</v>
      </c>
      <c r="H42" s="2">
        <f t="shared" si="1"/>
        <v>0.39875666074600358</v>
      </c>
      <c r="I42" s="2">
        <v>37.5</v>
      </c>
      <c r="L42" s="2" t="s">
        <v>183</v>
      </c>
      <c r="O42" s="2">
        <f t="shared" si="0"/>
        <v>3.75E-11</v>
      </c>
    </row>
    <row r="43" spans="1:15">
      <c r="A43" s="2" t="s">
        <v>164</v>
      </c>
      <c r="B43" s="2">
        <v>575</v>
      </c>
      <c r="C43" s="2">
        <v>640</v>
      </c>
      <c r="D43" s="2">
        <v>905</v>
      </c>
      <c r="E43" s="2">
        <v>0.63536000000000004</v>
      </c>
      <c r="F43" s="2">
        <v>0.70718232000000003</v>
      </c>
      <c r="G43" s="2">
        <v>65</v>
      </c>
      <c r="H43" s="2">
        <f t="shared" si="1"/>
        <v>0.43243243243243246</v>
      </c>
      <c r="I43" s="2">
        <v>0.16700000000000001</v>
      </c>
      <c r="L43" s="2" t="s">
        <v>183</v>
      </c>
      <c r="O43" s="2">
        <f t="shared" si="0"/>
        <v>1.6700000000000002E-13</v>
      </c>
    </row>
    <row r="44" spans="1:15">
      <c r="A44" s="2" t="s">
        <v>165</v>
      </c>
      <c r="B44" s="2">
        <v>642</v>
      </c>
      <c r="C44" s="2">
        <v>686</v>
      </c>
      <c r="D44" s="2">
        <v>1128</v>
      </c>
      <c r="E44" s="2">
        <v>0.56915000000000004</v>
      </c>
      <c r="F44" s="2">
        <v>0.60815602800000002</v>
      </c>
      <c r="G44" s="2">
        <v>44</v>
      </c>
      <c r="H44" s="2">
        <f t="shared" si="1"/>
        <v>0.38757062146892657</v>
      </c>
      <c r="I44" s="2">
        <v>125</v>
      </c>
      <c r="L44" s="2" t="s">
        <v>183</v>
      </c>
      <c r="O44" s="2">
        <f t="shared" si="0"/>
        <v>1.2500000000000001E-10</v>
      </c>
    </row>
    <row r="45" spans="1:15">
      <c r="A45" s="2" t="s">
        <v>166</v>
      </c>
      <c r="B45" s="2">
        <v>635</v>
      </c>
      <c r="C45" s="2">
        <v>678</v>
      </c>
      <c r="D45" s="2">
        <v>1086</v>
      </c>
      <c r="E45" s="2">
        <v>0.58470999999999995</v>
      </c>
      <c r="F45" s="2">
        <v>0.62430939200000002</v>
      </c>
      <c r="G45" s="2">
        <v>43</v>
      </c>
      <c r="H45" s="2">
        <f t="shared" si="1"/>
        <v>0.39395700174317255</v>
      </c>
      <c r="I45" s="2">
        <v>500</v>
      </c>
      <c r="L45" s="2" t="s">
        <v>183</v>
      </c>
      <c r="O45" s="2">
        <f t="shared" si="0"/>
        <v>5.0000000000000003E-10</v>
      </c>
    </row>
    <row r="46" spans="1:15">
      <c r="A46" s="2" t="s">
        <v>167</v>
      </c>
      <c r="B46" s="2">
        <v>637</v>
      </c>
      <c r="C46" s="2">
        <v>686</v>
      </c>
      <c r="D46" s="2">
        <v>1058</v>
      </c>
      <c r="E46" s="2">
        <v>0.60207999999999995</v>
      </c>
      <c r="F46" s="2">
        <v>0.64839319500000003</v>
      </c>
      <c r="G46" s="2">
        <v>49</v>
      </c>
      <c r="H46" s="2">
        <f t="shared" si="1"/>
        <v>0.40471976401179943</v>
      </c>
      <c r="I46" s="2">
        <v>100</v>
      </c>
      <c r="L46" s="2" t="s">
        <v>183</v>
      </c>
      <c r="O46" s="2">
        <f t="shared" si="0"/>
        <v>1E-10</v>
      </c>
    </row>
    <row r="47" spans="1:15">
      <c r="A47" s="2" t="s">
        <v>168</v>
      </c>
      <c r="B47" s="2">
        <v>375</v>
      </c>
      <c r="C47" s="2">
        <v>410</v>
      </c>
      <c r="D47" s="2">
        <v>630</v>
      </c>
      <c r="E47" s="2">
        <v>0.59523999999999999</v>
      </c>
      <c r="F47" s="2">
        <v>0.65079365099999997</v>
      </c>
      <c r="G47" s="2">
        <v>35</v>
      </c>
      <c r="H47" s="2">
        <f t="shared" si="1"/>
        <v>0.4079601990049751</v>
      </c>
      <c r="I47" s="2">
        <v>20</v>
      </c>
      <c r="L47" s="2" t="s">
        <v>183</v>
      </c>
      <c r="O47" s="2">
        <f t="shared" si="0"/>
        <v>1.9999999999999999E-11</v>
      </c>
    </row>
    <row r="48" spans="1:15">
      <c r="A48" s="2" t="s">
        <v>179</v>
      </c>
      <c r="B48" s="2">
        <v>933</v>
      </c>
      <c r="C48" s="2">
        <v>933</v>
      </c>
      <c r="D48" s="2">
        <v>1484</v>
      </c>
      <c r="F48" s="2">
        <f>C48/D48</f>
        <v>0.62870619946091644</v>
      </c>
      <c r="H48" s="2">
        <f>C48/(B48+D48)</f>
        <v>0.38601572196938355</v>
      </c>
      <c r="I48" s="2">
        <v>1400</v>
      </c>
      <c r="L48" s="2" t="s">
        <v>180</v>
      </c>
      <c r="O48" s="2">
        <f t="shared" si="0"/>
        <v>1.3999999999999999E-9</v>
      </c>
    </row>
    <row r="49" spans="1:15">
      <c r="A49" s="2" t="s">
        <v>171</v>
      </c>
      <c r="B49" s="2">
        <v>425</v>
      </c>
      <c r="C49" s="2">
        <v>425</v>
      </c>
      <c r="D49" s="2">
        <v>1725</v>
      </c>
      <c r="F49" s="2">
        <f t="shared" ref="F49:F57" si="2">C49/D49</f>
        <v>0.24637681159420291</v>
      </c>
      <c r="H49" s="2">
        <f t="shared" si="1"/>
        <v>0.19767441860465115</v>
      </c>
      <c r="I49" s="2">
        <f>3*(10^10)</f>
        <v>30000000000</v>
      </c>
      <c r="L49" s="2" t="s">
        <v>184</v>
      </c>
      <c r="O49" s="2">
        <f t="shared" si="0"/>
        <v>0.03</v>
      </c>
    </row>
    <row r="50" spans="1:15">
      <c r="A50" s="2" t="s">
        <v>172</v>
      </c>
      <c r="B50" s="2">
        <v>600</v>
      </c>
      <c r="C50" s="2">
        <v>600</v>
      </c>
      <c r="D50" s="2">
        <v>1628</v>
      </c>
      <c r="F50" s="2">
        <f t="shared" si="2"/>
        <v>0.36855036855036855</v>
      </c>
      <c r="H50" s="2">
        <f t="shared" si="1"/>
        <v>0.26929982046678635</v>
      </c>
      <c r="I50" s="2">
        <f>2.6*(10^7)</f>
        <v>26000000</v>
      </c>
      <c r="L50" s="2" t="s">
        <v>185</v>
      </c>
      <c r="O50" s="2">
        <f t="shared" si="0"/>
        <v>2.5999999999999998E-5</v>
      </c>
    </row>
    <row r="51" spans="1:15">
      <c r="A51" s="2" t="s">
        <v>39</v>
      </c>
      <c r="B51" s="2">
        <v>647</v>
      </c>
      <c r="C51" s="2">
        <v>647</v>
      </c>
      <c r="D51" s="2">
        <v>1688</v>
      </c>
      <c r="F51" s="2">
        <f t="shared" si="2"/>
        <v>0.38329383886255924</v>
      </c>
      <c r="H51" s="2">
        <f t="shared" si="1"/>
        <v>0.27708779443254816</v>
      </c>
      <c r="I51" s="2">
        <f>5*10^7</f>
        <v>50000000</v>
      </c>
      <c r="L51" s="2" t="s">
        <v>186</v>
      </c>
      <c r="O51" s="2">
        <f t="shared" si="0"/>
        <v>5.0000000000000002E-5</v>
      </c>
    </row>
    <row r="52" spans="1:15">
      <c r="A52" s="2" t="s">
        <v>177</v>
      </c>
      <c r="B52" s="2">
        <v>656</v>
      </c>
      <c r="C52" s="2">
        <v>656</v>
      </c>
      <c r="D52" s="2">
        <v>1343</v>
      </c>
      <c r="F52" s="2">
        <f t="shared" si="2"/>
        <v>0.48845867460908415</v>
      </c>
      <c r="H52" s="2">
        <f t="shared" si="1"/>
        <v>0.32816408204102049</v>
      </c>
      <c r="I52" s="2">
        <f>1*(10^6)</f>
        <v>1000000</v>
      </c>
      <c r="L52" s="2" t="s">
        <v>187</v>
      </c>
      <c r="O52" s="2">
        <f t="shared" si="0"/>
        <v>9.9999999999999995E-7</v>
      </c>
    </row>
    <row r="53" spans="1:15">
      <c r="A53" s="2" t="s">
        <v>173</v>
      </c>
      <c r="B53" s="2">
        <v>623</v>
      </c>
      <c r="C53" s="2">
        <v>623</v>
      </c>
      <c r="D53" s="2">
        <v>1238</v>
      </c>
      <c r="F53" s="2">
        <f t="shared" si="2"/>
        <v>0.50323101777059775</v>
      </c>
      <c r="H53" s="2">
        <f t="shared" si="1"/>
        <v>0.33476625470177324</v>
      </c>
      <c r="I53" s="2">
        <f>1*(10^7)</f>
        <v>10000000</v>
      </c>
      <c r="L53" s="2" t="s">
        <v>188</v>
      </c>
      <c r="O53" s="2">
        <f t="shared" si="0"/>
        <v>1.0000000000000001E-5</v>
      </c>
    </row>
    <row r="54" spans="1:15">
      <c r="A54" s="2" t="s">
        <v>174</v>
      </c>
      <c r="B54" s="2">
        <v>673</v>
      </c>
      <c r="C54" s="2">
        <v>673</v>
      </c>
      <c r="D54" s="2">
        <v>1353</v>
      </c>
      <c r="F54" s="2">
        <f t="shared" si="2"/>
        <v>0.49741315594974134</v>
      </c>
      <c r="H54" s="2">
        <f t="shared" si="1"/>
        <v>0.33218163869693978</v>
      </c>
      <c r="I54" s="2">
        <f>6.3*(10^6)</f>
        <v>6300000</v>
      </c>
      <c r="L54" s="2" t="s">
        <v>189</v>
      </c>
      <c r="O54" s="2">
        <f t="shared" si="0"/>
        <v>6.2999999999999998E-6</v>
      </c>
    </row>
    <row r="55" spans="1:15">
      <c r="A55" s="2" t="s">
        <v>175</v>
      </c>
      <c r="B55" s="2">
        <v>648</v>
      </c>
      <c r="C55" s="2">
        <v>648</v>
      </c>
      <c r="D55" s="2">
        <v>1071</v>
      </c>
      <c r="F55" s="2">
        <f t="shared" si="2"/>
        <v>0.60504201680672265</v>
      </c>
      <c r="H55" s="2">
        <f t="shared" si="1"/>
        <v>0.37696335078534032</v>
      </c>
      <c r="I55" s="2">
        <f>1.8*(10^3)</f>
        <v>1800</v>
      </c>
      <c r="L55" s="2" t="s">
        <v>190</v>
      </c>
      <c r="O55" s="2">
        <f t="shared" si="0"/>
        <v>1.8E-9</v>
      </c>
    </row>
    <row r="56" spans="1:15">
      <c r="A56" s="2" t="s">
        <v>176</v>
      </c>
      <c r="B56" s="2">
        <v>293</v>
      </c>
      <c r="C56" s="2">
        <v>293</v>
      </c>
      <c r="D56" s="2">
        <v>629</v>
      </c>
      <c r="F56" s="2">
        <f t="shared" si="2"/>
        <v>0.46581875993640698</v>
      </c>
      <c r="H56" s="2">
        <f t="shared" si="1"/>
        <v>0.31778741865509763</v>
      </c>
      <c r="I56" s="2">
        <f>3*(10^6)</f>
        <v>3000000</v>
      </c>
      <c r="L56" s="2" t="s">
        <v>191</v>
      </c>
      <c r="O56" s="2">
        <f t="shared" si="0"/>
        <v>3.0000000000000001E-6</v>
      </c>
    </row>
    <row r="57" spans="1:15">
      <c r="A57" s="2" t="s">
        <v>202</v>
      </c>
      <c r="B57" s="2">
        <v>572</v>
      </c>
      <c r="C57" s="2">
        <v>647</v>
      </c>
      <c r="D57" s="2">
        <v>929</v>
      </c>
      <c r="F57" s="2">
        <f t="shared" si="2"/>
        <v>0.69644779332615714</v>
      </c>
      <c r="H57" s="2">
        <f t="shared" si="1"/>
        <v>0.43104596935376416</v>
      </c>
      <c r="I57" s="2">
        <v>1.2999999999999999E-2</v>
      </c>
      <c r="O57" s="2">
        <f t="shared" si="0"/>
        <v>1.3E-14</v>
      </c>
    </row>
    <row r="59" spans="1:15">
      <c r="B59" s="2" t="s">
        <v>4</v>
      </c>
      <c r="C59" s="2" t="s">
        <v>3</v>
      </c>
      <c r="D59" s="2" t="s">
        <v>5</v>
      </c>
      <c r="E59" s="2" t="s">
        <v>276</v>
      </c>
      <c r="G59" s="2" t="s">
        <v>274</v>
      </c>
      <c r="H59" s="2" t="s">
        <v>273</v>
      </c>
      <c r="I59" s="2" t="s">
        <v>275</v>
      </c>
    </row>
    <row r="60" spans="1:15">
      <c r="A60" s="2" t="s">
        <v>203</v>
      </c>
      <c r="B60" s="2">
        <v>675</v>
      </c>
      <c r="C60" s="2">
        <v>690</v>
      </c>
      <c r="D60" s="2">
        <v>1468</v>
      </c>
      <c r="E60" s="2">
        <v>0.46</v>
      </c>
      <c r="G60" s="2">
        <f>21.71-50.9*E60</f>
        <v>-1.7040000000000006</v>
      </c>
      <c r="H60" s="2">
        <f>10^G60</f>
        <v>1.9769696401118576E-2</v>
      </c>
      <c r="I60" s="2">
        <f>H60/(10^12)</f>
        <v>1.9769696401118575E-14</v>
      </c>
      <c r="J60" s="2">
        <f>LN(H60)</f>
        <v>-3.9236049984618555</v>
      </c>
      <c r="K60" s="2">
        <f>LOG(H60)</f>
        <v>-1.7040000000000006</v>
      </c>
      <c r="L60" s="11" t="s">
        <v>270</v>
      </c>
    </row>
    <row r="61" spans="1:15">
      <c r="A61" s="2" t="s">
        <v>204</v>
      </c>
      <c r="B61" s="2">
        <v>897</v>
      </c>
      <c r="C61" s="2">
        <v>940</v>
      </c>
      <c r="D61" s="2">
        <v>1434</v>
      </c>
      <c r="E61" s="2">
        <v>0.63</v>
      </c>
      <c r="G61" s="2">
        <f t="shared" ref="G61:G94" si="3">21.71-50.9*E61</f>
        <v>-10.356999999999999</v>
      </c>
      <c r="H61" s="2">
        <f t="shared" ref="H61:H94" si="4">10^G61</f>
        <v>4.3954161543782368E-11</v>
      </c>
      <c r="I61" s="2">
        <f t="shared" ref="I61:I94" si="5">H61/(10^12)</f>
        <v>4.3954161543782366E-23</v>
      </c>
      <c r="L61" s="11" t="s">
        <v>271</v>
      </c>
    </row>
    <row r="62" spans="1:15">
      <c r="A62" s="2" t="s">
        <v>205</v>
      </c>
      <c r="B62" s="2">
        <v>920</v>
      </c>
      <c r="C62" s="2">
        <v>983</v>
      </c>
      <c r="D62" s="2">
        <v>1427</v>
      </c>
      <c r="E62" s="2">
        <v>0.64</v>
      </c>
      <c r="G62" s="2">
        <f t="shared" si="3"/>
        <v>-10.866</v>
      </c>
      <c r="H62" s="2">
        <f t="shared" si="4"/>
        <v>1.3614446824659501E-11</v>
      </c>
      <c r="I62" s="2">
        <f t="shared" si="5"/>
        <v>1.3614446824659501E-23</v>
      </c>
      <c r="L62" s="11" t="s">
        <v>272</v>
      </c>
    </row>
    <row r="63" spans="1:15">
      <c r="A63" s="2" t="s">
        <v>206</v>
      </c>
      <c r="D63" s="2">
        <v>1209</v>
      </c>
      <c r="H63" s="2">
        <f t="shared" si="4"/>
        <v>1</v>
      </c>
      <c r="I63" s="2">
        <f t="shared" si="5"/>
        <v>9.9999999999999998E-13</v>
      </c>
      <c r="L63" s="2" t="s">
        <v>220</v>
      </c>
    </row>
    <row r="64" spans="1:15">
      <c r="A64" s="2" t="s">
        <v>207</v>
      </c>
      <c r="B64" s="2">
        <v>724</v>
      </c>
      <c r="C64" s="2">
        <v>771</v>
      </c>
      <c r="D64" s="2">
        <v>1188</v>
      </c>
      <c r="E64" s="2">
        <v>0.60899999999999999</v>
      </c>
      <c r="G64" s="2">
        <f t="shared" si="3"/>
        <v>-9.2880999999999965</v>
      </c>
      <c r="H64" s="2">
        <f t="shared" si="4"/>
        <v>5.1511002245951069E-10</v>
      </c>
      <c r="I64" s="2">
        <f t="shared" si="5"/>
        <v>5.1511002245951067E-22</v>
      </c>
      <c r="L64" s="2" t="s">
        <v>221</v>
      </c>
    </row>
    <row r="65" spans="1:12">
      <c r="A65" s="2" t="s">
        <v>208</v>
      </c>
      <c r="B65" s="2">
        <v>722</v>
      </c>
      <c r="C65" s="2">
        <v>774</v>
      </c>
      <c r="D65" s="2">
        <v>1170</v>
      </c>
      <c r="E65" s="2">
        <v>0.61699999999999999</v>
      </c>
      <c r="G65" s="2">
        <f t="shared" si="3"/>
        <v>-9.6952999999999996</v>
      </c>
      <c r="H65" s="2">
        <f t="shared" si="4"/>
        <v>2.0169726070331074E-10</v>
      </c>
      <c r="I65" s="2">
        <f t="shared" si="5"/>
        <v>2.0169726070331074E-22</v>
      </c>
      <c r="L65" s="2" t="s">
        <v>222</v>
      </c>
    </row>
    <row r="66" spans="1:12">
      <c r="A66" s="2" t="s">
        <v>209</v>
      </c>
      <c r="B66" s="2">
        <v>714</v>
      </c>
      <c r="C66" s="2">
        <v>770</v>
      </c>
      <c r="D66" s="2">
        <v>1176</v>
      </c>
      <c r="E66" s="2">
        <v>0.60699999999999998</v>
      </c>
      <c r="G66" s="2">
        <f t="shared" si="3"/>
        <v>-9.1862999999999992</v>
      </c>
      <c r="H66" s="2">
        <f t="shared" si="4"/>
        <v>6.5117842054618065E-10</v>
      </c>
      <c r="I66" s="2">
        <f t="shared" si="5"/>
        <v>6.5117842054618062E-22</v>
      </c>
      <c r="L66" s="2" t="s">
        <v>223</v>
      </c>
    </row>
    <row r="67" spans="1:12">
      <c r="A67" s="2" t="s">
        <v>210</v>
      </c>
      <c r="B67" s="2">
        <v>703</v>
      </c>
      <c r="C67" s="2">
        <v>763</v>
      </c>
      <c r="D67" s="2">
        <v>1181</v>
      </c>
      <c r="E67" s="2">
        <v>0.59499999999999997</v>
      </c>
      <c r="G67" s="2">
        <f t="shared" si="3"/>
        <v>-8.5754999999999981</v>
      </c>
      <c r="H67" s="2">
        <f t="shared" si="4"/>
        <v>2.6576635495543155E-9</v>
      </c>
      <c r="I67" s="2">
        <f t="shared" si="5"/>
        <v>2.6576635495543153E-21</v>
      </c>
      <c r="L67" s="2" t="s">
        <v>224</v>
      </c>
    </row>
    <row r="68" spans="1:12">
      <c r="A68" s="2" t="s">
        <v>211</v>
      </c>
      <c r="D68" s="2">
        <v>1262</v>
      </c>
      <c r="H68" s="2">
        <f t="shared" si="4"/>
        <v>1</v>
      </c>
      <c r="I68" s="2">
        <f t="shared" si="5"/>
        <v>9.9999999999999998E-13</v>
      </c>
      <c r="L68" s="2" t="s">
        <v>225</v>
      </c>
    </row>
    <row r="69" spans="1:12">
      <c r="A69" s="2" t="s">
        <v>212</v>
      </c>
      <c r="B69" s="2">
        <v>726</v>
      </c>
      <c r="C69" s="2">
        <v>782</v>
      </c>
      <c r="D69" s="2">
        <v>1223</v>
      </c>
      <c r="E69" s="2">
        <v>0.59399999999999997</v>
      </c>
      <c r="G69" s="2">
        <f t="shared" si="3"/>
        <v>-8.524599999999996</v>
      </c>
      <c r="H69" s="2">
        <f t="shared" si="4"/>
        <v>2.988133524568464E-9</v>
      </c>
      <c r="I69" s="2">
        <f t="shared" si="5"/>
        <v>2.9881335245684639E-21</v>
      </c>
      <c r="L69" s="2" t="s">
        <v>226</v>
      </c>
    </row>
    <row r="70" spans="1:12">
      <c r="A70" s="2" t="s">
        <v>213</v>
      </c>
      <c r="B70" s="2">
        <v>714</v>
      </c>
      <c r="C70" s="2">
        <v>772</v>
      </c>
      <c r="D70" s="2">
        <v>1218</v>
      </c>
      <c r="E70" s="2">
        <v>0.58599999999999997</v>
      </c>
      <c r="G70" s="2">
        <f t="shared" si="3"/>
        <v>-8.1173999999999964</v>
      </c>
      <c r="H70" s="2">
        <f t="shared" si="4"/>
        <v>7.6313258870510619E-9</v>
      </c>
      <c r="I70" s="2">
        <f t="shared" si="5"/>
        <v>7.6313258870510617E-21</v>
      </c>
      <c r="L70" s="2" t="s">
        <v>227</v>
      </c>
    </row>
    <row r="71" spans="1:12">
      <c r="A71" s="2" t="s">
        <v>214</v>
      </c>
      <c r="B71" s="2">
        <v>704</v>
      </c>
      <c r="C71" s="2">
        <v>764</v>
      </c>
      <c r="D71" s="2">
        <v>1184</v>
      </c>
      <c r="E71" s="2">
        <v>0.59499999999999997</v>
      </c>
      <c r="G71" s="2">
        <f t="shared" si="3"/>
        <v>-8.5754999999999981</v>
      </c>
      <c r="H71" s="2">
        <f t="shared" si="4"/>
        <v>2.6576635495543155E-9</v>
      </c>
      <c r="I71" s="2">
        <f t="shared" si="5"/>
        <v>2.6576635495543153E-21</v>
      </c>
      <c r="L71" s="2" t="s">
        <v>228</v>
      </c>
    </row>
    <row r="72" spans="1:12">
      <c r="A72" s="2" t="s">
        <v>215</v>
      </c>
      <c r="B72" s="2">
        <v>708</v>
      </c>
      <c r="C72" s="2">
        <v>766</v>
      </c>
      <c r="D72" s="2">
        <v>1186</v>
      </c>
      <c r="E72" s="2">
        <v>0.59699999999999998</v>
      </c>
      <c r="G72" s="2">
        <f t="shared" si="3"/>
        <v>-8.6772999999999954</v>
      </c>
      <c r="H72" s="2">
        <f t="shared" si="4"/>
        <v>2.1023257029194806E-9</v>
      </c>
      <c r="I72" s="2">
        <f t="shared" si="5"/>
        <v>2.1023257029194805E-21</v>
      </c>
      <c r="L72" s="2" t="s">
        <v>229</v>
      </c>
    </row>
    <row r="73" spans="1:12">
      <c r="A73" s="2" t="s">
        <v>216</v>
      </c>
      <c r="B73" s="2">
        <v>704</v>
      </c>
      <c r="C73" s="2">
        <v>758</v>
      </c>
      <c r="D73" s="2">
        <v>1187</v>
      </c>
      <c r="E73" s="2">
        <v>0.59299999999999997</v>
      </c>
      <c r="G73" s="2">
        <f t="shared" si="3"/>
        <v>-8.4736999999999973</v>
      </c>
      <c r="H73" s="2">
        <f t="shared" si="4"/>
        <v>3.3596961369121584E-9</v>
      </c>
      <c r="I73" s="2">
        <f t="shared" si="5"/>
        <v>3.3596961369121583E-21</v>
      </c>
      <c r="L73" s="2" t="s">
        <v>230</v>
      </c>
    </row>
    <row r="74" spans="1:12">
      <c r="A74" s="2" t="s">
        <v>219</v>
      </c>
      <c r="B74" s="2">
        <v>706</v>
      </c>
      <c r="C74" s="2">
        <v>762</v>
      </c>
      <c r="D74" s="2">
        <v>1192</v>
      </c>
      <c r="E74" s="2">
        <v>0.59199999999999997</v>
      </c>
      <c r="G74" s="2">
        <f t="shared" si="3"/>
        <v>-8.4227999999999952</v>
      </c>
      <c r="H74" s="2">
        <f t="shared" si="4"/>
        <v>3.7774610938822328E-9</v>
      </c>
      <c r="I74" s="2">
        <f t="shared" si="5"/>
        <v>3.7774610938822326E-21</v>
      </c>
      <c r="L74" s="2" t="s">
        <v>231</v>
      </c>
    </row>
    <row r="75" spans="1:12">
      <c r="A75" s="2" t="s">
        <v>218</v>
      </c>
      <c r="B75" s="2">
        <v>701</v>
      </c>
      <c r="C75" s="2">
        <v>750</v>
      </c>
      <c r="D75" s="2">
        <v>1195</v>
      </c>
      <c r="E75" s="2">
        <v>0.58699999999999997</v>
      </c>
      <c r="G75" s="2">
        <f t="shared" si="3"/>
        <v>-8.168299999999995</v>
      </c>
      <c r="H75" s="2">
        <f t="shared" si="4"/>
        <v>6.7873461738009378E-9</v>
      </c>
      <c r="I75" s="2">
        <f t="shared" si="5"/>
        <v>6.7873461738009379E-21</v>
      </c>
      <c r="L75" s="2" t="s">
        <v>232</v>
      </c>
    </row>
    <row r="76" spans="1:12">
      <c r="A76" s="2" t="s">
        <v>217</v>
      </c>
      <c r="B76" s="2">
        <v>697</v>
      </c>
      <c r="C76" s="2">
        <v>745</v>
      </c>
      <c r="D76" s="2">
        <v>1208</v>
      </c>
      <c r="E76" s="2">
        <v>0.57699999999999996</v>
      </c>
      <c r="G76" s="2">
        <f t="shared" si="3"/>
        <v>-7.6592999999999947</v>
      </c>
      <c r="H76" s="2">
        <f t="shared" si="4"/>
        <v>2.191290722414511E-8</v>
      </c>
      <c r="I76" s="2">
        <f t="shared" si="5"/>
        <v>2.1912907224145109E-20</v>
      </c>
      <c r="L76" s="2" t="s">
        <v>233</v>
      </c>
    </row>
    <row r="77" spans="1:12">
      <c r="A77" s="2" t="s">
        <v>237</v>
      </c>
      <c r="B77" s="2">
        <v>717</v>
      </c>
      <c r="C77" s="2">
        <v>764</v>
      </c>
      <c r="D77" s="2">
        <v>1178</v>
      </c>
      <c r="E77" s="2">
        <v>0.60899999999999999</v>
      </c>
      <c r="G77" s="2">
        <f t="shared" si="3"/>
        <v>-9.2880999999999965</v>
      </c>
      <c r="H77" s="2">
        <f t="shared" si="4"/>
        <v>5.1511002245951069E-10</v>
      </c>
      <c r="I77" s="2">
        <f t="shared" si="5"/>
        <v>5.1511002245951067E-22</v>
      </c>
      <c r="L77" s="2" t="s">
        <v>234</v>
      </c>
    </row>
    <row r="78" spans="1:12">
      <c r="A78" s="2" t="s">
        <v>238</v>
      </c>
      <c r="B78" s="2">
        <v>714</v>
      </c>
      <c r="C78" s="2">
        <v>764</v>
      </c>
      <c r="D78" s="2">
        <v>1185</v>
      </c>
      <c r="E78" s="2">
        <v>0.60299999999999998</v>
      </c>
      <c r="G78" s="2">
        <f t="shared" si="3"/>
        <v>-8.9826999999999977</v>
      </c>
      <c r="H78" s="2">
        <f t="shared" si="4"/>
        <v>1.0406387653975095E-9</v>
      </c>
      <c r="I78" s="2">
        <f t="shared" si="5"/>
        <v>1.0406387653975095E-21</v>
      </c>
      <c r="L78" s="2" t="s">
        <v>235</v>
      </c>
    </row>
    <row r="79" spans="1:12">
      <c r="A79" s="2" t="s">
        <v>239</v>
      </c>
      <c r="B79" s="2">
        <v>719</v>
      </c>
      <c r="C79" s="2">
        <v>767</v>
      </c>
      <c r="D79" s="2">
        <v>1189</v>
      </c>
      <c r="E79" s="2">
        <v>0.60499999999999998</v>
      </c>
      <c r="G79" s="2">
        <f t="shared" si="3"/>
        <v>-9.0844999999999985</v>
      </c>
      <c r="H79" s="2">
        <f t="shared" si="4"/>
        <v>8.2318983692139634E-10</v>
      </c>
      <c r="I79" s="2">
        <f t="shared" si="5"/>
        <v>8.2318983692139632E-22</v>
      </c>
      <c r="L79" s="2" t="s">
        <v>236</v>
      </c>
    </row>
    <row r="80" spans="1:12">
      <c r="A80" s="2" t="s">
        <v>240</v>
      </c>
      <c r="B80" s="2">
        <v>720</v>
      </c>
      <c r="C80" s="2">
        <v>778</v>
      </c>
      <c r="D80" s="2">
        <v>1188</v>
      </c>
      <c r="E80" s="2">
        <v>0.60599999999999998</v>
      </c>
      <c r="G80" s="2">
        <f t="shared" si="3"/>
        <v>-9.1353999999999971</v>
      </c>
      <c r="H80" s="2">
        <f t="shared" si="4"/>
        <v>7.3214988753406812E-10</v>
      </c>
      <c r="I80" s="2">
        <f t="shared" si="5"/>
        <v>7.3214988753406808E-22</v>
      </c>
      <c r="L80" s="2" t="s">
        <v>244</v>
      </c>
    </row>
    <row r="81" spans="1:12">
      <c r="A81" s="2" t="s">
        <v>241</v>
      </c>
      <c r="B81" s="2">
        <v>722</v>
      </c>
      <c r="C81" s="2">
        <v>782</v>
      </c>
      <c r="D81" s="2">
        <v>1195</v>
      </c>
      <c r="E81" s="2">
        <v>0.60399999999999998</v>
      </c>
      <c r="G81" s="2">
        <f t="shared" si="3"/>
        <v>-9.0335999999999963</v>
      </c>
      <c r="H81" s="2">
        <f t="shared" si="4"/>
        <v>9.2555024476344085E-10</v>
      </c>
      <c r="I81" s="2">
        <f t="shared" si="5"/>
        <v>9.2555024476344081E-22</v>
      </c>
      <c r="L81" s="2" t="s">
        <v>245</v>
      </c>
    </row>
    <row r="82" spans="1:12">
      <c r="A82" s="2" t="s">
        <v>242</v>
      </c>
      <c r="B82" s="2">
        <v>711</v>
      </c>
      <c r="C82" s="2">
        <v>762</v>
      </c>
      <c r="D82" s="2">
        <v>1193</v>
      </c>
      <c r="E82" s="2">
        <v>0.59599999999999997</v>
      </c>
      <c r="G82" s="2">
        <f t="shared" si="3"/>
        <v>-8.6263999999999967</v>
      </c>
      <c r="H82" s="2">
        <f t="shared" si="4"/>
        <v>2.3637416081163099E-9</v>
      </c>
      <c r="I82" s="2">
        <f t="shared" si="5"/>
        <v>2.3637416081163098E-21</v>
      </c>
      <c r="L82" s="2" t="s">
        <v>246</v>
      </c>
    </row>
    <row r="83" spans="1:12">
      <c r="A83" s="2" t="s">
        <v>243</v>
      </c>
      <c r="B83" s="2">
        <v>704</v>
      </c>
      <c r="C83" s="2">
        <v>750</v>
      </c>
      <c r="D83" s="2">
        <v>1204</v>
      </c>
      <c r="E83" s="2">
        <v>0.58499999999999996</v>
      </c>
      <c r="G83" s="2">
        <f t="shared" si="3"/>
        <v>-8.0664999999999978</v>
      </c>
      <c r="H83" s="2">
        <f t="shared" si="4"/>
        <v>8.5802511472260576E-9</v>
      </c>
      <c r="I83" s="2">
        <f t="shared" si="5"/>
        <v>8.5802511472260578E-21</v>
      </c>
      <c r="L83" s="2" t="s">
        <v>247</v>
      </c>
    </row>
    <row r="84" spans="1:12">
      <c r="A84" s="2" t="s">
        <v>249</v>
      </c>
      <c r="B84" s="2">
        <v>692</v>
      </c>
      <c r="C84" s="2">
        <v>757</v>
      </c>
      <c r="D84" s="2">
        <v>1190</v>
      </c>
      <c r="E84" s="2">
        <v>0.58099999999999996</v>
      </c>
      <c r="G84" s="2">
        <f t="shared" si="3"/>
        <v>-7.8628999999999962</v>
      </c>
      <c r="H84" s="2">
        <f t="shared" si="4"/>
        <v>1.3711974597009333E-8</v>
      </c>
      <c r="I84" s="2">
        <f t="shared" si="5"/>
        <v>1.3711974597009334E-20</v>
      </c>
      <c r="L84" s="2" t="s">
        <v>248</v>
      </c>
    </row>
    <row r="85" spans="1:12">
      <c r="A85" s="2" t="s">
        <v>250</v>
      </c>
      <c r="B85" s="2">
        <v>985</v>
      </c>
      <c r="C85" s="2">
        <v>747</v>
      </c>
      <c r="D85" s="2">
        <v>1212</v>
      </c>
      <c r="E85" s="2">
        <v>0.56499999999999995</v>
      </c>
      <c r="G85" s="2">
        <f t="shared" si="3"/>
        <v>-7.0484999999999971</v>
      </c>
      <c r="H85" s="2">
        <f t="shared" si="4"/>
        <v>8.943345319325641E-8</v>
      </c>
      <c r="I85" s="2">
        <f t="shared" si="5"/>
        <v>8.9433453193256411E-20</v>
      </c>
      <c r="L85" s="2" t="s">
        <v>255</v>
      </c>
    </row>
    <row r="86" spans="1:12">
      <c r="A86" s="2" t="s">
        <v>251</v>
      </c>
      <c r="B86" s="2">
        <v>705</v>
      </c>
      <c r="C86" s="2">
        <v>767</v>
      </c>
      <c r="D86" s="2">
        <v>1163</v>
      </c>
      <c r="E86" s="2">
        <v>0.60599999999999998</v>
      </c>
      <c r="G86" s="2">
        <f t="shared" si="3"/>
        <v>-9.1353999999999971</v>
      </c>
      <c r="H86" s="2">
        <f t="shared" si="4"/>
        <v>7.3214988753406812E-10</v>
      </c>
      <c r="I86" s="2">
        <f t="shared" si="5"/>
        <v>7.3214988753406808E-22</v>
      </c>
      <c r="L86" s="2" t="s">
        <v>256</v>
      </c>
    </row>
    <row r="87" spans="1:12">
      <c r="A87" s="2" t="s">
        <v>252</v>
      </c>
      <c r="B87" s="2">
        <v>698</v>
      </c>
      <c r="C87" s="2">
        <v>763</v>
      </c>
      <c r="D87" s="2">
        <v>1176</v>
      </c>
      <c r="E87" s="2">
        <v>0.59399999999999997</v>
      </c>
      <c r="G87" s="2">
        <f t="shared" si="3"/>
        <v>-8.524599999999996</v>
      </c>
      <c r="H87" s="2">
        <f t="shared" si="4"/>
        <v>2.988133524568464E-9</v>
      </c>
      <c r="I87" s="2">
        <f t="shared" si="5"/>
        <v>2.9881335245684639E-21</v>
      </c>
      <c r="L87" s="2" t="s">
        <v>257</v>
      </c>
    </row>
    <row r="88" spans="1:12">
      <c r="A88" s="2" t="s">
        <v>253</v>
      </c>
      <c r="B88" s="2">
        <v>684</v>
      </c>
      <c r="C88" s="2">
        <v>742</v>
      </c>
      <c r="D88" s="2">
        <v>1216</v>
      </c>
      <c r="E88" s="2">
        <v>0.56000000000000005</v>
      </c>
      <c r="G88" s="2">
        <f t="shared" si="3"/>
        <v>-6.7940000000000005</v>
      </c>
      <c r="H88" s="2">
        <f t="shared" si="4"/>
        <v>1.6069412530128742E-7</v>
      </c>
      <c r="I88" s="2">
        <f t="shared" si="5"/>
        <v>1.6069412530128742E-19</v>
      </c>
      <c r="L88" s="2" t="s">
        <v>258</v>
      </c>
    </row>
    <row r="89" spans="1:12">
      <c r="A89" s="2" t="s">
        <v>254</v>
      </c>
      <c r="B89" s="2">
        <v>671</v>
      </c>
      <c r="C89" s="2">
        <v>725</v>
      </c>
      <c r="D89" s="2">
        <v>1245</v>
      </c>
      <c r="E89" s="2">
        <v>0.53900000000000003</v>
      </c>
      <c r="G89" s="2">
        <f t="shared" si="3"/>
        <v>-5.7251000000000012</v>
      </c>
      <c r="H89" s="2">
        <f t="shared" si="4"/>
        <v>1.8832154131891492E-6</v>
      </c>
      <c r="I89" s="2">
        <f t="shared" si="5"/>
        <v>1.883215413189149E-18</v>
      </c>
      <c r="L89" s="2" t="s">
        <v>259</v>
      </c>
    </row>
    <row r="90" spans="1:12">
      <c r="A90" s="2" t="s">
        <v>260</v>
      </c>
      <c r="B90" s="2">
        <v>577</v>
      </c>
      <c r="C90" s="2">
        <v>627</v>
      </c>
      <c r="D90" s="2">
        <v>966</v>
      </c>
      <c r="E90" s="2">
        <f>C90/(D90+B90)</f>
        <v>0.40635126377187297</v>
      </c>
      <c r="G90" s="2">
        <f t="shared" si="3"/>
        <v>1.026720674011667</v>
      </c>
      <c r="H90" s="2">
        <f t="shared" si="4"/>
        <v>10.634588114382222</v>
      </c>
      <c r="I90" s="2">
        <f t="shared" si="5"/>
        <v>1.0634588114382222E-11</v>
      </c>
      <c r="L90" s="11" t="s">
        <v>265</v>
      </c>
    </row>
    <row r="91" spans="1:12">
      <c r="A91" s="2" t="s">
        <v>261</v>
      </c>
      <c r="B91" s="2">
        <v>562</v>
      </c>
      <c r="C91" s="2">
        <v>621</v>
      </c>
      <c r="D91" s="2">
        <v>952</v>
      </c>
      <c r="E91" s="2">
        <f t="shared" ref="E91:E94" si="6">C91/(D91+B91)</f>
        <v>0.41017173051519157</v>
      </c>
      <c r="G91" s="2">
        <f t="shared" si="3"/>
        <v>0.83225891677675179</v>
      </c>
      <c r="H91" s="2">
        <f t="shared" si="4"/>
        <v>6.7960867954768451</v>
      </c>
      <c r="I91" s="2">
        <f t="shared" si="5"/>
        <v>6.7960867954768453E-12</v>
      </c>
      <c r="L91" s="11" t="s">
        <v>266</v>
      </c>
    </row>
    <row r="92" spans="1:12">
      <c r="A92" s="2" t="s">
        <v>262</v>
      </c>
      <c r="B92" s="2">
        <v>556</v>
      </c>
      <c r="C92" s="2">
        <v>619</v>
      </c>
      <c r="D92" s="2">
        <v>968</v>
      </c>
      <c r="E92" s="2">
        <f t="shared" si="6"/>
        <v>0.40616797900262469</v>
      </c>
      <c r="G92" s="2">
        <f t="shared" si="3"/>
        <v>1.0360498687664048</v>
      </c>
      <c r="H92" s="2">
        <f t="shared" si="4"/>
        <v>10.865503818597062</v>
      </c>
      <c r="I92" s="2">
        <f t="shared" si="5"/>
        <v>1.0865503818597062E-11</v>
      </c>
      <c r="L92" s="11" t="s">
        <v>267</v>
      </c>
    </row>
    <row r="93" spans="1:12">
      <c r="A93" s="2" t="s">
        <v>263</v>
      </c>
      <c r="B93" s="2">
        <v>526</v>
      </c>
      <c r="C93" s="2">
        <v>575</v>
      </c>
      <c r="D93" s="2">
        <v>958</v>
      </c>
      <c r="E93" s="2">
        <f t="shared" si="6"/>
        <v>0.38746630727762804</v>
      </c>
      <c r="G93" s="2">
        <f t="shared" si="3"/>
        <v>1.9879649595687354</v>
      </c>
      <c r="H93" s="2">
        <f t="shared" si="4"/>
        <v>97.26687422198178</v>
      </c>
      <c r="I93" s="2">
        <f t="shared" si="5"/>
        <v>9.7266874221981784E-11</v>
      </c>
      <c r="L93" s="11" t="s">
        <v>268</v>
      </c>
    </row>
    <row r="94" spans="1:12">
      <c r="A94" s="2" t="s">
        <v>264</v>
      </c>
      <c r="B94" s="2">
        <v>507</v>
      </c>
      <c r="C94" s="2">
        <v>564</v>
      </c>
      <c r="D94" s="2">
        <v>904</v>
      </c>
      <c r="E94" s="2">
        <f t="shared" si="6"/>
        <v>0.3997165131112686</v>
      </c>
      <c r="G94" s="2">
        <f t="shared" si="3"/>
        <v>1.364429482636428</v>
      </c>
      <c r="H94" s="2">
        <f t="shared" si="4"/>
        <v>23.143523689494234</v>
      </c>
      <c r="I94" s="2">
        <f t="shared" si="5"/>
        <v>2.3143523689494233E-11</v>
      </c>
      <c r="L94" s="11" t="s">
        <v>269</v>
      </c>
    </row>
  </sheetData>
  <hyperlinks>
    <hyperlink ref="L90" r:id="rId1" tooltip="Persistent link using digital object identifier"/>
    <hyperlink ref="L91:L94" r:id="rId2" tooltip="Persistent link using digital object identifier" display="https://doi.org/10.1016/j.intermet.2014.03.020"/>
    <hyperlink ref="L60" r:id="rId3" tooltip="Persistent link using digital object identifier"/>
    <hyperlink ref="L61:L62" r:id="rId4" tooltip="Persistent link using digital object identifier" display="https://doi.org/10.1016/j.actamat.2015.09.00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abSelected="1" topLeftCell="B13" workbookViewId="0">
      <selection activeCell="M33" sqref="M33"/>
    </sheetView>
  </sheetViews>
  <sheetFormatPr baseColWidth="10" defaultRowHeight="15" x14ac:dyDescent="0"/>
  <cols>
    <col min="5" max="5" width="12.83203125" bestFit="1" customWidth="1"/>
    <col min="6" max="6" width="7.33203125" bestFit="1" customWidth="1"/>
    <col min="7" max="7" width="18.6640625" bestFit="1" customWidth="1"/>
    <col min="13" max="13" width="12.83203125" bestFit="1" customWidth="1"/>
    <col min="14" max="14" width="7.33203125" bestFit="1" customWidth="1"/>
    <col min="15" max="15" width="18.6640625" bestFit="1" customWidth="1"/>
    <col min="21" max="21" width="12.83203125" bestFit="1" customWidth="1"/>
    <col min="22" max="22" width="7.33203125" bestFit="1" customWidth="1"/>
    <col min="23" max="23" width="18.6640625" bestFit="1" customWidth="1"/>
  </cols>
  <sheetData>
    <row r="1" spans="1:23" ht="20">
      <c r="A1" s="1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I1" s="3" t="s">
        <v>9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8</v>
      </c>
      <c r="Q1" s="1" t="s">
        <v>86</v>
      </c>
      <c r="R1" s="6" t="s">
        <v>3</v>
      </c>
      <c r="S1" s="6" t="s">
        <v>4</v>
      </c>
      <c r="T1" s="6" t="s">
        <v>5</v>
      </c>
      <c r="U1" s="6" t="s">
        <v>6</v>
      </c>
      <c r="V1" s="6" t="s">
        <v>7</v>
      </c>
      <c r="W1" s="6" t="s">
        <v>8</v>
      </c>
    </row>
    <row r="2" spans="1:23">
      <c r="A2" s="2" t="s">
        <v>1</v>
      </c>
      <c r="B2">
        <v>220</v>
      </c>
      <c r="C2">
        <v>360</v>
      </c>
      <c r="E2">
        <f>B2/(C2+D2)</f>
        <v>0.61111111111111116</v>
      </c>
      <c r="F2" t="e">
        <f>B2/D2</f>
        <v>#DIV/0!</v>
      </c>
      <c r="G2">
        <f>B2-C2</f>
        <v>-140</v>
      </c>
      <c r="I2" s="4" t="s">
        <v>10</v>
      </c>
      <c r="J2">
        <v>480</v>
      </c>
      <c r="K2">
        <v>394</v>
      </c>
      <c r="M2">
        <f>J2/(K2+L2)</f>
        <v>1.218274111675127</v>
      </c>
      <c r="N2" t="e">
        <f t="shared" ref="N2:N13" si="0">J2/L2</f>
        <v>#DIV/0!</v>
      </c>
      <c r="O2">
        <f t="shared" ref="O2:O13" si="1">J2-K2</f>
        <v>86</v>
      </c>
      <c r="Q2" s="4" t="s">
        <v>21</v>
      </c>
      <c r="R2">
        <v>140</v>
      </c>
      <c r="S2">
        <v>313</v>
      </c>
    </row>
    <row r="3" spans="1:23">
      <c r="A3" s="2" t="s">
        <v>2</v>
      </c>
      <c r="B3">
        <v>380</v>
      </c>
      <c r="C3">
        <v>328</v>
      </c>
      <c r="D3">
        <v>892</v>
      </c>
      <c r="E3">
        <f>B3/(C3+D3)</f>
        <v>0.31147540983606559</v>
      </c>
      <c r="F3">
        <f>B3/D3</f>
        <v>0.42600896860986548</v>
      </c>
      <c r="G3">
        <f>B3-C3</f>
        <v>52</v>
      </c>
      <c r="I3" s="10" t="s">
        <v>11</v>
      </c>
      <c r="J3">
        <v>560</v>
      </c>
      <c r="K3">
        <v>562</v>
      </c>
      <c r="L3">
        <v>1533</v>
      </c>
      <c r="M3">
        <f t="shared" ref="M3:M13" si="2">J3/(K3+L3)</f>
        <v>0.26730310262529833</v>
      </c>
      <c r="N3">
        <f t="shared" si="0"/>
        <v>0.36529680365296802</v>
      </c>
      <c r="O3">
        <f t="shared" si="1"/>
        <v>-2</v>
      </c>
      <c r="Q3" s="4" t="s">
        <v>87</v>
      </c>
      <c r="R3">
        <v>260</v>
      </c>
      <c r="S3">
        <v>313</v>
      </c>
    </row>
    <row r="4" spans="1:23">
      <c r="I4" s="10" t="s">
        <v>12</v>
      </c>
      <c r="J4">
        <v>600</v>
      </c>
      <c r="K4">
        <v>303</v>
      </c>
      <c r="L4">
        <v>1677</v>
      </c>
      <c r="M4">
        <f t="shared" si="2"/>
        <v>0.30303030303030304</v>
      </c>
      <c r="N4">
        <f t="shared" si="0"/>
        <v>0.35778175313059035</v>
      </c>
      <c r="O4">
        <f t="shared" si="1"/>
        <v>297</v>
      </c>
      <c r="Q4" s="4" t="s">
        <v>88</v>
      </c>
      <c r="R4">
        <v>240</v>
      </c>
      <c r="S4">
        <v>305</v>
      </c>
    </row>
    <row r="5" spans="1:23">
      <c r="I5" s="5" t="s">
        <v>13</v>
      </c>
      <c r="J5">
        <v>460</v>
      </c>
      <c r="K5">
        <v>334</v>
      </c>
      <c r="M5">
        <f t="shared" si="2"/>
        <v>1.3772455089820359</v>
      </c>
      <c r="N5" t="e">
        <f t="shared" si="0"/>
        <v>#DIV/0!</v>
      </c>
      <c r="O5">
        <f t="shared" si="1"/>
        <v>126</v>
      </c>
      <c r="Q5" s="4" t="s">
        <v>89</v>
      </c>
      <c r="R5">
        <v>380</v>
      </c>
      <c r="S5">
        <v>305</v>
      </c>
    </row>
    <row r="6" spans="1:23" ht="20">
      <c r="A6" s="1" t="s">
        <v>23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I6" s="4" t="s">
        <v>14</v>
      </c>
      <c r="J6">
        <v>320</v>
      </c>
      <c r="K6">
        <v>267</v>
      </c>
      <c r="M6">
        <f t="shared" si="2"/>
        <v>1.1985018726591761</v>
      </c>
      <c r="N6" t="e">
        <f t="shared" si="0"/>
        <v>#DIV/0!</v>
      </c>
      <c r="O6">
        <f t="shared" si="1"/>
        <v>53</v>
      </c>
      <c r="Q6" s="4" t="s">
        <v>90</v>
      </c>
      <c r="R6">
        <v>340</v>
      </c>
      <c r="S6">
        <v>303</v>
      </c>
    </row>
    <row r="7" spans="1:23">
      <c r="A7" s="2" t="s">
        <v>24</v>
      </c>
      <c r="I7" s="4" t="s">
        <v>15</v>
      </c>
      <c r="J7">
        <v>360</v>
      </c>
      <c r="K7">
        <v>579</v>
      </c>
      <c r="M7">
        <f t="shared" si="2"/>
        <v>0.62176165803108807</v>
      </c>
      <c r="N7" t="e">
        <f t="shared" si="0"/>
        <v>#DIV/0!</v>
      </c>
      <c r="O7">
        <f t="shared" si="1"/>
        <v>-219</v>
      </c>
      <c r="Q7" s="4" t="s">
        <v>91</v>
      </c>
      <c r="R7">
        <v>500</v>
      </c>
      <c r="S7">
        <v>366</v>
      </c>
    </row>
    <row r="8" spans="1:23">
      <c r="A8" s="2" t="s">
        <v>25</v>
      </c>
      <c r="I8" s="4" t="s">
        <v>16</v>
      </c>
      <c r="O8">
        <f t="shared" si="1"/>
        <v>0</v>
      </c>
      <c r="Q8" s="4" t="s">
        <v>92</v>
      </c>
      <c r="R8">
        <v>500</v>
      </c>
      <c r="S8">
        <v>471</v>
      </c>
    </row>
    <row r="9" spans="1:23">
      <c r="A9" s="2" t="s">
        <v>26</v>
      </c>
      <c r="I9" s="4" t="s">
        <v>17</v>
      </c>
      <c r="J9">
        <v>160</v>
      </c>
      <c r="K9">
        <v>597</v>
      </c>
      <c r="M9">
        <f t="shared" si="2"/>
        <v>0.26800670016750416</v>
      </c>
      <c r="N9" t="e">
        <f t="shared" si="0"/>
        <v>#DIV/0!</v>
      </c>
      <c r="O9">
        <f t="shared" si="1"/>
        <v>-437</v>
      </c>
      <c r="Q9" s="4" t="s">
        <v>93</v>
      </c>
      <c r="R9">
        <v>460</v>
      </c>
      <c r="S9">
        <v>432</v>
      </c>
    </row>
    <row r="10" spans="1:23">
      <c r="A10" s="2" t="s">
        <v>27</v>
      </c>
      <c r="I10" s="4" t="s">
        <v>18</v>
      </c>
      <c r="J10">
        <v>360</v>
      </c>
      <c r="K10">
        <v>676</v>
      </c>
      <c r="M10">
        <f t="shared" si="2"/>
        <v>0.53254437869822491</v>
      </c>
      <c r="N10" t="e">
        <f t="shared" si="0"/>
        <v>#DIV/0!</v>
      </c>
      <c r="O10">
        <f t="shared" si="1"/>
        <v>-316</v>
      </c>
      <c r="Q10" s="4" t="s">
        <v>94</v>
      </c>
      <c r="R10">
        <v>560</v>
      </c>
      <c r="S10">
        <v>465</v>
      </c>
    </row>
    <row r="11" spans="1:23">
      <c r="A11" s="2" t="s">
        <v>28</v>
      </c>
      <c r="B11">
        <v>280</v>
      </c>
      <c r="C11">
        <v>629</v>
      </c>
      <c r="D11">
        <v>1807</v>
      </c>
      <c r="E11">
        <f>B11/(C11+D11)</f>
        <v>0.11494252873563218</v>
      </c>
      <c r="F11">
        <f t="shared" ref="F11" si="3">B11/D11</f>
        <v>0.1549529607083564</v>
      </c>
      <c r="G11">
        <f t="shared" ref="G11" si="4">B11-C11</f>
        <v>-349</v>
      </c>
      <c r="I11" s="4" t="s">
        <v>19</v>
      </c>
      <c r="J11">
        <v>180</v>
      </c>
      <c r="K11">
        <v>556</v>
      </c>
      <c r="L11" s="4">
        <v>2002</v>
      </c>
      <c r="M11">
        <f t="shared" si="2"/>
        <v>7.0367474589523069E-2</v>
      </c>
      <c r="N11">
        <f t="shared" si="0"/>
        <v>8.9910089910089905E-2</v>
      </c>
      <c r="O11">
        <f t="shared" si="1"/>
        <v>-376</v>
      </c>
      <c r="Q11" s="4" t="s">
        <v>95</v>
      </c>
      <c r="R11">
        <v>480</v>
      </c>
      <c r="S11">
        <v>439</v>
      </c>
    </row>
    <row r="12" spans="1:23">
      <c r="A12" s="2" t="s">
        <v>29</v>
      </c>
      <c r="I12" s="4" t="s">
        <v>20</v>
      </c>
      <c r="J12">
        <v>440</v>
      </c>
      <c r="K12">
        <v>405</v>
      </c>
      <c r="M12">
        <f t="shared" si="2"/>
        <v>1.0864197530864197</v>
      </c>
      <c r="N12" t="e">
        <f t="shared" si="0"/>
        <v>#DIV/0!</v>
      </c>
      <c r="O12">
        <f t="shared" si="1"/>
        <v>35</v>
      </c>
      <c r="Q12" s="4" t="s">
        <v>96</v>
      </c>
      <c r="R12">
        <v>540</v>
      </c>
      <c r="S12">
        <v>488</v>
      </c>
    </row>
    <row r="13" spans="1:23">
      <c r="A13" s="2" t="s">
        <v>30</v>
      </c>
      <c r="I13" s="4" t="s">
        <v>21</v>
      </c>
      <c r="J13">
        <v>360</v>
      </c>
      <c r="K13">
        <v>383</v>
      </c>
      <c r="M13">
        <f t="shared" si="2"/>
        <v>0.93994778067885121</v>
      </c>
      <c r="N13" t="e">
        <f t="shared" si="0"/>
        <v>#DIV/0!</v>
      </c>
      <c r="O13">
        <f t="shared" si="1"/>
        <v>-23</v>
      </c>
      <c r="Q13" s="4" t="s">
        <v>97</v>
      </c>
    </row>
    <row r="14" spans="1:23">
      <c r="A14" s="2" t="s">
        <v>31</v>
      </c>
      <c r="I14" s="10" t="s">
        <v>22</v>
      </c>
      <c r="J14">
        <v>300</v>
      </c>
      <c r="K14">
        <v>304</v>
      </c>
      <c r="L14">
        <v>1023</v>
      </c>
      <c r="M14">
        <f>J14/(K14+L14)</f>
        <v>0.22607385079125847</v>
      </c>
      <c r="N14">
        <f>J14/L14</f>
        <v>0.2932551319648094</v>
      </c>
      <c r="O14">
        <f>J14-K14</f>
        <v>-4</v>
      </c>
      <c r="Q14" s="4" t="s">
        <v>98</v>
      </c>
    </row>
    <row r="15" spans="1:23">
      <c r="A15" s="2" t="s">
        <v>32</v>
      </c>
      <c r="Q15" s="4" t="s">
        <v>99</v>
      </c>
      <c r="R15">
        <v>380</v>
      </c>
      <c r="S15">
        <v>690</v>
      </c>
    </row>
    <row r="16" spans="1:23">
      <c r="A16" s="2" t="s">
        <v>33</v>
      </c>
      <c r="Q16" s="4" t="s">
        <v>100</v>
      </c>
    </row>
    <row r="17" spans="1:23" ht="20">
      <c r="A17" s="2" t="s">
        <v>34</v>
      </c>
      <c r="I17" s="1" t="s">
        <v>47</v>
      </c>
      <c r="J17" s="6" t="s">
        <v>3</v>
      </c>
      <c r="K17" s="6" t="s">
        <v>4</v>
      </c>
      <c r="L17" s="6" t="s">
        <v>5</v>
      </c>
      <c r="M17" s="6" t="s">
        <v>6</v>
      </c>
      <c r="N17" s="6" t="s">
        <v>7</v>
      </c>
      <c r="O17" s="6" t="s">
        <v>8</v>
      </c>
      <c r="Q17" s="4" t="s">
        <v>101</v>
      </c>
    </row>
    <row r="18" spans="1:23">
      <c r="A18" s="2" t="s">
        <v>35</v>
      </c>
      <c r="B18">
        <v>360</v>
      </c>
      <c r="C18">
        <v>683</v>
      </c>
      <c r="E18">
        <f t="shared" ref="E18:E20" si="5">B18/(C18+D18)</f>
        <v>0.52708638360175697</v>
      </c>
      <c r="F18" t="e">
        <f>B18/D18</f>
        <v>#DIV/0!</v>
      </c>
      <c r="G18">
        <f>B18-C18</f>
        <v>-323</v>
      </c>
      <c r="I18" s="2" t="s">
        <v>48</v>
      </c>
      <c r="J18">
        <v>240</v>
      </c>
      <c r="K18">
        <v>479</v>
      </c>
      <c r="Q18" s="4" t="s">
        <v>102</v>
      </c>
    </row>
    <row r="19" spans="1:23">
      <c r="A19" s="2" t="s">
        <v>36</v>
      </c>
      <c r="B19">
        <v>420</v>
      </c>
      <c r="C19">
        <v>746</v>
      </c>
      <c r="E19">
        <f t="shared" si="5"/>
        <v>0.5630026809651475</v>
      </c>
      <c r="F19" t="e">
        <f t="shared" ref="F19:F20" si="6">B19/D19</f>
        <v>#DIV/0!</v>
      </c>
      <c r="G19">
        <f t="shared" ref="G19:G20" si="7">B19-C19</f>
        <v>-326</v>
      </c>
      <c r="I19" s="2" t="s">
        <v>49</v>
      </c>
      <c r="J19">
        <v>140</v>
      </c>
      <c r="K19">
        <v>572</v>
      </c>
    </row>
    <row r="20" spans="1:23">
      <c r="A20" s="2" t="s">
        <v>37</v>
      </c>
      <c r="B20">
        <v>460</v>
      </c>
      <c r="C20">
        <v>683</v>
      </c>
      <c r="D20">
        <v>1689</v>
      </c>
      <c r="E20">
        <f t="shared" si="5"/>
        <v>0.19392917369308602</v>
      </c>
      <c r="F20">
        <f t="shared" si="6"/>
        <v>0.27235050325636473</v>
      </c>
      <c r="G20">
        <f t="shared" si="7"/>
        <v>-223</v>
      </c>
      <c r="I20" s="2" t="s">
        <v>50</v>
      </c>
      <c r="J20">
        <v>400</v>
      </c>
      <c r="K20">
        <v>515</v>
      </c>
    </row>
    <row r="21" spans="1:23" ht="20">
      <c r="I21" s="2" t="s">
        <v>51</v>
      </c>
      <c r="J21">
        <v>380</v>
      </c>
      <c r="K21">
        <v>517</v>
      </c>
      <c r="Q21" s="1" t="s">
        <v>103</v>
      </c>
      <c r="R21" s="6" t="s">
        <v>3</v>
      </c>
      <c r="S21" s="6" t="s">
        <v>4</v>
      </c>
      <c r="T21" s="6" t="s">
        <v>5</v>
      </c>
      <c r="U21" s="6" t="s">
        <v>6</v>
      </c>
      <c r="V21" s="6" t="s">
        <v>7</v>
      </c>
      <c r="W21" s="6" t="s">
        <v>8</v>
      </c>
    </row>
    <row r="22" spans="1:23">
      <c r="I22" s="2" t="s">
        <v>52</v>
      </c>
      <c r="J22">
        <v>320</v>
      </c>
      <c r="K22">
        <v>448</v>
      </c>
      <c r="Q22" s="2" t="s">
        <v>48</v>
      </c>
      <c r="S22">
        <v>470</v>
      </c>
    </row>
    <row r="23" spans="1:23" ht="20">
      <c r="A23" s="1" t="s">
        <v>38</v>
      </c>
      <c r="B23" s="6" t="s">
        <v>3</v>
      </c>
      <c r="C23" s="6" t="s">
        <v>4</v>
      </c>
      <c r="D23" s="6" t="s">
        <v>5</v>
      </c>
      <c r="E23" s="6" t="s">
        <v>6</v>
      </c>
      <c r="F23" s="6" t="s">
        <v>7</v>
      </c>
      <c r="G23" s="6" t="s">
        <v>8</v>
      </c>
      <c r="I23" s="2" t="s">
        <v>53</v>
      </c>
      <c r="Q23" s="2" t="s">
        <v>104</v>
      </c>
    </row>
    <row r="24" spans="1:23">
      <c r="A24" s="2" t="s">
        <v>39</v>
      </c>
      <c r="B24">
        <v>400</v>
      </c>
      <c r="C24">
        <v>527</v>
      </c>
      <c r="E24">
        <f>B24/(C24+D24)</f>
        <v>0.75901328273244784</v>
      </c>
      <c r="F24" t="e">
        <f>B24/D24</f>
        <v>#DIV/0!</v>
      </c>
      <c r="G24">
        <f>B24-C24</f>
        <v>-127</v>
      </c>
      <c r="I24" s="2" t="s">
        <v>54</v>
      </c>
      <c r="J24">
        <v>280</v>
      </c>
      <c r="K24">
        <v>387</v>
      </c>
      <c r="Q24" s="2" t="s">
        <v>105</v>
      </c>
      <c r="R24">
        <v>220</v>
      </c>
      <c r="S24">
        <v>461</v>
      </c>
    </row>
    <row r="25" spans="1:23">
      <c r="A25" s="7" t="s">
        <v>40</v>
      </c>
      <c r="B25">
        <v>300</v>
      </c>
      <c r="C25">
        <v>708</v>
      </c>
      <c r="D25">
        <v>1968</v>
      </c>
      <c r="E25">
        <f t="shared" ref="E25:E30" si="8">B25/(C25+D25)</f>
        <v>0.11210762331838565</v>
      </c>
      <c r="F25">
        <f t="shared" ref="F25:F31" si="9">B25/D25</f>
        <v>0.1524390243902439</v>
      </c>
      <c r="G25">
        <f t="shared" ref="G25:G31" si="10">B25-C25</f>
        <v>-408</v>
      </c>
      <c r="I25" s="2" t="s">
        <v>55</v>
      </c>
      <c r="J25">
        <v>400</v>
      </c>
      <c r="K25">
        <v>306</v>
      </c>
      <c r="Q25" s="2" t="s">
        <v>106</v>
      </c>
      <c r="R25">
        <v>240</v>
      </c>
      <c r="S25">
        <v>493</v>
      </c>
    </row>
    <row r="26" spans="1:23">
      <c r="A26" s="2" t="s">
        <v>41</v>
      </c>
      <c r="G26">
        <f t="shared" si="10"/>
        <v>0</v>
      </c>
      <c r="I26" s="2" t="s">
        <v>56</v>
      </c>
      <c r="K26">
        <v>391</v>
      </c>
      <c r="Q26" s="2" t="s">
        <v>107</v>
      </c>
      <c r="R26">
        <v>240</v>
      </c>
      <c r="S26">
        <v>460</v>
      </c>
    </row>
    <row r="27" spans="1:23">
      <c r="A27" s="2" t="s">
        <v>42</v>
      </c>
      <c r="B27">
        <v>420</v>
      </c>
      <c r="C27">
        <v>572</v>
      </c>
      <c r="E27">
        <f t="shared" si="8"/>
        <v>0.73426573426573427</v>
      </c>
      <c r="F27" t="e">
        <f t="shared" si="9"/>
        <v>#DIV/0!</v>
      </c>
      <c r="G27">
        <f t="shared" si="10"/>
        <v>-152</v>
      </c>
      <c r="Q27" s="2" t="s">
        <v>108</v>
      </c>
      <c r="R27">
        <v>320</v>
      </c>
      <c r="S27">
        <v>472</v>
      </c>
    </row>
    <row r="28" spans="1:23">
      <c r="A28" s="2" t="s">
        <v>43</v>
      </c>
      <c r="B28">
        <v>480</v>
      </c>
      <c r="C28">
        <v>545</v>
      </c>
      <c r="E28">
        <f t="shared" si="8"/>
        <v>0.88073394495412849</v>
      </c>
      <c r="F28" t="e">
        <f t="shared" si="9"/>
        <v>#DIV/0!</v>
      </c>
      <c r="G28">
        <f t="shared" si="10"/>
        <v>-65</v>
      </c>
      <c r="Q28" s="2" t="s">
        <v>109</v>
      </c>
      <c r="R28">
        <v>500</v>
      </c>
      <c r="S28">
        <v>462</v>
      </c>
    </row>
    <row r="29" spans="1:23" ht="20">
      <c r="A29" s="2" t="s">
        <v>44</v>
      </c>
      <c r="B29">
        <v>740</v>
      </c>
      <c r="C29">
        <v>665</v>
      </c>
      <c r="D29">
        <v>1840</v>
      </c>
      <c r="E29">
        <f t="shared" si="8"/>
        <v>0.29540918163672653</v>
      </c>
      <c r="F29">
        <f t="shared" si="9"/>
        <v>0.40217391304347827</v>
      </c>
      <c r="G29">
        <f t="shared" si="10"/>
        <v>75</v>
      </c>
      <c r="I29" s="1" t="s">
        <v>57</v>
      </c>
      <c r="J29" s="6" t="s">
        <v>3</v>
      </c>
      <c r="K29" s="6" t="s">
        <v>4</v>
      </c>
      <c r="L29" s="6" t="s">
        <v>5</v>
      </c>
      <c r="M29" s="6" t="s">
        <v>6</v>
      </c>
      <c r="N29" s="6" t="s">
        <v>7</v>
      </c>
      <c r="O29" s="6" t="s">
        <v>8</v>
      </c>
      <c r="Q29" s="2" t="s">
        <v>110</v>
      </c>
      <c r="R29">
        <v>500</v>
      </c>
      <c r="S29">
        <v>522</v>
      </c>
    </row>
    <row r="30" spans="1:23">
      <c r="A30" s="2" t="s">
        <v>45</v>
      </c>
      <c r="B30">
        <v>700</v>
      </c>
      <c r="C30">
        <v>541</v>
      </c>
      <c r="D30">
        <v>1832</v>
      </c>
      <c r="E30">
        <f t="shared" si="8"/>
        <v>0.29498525073746312</v>
      </c>
      <c r="F30">
        <f t="shared" si="9"/>
        <v>0.38209606986899564</v>
      </c>
      <c r="G30">
        <f t="shared" si="10"/>
        <v>159</v>
      </c>
      <c r="I30" s="2" t="s">
        <v>48</v>
      </c>
      <c r="Q30" s="2" t="s">
        <v>111</v>
      </c>
      <c r="R30">
        <v>200</v>
      </c>
      <c r="S30">
        <v>513</v>
      </c>
    </row>
    <row r="31" spans="1:23">
      <c r="A31" s="2" t="s">
        <v>46</v>
      </c>
      <c r="B31">
        <v>820</v>
      </c>
      <c r="C31">
        <v>618</v>
      </c>
      <c r="E31">
        <f>B31/(C31+D31)</f>
        <v>1.3268608414239482</v>
      </c>
      <c r="F31" t="e">
        <f t="shared" si="9"/>
        <v>#DIV/0!</v>
      </c>
      <c r="G31">
        <f t="shared" si="10"/>
        <v>202</v>
      </c>
      <c r="I31" s="2" t="s">
        <v>58</v>
      </c>
      <c r="K31">
        <v>424</v>
      </c>
      <c r="M31">
        <f>J31/(K31+L31)</f>
        <v>0</v>
      </c>
      <c r="N31" t="e">
        <f t="shared" ref="N31:N32" si="11">J31/L31</f>
        <v>#DIV/0!</v>
      </c>
      <c r="O31">
        <f t="shared" ref="O31:O32" si="12">J31-K31</f>
        <v>-424</v>
      </c>
      <c r="Q31" s="2" t="s">
        <v>112</v>
      </c>
      <c r="R31">
        <v>600</v>
      </c>
      <c r="S31">
        <v>385</v>
      </c>
    </row>
    <row r="32" spans="1:23">
      <c r="I32" s="2" t="s">
        <v>59</v>
      </c>
      <c r="K32">
        <v>668</v>
      </c>
      <c r="M32">
        <f t="shared" ref="M32:M35" si="13">J32/(K32+L32)</f>
        <v>0</v>
      </c>
      <c r="N32" t="e">
        <f t="shared" si="11"/>
        <v>#DIV/0!</v>
      </c>
      <c r="O32">
        <f t="shared" si="12"/>
        <v>-668</v>
      </c>
      <c r="Q32" s="2" t="s">
        <v>113</v>
      </c>
      <c r="R32">
        <v>560</v>
      </c>
      <c r="S32">
        <v>542</v>
      </c>
    </row>
    <row r="33" spans="1:19">
      <c r="I33" s="7" t="s">
        <v>60</v>
      </c>
      <c r="J33">
        <v>680</v>
      </c>
      <c r="K33">
        <v>588</v>
      </c>
      <c r="L33">
        <v>1682</v>
      </c>
      <c r="M33">
        <f t="shared" si="13"/>
        <v>0.29955947136563876</v>
      </c>
      <c r="N33" t="e">
        <f>L33/#REF!</f>
        <v>#REF!</v>
      </c>
      <c r="O33">
        <f>L33-K33</f>
        <v>1094</v>
      </c>
      <c r="Q33" s="2" t="s">
        <v>114</v>
      </c>
      <c r="S33">
        <v>340</v>
      </c>
    </row>
    <row r="34" spans="1:19" ht="20">
      <c r="A34" s="1" t="s">
        <v>63</v>
      </c>
      <c r="B34" s="6" t="s">
        <v>3</v>
      </c>
      <c r="C34" s="6" t="s">
        <v>4</v>
      </c>
      <c r="D34" s="6" t="s">
        <v>5</v>
      </c>
      <c r="E34" s="6" t="s">
        <v>6</v>
      </c>
      <c r="F34" s="6" t="s">
        <v>7</v>
      </c>
      <c r="G34" s="6" t="s">
        <v>8</v>
      </c>
      <c r="I34" s="2" t="s">
        <v>61</v>
      </c>
      <c r="J34">
        <v>400</v>
      </c>
      <c r="K34">
        <v>622</v>
      </c>
      <c r="M34">
        <f t="shared" si="13"/>
        <v>0.64308681672025725</v>
      </c>
      <c r="N34" t="e">
        <f>J34/L34</f>
        <v>#DIV/0!</v>
      </c>
      <c r="O34">
        <f>J34-K34</f>
        <v>-222</v>
      </c>
      <c r="Q34" s="2" t="s">
        <v>115</v>
      </c>
      <c r="R34">
        <v>440</v>
      </c>
      <c r="S34">
        <v>325</v>
      </c>
    </row>
    <row r="35" spans="1:19">
      <c r="A35" s="2" t="s">
        <v>64</v>
      </c>
      <c r="I35" s="2" t="s">
        <v>62</v>
      </c>
      <c r="J35">
        <v>540</v>
      </c>
      <c r="K35">
        <v>414</v>
      </c>
      <c r="M35">
        <f t="shared" si="13"/>
        <v>1.3043478260869565</v>
      </c>
      <c r="N35" t="e">
        <f>J35/L35</f>
        <v>#DIV/0!</v>
      </c>
      <c r="O35">
        <f>J35-K35</f>
        <v>126</v>
      </c>
      <c r="Q35" s="2" t="s">
        <v>116</v>
      </c>
      <c r="R35">
        <v>300</v>
      </c>
      <c r="S35">
        <v>0</v>
      </c>
    </row>
    <row r="36" spans="1:19">
      <c r="A36" s="2" t="s">
        <v>65</v>
      </c>
      <c r="Q36" s="2" t="s">
        <v>117</v>
      </c>
      <c r="R36">
        <v>440</v>
      </c>
      <c r="S36">
        <v>394</v>
      </c>
    </row>
    <row r="37" spans="1:19">
      <c r="A37" s="2" t="s">
        <v>66</v>
      </c>
      <c r="Q37" s="2" t="s">
        <v>118</v>
      </c>
      <c r="R37">
        <v>380</v>
      </c>
      <c r="S37">
        <v>425</v>
      </c>
    </row>
    <row r="38" spans="1:19">
      <c r="A38" s="2" t="s">
        <v>67</v>
      </c>
      <c r="Q38" s="2" t="s">
        <v>119</v>
      </c>
      <c r="R38">
        <v>300</v>
      </c>
      <c r="S38">
        <v>347</v>
      </c>
    </row>
    <row r="39" spans="1:19">
      <c r="A39" s="2" t="s">
        <v>68</v>
      </c>
      <c r="Q39" s="2" t="s">
        <v>120</v>
      </c>
      <c r="R39">
        <v>300</v>
      </c>
      <c r="S39">
        <v>436</v>
      </c>
    </row>
    <row r="40" spans="1:19">
      <c r="A40" s="2" t="s">
        <v>69</v>
      </c>
      <c r="Q40" s="2" t="s">
        <v>121</v>
      </c>
      <c r="R40">
        <v>220</v>
      </c>
      <c r="S40">
        <v>414</v>
      </c>
    </row>
    <row r="41" spans="1:19">
      <c r="A41" s="2" t="s">
        <v>70</v>
      </c>
      <c r="C41">
        <v>445</v>
      </c>
      <c r="Q41" s="2" t="s">
        <v>122</v>
      </c>
    </row>
    <row r="42" spans="1:19">
      <c r="A42" s="2" t="s">
        <v>71</v>
      </c>
      <c r="C42">
        <v>629</v>
      </c>
      <c r="Q42" s="2" t="s">
        <v>85</v>
      </c>
    </row>
    <row r="43" spans="1:19">
      <c r="A43" s="2" t="s">
        <v>72</v>
      </c>
      <c r="C43">
        <v>488</v>
      </c>
    </row>
    <row r="44" spans="1:19">
      <c r="A44" s="2" t="s">
        <v>73</v>
      </c>
      <c r="C44">
        <v>572</v>
      </c>
    </row>
    <row r="45" spans="1:19">
      <c r="A45" s="2" t="s">
        <v>74</v>
      </c>
      <c r="C45">
        <v>734</v>
      </c>
    </row>
    <row r="46" spans="1:19">
      <c r="A46" s="2" t="s">
        <v>75</v>
      </c>
      <c r="C46">
        <v>474</v>
      </c>
    </row>
    <row r="47" spans="1:19">
      <c r="A47" s="2" t="s">
        <v>76</v>
      </c>
      <c r="C47">
        <v>405</v>
      </c>
    </row>
    <row r="48" spans="1:19">
      <c r="A48" s="2" t="s">
        <v>77</v>
      </c>
      <c r="C48">
        <v>450</v>
      </c>
    </row>
    <row r="49" spans="1:3">
      <c r="A49" s="2" t="s">
        <v>78</v>
      </c>
      <c r="C49">
        <v>462</v>
      </c>
    </row>
    <row r="50" spans="1:3">
      <c r="A50" s="2" t="s">
        <v>79</v>
      </c>
      <c r="C50">
        <v>359</v>
      </c>
    </row>
    <row r="51" spans="1:3">
      <c r="A51" s="2" t="s">
        <v>80</v>
      </c>
      <c r="C51">
        <v>360</v>
      </c>
    </row>
    <row r="52" spans="1:3">
      <c r="A52" s="2" t="s">
        <v>81</v>
      </c>
      <c r="C52">
        <v>483</v>
      </c>
    </row>
    <row r="53" spans="1:3">
      <c r="A53" s="2" t="s">
        <v>82</v>
      </c>
      <c r="C53">
        <v>346</v>
      </c>
    </row>
    <row r="54" spans="1:3">
      <c r="A54" s="2" t="s">
        <v>83</v>
      </c>
      <c r="C54">
        <v>376</v>
      </c>
    </row>
    <row r="55" spans="1:3">
      <c r="A55" s="2" t="s">
        <v>84</v>
      </c>
      <c r="C55">
        <v>255</v>
      </c>
    </row>
    <row r="56" spans="1:3">
      <c r="A56" s="2" t="s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58" workbookViewId="0">
      <selection activeCell="B62" sqref="B62:C96"/>
    </sheetView>
  </sheetViews>
  <sheetFormatPr baseColWidth="10" defaultRowHeight="15" x14ac:dyDescent="0"/>
  <cols>
    <col min="1" max="1" width="32" style="2" bestFit="1" customWidth="1"/>
    <col min="2" max="7" width="10.83203125" style="2"/>
    <col min="8" max="8" width="15.33203125" style="2" bestFit="1" customWidth="1"/>
    <col min="9" max="16384" width="10.83203125" style="2"/>
  </cols>
  <sheetData>
    <row r="1" spans="1:9" ht="20">
      <c r="A1" s="8" t="s">
        <v>123</v>
      </c>
      <c r="B1" s="2" t="s">
        <v>196</v>
      </c>
      <c r="C1" s="2" t="s">
        <v>201</v>
      </c>
      <c r="E1" s="8" t="s">
        <v>195</v>
      </c>
      <c r="F1" s="2" t="s">
        <v>201</v>
      </c>
      <c r="H1" s="8" t="s">
        <v>193</v>
      </c>
      <c r="I1" s="2" t="s">
        <v>201</v>
      </c>
    </row>
    <row r="2" spans="1:9">
      <c r="A2" s="2" t="s">
        <v>124</v>
      </c>
      <c r="B2" s="2">
        <v>0.40200000000000002</v>
      </c>
      <c r="C2" s="2">
        <v>2.8E-11</v>
      </c>
      <c r="E2" s="2">
        <v>0.61350210999999999</v>
      </c>
      <c r="F2" s="2">
        <v>2.8E-11</v>
      </c>
      <c r="H2" s="2">
        <v>727</v>
      </c>
      <c r="I2" s="2">
        <v>2.8E-11</v>
      </c>
    </row>
    <row r="3" spans="1:9">
      <c r="A3" s="2" t="s">
        <v>125</v>
      </c>
      <c r="C3" s="2">
        <v>1.2000000000000001E-11</v>
      </c>
      <c r="F3" s="2">
        <v>1.2000000000000001E-11</v>
      </c>
      <c r="I3" s="2">
        <v>1.2000000000000001E-11</v>
      </c>
    </row>
    <row r="4" spans="1:9">
      <c r="A4" s="2" t="s">
        <v>126</v>
      </c>
      <c r="B4" s="2">
        <v>0.36796671866874675</v>
      </c>
      <c r="C4" s="2">
        <v>6.6599999999999995E-11</v>
      </c>
      <c r="E4" s="2">
        <v>0.56562749800000001</v>
      </c>
      <c r="F4" s="2">
        <v>6.6599999999999995E-11</v>
      </c>
      <c r="H4" s="2">
        <v>707.6</v>
      </c>
      <c r="I4" s="2">
        <v>6.6599999999999995E-11</v>
      </c>
    </row>
    <row r="5" spans="1:9">
      <c r="A5" s="2" t="s">
        <v>127</v>
      </c>
      <c r="B5" s="2">
        <v>0.38682840427244919</v>
      </c>
      <c r="C5" s="2">
        <v>2.27E-11</v>
      </c>
      <c r="E5" s="2">
        <v>0.60018321100000005</v>
      </c>
      <c r="F5" s="2">
        <v>2.27E-11</v>
      </c>
      <c r="H5" s="2">
        <v>720.7</v>
      </c>
      <c r="I5" s="2">
        <v>2.27E-11</v>
      </c>
    </row>
    <row r="6" spans="1:9">
      <c r="A6" s="2" t="s">
        <v>128</v>
      </c>
      <c r="B6" s="2">
        <v>0.40088660245183894</v>
      </c>
      <c r="C6" s="2">
        <v>9.8000000000000011E-12</v>
      </c>
      <c r="E6" s="2">
        <v>0.62494667690470096</v>
      </c>
      <c r="F6" s="2">
        <v>9.8000000000000011E-12</v>
      </c>
      <c r="H6" s="2">
        <v>732.5</v>
      </c>
      <c r="I6" s="2">
        <v>9.8000000000000011E-12</v>
      </c>
    </row>
    <row r="7" spans="1:9">
      <c r="A7" s="2" t="s">
        <v>129</v>
      </c>
      <c r="B7" s="2">
        <v>0.40305285042127154</v>
      </c>
      <c r="C7" s="2">
        <v>4.0999999999999999E-12</v>
      </c>
      <c r="E7" s="2">
        <v>0.629335384</v>
      </c>
      <c r="F7" s="2">
        <v>4.0999999999999999E-12</v>
      </c>
      <c r="H7" s="2">
        <v>736.7</v>
      </c>
      <c r="I7" s="2">
        <v>4.0999999999999999E-12</v>
      </c>
    </row>
    <row r="8" spans="1:9">
      <c r="A8" s="2" t="s">
        <v>130</v>
      </c>
      <c r="B8" s="2">
        <v>0.403267364727811</v>
      </c>
      <c r="C8" s="2">
        <v>1.5000000000000001E-12</v>
      </c>
      <c r="E8" s="2">
        <v>0.63001027700000001</v>
      </c>
      <c r="F8" s="2">
        <v>1.5000000000000001E-12</v>
      </c>
      <c r="H8" s="2">
        <v>735.6</v>
      </c>
      <c r="I8" s="2">
        <v>1.5000000000000001E-12</v>
      </c>
    </row>
    <row r="9" spans="1:9">
      <c r="A9" s="2" t="s">
        <v>131</v>
      </c>
      <c r="B9" s="2">
        <v>0.39519183270212416</v>
      </c>
      <c r="C9" s="2">
        <v>9.9999999999999994E-12</v>
      </c>
      <c r="E9" s="2">
        <v>0.628711142</v>
      </c>
      <c r="F9" s="2">
        <v>9.9999999999999994E-12</v>
      </c>
      <c r="H9" s="2">
        <v>720</v>
      </c>
      <c r="I9" s="2">
        <v>9.9999999999999994E-12</v>
      </c>
    </row>
    <row r="10" spans="1:9">
      <c r="A10" s="2" t="s">
        <v>132</v>
      </c>
      <c r="B10" s="2">
        <v>0.4151867728107777</v>
      </c>
      <c r="C10" s="2">
        <v>1.3999999999999999E-12</v>
      </c>
      <c r="E10" s="2">
        <v>0.67597208399999997</v>
      </c>
      <c r="F10" s="2">
        <v>1.3999999999999999E-12</v>
      </c>
      <c r="H10" s="2">
        <v>678</v>
      </c>
      <c r="I10" s="2">
        <v>1.3999999999999999E-12</v>
      </c>
    </row>
    <row r="11" spans="1:9">
      <c r="A11" s="2" t="s">
        <v>133</v>
      </c>
      <c r="B11" s="2">
        <v>0.41957186544342506</v>
      </c>
      <c r="C11" s="2">
        <v>1.3999999999999999E-12</v>
      </c>
      <c r="E11" s="2">
        <v>0.68190854899999997</v>
      </c>
      <c r="F11" s="2">
        <v>1.3999999999999999E-12</v>
      </c>
      <c r="H11" s="2">
        <v>686</v>
      </c>
      <c r="I11" s="2">
        <v>1.3999999999999999E-12</v>
      </c>
    </row>
    <row r="12" spans="1:9">
      <c r="A12" s="2" t="s">
        <v>134</v>
      </c>
      <c r="B12" s="2">
        <v>0.4150710315009265</v>
      </c>
      <c r="C12" s="2">
        <v>1.3999999999999999E-12</v>
      </c>
      <c r="E12" s="2">
        <v>0.67469879499999996</v>
      </c>
      <c r="F12" s="2">
        <v>1.3999999999999999E-12</v>
      </c>
      <c r="H12" s="2">
        <v>672</v>
      </c>
      <c r="I12" s="2">
        <v>1.3999999999999999E-12</v>
      </c>
    </row>
    <row r="13" spans="1:9">
      <c r="A13" s="2" t="s">
        <v>135</v>
      </c>
      <c r="B13" s="2">
        <v>0.4238095238095238</v>
      </c>
      <c r="C13" s="2">
        <v>4.9999999999999997E-12</v>
      </c>
      <c r="E13" s="2">
        <v>0.673604541</v>
      </c>
      <c r="F13" s="2">
        <v>4.9999999999999997E-12</v>
      </c>
      <c r="H13" s="2">
        <v>712</v>
      </c>
      <c r="I13" s="2">
        <v>4.9999999999999997E-12</v>
      </c>
    </row>
    <row r="14" spans="1:9">
      <c r="A14" s="2" t="s">
        <v>136</v>
      </c>
      <c r="B14" s="2">
        <v>0.40360458765701801</v>
      </c>
      <c r="C14" s="2">
        <v>1.25E-11</v>
      </c>
      <c r="E14" s="2">
        <v>0.61276948600000003</v>
      </c>
      <c r="F14" s="2">
        <v>1.25E-11</v>
      </c>
      <c r="H14" s="2">
        <v>739</v>
      </c>
      <c r="I14" s="2">
        <v>1.25E-11</v>
      </c>
    </row>
    <row r="15" spans="1:9">
      <c r="A15" s="2" t="s">
        <v>137</v>
      </c>
      <c r="B15" s="2">
        <v>0.39742212674543503</v>
      </c>
      <c r="C15" s="2">
        <v>1.7500000000000001E-11</v>
      </c>
      <c r="E15" s="2">
        <v>0.597255851</v>
      </c>
      <c r="F15" s="2">
        <v>1.7500000000000001E-11</v>
      </c>
      <c r="H15" s="2">
        <v>740</v>
      </c>
      <c r="I15" s="2">
        <v>1.7500000000000001E-11</v>
      </c>
    </row>
    <row r="16" spans="1:9">
      <c r="A16" s="2" t="s">
        <v>138</v>
      </c>
      <c r="B16" s="2">
        <v>0.40232429441062534</v>
      </c>
      <c r="C16" s="2">
        <v>2.8E-11</v>
      </c>
      <c r="E16" s="2">
        <v>0.61350210999999999</v>
      </c>
      <c r="F16" s="2">
        <v>2.8E-11</v>
      </c>
      <c r="H16" s="2">
        <v>727</v>
      </c>
      <c r="I16" s="2">
        <v>2.8E-11</v>
      </c>
    </row>
    <row r="17" spans="1:9">
      <c r="A17" s="2" t="s">
        <v>139</v>
      </c>
      <c r="B17" s="2">
        <v>0.39411593358578506</v>
      </c>
      <c r="C17" s="2">
        <v>3.4499999999999997E-11</v>
      </c>
      <c r="E17" s="2">
        <v>0.60160071100000001</v>
      </c>
      <c r="F17" s="2">
        <v>3.4499999999999997E-11</v>
      </c>
      <c r="H17" s="2">
        <v>541.20000000000005</v>
      </c>
      <c r="I17" s="2">
        <v>3.4499999999999997E-11</v>
      </c>
    </row>
    <row r="18" spans="1:9">
      <c r="A18" s="2" t="s">
        <v>140</v>
      </c>
      <c r="B18" s="2">
        <v>0.42014742014742013</v>
      </c>
      <c r="C18" s="2">
        <v>2.25E-11</v>
      </c>
      <c r="E18" s="2">
        <v>0.65532934099999995</v>
      </c>
      <c r="F18" s="2">
        <v>2.25E-11</v>
      </c>
      <c r="H18" s="2">
        <v>547.20000000000005</v>
      </c>
      <c r="I18" s="2">
        <v>2.25E-11</v>
      </c>
    </row>
    <row r="19" spans="1:9">
      <c r="A19" s="2" t="s">
        <v>141</v>
      </c>
      <c r="B19" s="2">
        <v>0.3888722704157942</v>
      </c>
      <c r="C19" s="2">
        <v>3.59E-11</v>
      </c>
      <c r="E19" s="2">
        <v>0.59218767800000005</v>
      </c>
      <c r="F19" s="2">
        <v>3.59E-11</v>
      </c>
      <c r="H19" s="2">
        <v>520</v>
      </c>
      <c r="I19" s="2">
        <v>3.59E-11</v>
      </c>
    </row>
    <row r="20" spans="1:9">
      <c r="A20" s="2" t="s">
        <v>142</v>
      </c>
      <c r="B20" s="2">
        <v>0.42075017473013898</v>
      </c>
      <c r="C20" s="2">
        <v>1.8800000000000002E-11</v>
      </c>
      <c r="E20" s="2">
        <v>0.65872340399999996</v>
      </c>
      <c r="F20" s="2">
        <v>1.8800000000000002E-11</v>
      </c>
      <c r="H20" s="2">
        <v>541.79999999999995</v>
      </c>
      <c r="I20" s="2">
        <v>1.8800000000000002E-11</v>
      </c>
    </row>
    <row r="21" spans="1:9">
      <c r="A21" s="2" t="s">
        <v>143</v>
      </c>
      <c r="B21" s="2">
        <v>0.4576976421636616</v>
      </c>
      <c r="C21" s="2">
        <v>1E-13</v>
      </c>
      <c r="E21" s="2">
        <v>0.771028037</v>
      </c>
      <c r="F21" s="2">
        <v>1E-13</v>
      </c>
      <c r="H21" s="2">
        <v>660</v>
      </c>
      <c r="I21" s="2">
        <v>1E-13</v>
      </c>
    </row>
    <row r="22" spans="1:9">
      <c r="A22" s="2" t="s">
        <v>144</v>
      </c>
      <c r="B22" s="2">
        <v>0.38937674020132795</v>
      </c>
      <c r="C22" s="2">
        <v>1E-10</v>
      </c>
      <c r="E22" s="2">
        <v>0.62196373599999999</v>
      </c>
      <c r="F22" s="2">
        <v>1E-10</v>
      </c>
      <c r="H22" s="2">
        <v>727.2</v>
      </c>
      <c r="I22" s="2">
        <v>1E-10</v>
      </c>
    </row>
    <row r="23" spans="1:9">
      <c r="A23" s="2" t="s">
        <v>145</v>
      </c>
      <c r="B23" s="2">
        <v>0.40594925634295714</v>
      </c>
      <c r="C23" s="2">
        <v>5.0000000000000002E-11</v>
      </c>
      <c r="E23" s="2">
        <v>0.64714086500000001</v>
      </c>
      <c r="F23" s="2">
        <v>5.0000000000000002E-11</v>
      </c>
      <c r="H23" s="2">
        <v>464</v>
      </c>
      <c r="I23" s="2">
        <v>5.0000000000000002E-11</v>
      </c>
    </row>
    <row r="24" spans="1:9">
      <c r="A24" s="2" t="s">
        <v>146</v>
      </c>
      <c r="B24" s="2">
        <v>0.41239515377446412</v>
      </c>
      <c r="C24" s="2">
        <v>3.9999999999999998E-11</v>
      </c>
      <c r="E24" s="2">
        <v>0.68024596500000001</v>
      </c>
      <c r="F24" s="2">
        <v>3.9999999999999998E-11</v>
      </c>
      <c r="H24" s="2">
        <v>885</v>
      </c>
      <c r="I24" s="2">
        <v>3.9999999999999998E-11</v>
      </c>
    </row>
    <row r="25" spans="1:9">
      <c r="A25" s="2" t="s">
        <v>147</v>
      </c>
      <c r="B25" s="2">
        <v>0.46875</v>
      </c>
      <c r="C25" s="2">
        <v>6.7000000000000005E-14</v>
      </c>
      <c r="E25" s="2">
        <v>0.79136690600000004</v>
      </c>
      <c r="F25" s="2">
        <v>6.7000000000000005E-14</v>
      </c>
      <c r="H25" s="2">
        <v>660</v>
      </c>
      <c r="I25" s="2">
        <v>6.7000000000000005E-14</v>
      </c>
    </row>
    <row r="26" spans="1:9">
      <c r="A26" s="2" t="s">
        <v>148</v>
      </c>
      <c r="B26" s="2">
        <v>0.45704467353951889</v>
      </c>
      <c r="C26" s="2">
        <v>8.3E-14</v>
      </c>
      <c r="E26" s="2">
        <v>0.76349024099999996</v>
      </c>
      <c r="F26" s="2">
        <v>8.3E-14</v>
      </c>
      <c r="H26" s="2">
        <v>665</v>
      </c>
      <c r="I26" s="2">
        <v>8.3E-14</v>
      </c>
    </row>
    <row r="27" spans="1:9">
      <c r="A27" s="2" t="s">
        <v>149</v>
      </c>
      <c r="B27" s="2">
        <v>0.436</v>
      </c>
      <c r="C27" s="2">
        <v>1.3300000000000001E-13</v>
      </c>
      <c r="E27" s="2">
        <v>0.70171673800000001</v>
      </c>
      <c r="F27" s="2">
        <v>1.3300000000000001E-13</v>
      </c>
      <c r="H27" s="2">
        <v>654</v>
      </c>
      <c r="I27" s="2">
        <v>1.3300000000000001E-13</v>
      </c>
    </row>
    <row r="28" spans="1:9">
      <c r="A28" s="2" t="s">
        <v>150</v>
      </c>
      <c r="B28" s="2">
        <v>0.44355909694555112</v>
      </c>
      <c r="C28" s="2">
        <v>1.4999999999999999E-13</v>
      </c>
      <c r="E28" s="2">
        <v>0.73406593399999998</v>
      </c>
      <c r="F28" s="2">
        <v>1.4999999999999999E-13</v>
      </c>
      <c r="H28" s="2">
        <v>668</v>
      </c>
      <c r="I28" s="2">
        <v>1.4999999999999999E-13</v>
      </c>
    </row>
    <row r="29" spans="1:9">
      <c r="A29" s="2" t="s">
        <v>151</v>
      </c>
      <c r="B29" s="2">
        <v>0.45638945233265721</v>
      </c>
      <c r="C29" s="2">
        <v>1E-13</v>
      </c>
      <c r="E29" s="2">
        <v>0.76357466100000004</v>
      </c>
      <c r="F29" s="2">
        <v>1E-13</v>
      </c>
      <c r="H29" s="2">
        <v>675</v>
      </c>
      <c r="I29" s="2">
        <v>1E-13</v>
      </c>
    </row>
    <row r="30" spans="1:9">
      <c r="A30" s="2" t="s">
        <v>152</v>
      </c>
      <c r="B30" s="2">
        <v>0.45827538247566063</v>
      </c>
      <c r="C30" s="2">
        <v>8.3E-14</v>
      </c>
      <c r="E30" s="2">
        <v>0.765389082</v>
      </c>
      <c r="F30" s="2">
        <v>8.3E-14</v>
      </c>
      <c r="H30" s="2">
        <v>659</v>
      </c>
      <c r="I30" s="2">
        <v>8.3E-14</v>
      </c>
    </row>
    <row r="31" spans="1:9">
      <c r="A31" s="2" t="s">
        <v>153</v>
      </c>
      <c r="B31" s="2">
        <v>0.43104596935376416</v>
      </c>
      <c r="C31" s="2">
        <v>1.3300000000000001E-13</v>
      </c>
      <c r="E31" s="2">
        <v>0.69644779300000004</v>
      </c>
      <c r="F31" s="2">
        <v>1.3300000000000001E-13</v>
      </c>
      <c r="H31" s="2">
        <v>647</v>
      </c>
      <c r="I31" s="2">
        <v>1.3300000000000001E-13</v>
      </c>
    </row>
    <row r="32" spans="1:9">
      <c r="A32" s="2" t="s">
        <v>154</v>
      </c>
      <c r="B32" s="2">
        <v>0.37299771167048057</v>
      </c>
      <c r="C32" s="2">
        <v>1.7819999999999999E-10</v>
      </c>
      <c r="E32" s="2">
        <v>0.57938388600000001</v>
      </c>
      <c r="F32" s="2">
        <v>1.7819999999999999E-10</v>
      </c>
      <c r="H32" s="2">
        <v>489</v>
      </c>
      <c r="I32" s="2">
        <v>1.7819999999999999E-10</v>
      </c>
    </row>
    <row r="33" spans="1:9">
      <c r="A33" s="2" t="s">
        <v>155</v>
      </c>
      <c r="B33" s="2">
        <v>0.39636075949367089</v>
      </c>
      <c r="C33" s="2">
        <v>3E-11</v>
      </c>
      <c r="E33" s="2">
        <v>0.622360248</v>
      </c>
      <c r="F33" s="2">
        <v>3E-11</v>
      </c>
      <c r="H33" s="2">
        <v>501</v>
      </c>
      <c r="I33" s="2">
        <v>3E-11</v>
      </c>
    </row>
    <row r="34" spans="1:9">
      <c r="A34" s="2" t="s">
        <v>156</v>
      </c>
      <c r="B34" s="2">
        <v>0.37903225806451613</v>
      </c>
      <c r="C34" s="2">
        <v>4.6100000000000001E-11</v>
      </c>
      <c r="E34" s="2">
        <v>0.59493670899999995</v>
      </c>
      <c r="F34" s="2">
        <v>4.6100000000000001E-11</v>
      </c>
      <c r="H34" s="2">
        <v>470</v>
      </c>
      <c r="I34" s="2">
        <v>4.6100000000000001E-11</v>
      </c>
    </row>
    <row r="35" spans="1:9">
      <c r="A35" s="2" t="s">
        <v>157</v>
      </c>
      <c r="B35" s="2">
        <v>0.33206686930091184</v>
      </c>
      <c r="C35" s="2">
        <v>4.9000000000000002E-8</v>
      </c>
      <c r="E35" s="2">
        <v>0.49267192799999998</v>
      </c>
      <c r="F35" s="2">
        <v>4.9000000000000002E-8</v>
      </c>
      <c r="H35" s="2">
        <v>437</v>
      </c>
      <c r="I35" s="2">
        <v>4.9000000000000002E-8</v>
      </c>
    </row>
    <row r="36" spans="1:9">
      <c r="A36" s="2" t="s">
        <v>158</v>
      </c>
      <c r="B36" s="2">
        <v>0.33382899628252788</v>
      </c>
      <c r="C36" s="2">
        <v>5.2999999999999998E-8</v>
      </c>
      <c r="E36" s="2">
        <v>0.488574538</v>
      </c>
      <c r="F36" s="2">
        <v>5.2999999999999998E-8</v>
      </c>
      <c r="H36" s="2">
        <v>449</v>
      </c>
      <c r="I36" s="2">
        <v>5.2999999999999998E-8</v>
      </c>
    </row>
    <row r="37" spans="1:9">
      <c r="A37" s="2" t="s">
        <v>178</v>
      </c>
      <c r="B37" s="2">
        <v>0.3536036036036036</v>
      </c>
      <c r="C37" s="2">
        <v>1.2514E-9</v>
      </c>
      <c r="E37" s="2">
        <v>0.53644646924829154</v>
      </c>
      <c r="F37" s="2">
        <v>1.2514E-9</v>
      </c>
      <c r="H37" s="2">
        <v>471</v>
      </c>
      <c r="I37" s="2">
        <v>1.2514E-9</v>
      </c>
    </row>
    <row r="38" spans="1:9">
      <c r="A38" s="2" t="s">
        <v>159</v>
      </c>
      <c r="B38" s="2">
        <v>0.4032395566922421</v>
      </c>
      <c r="C38" s="2">
        <v>5.0000000000000002E-11</v>
      </c>
      <c r="E38" s="2">
        <v>0.622368421</v>
      </c>
      <c r="F38" s="2">
        <v>5.0000000000000002E-11</v>
      </c>
      <c r="H38" s="2">
        <v>473</v>
      </c>
      <c r="I38" s="2">
        <v>5.0000000000000002E-11</v>
      </c>
    </row>
    <row r="39" spans="1:9">
      <c r="A39" s="2" t="s">
        <v>160</v>
      </c>
      <c r="B39" s="2">
        <v>0.41616509028374893</v>
      </c>
      <c r="C39" s="2">
        <v>9.9999999999999998E-13</v>
      </c>
      <c r="E39" s="2">
        <v>0.65405405400000005</v>
      </c>
      <c r="F39" s="2">
        <v>9.9999999999999998E-13</v>
      </c>
      <c r="H39" s="2">
        <v>484</v>
      </c>
      <c r="I39" s="2">
        <v>9.9999999999999998E-13</v>
      </c>
    </row>
    <row r="40" spans="1:9">
      <c r="A40" s="2" t="s">
        <v>161</v>
      </c>
      <c r="B40" s="2">
        <v>0.38756983240223464</v>
      </c>
      <c r="C40" s="2">
        <v>6.75E-11</v>
      </c>
      <c r="E40" s="2">
        <v>0.58979808700000003</v>
      </c>
      <c r="F40" s="2">
        <v>6.75E-11</v>
      </c>
      <c r="H40" s="2">
        <v>555</v>
      </c>
      <c r="I40" s="2">
        <v>6.75E-11</v>
      </c>
    </row>
    <row r="41" spans="1:9">
      <c r="A41" s="2" t="s">
        <v>162</v>
      </c>
      <c r="B41" s="2">
        <v>0.3661242603550296</v>
      </c>
      <c r="C41" s="2">
        <v>7.2299999999999998E-11</v>
      </c>
      <c r="E41" s="2">
        <v>0.55245535700000004</v>
      </c>
      <c r="F41" s="2">
        <v>7.2299999999999998E-11</v>
      </c>
      <c r="H41" s="2">
        <v>495</v>
      </c>
      <c r="I41" s="2">
        <v>7.2299999999999998E-11</v>
      </c>
    </row>
    <row r="42" spans="1:9">
      <c r="A42" s="2" t="s">
        <v>163</v>
      </c>
      <c r="B42" s="2">
        <v>0.39875666074600358</v>
      </c>
      <c r="C42" s="2">
        <v>3.75E-11</v>
      </c>
      <c r="E42" s="2">
        <v>0.61422708599999998</v>
      </c>
      <c r="F42" s="2">
        <v>3.75E-11</v>
      </c>
      <c r="H42" s="2">
        <v>449</v>
      </c>
      <c r="I42" s="2">
        <v>3.75E-11</v>
      </c>
    </row>
    <row r="43" spans="1:9">
      <c r="A43" s="2" t="s">
        <v>164</v>
      </c>
      <c r="B43" s="2">
        <v>0.43243243243243246</v>
      </c>
      <c r="C43" s="2">
        <v>1.6700000000000002E-13</v>
      </c>
      <c r="E43" s="2">
        <v>0.70718232000000003</v>
      </c>
      <c r="F43" s="2">
        <v>1.6700000000000002E-13</v>
      </c>
      <c r="H43" s="2">
        <v>640</v>
      </c>
      <c r="I43" s="2">
        <v>1.6700000000000002E-13</v>
      </c>
    </row>
    <row r="44" spans="1:9">
      <c r="A44" s="2" t="s">
        <v>165</v>
      </c>
      <c r="B44" s="2">
        <v>0.38757062146892657</v>
      </c>
      <c r="C44" s="2">
        <v>1.2500000000000001E-10</v>
      </c>
      <c r="E44" s="2">
        <v>0.60815602800000002</v>
      </c>
      <c r="F44" s="2">
        <v>1.2500000000000001E-10</v>
      </c>
      <c r="H44" s="2">
        <v>686</v>
      </c>
      <c r="I44" s="2">
        <v>1.2500000000000001E-10</v>
      </c>
    </row>
    <row r="45" spans="1:9">
      <c r="A45" s="2" t="s">
        <v>166</v>
      </c>
      <c r="B45" s="2">
        <v>0.39395700174317255</v>
      </c>
      <c r="C45" s="2">
        <v>5.0000000000000003E-10</v>
      </c>
      <c r="E45" s="2">
        <v>0.62430939200000002</v>
      </c>
      <c r="F45" s="2">
        <v>5.0000000000000003E-10</v>
      </c>
      <c r="H45" s="2">
        <v>678</v>
      </c>
      <c r="I45" s="2">
        <v>5.0000000000000003E-10</v>
      </c>
    </row>
    <row r="46" spans="1:9">
      <c r="A46" s="2" t="s">
        <v>167</v>
      </c>
      <c r="B46" s="2">
        <v>0.40471976401179943</v>
      </c>
      <c r="C46" s="2">
        <v>1E-10</v>
      </c>
      <c r="E46" s="2">
        <v>0.64839319500000003</v>
      </c>
      <c r="F46" s="2">
        <v>1E-10</v>
      </c>
      <c r="H46" s="2">
        <v>686</v>
      </c>
      <c r="I46" s="2">
        <v>1E-10</v>
      </c>
    </row>
    <row r="47" spans="1:9">
      <c r="A47" s="2" t="s">
        <v>168</v>
      </c>
      <c r="B47" s="2">
        <v>0.4079601990049751</v>
      </c>
      <c r="C47" s="2">
        <v>1.9999999999999999E-11</v>
      </c>
      <c r="E47" s="2">
        <v>0.65079365099999997</v>
      </c>
      <c r="F47" s="2">
        <v>1.9999999999999999E-11</v>
      </c>
      <c r="H47" s="2">
        <v>410</v>
      </c>
      <c r="I47" s="2">
        <v>1.9999999999999999E-11</v>
      </c>
    </row>
    <row r="48" spans="1:9">
      <c r="A48" s="2" t="s">
        <v>179</v>
      </c>
      <c r="B48" s="2">
        <v>0.38601572196938355</v>
      </c>
      <c r="C48" s="2">
        <v>1.3999999999999999E-9</v>
      </c>
      <c r="E48" s="2">
        <v>0.62870619946091644</v>
      </c>
      <c r="F48" s="2">
        <v>1.3999999999999999E-9</v>
      </c>
      <c r="H48" s="2">
        <v>933</v>
      </c>
      <c r="I48" s="2">
        <v>1.3999999999999999E-9</v>
      </c>
    </row>
    <row r="49" spans="1:9">
      <c r="A49" s="2" t="s">
        <v>171</v>
      </c>
      <c r="B49" s="2">
        <v>0.19767441860465115</v>
      </c>
      <c r="C49" s="2">
        <v>0.03</v>
      </c>
      <c r="E49" s="2">
        <v>0.24637681159420291</v>
      </c>
      <c r="F49" s="2">
        <v>0.03</v>
      </c>
      <c r="H49" s="2">
        <v>425</v>
      </c>
      <c r="I49" s="2">
        <v>0.03</v>
      </c>
    </row>
    <row r="50" spans="1:9">
      <c r="A50" s="2" t="s">
        <v>172</v>
      </c>
      <c r="B50" s="2">
        <v>0.26929982046678635</v>
      </c>
      <c r="C50" s="2">
        <v>2.5999999999999998E-5</v>
      </c>
      <c r="E50" s="2">
        <v>0.36855036855036855</v>
      </c>
      <c r="F50" s="2">
        <v>2.5999999999999998E-5</v>
      </c>
      <c r="H50" s="2">
        <v>600</v>
      </c>
      <c r="I50" s="2">
        <v>2.5999999999999998E-5</v>
      </c>
    </row>
    <row r="51" spans="1:9">
      <c r="A51" s="2" t="s">
        <v>39</v>
      </c>
      <c r="B51" s="2">
        <v>0.27708779443254816</v>
      </c>
      <c r="C51" s="2">
        <v>5.0000000000000002E-5</v>
      </c>
      <c r="E51" s="2">
        <v>0.38329383886255924</v>
      </c>
      <c r="F51" s="2">
        <v>5.0000000000000002E-5</v>
      </c>
      <c r="H51" s="2">
        <v>647</v>
      </c>
      <c r="I51" s="2">
        <v>5.0000000000000002E-5</v>
      </c>
    </row>
    <row r="52" spans="1:9">
      <c r="A52" s="2" t="s">
        <v>177</v>
      </c>
      <c r="B52" s="2">
        <v>0.32816408204102049</v>
      </c>
      <c r="C52" s="2">
        <v>9.9999999999999995E-7</v>
      </c>
      <c r="E52" s="2">
        <v>0.48845867460908415</v>
      </c>
      <c r="F52" s="2">
        <v>9.9999999999999995E-7</v>
      </c>
      <c r="H52" s="2">
        <v>656</v>
      </c>
      <c r="I52" s="2">
        <v>9.9999999999999995E-7</v>
      </c>
    </row>
    <row r="53" spans="1:9">
      <c r="A53" s="2" t="s">
        <v>173</v>
      </c>
      <c r="B53" s="2">
        <v>0.33476625470177324</v>
      </c>
      <c r="C53" s="2">
        <v>1.0000000000000001E-5</v>
      </c>
      <c r="E53" s="2">
        <v>0.50323101777059775</v>
      </c>
      <c r="F53" s="2">
        <v>1.0000000000000001E-5</v>
      </c>
      <c r="H53" s="2">
        <v>623</v>
      </c>
      <c r="I53" s="2">
        <v>1.0000000000000001E-5</v>
      </c>
    </row>
    <row r="54" spans="1:9">
      <c r="A54" s="2" t="s">
        <v>174</v>
      </c>
      <c r="B54" s="2">
        <v>0.33218163869693978</v>
      </c>
      <c r="C54" s="2">
        <v>6.2999999999999998E-6</v>
      </c>
      <c r="E54" s="2">
        <v>0.49741315594974134</v>
      </c>
      <c r="F54" s="2">
        <v>6.2999999999999998E-6</v>
      </c>
      <c r="H54" s="2">
        <v>673</v>
      </c>
      <c r="I54" s="2">
        <v>6.2999999999999998E-6</v>
      </c>
    </row>
    <row r="55" spans="1:9">
      <c r="A55" s="2" t="s">
        <v>175</v>
      </c>
      <c r="B55" s="2">
        <v>0.37696335078534032</v>
      </c>
      <c r="C55" s="2">
        <v>1.8E-9</v>
      </c>
      <c r="E55" s="2">
        <v>0.60504201680672265</v>
      </c>
      <c r="F55" s="2">
        <v>1.8E-9</v>
      </c>
      <c r="H55" s="2">
        <v>648</v>
      </c>
      <c r="I55" s="2">
        <v>1.8E-9</v>
      </c>
    </row>
    <row r="56" spans="1:9">
      <c r="A56" s="2" t="s">
        <v>176</v>
      </c>
      <c r="B56" s="2">
        <v>0.31778741865509763</v>
      </c>
      <c r="C56" s="2">
        <v>3.0000000000000001E-6</v>
      </c>
      <c r="E56" s="2">
        <v>0.46581875993640698</v>
      </c>
      <c r="F56" s="2">
        <v>3.0000000000000001E-6</v>
      </c>
      <c r="H56" s="2">
        <v>293</v>
      </c>
      <c r="I56" s="2">
        <v>3.0000000000000001E-6</v>
      </c>
    </row>
    <row r="57" spans="1:9">
      <c r="A57" s="2" t="s">
        <v>202</v>
      </c>
      <c r="B57" s="2">
        <v>0.43104596935376416</v>
      </c>
      <c r="C57" s="2">
        <v>1.3E-14</v>
      </c>
      <c r="E57" s="2">
        <v>0.69644779332615714</v>
      </c>
      <c r="F57" s="2">
        <v>1.3E-14</v>
      </c>
      <c r="H57" s="2">
        <v>647</v>
      </c>
      <c r="I57" s="2">
        <v>1.3E-14</v>
      </c>
    </row>
    <row r="62" spans="1:9">
      <c r="A62" s="2" t="s">
        <v>203</v>
      </c>
      <c r="B62" s="2">
        <v>0.46</v>
      </c>
      <c r="C62" s="2">
        <v>1.9769696401118575E-14</v>
      </c>
    </row>
    <row r="63" spans="1:9">
      <c r="A63" s="2" t="s">
        <v>204</v>
      </c>
      <c r="B63" s="2">
        <v>0.63</v>
      </c>
      <c r="C63" s="2">
        <v>4.3954161543782366E-23</v>
      </c>
    </row>
    <row r="64" spans="1:9">
      <c r="A64" s="2" t="s">
        <v>205</v>
      </c>
      <c r="B64" s="2">
        <v>0.64</v>
      </c>
      <c r="C64" s="2">
        <v>1.3614446824659501E-23</v>
      </c>
    </row>
    <row r="65" spans="1:3">
      <c r="A65" s="2" t="s">
        <v>206</v>
      </c>
      <c r="C65" s="2">
        <v>9.9999999999999998E-13</v>
      </c>
    </row>
    <row r="66" spans="1:3">
      <c r="A66" s="2" t="s">
        <v>207</v>
      </c>
      <c r="B66" s="2">
        <v>0.60899999999999999</v>
      </c>
      <c r="C66" s="2">
        <v>5.1511002245951067E-22</v>
      </c>
    </row>
    <row r="67" spans="1:3">
      <c r="A67" s="2" t="s">
        <v>208</v>
      </c>
      <c r="B67" s="2">
        <v>0.61699999999999999</v>
      </c>
      <c r="C67" s="2">
        <v>2.0169726070331074E-22</v>
      </c>
    </row>
    <row r="68" spans="1:3">
      <c r="A68" s="2" t="s">
        <v>209</v>
      </c>
      <c r="B68" s="2">
        <v>0.60699999999999998</v>
      </c>
      <c r="C68" s="2">
        <v>6.5117842054618062E-22</v>
      </c>
    </row>
    <row r="69" spans="1:3">
      <c r="A69" s="2" t="s">
        <v>210</v>
      </c>
      <c r="B69" s="2">
        <v>0.59499999999999997</v>
      </c>
      <c r="C69" s="2">
        <v>2.6576635495543153E-21</v>
      </c>
    </row>
    <row r="70" spans="1:3">
      <c r="A70" s="2" t="s">
        <v>211</v>
      </c>
      <c r="C70" s="2">
        <v>9.9999999999999998E-13</v>
      </c>
    </row>
    <row r="71" spans="1:3">
      <c r="A71" s="2" t="s">
        <v>212</v>
      </c>
      <c r="B71" s="2">
        <v>0.59399999999999997</v>
      </c>
      <c r="C71" s="2">
        <v>2.9881335245684639E-21</v>
      </c>
    </row>
    <row r="72" spans="1:3">
      <c r="A72" s="2" t="s">
        <v>213</v>
      </c>
      <c r="B72" s="2">
        <v>0.58599999999999997</v>
      </c>
      <c r="C72" s="2">
        <v>7.6313258870510617E-21</v>
      </c>
    </row>
    <row r="73" spans="1:3">
      <c r="A73" s="2" t="s">
        <v>214</v>
      </c>
      <c r="B73" s="2">
        <v>0.59499999999999997</v>
      </c>
      <c r="C73" s="2">
        <v>2.6576635495543153E-21</v>
      </c>
    </row>
    <row r="74" spans="1:3">
      <c r="A74" s="2" t="s">
        <v>215</v>
      </c>
      <c r="B74" s="2">
        <v>0.59699999999999998</v>
      </c>
      <c r="C74" s="2">
        <v>2.1023257029194805E-21</v>
      </c>
    </row>
    <row r="75" spans="1:3">
      <c r="A75" s="2" t="s">
        <v>216</v>
      </c>
      <c r="B75" s="2">
        <v>0.59299999999999997</v>
      </c>
      <c r="C75" s="2">
        <v>3.3596961369121583E-21</v>
      </c>
    </row>
    <row r="76" spans="1:3">
      <c r="A76" s="2" t="s">
        <v>219</v>
      </c>
      <c r="B76" s="2">
        <v>0.59199999999999997</v>
      </c>
      <c r="C76" s="2">
        <v>3.7774610938822326E-21</v>
      </c>
    </row>
    <row r="77" spans="1:3">
      <c r="A77" s="2" t="s">
        <v>218</v>
      </c>
      <c r="B77" s="2">
        <v>0.58699999999999997</v>
      </c>
      <c r="C77" s="2">
        <v>6.7873461738009379E-21</v>
      </c>
    </row>
    <row r="78" spans="1:3">
      <c r="A78" s="2" t="s">
        <v>217</v>
      </c>
      <c r="B78" s="2">
        <v>0.57699999999999996</v>
      </c>
      <c r="C78" s="2">
        <v>2.1912907224145109E-20</v>
      </c>
    </row>
    <row r="79" spans="1:3">
      <c r="A79" s="2" t="s">
        <v>237</v>
      </c>
      <c r="B79" s="2">
        <v>0.60899999999999999</v>
      </c>
      <c r="C79" s="2">
        <v>5.1511002245951067E-22</v>
      </c>
    </row>
    <row r="80" spans="1:3">
      <c r="A80" s="2" t="s">
        <v>238</v>
      </c>
      <c r="B80" s="2">
        <v>0.60299999999999998</v>
      </c>
      <c r="C80" s="2">
        <v>1.0406387653975095E-21</v>
      </c>
    </row>
    <row r="81" spans="1:3">
      <c r="A81" s="2" t="s">
        <v>239</v>
      </c>
      <c r="B81" s="2">
        <v>0.60499999999999998</v>
      </c>
      <c r="C81" s="2">
        <v>8.2318983692139632E-22</v>
      </c>
    </row>
    <row r="82" spans="1:3">
      <c r="A82" s="2" t="s">
        <v>240</v>
      </c>
      <c r="B82" s="2">
        <v>0.60599999999999998</v>
      </c>
      <c r="C82" s="2">
        <v>7.3214988753406808E-22</v>
      </c>
    </row>
    <row r="83" spans="1:3">
      <c r="A83" s="2" t="s">
        <v>241</v>
      </c>
      <c r="B83" s="2">
        <v>0.60399999999999998</v>
      </c>
      <c r="C83" s="2">
        <v>9.2555024476344081E-22</v>
      </c>
    </row>
    <row r="84" spans="1:3">
      <c r="A84" s="2" t="s">
        <v>242</v>
      </c>
      <c r="B84" s="2">
        <v>0.59599999999999997</v>
      </c>
      <c r="C84" s="2">
        <v>2.3637416081163098E-21</v>
      </c>
    </row>
    <row r="85" spans="1:3">
      <c r="A85" s="2" t="s">
        <v>243</v>
      </c>
      <c r="B85" s="2">
        <v>0.58499999999999996</v>
      </c>
      <c r="C85" s="2">
        <v>8.5802511472260578E-21</v>
      </c>
    </row>
    <row r="86" spans="1:3">
      <c r="A86" s="2" t="s">
        <v>249</v>
      </c>
      <c r="B86" s="2">
        <v>0.58099999999999996</v>
      </c>
      <c r="C86" s="2">
        <v>1.3711974597009334E-20</v>
      </c>
    </row>
    <row r="87" spans="1:3">
      <c r="A87" s="2" t="s">
        <v>250</v>
      </c>
      <c r="B87" s="2">
        <v>0.56499999999999995</v>
      </c>
      <c r="C87" s="2">
        <v>8.9433453193256411E-20</v>
      </c>
    </row>
    <row r="88" spans="1:3">
      <c r="A88" s="2" t="s">
        <v>251</v>
      </c>
      <c r="B88" s="2">
        <v>0.60599999999999998</v>
      </c>
      <c r="C88" s="2">
        <v>7.3214988753406808E-22</v>
      </c>
    </row>
    <row r="89" spans="1:3">
      <c r="A89" s="2" t="s">
        <v>252</v>
      </c>
      <c r="B89" s="2">
        <v>0.59399999999999997</v>
      </c>
      <c r="C89" s="2">
        <v>2.9881335245684639E-21</v>
      </c>
    </row>
    <row r="90" spans="1:3">
      <c r="A90" s="2" t="s">
        <v>253</v>
      </c>
      <c r="B90" s="2">
        <v>0.56000000000000005</v>
      </c>
      <c r="C90" s="2">
        <v>1.6069412530128742E-19</v>
      </c>
    </row>
    <row r="91" spans="1:3">
      <c r="A91" s="2" t="s">
        <v>254</v>
      </c>
      <c r="B91" s="2">
        <v>0.53900000000000003</v>
      </c>
      <c r="C91" s="2">
        <v>1.883215413189149E-18</v>
      </c>
    </row>
    <row r="92" spans="1:3">
      <c r="A92" s="2" t="s">
        <v>260</v>
      </c>
      <c r="B92" s="2">
        <v>0.40635126377187297</v>
      </c>
      <c r="C92" s="2">
        <v>1.0634588114382222E-11</v>
      </c>
    </row>
    <row r="93" spans="1:3">
      <c r="A93" s="2" t="s">
        <v>261</v>
      </c>
      <c r="B93" s="2">
        <v>0.41017173051519157</v>
      </c>
      <c r="C93" s="2">
        <v>6.7960867954768453E-12</v>
      </c>
    </row>
    <row r="94" spans="1:3">
      <c r="A94" s="2" t="s">
        <v>262</v>
      </c>
      <c r="B94" s="2">
        <v>0.40616797900262469</v>
      </c>
      <c r="C94" s="2">
        <v>1.0865503818597062E-11</v>
      </c>
    </row>
    <row r="95" spans="1:3">
      <c r="A95" s="2" t="s">
        <v>263</v>
      </c>
      <c r="B95" s="2">
        <v>0.38746630727762804</v>
      </c>
      <c r="C95" s="2">
        <v>9.7266874221981784E-11</v>
      </c>
    </row>
    <row r="96" spans="1:3">
      <c r="A96" s="2" t="s">
        <v>264</v>
      </c>
      <c r="B96" s="2">
        <v>0.3997165131112686</v>
      </c>
      <c r="C96" s="2">
        <v>2.3143523689494233E-11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Rc</vt:lpstr>
      <vt:lpstr>cool_7.5Kps</vt:lpstr>
      <vt:lpstr>exp</vt:lpstr>
      <vt:lpstr>cool_7.5Kps_Tl_MD</vt:lpstr>
      <vt:lpstr>Sheet1</vt:lpstr>
    </vt:vector>
  </TitlesOfParts>
  <Company>Brown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Gialampouki</dc:creator>
  <cp:lastModifiedBy>Martha Gialampouki</cp:lastModifiedBy>
  <cp:lastPrinted>2018-02-14T18:31:03Z</cp:lastPrinted>
  <dcterms:created xsi:type="dcterms:W3CDTF">2018-01-25T18:14:34Z</dcterms:created>
  <dcterms:modified xsi:type="dcterms:W3CDTF">2018-02-23T06:03:27Z</dcterms:modified>
</cp:coreProperties>
</file>