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795" windowHeight="12015"/>
  </bookViews>
  <sheets>
    <sheet name="Contexto" sheetId="7" r:id="rId1"/>
    <sheet name="Fase I" sheetId="1" r:id="rId2"/>
    <sheet name="Fase I - Cont" sheetId="3" r:id="rId3"/>
    <sheet name="Fase II" sheetId="4" r:id="rId4"/>
  </sheets>
  <calcPr calcId="125725"/>
</workbook>
</file>

<file path=xl/calcChain.xml><?xml version="1.0" encoding="utf-8"?>
<calcChain xmlns="http://schemas.openxmlformats.org/spreadsheetml/2006/main">
  <c r="P3" i="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2"/>
  <c r="P35" s="1"/>
  <c r="B72" i="4" s="1"/>
  <c r="B73" s="1"/>
  <c r="B75" s="1"/>
  <c r="H38"/>
  <c r="H37" i="1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C53"/>
  <c r="D53"/>
  <c r="E53"/>
  <c r="F53"/>
  <c r="G53"/>
  <c r="H53"/>
  <c r="I53"/>
  <c r="H54"/>
  <c r="I54"/>
  <c r="G54" i="4"/>
  <c r="F54"/>
  <c r="E54"/>
  <c r="D54"/>
  <c r="C54"/>
  <c r="G53"/>
  <c r="F53"/>
  <c r="E53"/>
  <c r="D53"/>
  <c r="C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I54" s="1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I53" s="1"/>
  <c r="H2"/>
  <c r="H53" s="1"/>
  <c r="I2" i="1"/>
  <c r="B64"/>
  <c r="H22"/>
  <c r="I36"/>
  <c r="H36"/>
  <c r="H35"/>
  <c r="I35"/>
  <c r="H34"/>
  <c r="I34"/>
  <c r="H33"/>
  <c r="I33"/>
  <c r="H32"/>
  <c r="I32"/>
  <c r="H31"/>
  <c r="I31"/>
  <c r="H30"/>
  <c r="I30"/>
  <c r="H29"/>
  <c r="I29"/>
  <c r="H28"/>
  <c r="I28"/>
  <c r="H27"/>
  <c r="I27"/>
  <c r="D77"/>
  <c r="D79" s="1"/>
  <c r="D80" s="1"/>
  <c r="D76"/>
  <c r="C77"/>
  <c r="C79" s="1"/>
  <c r="C80" s="1"/>
  <c r="I26"/>
  <c r="H26"/>
  <c r="I25"/>
  <c r="H25"/>
  <c r="I24"/>
  <c r="H24"/>
  <c r="I23"/>
  <c r="H23"/>
  <c r="I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H2"/>
  <c r="H52" s="1"/>
  <c r="H54" i="4" l="1"/>
  <c r="I52" i="1"/>
  <c r="B68"/>
  <c r="B77"/>
  <c r="B79" s="1"/>
  <c r="B80" s="1"/>
  <c r="C76"/>
  <c r="C85" s="1"/>
  <c r="C84"/>
  <c r="D84"/>
  <c r="D85"/>
  <c r="B76"/>
  <c r="B67" l="1"/>
  <c r="K37" s="1"/>
  <c r="D68"/>
  <c r="B69"/>
  <c r="J40" s="1"/>
  <c r="K43"/>
  <c r="K45"/>
  <c r="K47"/>
  <c r="K49"/>
  <c r="K51"/>
  <c r="K38"/>
  <c r="K40"/>
  <c r="K42"/>
  <c r="K44"/>
  <c r="K46"/>
  <c r="K48"/>
  <c r="K50"/>
  <c r="J38"/>
  <c r="J42"/>
  <c r="J44"/>
  <c r="J46"/>
  <c r="J48"/>
  <c r="J50"/>
  <c r="J37"/>
  <c r="J39"/>
  <c r="J41"/>
  <c r="J43"/>
  <c r="J45"/>
  <c r="J47"/>
  <c r="J49"/>
  <c r="J51"/>
  <c r="L38"/>
  <c r="L40"/>
  <c r="L42"/>
  <c r="L44"/>
  <c r="L46"/>
  <c r="L48"/>
  <c r="L50"/>
  <c r="L37"/>
  <c r="L39"/>
  <c r="L41"/>
  <c r="L43"/>
  <c r="L45"/>
  <c r="L47"/>
  <c r="L49"/>
  <c r="L51"/>
  <c r="O38"/>
  <c r="O40"/>
  <c r="O42"/>
  <c r="O44"/>
  <c r="O46"/>
  <c r="O48"/>
  <c r="O50"/>
  <c r="O37"/>
  <c r="O39"/>
  <c r="O41"/>
  <c r="O43"/>
  <c r="O45"/>
  <c r="O47"/>
  <c r="O49"/>
  <c r="O51"/>
  <c r="C82"/>
  <c r="C83" s="1"/>
  <c r="K27"/>
  <c r="K28"/>
  <c r="K29"/>
  <c r="K30"/>
  <c r="K31"/>
  <c r="K32"/>
  <c r="K33"/>
  <c r="K34"/>
  <c r="K35"/>
  <c r="K36"/>
  <c r="K2"/>
  <c r="J28"/>
  <c r="J30"/>
  <c r="J32"/>
  <c r="J34"/>
  <c r="J36"/>
  <c r="J2"/>
  <c r="J27"/>
  <c r="J29"/>
  <c r="J31"/>
  <c r="J33"/>
  <c r="J35"/>
  <c r="L27"/>
  <c r="L28"/>
  <c r="L29"/>
  <c r="L30"/>
  <c r="L31"/>
  <c r="L32"/>
  <c r="L33"/>
  <c r="L34"/>
  <c r="L35"/>
  <c r="L36"/>
  <c r="L2"/>
  <c r="O27"/>
  <c r="O28"/>
  <c r="O29"/>
  <c r="O30"/>
  <c r="O31"/>
  <c r="O32"/>
  <c r="O33"/>
  <c r="O34"/>
  <c r="O35"/>
  <c r="O36"/>
  <c r="D69"/>
  <c r="D67"/>
  <c r="B84"/>
  <c r="B85"/>
  <c r="D82"/>
  <c r="D83" s="1"/>
  <c r="K26"/>
  <c r="K24"/>
  <c r="K22"/>
  <c r="K20"/>
  <c r="K18"/>
  <c r="K16"/>
  <c r="K13"/>
  <c r="K9"/>
  <c r="K7"/>
  <c r="K4"/>
  <c r="K11"/>
  <c r="K5"/>
  <c r="J23"/>
  <c r="J15"/>
  <c r="J7"/>
  <c r="O25"/>
  <c r="O23"/>
  <c r="O21"/>
  <c r="O19"/>
  <c r="O17"/>
  <c r="O15"/>
  <c r="O13"/>
  <c r="O11"/>
  <c r="O9"/>
  <c r="O7"/>
  <c r="O5"/>
  <c r="O3"/>
  <c r="K41" l="1"/>
  <c r="K39"/>
  <c r="N37"/>
  <c r="N39"/>
  <c r="N41"/>
  <c r="N43"/>
  <c r="N45"/>
  <c r="N47"/>
  <c r="N49"/>
  <c r="N51"/>
  <c r="N38"/>
  <c r="N40"/>
  <c r="N42"/>
  <c r="N44"/>
  <c r="N46"/>
  <c r="N48"/>
  <c r="N50"/>
  <c r="N27"/>
  <c r="N28"/>
  <c r="N29"/>
  <c r="N30"/>
  <c r="N31"/>
  <c r="N32"/>
  <c r="N33"/>
  <c r="N34"/>
  <c r="N35"/>
  <c r="N36"/>
  <c r="N2"/>
  <c r="J3"/>
  <c r="J11"/>
  <c r="J19"/>
  <c r="L7"/>
  <c r="J5"/>
  <c r="J9"/>
  <c r="J13"/>
  <c r="J17"/>
  <c r="J21"/>
  <c r="J25"/>
  <c r="L3"/>
  <c r="L11"/>
  <c r="L15"/>
  <c r="L19"/>
  <c r="L23"/>
  <c r="O2"/>
  <c r="O4"/>
  <c r="O6"/>
  <c r="O8"/>
  <c r="O10"/>
  <c r="O12"/>
  <c r="O14"/>
  <c r="O16"/>
  <c r="O18"/>
  <c r="O20"/>
  <c r="O22"/>
  <c r="O24"/>
  <c r="O26"/>
  <c r="K10"/>
  <c r="K15"/>
  <c r="K3"/>
  <c r="K6"/>
  <c r="K8"/>
  <c r="K12"/>
  <c r="K14"/>
  <c r="K17"/>
  <c r="K19"/>
  <c r="K21"/>
  <c r="K23"/>
  <c r="K25"/>
  <c r="J4"/>
  <c r="J6"/>
  <c r="J8"/>
  <c r="J10"/>
  <c r="J12"/>
  <c r="J14"/>
  <c r="J16"/>
  <c r="J18"/>
  <c r="J20"/>
  <c r="J22"/>
  <c r="J24"/>
  <c r="J26"/>
  <c r="L5"/>
  <c r="L9"/>
  <c r="L13"/>
  <c r="L17"/>
  <c r="L21"/>
  <c r="L25"/>
  <c r="L4"/>
  <c r="L6"/>
  <c r="L8"/>
  <c r="L10"/>
  <c r="L12"/>
  <c r="L14"/>
  <c r="L16"/>
  <c r="L18"/>
  <c r="L20"/>
  <c r="L22"/>
  <c r="L24"/>
  <c r="L26"/>
  <c r="B82"/>
  <c r="B83" s="1"/>
  <c r="N25"/>
  <c r="N21"/>
  <c r="N17"/>
  <c r="N12"/>
  <c r="N4"/>
  <c r="N8"/>
  <c r="N6" l="1"/>
  <c r="N10"/>
  <c r="N14"/>
  <c r="N19"/>
  <c r="N23"/>
  <c r="N5"/>
  <c r="N7"/>
  <c r="N15"/>
  <c r="N3"/>
  <c r="N9"/>
  <c r="N11"/>
  <c r="N13"/>
  <c r="N16"/>
  <c r="N18"/>
  <c r="N20"/>
  <c r="N22"/>
  <c r="N24"/>
  <c r="N26"/>
</calcChain>
</file>

<file path=xl/sharedStrings.xml><?xml version="1.0" encoding="utf-8"?>
<sst xmlns="http://schemas.openxmlformats.org/spreadsheetml/2006/main" count="117" uniqueCount="53">
  <si>
    <t>FASE</t>
  </si>
  <si>
    <t>m</t>
  </si>
  <si>
    <t>Media</t>
  </si>
  <si>
    <t>Rango</t>
  </si>
  <si>
    <t>LIC</t>
  </si>
  <si>
    <t>LSC</t>
  </si>
  <si>
    <r>
      <t>LC</t>
    </r>
    <r>
      <rPr>
        <vertAlign val="subscript"/>
        <sz val="10"/>
        <rFont val="Arial"/>
        <family val="2"/>
      </rPr>
      <t>X</t>
    </r>
  </si>
  <si>
    <r>
      <t>LSC</t>
    </r>
    <r>
      <rPr>
        <vertAlign val="subscript"/>
        <sz val="10"/>
        <rFont val="Arial"/>
        <family val="2"/>
      </rPr>
      <t>R</t>
    </r>
  </si>
  <si>
    <r>
      <t>LC</t>
    </r>
    <r>
      <rPr>
        <vertAlign val="subscript"/>
        <sz val="10"/>
        <rFont val="Arial"/>
        <family val="2"/>
      </rPr>
      <t>R</t>
    </r>
  </si>
  <si>
    <t>FASE1</t>
  </si>
  <si>
    <t>LC</t>
  </si>
  <si>
    <t>Media_F1</t>
  </si>
  <si>
    <t>Media_F2</t>
  </si>
  <si>
    <t>Media_34_40</t>
  </si>
  <si>
    <t>PARAMETROS</t>
  </si>
  <si>
    <t xml:space="preserve">m </t>
  </si>
  <si>
    <t>n</t>
  </si>
  <si>
    <t>d2</t>
  </si>
  <si>
    <t>d3</t>
  </si>
  <si>
    <t>LIMITES DE CONTROL</t>
  </si>
  <si>
    <t>MEDIA</t>
  </si>
  <si>
    <t xml:space="preserve">RANGO </t>
  </si>
  <si>
    <r>
      <t>A2=3/d</t>
    </r>
    <r>
      <rPr>
        <vertAlign val="subscript"/>
        <sz val="9"/>
        <rFont val="Verdana"/>
        <family val="2"/>
      </rPr>
      <t>2</t>
    </r>
    <r>
      <rPr>
        <sz val="9"/>
        <rFont val="Verdana"/>
        <family val="2"/>
      </rPr>
      <t>n</t>
    </r>
    <r>
      <rPr>
        <vertAlign val="superscript"/>
        <sz val="9"/>
        <rFont val="Verdana"/>
        <family val="2"/>
      </rPr>
      <t>0.5</t>
    </r>
  </si>
  <si>
    <t>D3</t>
  </si>
  <si>
    <t>D4</t>
  </si>
  <si>
    <t>CAPACIDAD DEL PROCESO</t>
  </si>
  <si>
    <t>LIMITES DE ESPECIFICACION</t>
  </si>
  <si>
    <r>
      <t>m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 xml:space="preserve"> = </t>
    </r>
  </si>
  <si>
    <r>
      <t>t</t>
    </r>
    <r>
      <rPr>
        <vertAlign val="subscript"/>
        <sz val="10"/>
        <rFont val="Arial"/>
        <family val="2"/>
      </rPr>
      <t xml:space="preserve">o </t>
    </r>
    <r>
      <rPr>
        <sz val="10"/>
        <rFont val="Arial"/>
        <family val="2"/>
      </rPr>
      <t>=</t>
    </r>
  </si>
  <si>
    <t>FASE2</t>
  </si>
  <si>
    <t>SUBG 34-40</t>
  </si>
  <si>
    <t>s = R/d2</t>
  </si>
  <si>
    <t xml:space="preserve">Cp </t>
  </si>
  <si>
    <t>P</t>
  </si>
  <si>
    <t xml:space="preserve">p </t>
  </si>
  <si>
    <t>ppm</t>
  </si>
  <si>
    <t>zo</t>
  </si>
  <si>
    <t>z1</t>
  </si>
  <si>
    <t>Juan</t>
  </si>
  <si>
    <t>Pedro</t>
  </si>
  <si>
    <t>María</t>
  </si>
  <si>
    <t>Paula</t>
  </si>
  <si>
    <t>Javier</t>
  </si>
  <si>
    <t>LICR</t>
  </si>
  <si>
    <t>AL QUITAR LOS DATOS 6 Y 16</t>
  </si>
  <si>
    <t>Especificaciones</t>
  </si>
  <si>
    <t>USL</t>
  </si>
  <si>
    <t>LSL</t>
  </si>
  <si>
    <t>Variabilidad</t>
  </si>
  <si>
    <t>varianza estimada</t>
  </si>
  <si>
    <t>desv estimada</t>
  </si>
  <si>
    <r>
      <t>Cp=(USL-LSL)/6</t>
    </r>
    <r>
      <rPr>
        <sz val="11"/>
        <color theme="1"/>
        <rFont val="Calibri"/>
        <family val="2"/>
      </rPr>
      <t>σ</t>
    </r>
  </si>
  <si>
    <t>Si es mayor que 1 el proceso es capaz - ideal 1,33. Si es igual a 1 los límites coinciden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</si>
</sst>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Verdana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vertAlign val="subscript"/>
      <sz val="9"/>
      <name val="Verdana"/>
      <family val="2"/>
    </font>
    <font>
      <vertAlign val="superscript"/>
      <sz val="9"/>
      <name val="Verdana"/>
      <family val="2"/>
    </font>
    <font>
      <sz val="8"/>
      <name val="Arial"/>
      <family val="2"/>
    </font>
    <font>
      <sz val="8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5" xfId="0" applyBorder="1"/>
    <xf numFmtId="2" fontId="0" fillId="0" borderId="0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2" fontId="8" fillId="0" borderId="0" xfId="0" applyNumberFormat="1" applyFont="1"/>
    <xf numFmtId="164" fontId="0" fillId="0" borderId="0" xfId="0" applyNumberFormat="1"/>
    <xf numFmtId="0" fontId="3" fillId="0" borderId="8" xfId="0" applyFont="1" applyBorder="1" applyAlignment="1">
      <alignment horizontal="center"/>
    </xf>
    <xf numFmtId="0" fontId="0" fillId="0" borderId="9" xfId="0" applyBorder="1"/>
    <xf numFmtId="2" fontId="0" fillId="0" borderId="8" xfId="0" applyNumberFormat="1" applyBorder="1"/>
    <xf numFmtId="164" fontId="0" fillId="0" borderId="11" xfId="0" applyNumberFormat="1" applyBorder="1"/>
    <xf numFmtId="0" fontId="3" fillId="0" borderId="6" xfId="0" applyFont="1" applyBorder="1" applyAlignment="1">
      <alignment horizontal="center"/>
    </xf>
    <xf numFmtId="0" fontId="0" fillId="0" borderId="12" xfId="0" applyBorder="1"/>
    <xf numFmtId="2" fontId="0" fillId="0" borderId="0" xfId="0" applyNumberFormat="1"/>
    <xf numFmtId="0" fontId="9" fillId="0" borderId="1" xfId="0" applyFon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17" xfId="0" applyNumberFormat="1" applyBorder="1"/>
    <xf numFmtId="164" fontId="0" fillId="0" borderId="18" xfId="0" applyNumberFormat="1" applyBorder="1"/>
    <xf numFmtId="0" fontId="4" fillId="0" borderId="19" xfId="0" applyFont="1" applyBorder="1" applyAlignment="1">
      <alignment horizontal="left"/>
    </xf>
    <xf numFmtId="0" fontId="10" fillId="0" borderId="20" xfId="0" applyFont="1" applyBorder="1"/>
    <xf numFmtId="0" fontId="10" fillId="0" borderId="21" xfId="0" applyFont="1" applyBorder="1"/>
    <xf numFmtId="0" fontId="0" fillId="0" borderId="10" xfId="0" applyBorder="1"/>
    <xf numFmtId="0" fontId="0" fillId="0" borderId="11" xfId="0" applyBorder="1"/>
    <xf numFmtId="0" fontId="10" fillId="0" borderId="13" xfId="0" applyFont="1" applyBorder="1" applyAlignment="1">
      <alignment horizontal="left"/>
    </xf>
    <xf numFmtId="0" fontId="10" fillId="0" borderId="22" xfId="0" applyFont="1" applyBorder="1"/>
    <xf numFmtId="0" fontId="10" fillId="0" borderId="14" xfId="0" applyFont="1" applyBorder="1"/>
    <xf numFmtId="0" fontId="0" fillId="0" borderId="7" xfId="0" applyBorder="1"/>
    <xf numFmtId="0" fontId="10" fillId="0" borderId="15" xfId="0" applyFont="1" applyBorder="1" applyAlignment="1">
      <alignment horizontal="left"/>
    </xf>
    <xf numFmtId="0" fontId="10" fillId="0" borderId="23" xfId="0" applyFont="1" applyBorder="1"/>
    <xf numFmtId="0" fontId="10" fillId="0" borderId="16" xfId="0" applyFont="1" applyBorder="1"/>
    <xf numFmtId="0" fontId="10" fillId="0" borderId="17" xfId="0" applyFont="1" applyBorder="1" applyAlignment="1">
      <alignment horizontal="left"/>
    </xf>
    <xf numFmtId="0" fontId="10" fillId="0" borderId="24" xfId="0" applyFont="1" applyBorder="1"/>
    <xf numFmtId="0" fontId="10" fillId="0" borderId="18" xfId="0" applyFont="1" applyBorder="1"/>
    <xf numFmtId="0" fontId="11" fillId="0" borderId="25" xfId="0" applyFont="1" applyBorder="1" applyAlignment="1">
      <alignment horizontal="center"/>
    </xf>
    <xf numFmtId="0" fontId="10" fillId="0" borderId="26" xfId="0" applyFont="1" applyBorder="1"/>
    <xf numFmtId="0" fontId="10" fillId="0" borderId="27" xfId="0" applyFont="1" applyBorder="1"/>
    <xf numFmtId="165" fontId="0" fillId="0" borderId="0" xfId="0" applyNumberFormat="1" applyBorder="1"/>
    <xf numFmtId="0" fontId="10" fillId="0" borderId="13" xfId="0" applyFont="1" applyBorder="1"/>
    <xf numFmtId="0" fontId="0" fillId="0" borderId="22" xfId="0" applyBorder="1"/>
    <xf numFmtId="0" fontId="11" fillId="0" borderId="15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164" fontId="10" fillId="0" borderId="23" xfId="0" applyNumberFormat="1" applyFont="1" applyBorder="1"/>
    <xf numFmtId="164" fontId="10" fillId="0" borderId="16" xfId="0" applyNumberFormat="1" applyFont="1" applyBorder="1"/>
    <xf numFmtId="0" fontId="6" fillId="0" borderId="0" xfId="0" applyFont="1" applyBorder="1"/>
    <xf numFmtId="2" fontId="10" fillId="0" borderId="23" xfId="0" applyNumberFormat="1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2" fontId="10" fillId="0" borderId="24" xfId="0" applyNumberFormat="1" applyFont="1" applyBorder="1"/>
    <xf numFmtId="164" fontId="10" fillId="0" borderId="24" xfId="0" applyNumberFormat="1" applyFont="1" applyBorder="1"/>
    <xf numFmtId="164" fontId="10" fillId="0" borderId="18" xfId="0" applyNumberFormat="1" applyFont="1" applyBorder="1"/>
    <xf numFmtId="0" fontId="6" fillId="2" borderId="8" xfId="0" applyFont="1" applyFill="1" applyBorder="1" applyAlignment="1"/>
    <xf numFmtId="0" fontId="0" fillId="2" borderId="10" xfId="0" applyFill="1" applyBorder="1"/>
    <xf numFmtId="0" fontId="0" fillId="2" borderId="11" xfId="0" applyFill="1" applyBorder="1"/>
    <xf numFmtId="0" fontId="14" fillId="0" borderId="8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6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16" fillId="0" borderId="28" xfId="0" applyFont="1" applyBorder="1" applyAlignment="1">
      <alignment horizontal="right"/>
    </xf>
    <xf numFmtId="0" fontId="0" fillId="0" borderId="29" xfId="0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165" fontId="0" fillId="0" borderId="10" xfId="0" applyNumberFormat="1" applyBorder="1"/>
    <xf numFmtId="165" fontId="0" fillId="0" borderId="9" xfId="0" applyNumberFormat="1" applyBorder="1"/>
    <xf numFmtId="2" fontId="0" fillId="0" borderId="0" xfId="0" applyNumberFormat="1" applyBorder="1" applyAlignment="1">
      <alignment horizontal="right"/>
    </xf>
    <xf numFmtId="0" fontId="6" fillId="0" borderId="12" xfId="0" applyFont="1" applyBorder="1" applyAlignment="1">
      <alignment horizontal="left"/>
    </xf>
    <xf numFmtId="165" fontId="0" fillId="0" borderId="29" xfId="0" applyNumberFormat="1" applyBorder="1"/>
    <xf numFmtId="165" fontId="0" fillId="0" borderId="12" xfId="0" applyNumberFormat="1" applyBorder="1"/>
    <xf numFmtId="9" fontId="0" fillId="0" borderId="0" xfId="1" applyFont="1" applyBorder="1" applyAlignment="1">
      <alignment horizontal="right"/>
    </xf>
    <xf numFmtId="0" fontId="6" fillId="0" borderId="28" xfId="0" applyFont="1" applyBorder="1"/>
    <xf numFmtId="2" fontId="0" fillId="0" borderId="10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166" fontId="8" fillId="0" borderId="0" xfId="1" applyNumberFormat="1" applyFont="1" applyBorder="1"/>
    <xf numFmtId="9" fontId="0" fillId="0" borderId="29" xfId="1" applyFont="1" applyBorder="1" applyAlignment="1">
      <alignment horizontal="right"/>
    </xf>
    <xf numFmtId="9" fontId="0" fillId="0" borderId="12" xfId="1" applyFont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" fontId="0" fillId="0" borderId="0" xfId="0" applyNumberFormat="1" applyBorder="1"/>
    <xf numFmtId="0" fontId="6" fillId="0" borderId="5" xfId="0" applyFont="1" applyBorder="1" applyAlignment="1">
      <alignment horizontal="left"/>
    </xf>
    <xf numFmtId="2" fontId="0" fillId="0" borderId="5" xfId="0" applyNumberFormat="1" applyBorder="1"/>
    <xf numFmtId="166" fontId="17" fillId="0" borderId="10" xfId="1" applyNumberFormat="1" applyFont="1" applyBorder="1"/>
    <xf numFmtId="166" fontId="17" fillId="0" borderId="9" xfId="1" applyNumberFormat="1" applyFont="1" applyBorder="1"/>
    <xf numFmtId="0" fontId="6" fillId="0" borderId="12" xfId="0" applyFont="1" applyFill="1" applyBorder="1" applyAlignment="1">
      <alignment horizontal="left"/>
    </xf>
    <xf numFmtId="1" fontId="0" fillId="0" borderId="29" xfId="0" applyNumberFormat="1" applyBorder="1"/>
    <xf numFmtId="1" fontId="0" fillId="0" borderId="12" xfId="0" applyNumberFormat="1" applyBorder="1"/>
    <xf numFmtId="2" fontId="0" fillId="0" borderId="29" xfId="0" applyNumberFormat="1" applyBorder="1"/>
    <xf numFmtId="2" fontId="0" fillId="0" borderId="12" xfId="0" applyNumberFormat="1" applyBorder="1"/>
    <xf numFmtId="1" fontId="0" fillId="0" borderId="0" xfId="0" applyNumberFormat="1" applyFill="1" applyBorder="1"/>
    <xf numFmtId="0" fontId="0" fillId="0" borderId="3" xfId="0" applyFill="1" applyBorder="1" applyAlignment="1">
      <alignment horizontal="center"/>
    </xf>
    <xf numFmtId="2" fontId="8" fillId="0" borderId="8" xfId="0" applyNumberFormat="1" applyFont="1" applyBorder="1"/>
    <xf numFmtId="2" fontId="8" fillId="0" borderId="10" xfId="0" applyNumberFormat="1" applyFont="1" applyBorder="1"/>
    <xf numFmtId="2" fontId="8" fillId="0" borderId="11" xfId="0" applyNumberFormat="1" applyFont="1" applyBorder="1"/>
    <xf numFmtId="2" fontId="8" fillId="0" borderId="6" xfId="0" applyNumberFormat="1" applyFont="1" applyBorder="1"/>
    <xf numFmtId="2" fontId="8" fillId="0" borderId="0" xfId="0" applyNumberFormat="1" applyFont="1" applyBorder="1"/>
    <xf numFmtId="2" fontId="8" fillId="0" borderId="7" xfId="0" applyNumberFormat="1" applyFont="1" applyBorder="1"/>
    <xf numFmtId="2" fontId="8" fillId="0" borderId="28" xfId="0" applyNumberFormat="1" applyFont="1" applyBorder="1"/>
    <xf numFmtId="2" fontId="8" fillId="0" borderId="29" xfId="0" applyNumberFormat="1" applyFont="1" applyBorder="1"/>
    <xf numFmtId="2" fontId="8" fillId="0" borderId="30" xfId="0" applyNumberFormat="1" applyFont="1" applyBorder="1"/>
    <xf numFmtId="0" fontId="0" fillId="3" borderId="5" xfId="0" applyFill="1" applyBorder="1"/>
    <xf numFmtId="1" fontId="0" fillId="3" borderId="0" xfId="0" applyNumberFormat="1" applyFill="1" applyBorder="1"/>
    <xf numFmtId="2" fontId="0" fillId="3" borderId="6" xfId="0" applyNumberFormat="1" applyFill="1" applyBorder="1"/>
    <xf numFmtId="2" fontId="8" fillId="3" borderId="6" xfId="0" applyNumberFormat="1" applyFont="1" applyFill="1" applyBorder="1"/>
    <xf numFmtId="2" fontId="8" fillId="3" borderId="0" xfId="0" applyNumberFormat="1" applyFont="1" applyFill="1" applyBorder="1"/>
    <xf numFmtId="2" fontId="8" fillId="3" borderId="7" xfId="0" applyNumberFormat="1" applyFont="1" applyFill="1" applyBorder="1"/>
    <xf numFmtId="0" fontId="3" fillId="0" borderId="28" xfId="0" applyFont="1" applyBorder="1" applyAlignment="1">
      <alignment horizontal="center"/>
    </xf>
    <xf numFmtId="2" fontId="0" fillId="0" borderId="28" xfId="0" applyNumberFormat="1" applyBorder="1"/>
    <xf numFmtId="1" fontId="0" fillId="0" borderId="10" xfId="0" applyNumberFormat="1" applyBorder="1"/>
    <xf numFmtId="0" fontId="9" fillId="0" borderId="28" xfId="0" applyFont="1" applyBorder="1" applyAlignment="1">
      <alignment horizontal="left"/>
    </xf>
    <xf numFmtId="2" fontId="0" fillId="0" borderId="31" xfId="0" applyNumberFormat="1" applyBorder="1"/>
    <xf numFmtId="164" fontId="0" fillId="0" borderId="32" xfId="0" applyNumberFormat="1" applyBorder="1"/>
    <xf numFmtId="2" fontId="0" fillId="0" borderId="33" xfId="0" applyNumberFormat="1" applyBorder="1"/>
    <xf numFmtId="164" fontId="0" fillId="0" borderId="34" xfId="0" applyNumberFormat="1" applyBorder="1"/>
    <xf numFmtId="164" fontId="0" fillId="0" borderId="0" xfId="0" applyNumberFormat="1" applyBorder="1"/>
    <xf numFmtId="0" fontId="9" fillId="0" borderId="6" xfId="0" applyFont="1" applyBorder="1" applyAlignment="1">
      <alignment horizontal="left"/>
    </xf>
    <xf numFmtId="2" fontId="0" fillId="0" borderId="30" xfId="0" applyNumberFormat="1" applyBorder="1"/>
    <xf numFmtId="164" fontId="0" fillId="0" borderId="4" xfId="0" applyNumberFormat="1" applyBorder="1"/>
    <xf numFmtId="0" fontId="0" fillId="0" borderId="2" xfId="0" applyBorder="1"/>
    <xf numFmtId="1" fontId="0" fillId="0" borderId="7" xfId="0" applyNumberFormat="1" applyBorder="1"/>
    <xf numFmtId="1" fontId="0" fillId="3" borderId="7" xfId="0" applyNumberFormat="1" applyFill="1" applyBorder="1"/>
    <xf numFmtId="1" fontId="0" fillId="0" borderId="30" xfId="0" applyNumberFormat="1" applyBorder="1"/>
    <xf numFmtId="1" fontId="0" fillId="0" borderId="4" xfId="0" applyNumberFormat="1" applyBorder="1" applyAlignment="1">
      <alignment horizontal="center"/>
    </xf>
    <xf numFmtId="1" fontId="0" fillId="0" borderId="11" xfId="0" applyNumberFormat="1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0" fontId="0" fillId="3" borderId="0" xfId="0" applyFill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s-ES"/>
              <a:t>Carta X barra</a:t>
            </a:r>
            <a:r>
              <a:rPr lang="es-ES" baseline="0"/>
              <a:t>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'Fase I'!$H$1</c:f>
              <c:strCache>
                <c:ptCount val="1"/>
                <c:pt idx="0">
                  <c:v>Media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'Fase I'!$H$2:$H$36</c:f>
              <c:numCache>
                <c:formatCode>0.00</c:formatCode>
                <c:ptCount val="35"/>
                <c:pt idx="0">
                  <c:v>204.6</c:v>
                </c:pt>
                <c:pt idx="1">
                  <c:v>199.8</c:v>
                </c:pt>
                <c:pt idx="2">
                  <c:v>199</c:v>
                </c:pt>
                <c:pt idx="3">
                  <c:v>200.4</c:v>
                </c:pt>
                <c:pt idx="4">
                  <c:v>198.2</c:v>
                </c:pt>
                <c:pt idx="5">
                  <c:v>201.2</c:v>
                </c:pt>
                <c:pt idx="6">
                  <c:v>201.4</c:v>
                </c:pt>
                <c:pt idx="7">
                  <c:v>198.6</c:v>
                </c:pt>
                <c:pt idx="8">
                  <c:v>200.2</c:v>
                </c:pt>
                <c:pt idx="9">
                  <c:v>198.8</c:v>
                </c:pt>
                <c:pt idx="10">
                  <c:v>204.6</c:v>
                </c:pt>
                <c:pt idx="11">
                  <c:v>200.2</c:v>
                </c:pt>
                <c:pt idx="12">
                  <c:v>199.4</c:v>
                </c:pt>
                <c:pt idx="13">
                  <c:v>199.8</c:v>
                </c:pt>
                <c:pt idx="14">
                  <c:v>201.4</c:v>
                </c:pt>
                <c:pt idx="15">
                  <c:v>199.8</c:v>
                </c:pt>
                <c:pt idx="16">
                  <c:v>201.8</c:v>
                </c:pt>
                <c:pt idx="17">
                  <c:v>201</c:v>
                </c:pt>
                <c:pt idx="18">
                  <c:v>201</c:v>
                </c:pt>
                <c:pt idx="19">
                  <c:v>200</c:v>
                </c:pt>
                <c:pt idx="20">
                  <c:v>201.2</c:v>
                </c:pt>
                <c:pt idx="21">
                  <c:v>198.2</c:v>
                </c:pt>
                <c:pt idx="22">
                  <c:v>199</c:v>
                </c:pt>
                <c:pt idx="23">
                  <c:v>200</c:v>
                </c:pt>
                <c:pt idx="24">
                  <c:v>199.4</c:v>
                </c:pt>
                <c:pt idx="25">
                  <c:v>202.8</c:v>
                </c:pt>
                <c:pt idx="26">
                  <c:v>200.4</c:v>
                </c:pt>
                <c:pt idx="27">
                  <c:v>199</c:v>
                </c:pt>
                <c:pt idx="28">
                  <c:v>199.6</c:v>
                </c:pt>
                <c:pt idx="29">
                  <c:v>201.4</c:v>
                </c:pt>
                <c:pt idx="30">
                  <c:v>199.4</c:v>
                </c:pt>
                <c:pt idx="31">
                  <c:v>197.8</c:v>
                </c:pt>
                <c:pt idx="32">
                  <c:v>199.6</c:v>
                </c:pt>
                <c:pt idx="33">
                  <c:v>200.2</c:v>
                </c:pt>
                <c:pt idx="34">
                  <c:v>199.4</c:v>
                </c:pt>
              </c:numCache>
            </c:numRef>
          </c:val>
        </c:ser>
        <c:ser>
          <c:idx val="1"/>
          <c:order val="1"/>
          <c:tx>
            <c:strRef>
              <c:f>'Fase I'!$J$1</c:f>
              <c:strCache>
                <c:ptCount val="1"/>
                <c:pt idx="0">
                  <c:v>LIC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I'!$J$2:$J$36</c:f>
              <c:numCache>
                <c:formatCode>0.00</c:formatCode>
                <c:ptCount val="35"/>
                <c:pt idx="0">
                  <c:v>195.8125811132727</c:v>
                </c:pt>
                <c:pt idx="1">
                  <c:v>195.8125811132727</c:v>
                </c:pt>
                <c:pt idx="2">
                  <c:v>195.8125811132727</c:v>
                </c:pt>
                <c:pt idx="3">
                  <c:v>195.8125811132727</c:v>
                </c:pt>
                <c:pt idx="4">
                  <c:v>195.8125811132727</c:v>
                </c:pt>
                <c:pt idx="5">
                  <c:v>195.8125811132727</c:v>
                </c:pt>
                <c:pt idx="6">
                  <c:v>195.8125811132727</c:v>
                </c:pt>
                <c:pt idx="7">
                  <c:v>195.8125811132727</c:v>
                </c:pt>
                <c:pt idx="8">
                  <c:v>195.8125811132727</c:v>
                </c:pt>
                <c:pt idx="9">
                  <c:v>195.8125811132727</c:v>
                </c:pt>
                <c:pt idx="10">
                  <c:v>195.8125811132727</c:v>
                </c:pt>
                <c:pt idx="11">
                  <c:v>195.8125811132727</c:v>
                </c:pt>
                <c:pt idx="12">
                  <c:v>195.8125811132727</c:v>
                </c:pt>
                <c:pt idx="13">
                  <c:v>195.8125811132727</c:v>
                </c:pt>
                <c:pt idx="14">
                  <c:v>195.8125811132727</c:v>
                </c:pt>
                <c:pt idx="15">
                  <c:v>195.8125811132727</c:v>
                </c:pt>
                <c:pt idx="16">
                  <c:v>195.8125811132727</c:v>
                </c:pt>
                <c:pt idx="17">
                  <c:v>195.8125811132727</c:v>
                </c:pt>
                <c:pt idx="18">
                  <c:v>195.8125811132727</c:v>
                </c:pt>
                <c:pt idx="19">
                  <c:v>195.8125811132727</c:v>
                </c:pt>
                <c:pt idx="20">
                  <c:v>195.8125811132727</c:v>
                </c:pt>
                <c:pt idx="21">
                  <c:v>195.8125811132727</c:v>
                </c:pt>
                <c:pt idx="22">
                  <c:v>195.8125811132727</c:v>
                </c:pt>
                <c:pt idx="23">
                  <c:v>195.8125811132727</c:v>
                </c:pt>
                <c:pt idx="24">
                  <c:v>195.8125811132727</c:v>
                </c:pt>
                <c:pt idx="25">
                  <c:v>195.8125811132727</c:v>
                </c:pt>
                <c:pt idx="26">
                  <c:v>195.8125811132727</c:v>
                </c:pt>
                <c:pt idx="27">
                  <c:v>195.8125811132727</c:v>
                </c:pt>
                <c:pt idx="28">
                  <c:v>195.8125811132727</c:v>
                </c:pt>
                <c:pt idx="29">
                  <c:v>195.8125811132727</c:v>
                </c:pt>
                <c:pt idx="30">
                  <c:v>195.8125811132727</c:v>
                </c:pt>
                <c:pt idx="31">
                  <c:v>195.8125811132727</c:v>
                </c:pt>
                <c:pt idx="32">
                  <c:v>195.8125811132727</c:v>
                </c:pt>
                <c:pt idx="33">
                  <c:v>195.8125811132727</c:v>
                </c:pt>
                <c:pt idx="34">
                  <c:v>195.8125811132727</c:v>
                </c:pt>
              </c:numCache>
            </c:numRef>
          </c:val>
        </c:ser>
        <c:ser>
          <c:idx val="2"/>
          <c:order val="2"/>
          <c:tx>
            <c:strRef>
              <c:f>'Fase I'!$K$1</c:f>
              <c:strCache>
                <c:ptCount val="1"/>
                <c:pt idx="0">
                  <c:v>LSC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I'!$K$2:$K$36</c:f>
              <c:numCache>
                <c:formatCode>0.00</c:formatCode>
                <c:ptCount val="35"/>
                <c:pt idx="0">
                  <c:v>204.67884745815581</c:v>
                </c:pt>
                <c:pt idx="1">
                  <c:v>204.67884745815581</c:v>
                </c:pt>
                <c:pt idx="2">
                  <c:v>204.67884745815581</c:v>
                </c:pt>
                <c:pt idx="3">
                  <c:v>204.67884745815581</c:v>
                </c:pt>
                <c:pt idx="4">
                  <c:v>204.67884745815581</c:v>
                </c:pt>
                <c:pt idx="5">
                  <c:v>204.67884745815581</c:v>
                </c:pt>
                <c:pt idx="6">
                  <c:v>204.67884745815581</c:v>
                </c:pt>
                <c:pt idx="7">
                  <c:v>204.67884745815581</c:v>
                </c:pt>
                <c:pt idx="8">
                  <c:v>204.67884745815581</c:v>
                </c:pt>
                <c:pt idx="9">
                  <c:v>204.67884745815581</c:v>
                </c:pt>
                <c:pt idx="10">
                  <c:v>204.67884745815581</c:v>
                </c:pt>
                <c:pt idx="11">
                  <c:v>204.67884745815581</c:v>
                </c:pt>
                <c:pt idx="12">
                  <c:v>204.67884745815581</c:v>
                </c:pt>
                <c:pt idx="13">
                  <c:v>204.67884745815581</c:v>
                </c:pt>
                <c:pt idx="14">
                  <c:v>204.67884745815581</c:v>
                </c:pt>
                <c:pt idx="15">
                  <c:v>204.67884745815581</c:v>
                </c:pt>
                <c:pt idx="16">
                  <c:v>204.67884745815581</c:v>
                </c:pt>
                <c:pt idx="17">
                  <c:v>204.67884745815581</c:v>
                </c:pt>
                <c:pt idx="18">
                  <c:v>204.67884745815581</c:v>
                </c:pt>
                <c:pt idx="19">
                  <c:v>204.67884745815581</c:v>
                </c:pt>
                <c:pt idx="20">
                  <c:v>204.67884745815581</c:v>
                </c:pt>
                <c:pt idx="21">
                  <c:v>204.67884745815581</c:v>
                </c:pt>
                <c:pt idx="22">
                  <c:v>204.67884745815581</c:v>
                </c:pt>
                <c:pt idx="23">
                  <c:v>204.67884745815581</c:v>
                </c:pt>
                <c:pt idx="24">
                  <c:v>204.67884745815581</c:v>
                </c:pt>
                <c:pt idx="25">
                  <c:v>204.67884745815581</c:v>
                </c:pt>
                <c:pt idx="26">
                  <c:v>204.67884745815581</c:v>
                </c:pt>
                <c:pt idx="27">
                  <c:v>204.67884745815581</c:v>
                </c:pt>
                <c:pt idx="28">
                  <c:v>204.67884745815581</c:v>
                </c:pt>
                <c:pt idx="29">
                  <c:v>204.67884745815581</c:v>
                </c:pt>
                <c:pt idx="30">
                  <c:v>204.67884745815581</c:v>
                </c:pt>
                <c:pt idx="31">
                  <c:v>204.67884745815581</c:v>
                </c:pt>
                <c:pt idx="32">
                  <c:v>204.67884745815581</c:v>
                </c:pt>
                <c:pt idx="33">
                  <c:v>204.67884745815581</c:v>
                </c:pt>
                <c:pt idx="34">
                  <c:v>204.67884745815581</c:v>
                </c:pt>
              </c:numCache>
            </c:numRef>
          </c:val>
        </c:ser>
        <c:ser>
          <c:idx val="3"/>
          <c:order val="3"/>
          <c:tx>
            <c:strRef>
              <c:f>'Fase I'!$L$1</c:f>
              <c:strCache>
                <c:ptCount val="1"/>
                <c:pt idx="0">
                  <c:v>LCX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I'!$L$2:$L$36</c:f>
              <c:numCache>
                <c:formatCode>0.00</c:formatCode>
                <c:ptCount val="35"/>
                <c:pt idx="0">
                  <c:v>200.24571428571426</c:v>
                </c:pt>
                <c:pt idx="1">
                  <c:v>200.24571428571426</c:v>
                </c:pt>
                <c:pt idx="2">
                  <c:v>200.24571428571426</c:v>
                </c:pt>
                <c:pt idx="3">
                  <c:v>200.24571428571426</c:v>
                </c:pt>
                <c:pt idx="4">
                  <c:v>200.24571428571426</c:v>
                </c:pt>
                <c:pt idx="5">
                  <c:v>200.24571428571426</c:v>
                </c:pt>
                <c:pt idx="6">
                  <c:v>200.24571428571426</c:v>
                </c:pt>
                <c:pt idx="7">
                  <c:v>200.24571428571426</c:v>
                </c:pt>
                <c:pt idx="8">
                  <c:v>200.24571428571426</c:v>
                </c:pt>
                <c:pt idx="9">
                  <c:v>200.24571428571426</c:v>
                </c:pt>
                <c:pt idx="10">
                  <c:v>200.24571428571426</c:v>
                </c:pt>
                <c:pt idx="11">
                  <c:v>200.24571428571426</c:v>
                </c:pt>
                <c:pt idx="12">
                  <c:v>200.24571428571426</c:v>
                </c:pt>
                <c:pt idx="13">
                  <c:v>200.24571428571426</c:v>
                </c:pt>
                <c:pt idx="14">
                  <c:v>200.24571428571426</c:v>
                </c:pt>
                <c:pt idx="15">
                  <c:v>200.24571428571426</c:v>
                </c:pt>
                <c:pt idx="16">
                  <c:v>200.24571428571426</c:v>
                </c:pt>
                <c:pt idx="17">
                  <c:v>200.24571428571426</c:v>
                </c:pt>
                <c:pt idx="18">
                  <c:v>200.24571428571426</c:v>
                </c:pt>
                <c:pt idx="19">
                  <c:v>200.24571428571426</c:v>
                </c:pt>
                <c:pt idx="20">
                  <c:v>200.24571428571426</c:v>
                </c:pt>
                <c:pt idx="21">
                  <c:v>200.24571428571426</c:v>
                </c:pt>
                <c:pt idx="22">
                  <c:v>200.24571428571426</c:v>
                </c:pt>
                <c:pt idx="23">
                  <c:v>200.24571428571426</c:v>
                </c:pt>
                <c:pt idx="24">
                  <c:v>200.24571428571426</c:v>
                </c:pt>
                <c:pt idx="25">
                  <c:v>200.24571428571426</c:v>
                </c:pt>
                <c:pt idx="26">
                  <c:v>200.24571428571426</c:v>
                </c:pt>
                <c:pt idx="27">
                  <c:v>200.24571428571426</c:v>
                </c:pt>
                <c:pt idx="28">
                  <c:v>200.24571428571426</c:v>
                </c:pt>
                <c:pt idx="29">
                  <c:v>200.24571428571426</c:v>
                </c:pt>
                <c:pt idx="30">
                  <c:v>200.24571428571426</c:v>
                </c:pt>
                <c:pt idx="31">
                  <c:v>200.24571428571426</c:v>
                </c:pt>
                <c:pt idx="32">
                  <c:v>200.24571428571426</c:v>
                </c:pt>
                <c:pt idx="33">
                  <c:v>200.24571428571426</c:v>
                </c:pt>
                <c:pt idx="34">
                  <c:v>200.24571428571426</c:v>
                </c:pt>
              </c:numCache>
            </c:numRef>
          </c:val>
        </c:ser>
        <c:marker val="1"/>
        <c:axId val="84735104"/>
        <c:axId val="84736640"/>
      </c:lineChart>
      <c:catAx>
        <c:axId val="847351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4736640"/>
        <c:crosses val="autoZero"/>
        <c:auto val="1"/>
        <c:lblAlgn val="ctr"/>
        <c:lblOffset val="100"/>
        <c:tickLblSkip val="2"/>
        <c:tickMarkSkip val="1"/>
      </c:catAx>
      <c:valAx>
        <c:axId val="84736640"/>
        <c:scaling>
          <c:orientation val="minMax"/>
          <c:max val="208"/>
          <c:min val="193"/>
        </c:scaling>
        <c:axPos val="l"/>
        <c:numFmt formatCode="0.0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4735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s-ES"/>
              <a:t>Carta R</a:t>
            </a:r>
            <a:endParaRPr lang="es-ES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'Fase I'!$I$1</c:f>
              <c:strCache>
                <c:ptCount val="1"/>
                <c:pt idx="0">
                  <c:v>Rango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'Fase I'!$I$2:$I$36</c:f>
              <c:numCache>
                <c:formatCode>0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25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22</c:v>
                </c:pt>
                <c:pt idx="16">
                  <c:v>6</c:v>
                </c:pt>
                <c:pt idx="17">
                  <c:v>6</c:v>
                </c:pt>
                <c:pt idx="18">
                  <c:v>13</c:v>
                </c:pt>
                <c:pt idx="19">
                  <c:v>6</c:v>
                </c:pt>
                <c:pt idx="20">
                  <c:v>5</c:v>
                </c:pt>
                <c:pt idx="21">
                  <c:v>9</c:v>
                </c:pt>
                <c:pt idx="22">
                  <c:v>7</c:v>
                </c:pt>
                <c:pt idx="23">
                  <c:v>11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7</c:v>
                </c:pt>
              </c:numCache>
            </c:numRef>
          </c:val>
        </c:ser>
        <c:ser>
          <c:idx val="1"/>
          <c:order val="1"/>
          <c:tx>
            <c:strRef>
              <c:f>'Fase I'!$M$1</c:f>
              <c:strCache>
                <c:ptCount val="1"/>
                <c:pt idx="0">
                  <c:v>LICR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I'!$M$2:$M$36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I'!$N$1</c:f>
              <c:strCache>
                <c:ptCount val="1"/>
                <c:pt idx="0">
                  <c:v>LSCR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I'!$N$2:$N$36</c:f>
              <c:numCache>
                <c:formatCode>0.00</c:formatCode>
                <c:ptCount val="35"/>
                <c:pt idx="0">
                  <c:v>16.255285714285716</c:v>
                </c:pt>
                <c:pt idx="1">
                  <c:v>16.255285714285716</c:v>
                </c:pt>
                <c:pt idx="2">
                  <c:v>16.255285714285716</c:v>
                </c:pt>
                <c:pt idx="3">
                  <c:v>16.255285714285716</c:v>
                </c:pt>
                <c:pt idx="4">
                  <c:v>16.255285714285716</c:v>
                </c:pt>
                <c:pt idx="5">
                  <c:v>16.255285714285716</c:v>
                </c:pt>
                <c:pt idx="6">
                  <c:v>16.255285714285716</c:v>
                </c:pt>
                <c:pt idx="7">
                  <c:v>16.255285714285716</c:v>
                </c:pt>
                <c:pt idx="8">
                  <c:v>16.255285714285716</c:v>
                </c:pt>
                <c:pt idx="9">
                  <c:v>16.255285714285716</c:v>
                </c:pt>
                <c:pt idx="10">
                  <c:v>16.255285714285716</c:v>
                </c:pt>
                <c:pt idx="11">
                  <c:v>16.255285714285716</c:v>
                </c:pt>
                <c:pt idx="12">
                  <c:v>16.255285714285716</c:v>
                </c:pt>
                <c:pt idx="13">
                  <c:v>16.255285714285716</c:v>
                </c:pt>
                <c:pt idx="14">
                  <c:v>16.255285714285716</c:v>
                </c:pt>
                <c:pt idx="15">
                  <c:v>16.255285714285716</c:v>
                </c:pt>
                <c:pt idx="16">
                  <c:v>16.255285714285716</c:v>
                </c:pt>
                <c:pt idx="17">
                  <c:v>16.255285714285716</c:v>
                </c:pt>
                <c:pt idx="18">
                  <c:v>16.255285714285716</c:v>
                </c:pt>
                <c:pt idx="19">
                  <c:v>16.255285714285716</c:v>
                </c:pt>
                <c:pt idx="20">
                  <c:v>16.255285714285716</c:v>
                </c:pt>
                <c:pt idx="21">
                  <c:v>16.255285714285716</c:v>
                </c:pt>
                <c:pt idx="22">
                  <c:v>16.255285714285716</c:v>
                </c:pt>
                <c:pt idx="23">
                  <c:v>16.255285714285716</c:v>
                </c:pt>
                <c:pt idx="24">
                  <c:v>16.255285714285716</c:v>
                </c:pt>
                <c:pt idx="25">
                  <c:v>16.255285714285716</c:v>
                </c:pt>
                <c:pt idx="26">
                  <c:v>16.255285714285716</c:v>
                </c:pt>
                <c:pt idx="27">
                  <c:v>16.255285714285716</c:v>
                </c:pt>
                <c:pt idx="28">
                  <c:v>16.255285714285716</c:v>
                </c:pt>
                <c:pt idx="29">
                  <c:v>16.255285714285716</c:v>
                </c:pt>
                <c:pt idx="30">
                  <c:v>16.255285714285716</c:v>
                </c:pt>
                <c:pt idx="31">
                  <c:v>16.255285714285716</c:v>
                </c:pt>
                <c:pt idx="32">
                  <c:v>16.255285714285716</c:v>
                </c:pt>
                <c:pt idx="33">
                  <c:v>16.255285714285716</c:v>
                </c:pt>
                <c:pt idx="34">
                  <c:v>16.255285714285716</c:v>
                </c:pt>
              </c:numCache>
            </c:numRef>
          </c:val>
        </c:ser>
        <c:ser>
          <c:idx val="3"/>
          <c:order val="3"/>
          <c:tx>
            <c:strRef>
              <c:f>'Fase I'!$O$1</c:f>
              <c:strCache>
                <c:ptCount val="1"/>
                <c:pt idx="0">
                  <c:v>LCR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I'!$O$2:$O$36</c:f>
              <c:numCache>
                <c:formatCode>0.00</c:formatCode>
                <c:ptCount val="35"/>
                <c:pt idx="0">
                  <c:v>7.6857142857142859</c:v>
                </c:pt>
                <c:pt idx="1">
                  <c:v>7.6857142857142859</c:v>
                </c:pt>
                <c:pt idx="2">
                  <c:v>7.6857142857142859</c:v>
                </c:pt>
                <c:pt idx="3">
                  <c:v>7.6857142857142859</c:v>
                </c:pt>
                <c:pt idx="4">
                  <c:v>7.6857142857142859</c:v>
                </c:pt>
                <c:pt idx="5">
                  <c:v>7.6857142857142859</c:v>
                </c:pt>
                <c:pt idx="6">
                  <c:v>7.6857142857142859</c:v>
                </c:pt>
                <c:pt idx="7">
                  <c:v>7.6857142857142859</c:v>
                </c:pt>
                <c:pt idx="8">
                  <c:v>7.6857142857142859</c:v>
                </c:pt>
                <c:pt idx="9">
                  <c:v>7.6857142857142859</c:v>
                </c:pt>
                <c:pt idx="10">
                  <c:v>7.6857142857142859</c:v>
                </c:pt>
                <c:pt idx="11">
                  <c:v>7.6857142857142859</c:v>
                </c:pt>
                <c:pt idx="12">
                  <c:v>7.6857142857142859</c:v>
                </c:pt>
                <c:pt idx="13">
                  <c:v>7.6857142857142859</c:v>
                </c:pt>
                <c:pt idx="14">
                  <c:v>7.6857142857142859</c:v>
                </c:pt>
                <c:pt idx="15">
                  <c:v>7.6857142857142859</c:v>
                </c:pt>
                <c:pt idx="16">
                  <c:v>7.6857142857142859</c:v>
                </c:pt>
                <c:pt idx="17">
                  <c:v>7.6857142857142859</c:v>
                </c:pt>
                <c:pt idx="18">
                  <c:v>7.6857142857142859</c:v>
                </c:pt>
                <c:pt idx="19">
                  <c:v>7.6857142857142859</c:v>
                </c:pt>
                <c:pt idx="20">
                  <c:v>7.6857142857142859</c:v>
                </c:pt>
                <c:pt idx="21">
                  <c:v>7.6857142857142859</c:v>
                </c:pt>
                <c:pt idx="22">
                  <c:v>7.6857142857142859</c:v>
                </c:pt>
                <c:pt idx="23">
                  <c:v>7.6857142857142859</c:v>
                </c:pt>
                <c:pt idx="24">
                  <c:v>7.6857142857142859</c:v>
                </c:pt>
                <c:pt idx="25">
                  <c:v>7.6857142857142859</c:v>
                </c:pt>
                <c:pt idx="26">
                  <c:v>7.6857142857142859</c:v>
                </c:pt>
                <c:pt idx="27">
                  <c:v>7.6857142857142859</c:v>
                </c:pt>
                <c:pt idx="28">
                  <c:v>7.6857142857142859</c:v>
                </c:pt>
                <c:pt idx="29">
                  <c:v>7.6857142857142859</c:v>
                </c:pt>
                <c:pt idx="30">
                  <c:v>7.6857142857142859</c:v>
                </c:pt>
                <c:pt idx="31">
                  <c:v>7.6857142857142859</c:v>
                </c:pt>
                <c:pt idx="32">
                  <c:v>7.6857142857142859</c:v>
                </c:pt>
                <c:pt idx="33">
                  <c:v>7.6857142857142859</c:v>
                </c:pt>
                <c:pt idx="34">
                  <c:v>7.6857142857142859</c:v>
                </c:pt>
              </c:numCache>
            </c:numRef>
          </c:val>
        </c:ser>
        <c:marker val="1"/>
        <c:axId val="84607744"/>
        <c:axId val="84609280"/>
      </c:lineChart>
      <c:catAx>
        <c:axId val="846077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4609280"/>
        <c:crosses val="autoZero"/>
        <c:auto val="1"/>
        <c:lblAlgn val="ctr"/>
        <c:lblOffset val="100"/>
        <c:tickLblSkip val="2"/>
        <c:tickMarkSkip val="1"/>
      </c:catAx>
      <c:valAx>
        <c:axId val="84609280"/>
        <c:scaling>
          <c:orientation val="minMax"/>
          <c:max val="28"/>
          <c:min val="-1"/>
        </c:scaling>
        <c:axPos val="l"/>
        <c:numFmt formatCode="0.0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4607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s-ES"/>
              <a:t>Carta X barra</a:t>
            </a:r>
            <a:r>
              <a:rPr lang="es-ES" baseline="0"/>
              <a:t>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'Fase I - Cont'!$H$1</c:f>
              <c:strCache>
                <c:ptCount val="1"/>
                <c:pt idx="0">
                  <c:v>Media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'Fase I - Cont'!$H$2:$H$34</c:f>
              <c:numCache>
                <c:formatCode>0.00</c:formatCode>
                <c:ptCount val="33"/>
                <c:pt idx="0">
                  <c:v>204.6</c:v>
                </c:pt>
                <c:pt idx="1">
                  <c:v>199.8</c:v>
                </c:pt>
                <c:pt idx="2">
                  <c:v>199</c:v>
                </c:pt>
                <c:pt idx="3">
                  <c:v>200.4</c:v>
                </c:pt>
                <c:pt idx="4">
                  <c:v>198.2</c:v>
                </c:pt>
                <c:pt idx="5">
                  <c:v>201.4</c:v>
                </c:pt>
                <c:pt idx="6">
                  <c:v>198.6</c:v>
                </c:pt>
                <c:pt idx="7">
                  <c:v>200.2</c:v>
                </c:pt>
                <c:pt idx="8">
                  <c:v>198.8</c:v>
                </c:pt>
                <c:pt idx="9">
                  <c:v>204.6</c:v>
                </c:pt>
                <c:pt idx="10">
                  <c:v>200.2</c:v>
                </c:pt>
                <c:pt idx="11">
                  <c:v>199.4</c:v>
                </c:pt>
                <c:pt idx="12">
                  <c:v>199.8</c:v>
                </c:pt>
                <c:pt idx="13">
                  <c:v>201.4</c:v>
                </c:pt>
                <c:pt idx="14">
                  <c:v>201.8</c:v>
                </c:pt>
                <c:pt idx="15">
                  <c:v>201</c:v>
                </c:pt>
                <c:pt idx="16">
                  <c:v>201</c:v>
                </c:pt>
                <c:pt idx="17">
                  <c:v>200</c:v>
                </c:pt>
                <c:pt idx="18">
                  <c:v>201.2</c:v>
                </c:pt>
                <c:pt idx="19">
                  <c:v>198.2</c:v>
                </c:pt>
                <c:pt idx="20">
                  <c:v>199</c:v>
                </c:pt>
                <c:pt idx="21">
                  <c:v>200</c:v>
                </c:pt>
                <c:pt idx="22">
                  <c:v>199.4</c:v>
                </c:pt>
                <c:pt idx="23">
                  <c:v>202.8</c:v>
                </c:pt>
                <c:pt idx="24">
                  <c:v>200.4</c:v>
                </c:pt>
                <c:pt idx="25">
                  <c:v>199</c:v>
                </c:pt>
                <c:pt idx="26">
                  <c:v>199.6</c:v>
                </c:pt>
                <c:pt idx="27">
                  <c:v>201.4</c:v>
                </c:pt>
                <c:pt idx="28">
                  <c:v>199.4</c:v>
                </c:pt>
                <c:pt idx="29">
                  <c:v>197.8</c:v>
                </c:pt>
                <c:pt idx="30">
                  <c:v>199.6</c:v>
                </c:pt>
                <c:pt idx="31">
                  <c:v>200.2</c:v>
                </c:pt>
                <c:pt idx="32">
                  <c:v>199.4</c:v>
                </c:pt>
              </c:numCache>
            </c:numRef>
          </c:val>
        </c:ser>
        <c:ser>
          <c:idx val="1"/>
          <c:order val="1"/>
          <c:tx>
            <c:strRef>
              <c:f>'Fase I - Cont'!$J$1</c:f>
              <c:strCache>
                <c:ptCount val="1"/>
                <c:pt idx="0">
                  <c:v>LIC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 - Cont'!$J$2:$J$34</c:f>
              <c:numCache>
                <c:formatCode>0.00</c:formatCode>
                <c:ptCount val="33"/>
                <c:pt idx="0">
                  <c:v>195.8125811132727</c:v>
                </c:pt>
                <c:pt idx="1">
                  <c:v>195.8125811132727</c:v>
                </c:pt>
                <c:pt idx="2">
                  <c:v>195.8125811132727</c:v>
                </c:pt>
                <c:pt idx="3">
                  <c:v>195.8125811132727</c:v>
                </c:pt>
                <c:pt idx="4">
                  <c:v>195.8125811132727</c:v>
                </c:pt>
                <c:pt idx="5">
                  <c:v>195.8125811132727</c:v>
                </c:pt>
                <c:pt idx="6">
                  <c:v>195.8125811132727</c:v>
                </c:pt>
                <c:pt idx="7">
                  <c:v>195.8125811132727</c:v>
                </c:pt>
                <c:pt idx="8">
                  <c:v>195.8125811132727</c:v>
                </c:pt>
                <c:pt idx="9">
                  <c:v>195.8125811132727</c:v>
                </c:pt>
                <c:pt idx="10">
                  <c:v>195.8125811132727</c:v>
                </c:pt>
                <c:pt idx="11">
                  <c:v>195.8125811132727</c:v>
                </c:pt>
                <c:pt idx="12">
                  <c:v>195.8125811132727</c:v>
                </c:pt>
                <c:pt idx="13">
                  <c:v>195.8125811132727</c:v>
                </c:pt>
                <c:pt idx="14">
                  <c:v>195.8125811132727</c:v>
                </c:pt>
                <c:pt idx="15">
                  <c:v>195.8125811132727</c:v>
                </c:pt>
                <c:pt idx="16">
                  <c:v>195.8125811132727</c:v>
                </c:pt>
                <c:pt idx="17">
                  <c:v>195.8125811132727</c:v>
                </c:pt>
                <c:pt idx="18">
                  <c:v>195.8125811132727</c:v>
                </c:pt>
                <c:pt idx="19">
                  <c:v>195.8125811132727</c:v>
                </c:pt>
                <c:pt idx="20">
                  <c:v>195.8125811132727</c:v>
                </c:pt>
                <c:pt idx="21">
                  <c:v>195.8125811132727</c:v>
                </c:pt>
                <c:pt idx="22">
                  <c:v>195.8125811132727</c:v>
                </c:pt>
                <c:pt idx="23">
                  <c:v>195.8125811132727</c:v>
                </c:pt>
                <c:pt idx="24">
                  <c:v>195.8125811132727</c:v>
                </c:pt>
                <c:pt idx="25">
                  <c:v>195.8125811132727</c:v>
                </c:pt>
                <c:pt idx="26">
                  <c:v>195.8125811132727</c:v>
                </c:pt>
                <c:pt idx="27">
                  <c:v>195.8125811132727</c:v>
                </c:pt>
                <c:pt idx="28">
                  <c:v>195.8125811132727</c:v>
                </c:pt>
                <c:pt idx="29">
                  <c:v>195.8125811132727</c:v>
                </c:pt>
                <c:pt idx="30">
                  <c:v>195.8125811132727</c:v>
                </c:pt>
                <c:pt idx="31">
                  <c:v>195.8125811132727</c:v>
                </c:pt>
                <c:pt idx="32">
                  <c:v>195.8125811132727</c:v>
                </c:pt>
              </c:numCache>
            </c:numRef>
          </c:val>
        </c:ser>
        <c:ser>
          <c:idx val="2"/>
          <c:order val="2"/>
          <c:tx>
            <c:strRef>
              <c:f>'Fase I - Cont'!$K$1</c:f>
              <c:strCache>
                <c:ptCount val="1"/>
                <c:pt idx="0">
                  <c:v>LSC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 - Cont'!$K$2:$K$34</c:f>
              <c:numCache>
                <c:formatCode>0.00</c:formatCode>
                <c:ptCount val="33"/>
                <c:pt idx="0">
                  <c:v>204.67884745815581</c:v>
                </c:pt>
                <c:pt idx="1">
                  <c:v>204.67884745815581</c:v>
                </c:pt>
                <c:pt idx="2">
                  <c:v>204.67884745815581</c:v>
                </c:pt>
                <c:pt idx="3">
                  <c:v>204.67884745815581</c:v>
                </c:pt>
                <c:pt idx="4">
                  <c:v>204.67884745815581</c:v>
                </c:pt>
                <c:pt idx="5">
                  <c:v>204.67884745815581</c:v>
                </c:pt>
                <c:pt idx="6">
                  <c:v>204.67884745815581</c:v>
                </c:pt>
                <c:pt idx="7">
                  <c:v>204.67884745815581</c:v>
                </c:pt>
                <c:pt idx="8">
                  <c:v>204.67884745815581</c:v>
                </c:pt>
                <c:pt idx="9">
                  <c:v>204.67884745815581</c:v>
                </c:pt>
                <c:pt idx="10">
                  <c:v>204.67884745815581</c:v>
                </c:pt>
                <c:pt idx="11">
                  <c:v>204.67884745815581</c:v>
                </c:pt>
                <c:pt idx="12">
                  <c:v>204.67884745815581</c:v>
                </c:pt>
                <c:pt idx="13">
                  <c:v>204.67884745815581</c:v>
                </c:pt>
                <c:pt idx="14">
                  <c:v>204.67884745815581</c:v>
                </c:pt>
                <c:pt idx="15">
                  <c:v>204.67884745815581</c:v>
                </c:pt>
                <c:pt idx="16">
                  <c:v>204.67884745815581</c:v>
                </c:pt>
                <c:pt idx="17">
                  <c:v>204.67884745815581</c:v>
                </c:pt>
                <c:pt idx="18">
                  <c:v>204.67884745815581</c:v>
                </c:pt>
                <c:pt idx="19">
                  <c:v>204.67884745815581</c:v>
                </c:pt>
                <c:pt idx="20">
                  <c:v>204.67884745815581</c:v>
                </c:pt>
                <c:pt idx="21">
                  <c:v>204.67884745815581</c:v>
                </c:pt>
                <c:pt idx="22">
                  <c:v>204.67884745815581</c:v>
                </c:pt>
                <c:pt idx="23">
                  <c:v>204.67884745815581</c:v>
                </c:pt>
                <c:pt idx="24">
                  <c:v>204.67884745815581</c:v>
                </c:pt>
                <c:pt idx="25">
                  <c:v>204.67884745815581</c:v>
                </c:pt>
                <c:pt idx="26">
                  <c:v>204.67884745815581</c:v>
                </c:pt>
                <c:pt idx="27">
                  <c:v>204.67884745815581</c:v>
                </c:pt>
                <c:pt idx="28">
                  <c:v>204.67884745815581</c:v>
                </c:pt>
                <c:pt idx="29">
                  <c:v>204.67884745815581</c:v>
                </c:pt>
                <c:pt idx="30">
                  <c:v>204.67884745815581</c:v>
                </c:pt>
                <c:pt idx="31">
                  <c:v>204.67884745815581</c:v>
                </c:pt>
                <c:pt idx="32">
                  <c:v>204.67884745815581</c:v>
                </c:pt>
              </c:numCache>
            </c:numRef>
          </c:val>
        </c:ser>
        <c:ser>
          <c:idx val="3"/>
          <c:order val="3"/>
          <c:tx>
            <c:strRef>
              <c:f>'Fase I - Cont'!$L$1</c:f>
              <c:strCache>
                <c:ptCount val="1"/>
                <c:pt idx="0">
                  <c:v>LCX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 - Cont'!$L$2:$L$34</c:f>
              <c:numCache>
                <c:formatCode>0.00</c:formatCode>
                <c:ptCount val="33"/>
                <c:pt idx="0">
                  <c:v>200.24571428571426</c:v>
                </c:pt>
                <c:pt idx="1">
                  <c:v>200.24571428571426</c:v>
                </c:pt>
                <c:pt idx="2">
                  <c:v>200.24571428571426</c:v>
                </c:pt>
                <c:pt idx="3">
                  <c:v>200.24571428571426</c:v>
                </c:pt>
                <c:pt idx="4">
                  <c:v>200.24571428571426</c:v>
                </c:pt>
                <c:pt idx="5">
                  <c:v>200.24571428571426</c:v>
                </c:pt>
                <c:pt idx="6">
                  <c:v>200.24571428571426</c:v>
                </c:pt>
                <c:pt idx="7">
                  <c:v>200.24571428571426</c:v>
                </c:pt>
                <c:pt idx="8">
                  <c:v>200.24571428571426</c:v>
                </c:pt>
                <c:pt idx="9">
                  <c:v>200.24571428571426</c:v>
                </c:pt>
                <c:pt idx="10">
                  <c:v>200.24571428571426</c:v>
                </c:pt>
                <c:pt idx="11">
                  <c:v>200.24571428571426</c:v>
                </c:pt>
                <c:pt idx="12">
                  <c:v>200.24571428571426</c:v>
                </c:pt>
                <c:pt idx="13">
                  <c:v>200.24571428571426</c:v>
                </c:pt>
                <c:pt idx="14">
                  <c:v>200.24571428571426</c:v>
                </c:pt>
                <c:pt idx="15">
                  <c:v>200.24571428571426</c:v>
                </c:pt>
                <c:pt idx="16">
                  <c:v>200.24571428571426</c:v>
                </c:pt>
                <c:pt idx="17">
                  <c:v>200.24571428571426</c:v>
                </c:pt>
                <c:pt idx="18">
                  <c:v>200.24571428571426</c:v>
                </c:pt>
                <c:pt idx="19">
                  <c:v>200.24571428571426</c:v>
                </c:pt>
                <c:pt idx="20">
                  <c:v>200.24571428571426</c:v>
                </c:pt>
                <c:pt idx="21">
                  <c:v>200.24571428571426</c:v>
                </c:pt>
                <c:pt idx="22">
                  <c:v>200.24571428571426</c:v>
                </c:pt>
                <c:pt idx="23">
                  <c:v>200.24571428571426</c:v>
                </c:pt>
                <c:pt idx="24">
                  <c:v>200.24571428571426</c:v>
                </c:pt>
                <c:pt idx="25">
                  <c:v>200.24571428571426</c:v>
                </c:pt>
                <c:pt idx="26">
                  <c:v>200.24571428571426</c:v>
                </c:pt>
                <c:pt idx="27">
                  <c:v>200.24571428571426</c:v>
                </c:pt>
                <c:pt idx="28">
                  <c:v>200.24571428571426</c:v>
                </c:pt>
                <c:pt idx="29">
                  <c:v>200.24571428571426</c:v>
                </c:pt>
                <c:pt idx="30">
                  <c:v>200.24571428571426</c:v>
                </c:pt>
                <c:pt idx="31">
                  <c:v>200.24571428571426</c:v>
                </c:pt>
                <c:pt idx="32">
                  <c:v>200.24571428571426</c:v>
                </c:pt>
              </c:numCache>
            </c:numRef>
          </c:val>
        </c:ser>
        <c:marker val="1"/>
        <c:axId val="84669184"/>
        <c:axId val="84670720"/>
      </c:lineChart>
      <c:catAx>
        <c:axId val="846691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4670720"/>
        <c:crosses val="autoZero"/>
        <c:auto val="1"/>
        <c:lblAlgn val="ctr"/>
        <c:lblOffset val="100"/>
        <c:tickLblSkip val="2"/>
        <c:tickMarkSkip val="1"/>
      </c:catAx>
      <c:valAx>
        <c:axId val="84670720"/>
        <c:scaling>
          <c:orientation val="minMax"/>
          <c:max val="208"/>
          <c:min val="193"/>
        </c:scaling>
        <c:axPos val="l"/>
        <c:numFmt formatCode="0.0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466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s-ES"/>
              <a:t>Carta R</a:t>
            </a:r>
            <a:endParaRPr lang="es-ES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'Fase I - Cont'!$I$1</c:f>
              <c:strCache>
                <c:ptCount val="1"/>
                <c:pt idx="0">
                  <c:v>Rango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'Fase I - Cont'!$I$2:$I$34</c:f>
              <c:numCache>
                <c:formatCode>0</c:formatCode>
                <c:ptCount val="3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9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11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7</c:v>
                </c:pt>
              </c:numCache>
            </c:numRef>
          </c:val>
        </c:ser>
        <c:ser>
          <c:idx val="1"/>
          <c:order val="1"/>
          <c:tx>
            <c:strRef>
              <c:f>'Fase I - Cont'!$M$1</c:f>
              <c:strCache>
                <c:ptCount val="1"/>
                <c:pt idx="0">
                  <c:v>LICR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 - Cont'!$M$2:$M$34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I - Cont'!$N$1</c:f>
              <c:strCache>
                <c:ptCount val="1"/>
                <c:pt idx="0">
                  <c:v>LSCR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 - Cont'!$N$2:$N$34</c:f>
              <c:numCache>
                <c:formatCode>0.00</c:formatCode>
                <c:ptCount val="33"/>
                <c:pt idx="0">
                  <c:v>16.255285714285716</c:v>
                </c:pt>
                <c:pt idx="1">
                  <c:v>16.255285714285716</c:v>
                </c:pt>
                <c:pt idx="2">
                  <c:v>16.255285714285716</c:v>
                </c:pt>
                <c:pt idx="3">
                  <c:v>16.255285714285716</c:v>
                </c:pt>
                <c:pt idx="4">
                  <c:v>16.255285714285716</c:v>
                </c:pt>
                <c:pt idx="5">
                  <c:v>16.255285714285716</c:v>
                </c:pt>
                <c:pt idx="6">
                  <c:v>16.255285714285716</c:v>
                </c:pt>
                <c:pt idx="7">
                  <c:v>16.255285714285716</c:v>
                </c:pt>
                <c:pt idx="8">
                  <c:v>16.255285714285716</c:v>
                </c:pt>
                <c:pt idx="9">
                  <c:v>16.255285714285716</c:v>
                </c:pt>
                <c:pt idx="10">
                  <c:v>16.255285714285716</c:v>
                </c:pt>
                <c:pt idx="11">
                  <c:v>16.255285714285716</c:v>
                </c:pt>
                <c:pt idx="12">
                  <c:v>16.255285714285716</c:v>
                </c:pt>
                <c:pt idx="13">
                  <c:v>16.255285714285716</c:v>
                </c:pt>
                <c:pt idx="14">
                  <c:v>16.255285714285716</c:v>
                </c:pt>
                <c:pt idx="15">
                  <c:v>16.255285714285716</c:v>
                </c:pt>
                <c:pt idx="16">
                  <c:v>16.255285714285716</c:v>
                </c:pt>
                <c:pt idx="17">
                  <c:v>16.255285714285716</c:v>
                </c:pt>
                <c:pt idx="18">
                  <c:v>16.255285714285716</c:v>
                </c:pt>
                <c:pt idx="19">
                  <c:v>16.255285714285716</c:v>
                </c:pt>
                <c:pt idx="20">
                  <c:v>16.255285714285716</c:v>
                </c:pt>
                <c:pt idx="21">
                  <c:v>16.255285714285716</c:v>
                </c:pt>
                <c:pt idx="22">
                  <c:v>16.255285714285716</c:v>
                </c:pt>
                <c:pt idx="23">
                  <c:v>16.255285714285716</c:v>
                </c:pt>
                <c:pt idx="24">
                  <c:v>16.255285714285716</c:v>
                </c:pt>
                <c:pt idx="25">
                  <c:v>16.255285714285716</c:v>
                </c:pt>
                <c:pt idx="26">
                  <c:v>16.255285714285716</c:v>
                </c:pt>
                <c:pt idx="27">
                  <c:v>16.255285714285716</c:v>
                </c:pt>
                <c:pt idx="28">
                  <c:v>16.255285714285716</c:v>
                </c:pt>
                <c:pt idx="29">
                  <c:v>16.255285714285716</c:v>
                </c:pt>
                <c:pt idx="30">
                  <c:v>16.255285714285716</c:v>
                </c:pt>
                <c:pt idx="31">
                  <c:v>16.255285714285716</c:v>
                </c:pt>
                <c:pt idx="32">
                  <c:v>16.255285714285716</c:v>
                </c:pt>
              </c:numCache>
            </c:numRef>
          </c:val>
        </c:ser>
        <c:ser>
          <c:idx val="3"/>
          <c:order val="3"/>
          <c:tx>
            <c:strRef>
              <c:f>'Fase I - Cont'!$O$1</c:f>
              <c:strCache>
                <c:ptCount val="1"/>
                <c:pt idx="0">
                  <c:v>LCR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 - Cont'!$O$2:$O$34</c:f>
              <c:numCache>
                <c:formatCode>0.00</c:formatCode>
                <c:ptCount val="33"/>
                <c:pt idx="0">
                  <c:v>7.6857142857142859</c:v>
                </c:pt>
                <c:pt idx="1">
                  <c:v>7.6857142857142859</c:v>
                </c:pt>
                <c:pt idx="2">
                  <c:v>7.6857142857142859</c:v>
                </c:pt>
                <c:pt idx="3">
                  <c:v>7.6857142857142859</c:v>
                </c:pt>
                <c:pt idx="4">
                  <c:v>7.6857142857142859</c:v>
                </c:pt>
                <c:pt idx="5">
                  <c:v>7.6857142857142859</c:v>
                </c:pt>
                <c:pt idx="6">
                  <c:v>7.6857142857142859</c:v>
                </c:pt>
                <c:pt idx="7">
                  <c:v>7.6857142857142859</c:v>
                </c:pt>
                <c:pt idx="8">
                  <c:v>7.6857142857142859</c:v>
                </c:pt>
                <c:pt idx="9">
                  <c:v>7.6857142857142859</c:v>
                </c:pt>
                <c:pt idx="10">
                  <c:v>7.6857142857142859</c:v>
                </c:pt>
                <c:pt idx="11">
                  <c:v>7.6857142857142859</c:v>
                </c:pt>
                <c:pt idx="12">
                  <c:v>7.6857142857142859</c:v>
                </c:pt>
                <c:pt idx="13">
                  <c:v>7.6857142857142859</c:v>
                </c:pt>
                <c:pt idx="14">
                  <c:v>7.6857142857142859</c:v>
                </c:pt>
                <c:pt idx="15">
                  <c:v>7.6857142857142859</c:v>
                </c:pt>
                <c:pt idx="16">
                  <c:v>7.6857142857142859</c:v>
                </c:pt>
                <c:pt idx="17">
                  <c:v>7.6857142857142859</c:v>
                </c:pt>
                <c:pt idx="18">
                  <c:v>7.6857142857142859</c:v>
                </c:pt>
                <c:pt idx="19">
                  <c:v>7.6857142857142859</c:v>
                </c:pt>
                <c:pt idx="20">
                  <c:v>7.6857142857142859</c:v>
                </c:pt>
                <c:pt idx="21">
                  <c:v>7.6857142857142859</c:v>
                </c:pt>
                <c:pt idx="22">
                  <c:v>7.6857142857142859</c:v>
                </c:pt>
                <c:pt idx="23">
                  <c:v>7.6857142857142859</c:v>
                </c:pt>
                <c:pt idx="24">
                  <c:v>7.6857142857142859</c:v>
                </c:pt>
                <c:pt idx="25">
                  <c:v>7.6857142857142859</c:v>
                </c:pt>
                <c:pt idx="26">
                  <c:v>7.6857142857142859</c:v>
                </c:pt>
                <c:pt idx="27">
                  <c:v>7.6857142857142859</c:v>
                </c:pt>
                <c:pt idx="28">
                  <c:v>7.6857142857142859</c:v>
                </c:pt>
                <c:pt idx="29">
                  <c:v>7.6857142857142859</c:v>
                </c:pt>
                <c:pt idx="30">
                  <c:v>7.6857142857142859</c:v>
                </c:pt>
                <c:pt idx="31">
                  <c:v>7.6857142857142859</c:v>
                </c:pt>
                <c:pt idx="32">
                  <c:v>7.6857142857142859</c:v>
                </c:pt>
              </c:numCache>
            </c:numRef>
          </c:val>
        </c:ser>
        <c:marker val="1"/>
        <c:axId val="85299584"/>
        <c:axId val="85301120"/>
      </c:lineChart>
      <c:catAx>
        <c:axId val="852995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5301120"/>
        <c:crosses val="autoZero"/>
        <c:auto val="1"/>
        <c:lblAlgn val="ctr"/>
        <c:lblOffset val="100"/>
        <c:tickLblSkip val="2"/>
        <c:tickMarkSkip val="1"/>
      </c:catAx>
      <c:valAx>
        <c:axId val="85301120"/>
        <c:scaling>
          <c:orientation val="minMax"/>
          <c:max val="19"/>
          <c:min val="-1"/>
        </c:scaling>
        <c:axPos val="l"/>
        <c:numFmt formatCode="0.0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529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s-ES"/>
              <a:t>Carta X barra</a:t>
            </a:r>
            <a:r>
              <a:rPr lang="es-ES" baseline="0"/>
              <a:t>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'Fase II'!$H$37</c:f>
              <c:strCache>
                <c:ptCount val="1"/>
                <c:pt idx="0">
                  <c:v>Media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'Fase II'!$H$38:$H$52</c:f>
              <c:numCache>
                <c:formatCode>0.00</c:formatCode>
                <c:ptCount val="15"/>
                <c:pt idx="0">
                  <c:v>199.8</c:v>
                </c:pt>
                <c:pt idx="1">
                  <c:v>203.6</c:v>
                </c:pt>
                <c:pt idx="2">
                  <c:v>201.2</c:v>
                </c:pt>
                <c:pt idx="3">
                  <c:v>198.4</c:v>
                </c:pt>
                <c:pt idx="4">
                  <c:v>200.8</c:v>
                </c:pt>
                <c:pt idx="5">
                  <c:v>200.4</c:v>
                </c:pt>
                <c:pt idx="6">
                  <c:v>202.2</c:v>
                </c:pt>
                <c:pt idx="7">
                  <c:v>200.8</c:v>
                </c:pt>
                <c:pt idx="8">
                  <c:v>202</c:v>
                </c:pt>
                <c:pt idx="9">
                  <c:v>200</c:v>
                </c:pt>
                <c:pt idx="10">
                  <c:v>201</c:v>
                </c:pt>
                <c:pt idx="11">
                  <c:v>200.2</c:v>
                </c:pt>
                <c:pt idx="12">
                  <c:v>199.2</c:v>
                </c:pt>
                <c:pt idx="13">
                  <c:v>198</c:v>
                </c:pt>
                <c:pt idx="14">
                  <c:v>201</c:v>
                </c:pt>
              </c:numCache>
            </c:numRef>
          </c:val>
        </c:ser>
        <c:ser>
          <c:idx val="1"/>
          <c:order val="1"/>
          <c:tx>
            <c:strRef>
              <c:f>'Fase II'!$J$37</c:f>
              <c:strCache>
                <c:ptCount val="1"/>
                <c:pt idx="0">
                  <c:v>LIC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II'!$J$38:$J$52</c:f>
              <c:numCache>
                <c:formatCode>0.00</c:formatCode>
                <c:ptCount val="15"/>
                <c:pt idx="0">
                  <c:v>195.8125811132727</c:v>
                </c:pt>
                <c:pt idx="1">
                  <c:v>195.8125811132727</c:v>
                </c:pt>
                <c:pt idx="2">
                  <c:v>195.8125811132727</c:v>
                </c:pt>
                <c:pt idx="3">
                  <c:v>195.8125811132727</c:v>
                </c:pt>
                <c:pt idx="4">
                  <c:v>195.8125811132727</c:v>
                </c:pt>
                <c:pt idx="5">
                  <c:v>195.8125811132727</c:v>
                </c:pt>
                <c:pt idx="6">
                  <c:v>195.8125811132727</c:v>
                </c:pt>
                <c:pt idx="7">
                  <c:v>195.8125811132727</c:v>
                </c:pt>
                <c:pt idx="8">
                  <c:v>195.8125811132727</c:v>
                </c:pt>
                <c:pt idx="9">
                  <c:v>195.8125811132727</c:v>
                </c:pt>
                <c:pt idx="10">
                  <c:v>195.8125811132727</c:v>
                </c:pt>
                <c:pt idx="11">
                  <c:v>195.8125811132727</c:v>
                </c:pt>
                <c:pt idx="12">
                  <c:v>195.8125811132727</c:v>
                </c:pt>
                <c:pt idx="13">
                  <c:v>195.8125811132727</c:v>
                </c:pt>
                <c:pt idx="14">
                  <c:v>195.8125811132727</c:v>
                </c:pt>
              </c:numCache>
            </c:numRef>
          </c:val>
        </c:ser>
        <c:ser>
          <c:idx val="2"/>
          <c:order val="2"/>
          <c:tx>
            <c:strRef>
              <c:f>'Fase II'!$K$37</c:f>
              <c:strCache>
                <c:ptCount val="1"/>
                <c:pt idx="0">
                  <c:v>LSC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II'!$K$38:$K$52</c:f>
              <c:numCache>
                <c:formatCode>0.00</c:formatCode>
                <c:ptCount val="15"/>
                <c:pt idx="0">
                  <c:v>204.67884745815581</c:v>
                </c:pt>
                <c:pt idx="1">
                  <c:v>204.67884745815581</c:v>
                </c:pt>
                <c:pt idx="2">
                  <c:v>204.67884745815581</c:v>
                </c:pt>
                <c:pt idx="3">
                  <c:v>204.67884745815581</c:v>
                </c:pt>
                <c:pt idx="4">
                  <c:v>204.67884745815581</c:v>
                </c:pt>
                <c:pt idx="5">
                  <c:v>204.67884745815581</c:v>
                </c:pt>
                <c:pt idx="6">
                  <c:v>204.67884745815581</c:v>
                </c:pt>
                <c:pt idx="7">
                  <c:v>204.67884745815581</c:v>
                </c:pt>
                <c:pt idx="8">
                  <c:v>204.67884745815581</c:v>
                </c:pt>
                <c:pt idx="9">
                  <c:v>204.67884745815581</c:v>
                </c:pt>
                <c:pt idx="10">
                  <c:v>204.67884745815581</c:v>
                </c:pt>
                <c:pt idx="11">
                  <c:v>204.67884745815581</c:v>
                </c:pt>
                <c:pt idx="12">
                  <c:v>204.67884745815581</c:v>
                </c:pt>
                <c:pt idx="13">
                  <c:v>204.67884745815581</c:v>
                </c:pt>
                <c:pt idx="14">
                  <c:v>204.67884745815581</c:v>
                </c:pt>
              </c:numCache>
            </c:numRef>
          </c:val>
        </c:ser>
        <c:ser>
          <c:idx val="3"/>
          <c:order val="3"/>
          <c:tx>
            <c:strRef>
              <c:f>'Fase II'!$L$37</c:f>
              <c:strCache>
                <c:ptCount val="1"/>
                <c:pt idx="0">
                  <c:v>LCX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II'!$L$38:$L$52</c:f>
              <c:numCache>
                <c:formatCode>0.00</c:formatCode>
                <c:ptCount val="15"/>
                <c:pt idx="0">
                  <c:v>200.24571428571426</c:v>
                </c:pt>
                <c:pt idx="1">
                  <c:v>200.24571428571426</c:v>
                </c:pt>
                <c:pt idx="2">
                  <c:v>200.24571428571426</c:v>
                </c:pt>
                <c:pt idx="3">
                  <c:v>200.24571428571426</c:v>
                </c:pt>
                <c:pt idx="4">
                  <c:v>200.24571428571426</c:v>
                </c:pt>
                <c:pt idx="5">
                  <c:v>200.24571428571426</c:v>
                </c:pt>
                <c:pt idx="6">
                  <c:v>200.24571428571426</c:v>
                </c:pt>
                <c:pt idx="7">
                  <c:v>200.24571428571426</c:v>
                </c:pt>
                <c:pt idx="8">
                  <c:v>200.24571428571426</c:v>
                </c:pt>
                <c:pt idx="9">
                  <c:v>200.24571428571426</c:v>
                </c:pt>
                <c:pt idx="10">
                  <c:v>200.24571428571426</c:v>
                </c:pt>
                <c:pt idx="11">
                  <c:v>200.24571428571426</c:v>
                </c:pt>
                <c:pt idx="12">
                  <c:v>200.24571428571426</c:v>
                </c:pt>
                <c:pt idx="13">
                  <c:v>200.24571428571426</c:v>
                </c:pt>
                <c:pt idx="14">
                  <c:v>200.24571428571426</c:v>
                </c:pt>
              </c:numCache>
            </c:numRef>
          </c:val>
        </c:ser>
        <c:marker val="1"/>
        <c:axId val="85610496"/>
        <c:axId val="85612032"/>
      </c:lineChart>
      <c:catAx>
        <c:axId val="856104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5612032"/>
        <c:crosses val="autoZero"/>
        <c:auto val="1"/>
        <c:lblAlgn val="ctr"/>
        <c:lblOffset val="100"/>
        <c:tickLblSkip val="2"/>
        <c:tickMarkSkip val="1"/>
      </c:catAx>
      <c:valAx>
        <c:axId val="85612032"/>
        <c:scaling>
          <c:orientation val="minMax"/>
          <c:max val="208"/>
          <c:min val="193"/>
        </c:scaling>
        <c:axPos val="l"/>
        <c:numFmt formatCode="0.0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5610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s-ES"/>
            </a:pPr>
            <a:r>
              <a:rPr lang="es-ES"/>
              <a:t>Carta R</a:t>
            </a:r>
            <a:endParaRPr lang="es-ES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'Fase II'!$I$37</c:f>
              <c:strCache>
                <c:ptCount val="1"/>
                <c:pt idx="0">
                  <c:v>Rango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'Fase II'!$I$38:$I$52</c:f>
              <c:numCache>
                <c:formatCode>0</c:formatCode>
                <c:ptCount val="15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'Fase II'!$M$37</c:f>
              <c:strCache>
                <c:ptCount val="1"/>
                <c:pt idx="0">
                  <c:v>LICR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II'!$M$38:$M$52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'Fase II'!$N$37</c:f>
              <c:strCache>
                <c:ptCount val="1"/>
                <c:pt idx="0">
                  <c:v>LSCR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II'!$N$38:$N$52</c:f>
              <c:numCache>
                <c:formatCode>0.00</c:formatCode>
                <c:ptCount val="15"/>
                <c:pt idx="0">
                  <c:v>16.255285714285716</c:v>
                </c:pt>
                <c:pt idx="1">
                  <c:v>16.255285714285716</c:v>
                </c:pt>
                <c:pt idx="2">
                  <c:v>16.255285714285716</c:v>
                </c:pt>
                <c:pt idx="3">
                  <c:v>16.255285714285716</c:v>
                </c:pt>
                <c:pt idx="4">
                  <c:v>16.255285714285716</c:v>
                </c:pt>
                <c:pt idx="5">
                  <c:v>16.255285714285716</c:v>
                </c:pt>
                <c:pt idx="6">
                  <c:v>16.255285714285716</c:v>
                </c:pt>
                <c:pt idx="7">
                  <c:v>16.255285714285716</c:v>
                </c:pt>
                <c:pt idx="8">
                  <c:v>16.255285714285716</c:v>
                </c:pt>
                <c:pt idx="9">
                  <c:v>16.255285714285716</c:v>
                </c:pt>
                <c:pt idx="10">
                  <c:v>16.255285714285716</c:v>
                </c:pt>
                <c:pt idx="11">
                  <c:v>16.255285714285716</c:v>
                </c:pt>
                <c:pt idx="12">
                  <c:v>16.255285714285716</c:v>
                </c:pt>
                <c:pt idx="13">
                  <c:v>16.255285714285716</c:v>
                </c:pt>
                <c:pt idx="14">
                  <c:v>16.255285714285716</c:v>
                </c:pt>
              </c:numCache>
            </c:numRef>
          </c:val>
        </c:ser>
        <c:ser>
          <c:idx val="3"/>
          <c:order val="3"/>
          <c:tx>
            <c:strRef>
              <c:f>'Fase II'!$O$37</c:f>
              <c:strCache>
                <c:ptCount val="1"/>
                <c:pt idx="0">
                  <c:v>LCR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'Fase II'!$O$38:$O$52</c:f>
              <c:numCache>
                <c:formatCode>0.00</c:formatCode>
                <c:ptCount val="15"/>
                <c:pt idx="0">
                  <c:v>7.6857142857142859</c:v>
                </c:pt>
                <c:pt idx="1">
                  <c:v>7.6857142857142859</c:v>
                </c:pt>
                <c:pt idx="2">
                  <c:v>7.6857142857142859</c:v>
                </c:pt>
                <c:pt idx="3">
                  <c:v>7.6857142857142859</c:v>
                </c:pt>
                <c:pt idx="4">
                  <c:v>7.6857142857142859</c:v>
                </c:pt>
                <c:pt idx="5">
                  <c:v>7.6857142857142859</c:v>
                </c:pt>
                <c:pt idx="6">
                  <c:v>7.6857142857142859</c:v>
                </c:pt>
                <c:pt idx="7">
                  <c:v>7.6857142857142859</c:v>
                </c:pt>
                <c:pt idx="8">
                  <c:v>7.6857142857142859</c:v>
                </c:pt>
                <c:pt idx="9">
                  <c:v>7.6857142857142859</c:v>
                </c:pt>
                <c:pt idx="10">
                  <c:v>7.6857142857142859</c:v>
                </c:pt>
                <c:pt idx="11">
                  <c:v>7.6857142857142859</c:v>
                </c:pt>
                <c:pt idx="12">
                  <c:v>7.6857142857142859</c:v>
                </c:pt>
                <c:pt idx="13">
                  <c:v>7.6857142857142859</c:v>
                </c:pt>
                <c:pt idx="14">
                  <c:v>7.6857142857142859</c:v>
                </c:pt>
              </c:numCache>
            </c:numRef>
          </c:val>
        </c:ser>
        <c:marker val="1"/>
        <c:axId val="85650816"/>
        <c:axId val="85529728"/>
      </c:lineChart>
      <c:catAx>
        <c:axId val="856508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5529728"/>
        <c:crosses val="autoZero"/>
        <c:auto val="1"/>
        <c:lblAlgn val="ctr"/>
        <c:lblOffset val="100"/>
        <c:tickLblSkip val="2"/>
        <c:tickMarkSkip val="1"/>
      </c:catAx>
      <c:valAx>
        <c:axId val="85529728"/>
        <c:scaling>
          <c:orientation val="minMax"/>
          <c:max val="19"/>
          <c:min val="-1"/>
        </c:scaling>
        <c:axPos val="l"/>
        <c:numFmt formatCode="0.0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5650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114300</xdr:rowOff>
    </xdr:from>
    <xdr:to>
      <xdr:col>7</xdr:col>
      <xdr:colOff>228600</xdr:colOff>
      <xdr:row>11</xdr:row>
      <xdr:rowOff>95250</xdr:rowOff>
    </xdr:to>
    <xdr:sp macro="" textlink="">
      <xdr:nvSpPr>
        <xdr:cNvPr id="2" name="1 Cinta perforada"/>
        <xdr:cNvSpPr/>
      </xdr:nvSpPr>
      <xdr:spPr>
        <a:xfrm>
          <a:off x="352425" y="114300"/>
          <a:ext cx="5210175" cy="2076450"/>
        </a:xfrm>
        <a:prstGeom prst="flowChartPunchedTap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100" baseline="0"/>
            <a:t>EN UNA EMPRESA DE DESARROLLO DE SOFTWARE SE MIDEN LAS LÍNEAS DE CÓDIGO CORRESPONDIENTES AL DESARROLLO DEL SOFTWARE "ABC" - VERSIÓN ALFA .</a:t>
          </a:r>
        </a:p>
        <a:p>
          <a:pPr algn="ctr"/>
          <a:endParaRPr lang="es-ES" sz="1100" baseline="0"/>
        </a:p>
        <a:p>
          <a:pPr algn="ctr"/>
          <a:r>
            <a:rPr lang="es-ES" sz="1100" baseline="0"/>
            <a:t>LAS MEDICIONES SE REALIZAN DE MANERA DIARIA A 5 INGENIEROS.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2</xdr:row>
      <xdr:rowOff>0</xdr:rowOff>
    </xdr:from>
    <xdr:to>
      <xdr:col>24</xdr:col>
      <xdr:colOff>152400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19</xdr:row>
      <xdr:rowOff>142875</xdr:rowOff>
    </xdr:from>
    <xdr:to>
      <xdr:col>24</xdr:col>
      <xdr:colOff>123825</xdr:colOff>
      <xdr:row>36</xdr:row>
      <xdr:rowOff>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55</xdr:row>
      <xdr:rowOff>28575</xdr:rowOff>
    </xdr:from>
    <xdr:to>
      <xdr:col>15</xdr:col>
      <xdr:colOff>476250</xdr:colOff>
      <xdr:row>65</xdr:row>
      <xdr:rowOff>171450</xdr:rowOff>
    </xdr:to>
    <xdr:sp macro="" textlink="">
      <xdr:nvSpPr>
        <xdr:cNvPr id="7" name="6 Cinta perforada"/>
        <xdr:cNvSpPr/>
      </xdr:nvSpPr>
      <xdr:spPr>
        <a:xfrm>
          <a:off x="3743325" y="7324725"/>
          <a:ext cx="5210175" cy="2076450"/>
        </a:xfrm>
        <a:prstGeom prst="flowChartPunchedTap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100"/>
            <a:t>RECORDEMOS</a:t>
          </a:r>
          <a:r>
            <a:rPr lang="es-ES" sz="1100" baseline="0"/>
            <a:t> QUE LA IDEA DE LA FASE 1 ES ESTIMAR LOS LÍMITES DE CONTROL Y ELIMINAR LOS PUNTOS QUE LOS EXCEDAN DEBIDO A UNA CAUSA ASIGNABLE DE VARIACIÓN, EN ESTE CASO ENCONTRAMOS QUE LOS DÍAS 6 Y 16 ALGUNOS DESARROLLADORES DEJARON REEMPLAZOS MÁS O MENOS EXPERIMENTADOS QUE ELLOS, LO CUAL SE REFLEJA EN LAS VARIACIONES.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2</xdr:row>
      <xdr:rowOff>0</xdr:rowOff>
    </xdr:from>
    <xdr:to>
      <xdr:col>24</xdr:col>
      <xdr:colOff>152400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17</xdr:row>
      <xdr:rowOff>142875</xdr:rowOff>
    </xdr:from>
    <xdr:to>
      <xdr:col>24</xdr:col>
      <xdr:colOff>123825</xdr:colOff>
      <xdr:row>34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13</xdr:col>
      <xdr:colOff>123825</xdr:colOff>
      <xdr:row>42</xdr:row>
      <xdr:rowOff>85725</xdr:rowOff>
    </xdr:to>
    <xdr:sp macro="" textlink="">
      <xdr:nvSpPr>
        <xdr:cNvPr id="4" name="3 Cinta perforada"/>
        <xdr:cNvSpPr/>
      </xdr:nvSpPr>
      <xdr:spPr>
        <a:xfrm>
          <a:off x="3419475" y="6705600"/>
          <a:ext cx="4324350" cy="1419225"/>
        </a:xfrm>
        <a:prstGeom prst="flowChartPunchedTap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100"/>
            <a:t>YA EL</a:t>
          </a:r>
          <a:r>
            <a:rPr lang="es-ES" sz="1100" baseline="0"/>
            <a:t> PROCESO ESTÁ CONTROLADO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37</xdr:row>
      <xdr:rowOff>95250</xdr:rowOff>
    </xdr:from>
    <xdr:to>
      <xdr:col>23</xdr:col>
      <xdr:colOff>28575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55</xdr:row>
      <xdr:rowOff>38100</xdr:rowOff>
    </xdr:from>
    <xdr:to>
      <xdr:col>23</xdr:col>
      <xdr:colOff>114300</xdr:colOff>
      <xdr:row>68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942975</xdr:colOff>
      <xdr:row>55</xdr:row>
      <xdr:rowOff>19049</xdr:rowOff>
    </xdr:from>
    <xdr:to>
      <xdr:col>11</xdr:col>
      <xdr:colOff>333375</xdr:colOff>
      <xdr:row>65</xdr:row>
      <xdr:rowOff>142875</xdr:rowOff>
    </xdr:to>
    <xdr:sp macro="" textlink="">
      <xdr:nvSpPr>
        <xdr:cNvPr id="4" name="3 Cinta perforada"/>
        <xdr:cNvSpPr/>
      </xdr:nvSpPr>
      <xdr:spPr>
        <a:xfrm>
          <a:off x="2105025" y="3695699"/>
          <a:ext cx="5219700" cy="2028826"/>
        </a:xfrm>
        <a:prstGeom prst="flowChartPunchedTap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100"/>
            <a:t>EN LA FASE</a:t>
          </a:r>
          <a:r>
            <a:rPr lang="es-ES" sz="1100" baseline="0"/>
            <a:t> 2 LA IDEA ES MONITOREAR EL PROCESO, TENIENDO COMO LÍMITES DE CONTROL  LOS ESTIMADOS EN LA FASE 1.</a:t>
          </a:r>
        </a:p>
        <a:p>
          <a:pPr algn="ctr"/>
          <a:endParaRPr lang="es-ES" sz="1100" baseline="0"/>
        </a:p>
        <a:p>
          <a:pPr algn="ctr"/>
          <a:r>
            <a:rPr lang="es-ES" sz="1100" baseline="0"/>
            <a:t>COMO VEMOS EL PROCESO SIGUE CONTROLADO, POR LO TANTO PODEMOS PASAR A LA SIGUIENTE ETAPA DEL ANÁLISIS Y VER SU CAPACIDAD (Cp, Cpk, Cpm, Cpmk, etc.)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7" sqref="D27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6"/>
  <sheetViews>
    <sheetView workbookViewId="0">
      <selection activeCell="E24" sqref="E24"/>
    </sheetView>
  </sheetViews>
  <sheetFormatPr baseColWidth="10" defaultColWidth="9.140625" defaultRowHeight="15"/>
  <cols>
    <col min="1" max="1" width="11.42578125" style="13" customWidth="1"/>
    <col min="2" max="2" width="15.140625" customWidth="1"/>
    <col min="3" max="3" width="8.28515625" bestFit="1" customWidth="1"/>
    <col min="5" max="5" width="7.28515625" customWidth="1"/>
    <col min="6" max="7" width="7.140625" customWidth="1"/>
    <col min="8" max="8" width="10.28515625" customWidth="1"/>
    <col min="9" max="10" width="7.7109375" customWidth="1"/>
    <col min="11" max="11" width="7.28515625" customWidth="1"/>
    <col min="12" max="13" width="7.85546875" customWidth="1"/>
    <col min="14" max="14" width="6.85546875" customWidth="1"/>
    <col min="15" max="15" width="6" customWidth="1"/>
    <col min="17" max="17" width="9.7109375" customWidth="1"/>
    <col min="258" max="258" width="11.42578125" customWidth="1"/>
    <col min="259" max="259" width="8.42578125" customWidth="1"/>
    <col min="260" max="260" width="8.28515625" bestFit="1" customWidth="1"/>
    <col min="262" max="262" width="7.28515625" customWidth="1"/>
    <col min="263" max="264" width="7.140625" customWidth="1"/>
    <col min="265" max="265" width="7.85546875" customWidth="1"/>
    <col min="266" max="267" width="7.7109375" customWidth="1"/>
    <col min="268" max="268" width="7.28515625" customWidth="1"/>
    <col min="269" max="269" width="7.85546875" customWidth="1"/>
    <col min="270" max="270" width="6.85546875" customWidth="1"/>
    <col min="271" max="271" width="6" customWidth="1"/>
    <col min="273" max="273" width="9.7109375" customWidth="1"/>
    <col min="514" max="514" width="11.42578125" customWidth="1"/>
    <col min="515" max="515" width="8.42578125" customWidth="1"/>
    <col min="516" max="516" width="8.28515625" bestFit="1" customWidth="1"/>
    <col min="518" max="518" width="7.28515625" customWidth="1"/>
    <col min="519" max="520" width="7.140625" customWidth="1"/>
    <col min="521" max="521" width="7.85546875" customWidth="1"/>
    <col min="522" max="523" width="7.7109375" customWidth="1"/>
    <col min="524" max="524" width="7.28515625" customWidth="1"/>
    <col min="525" max="525" width="7.85546875" customWidth="1"/>
    <col min="526" max="526" width="6.85546875" customWidth="1"/>
    <col min="527" max="527" width="6" customWidth="1"/>
    <col min="529" max="529" width="9.7109375" customWidth="1"/>
    <col min="770" max="770" width="11.42578125" customWidth="1"/>
    <col min="771" max="771" width="8.42578125" customWidth="1"/>
    <col min="772" max="772" width="8.28515625" bestFit="1" customWidth="1"/>
    <col min="774" max="774" width="7.28515625" customWidth="1"/>
    <col min="775" max="776" width="7.140625" customWidth="1"/>
    <col min="777" max="777" width="7.85546875" customWidth="1"/>
    <col min="778" max="779" width="7.7109375" customWidth="1"/>
    <col min="780" max="780" width="7.28515625" customWidth="1"/>
    <col min="781" max="781" width="7.85546875" customWidth="1"/>
    <col min="782" max="782" width="6.85546875" customWidth="1"/>
    <col min="783" max="783" width="6" customWidth="1"/>
    <col min="785" max="785" width="9.7109375" customWidth="1"/>
    <col min="1026" max="1026" width="11.42578125" customWidth="1"/>
    <col min="1027" max="1027" width="8.42578125" customWidth="1"/>
    <col min="1028" max="1028" width="8.28515625" bestFit="1" customWidth="1"/>
    <col min="1030" max="1030" width="7.28515625" customWidth="1"/>
    <col min="1031" max="1032" width="7.140625" customWidth="1"/>
    <col min="1033" max="1033" width="7.85546875" customWidth="1"/>
    <col min="1034" max="1035" width="7.7109375" customWidth="1"/>
    <col min="1036" max="1036" width="7.28515625" customWidth="1"/>
    <col min="1037" max="1037" width="7.85546875" customWidth="1"/>
    <col min="1038" max="1038" width="6.85546875" customWidth="1"/>
    <col min="1039" max="1039" width="6" customWidth="1"/>
    <col min="1041" max="1041" width="9.7109375" customWidth="1"/>
    <col min="1282" max="1282" width="11.42578125" customWidth="1"/>
    <col min="1283" max="1283" width="8.42578125" customWidth="1"/>
    <col min="1284" max="1284" width="8.28515625" bestFit="1" customWidth="1"/>
    <col min="1286" max="1286" width="7.28515625" customWidth="1"/>
    <col min="1287" max="1288" width="7.140625" customWidth="1"/>
    <col min="1289" max="1289" width="7.85546875" customWidth="1"/>
    <col min="1290" max="1291" width="7.7109375" customWidth="1"/>
    <col min="1292" max="1292" width="7.28515625" customWidth="1"/>
    <col min="1293" max="1293" width="7.85546875" customWidth="1"/>
    <col min="1294" max="1294" width="6.85546875" customWidth="1"/>
    <col min="1295" max="1295" width="6" customWidth="1"/>
    <col min="1297" max="1297" width="9.7109375" customWidth="1"/>
    <col min="1538" max="1538" width="11.42578125" customWidth="1"/>
    <col min="1539" max="1539" width="8.42578125" customWidth="1"/>
    <col min="1540" max="1540" width="8.28515625" bestFit="1" customWidth="1"/>
    <col min="1542" max="1542" width="7.28515625" customWidth="1"/>
    <col min="1543" max="1544" width="7.140625" customWidth="1"/>
    <col min="1545" max="1545" width="7.85546875" customWidth="1"/>
    <col min="1546" max="1547" width="7.7109375" customWidth="1"/>
    <col min="1548" max="1548" width="7.28515625" customWidth="1"/>
    <col min="1549" max="1549" width="7.85546875" customWidth="1"/>
    <col min="1550" max="1550" width="6.85546875" customWidth="1"/>
    <col min="1551" max="1551" width="6" customWidth="1"/>
    <col min="1553" max="1553" width="9.7109375" customWidth="1"/>
    <col min="1794" max="1794" width="11.42578125" customWidth="1"/>
    <col min="1795" max="1795" width="8.42578125" customWidth="1"/>
    <col min="1796" max="1796" width="8.28515625" bestFit="1" customWidth="1"/>
    <col min="1798" max="1798" width="7.28515625" customWidth="1"/>
    <col min="1799" max="1800" width="7.140625" customWidth="1"/>
    <col min="1801" max="1801" width="7.85546875" customWidth="1"/>
    <col min="1802" max="1803" width="7.7109375" customWidth="1"/>
    <col min="1804" max="1804" width="7.28515625" customWidth="1"/>
    <col min="1805" max="1805" width="7.85546875" customWidth="1"/>
    <col min="1806" max="1806" width="6.85546875" customWidth="1"/>
    <col min="1807" max="1807" width="6" customWidth="1"/>
    <col min="1809" max="1809" width="9.7109375" customWidth="1"/>
    <col min="2050" max="2050" width="11.42578125" customWidth="1"/>
    <col min="2051" max="2051" width="8.42578125" customWidth="1"/>
    <col min="2052" max="2052" width="8.28515625" bestFit="1" customWidth="1"/>
    <col min="2054" max="2054" width="7.28515625" customWidth="1"/>
    <col min="2055" max="2056" width="7.140625" customWidth="1"/>
    <col min="2057" max="2057" width="7.85546875" customWidth="1"/>
    <col min="2058" max="2059" width="7.7109375" customWidth="1"/>
    <col min="2060" max="2060" width="7.28515625" customWidth="1"/>
    <col min="2061" max="2061" width="7.85546875" customWidth="1"/>
    <col min="2062" max="2062" width="6.85546875" customWidth="1"/>
    <col min="2063" max="2063" width="6" customWidth="1"/>
    <col min="2065" max="2065" width="9.7109375" customWidth="1"/>
    <col min="2306" max="2306" width="11.42578125" customWidth="1"/>
    <col min="2307" max="2307" width="8.42578125" customWidth="1"/>
    <col min="2308" max="2308" width="8.28515625" bestFit="1" customWidth="1"/>
    <col min="2310" max="2310" width="7.28515625" customWidth="1"/>
    <col min="2311" max="2312" width="7.140625" customWidth="1"/>
    <col min="2313" max="2313" width="7.85546875" customWidth="1"/>
    <col min="2314" max="2315" width="7.7109375" customWidth="1"/>
    <col min="2316" max="2316" width="7.28515625" customWidth="1"/>
    <col min="2317" max="2317" width="7.85546875" customWidth="1"/>
    <col min="2318" max="2318" width="6.85546875" customWidth="1"/>
    <col min="2319" max="2319" width="6" customWidth="1"/>
    <col min="2321" max="2321" width="9.7109375" customWidth="1"/>
    <col min="2562" max="2562" width="11.42578125" customWidth="1"/>
    <col min="2563" max="2563" width="8.42578125" customWidth="1"/>
    <col min="2564" max="2564" width="8.28515625" bestFit="1" customWidth="1"/>
    <col min="2566" max="2566" width="7.28515625" customWidth="1"/>
    <col min="2567" max="2568" width="7.140625" customWidth="1"/>
    <col min="2569" max="2569" width="7.85546875" customWidth="1"/>
    <col min="2570" max="2571" width="7.7109375" customWidth="1"/>
    <col min="2572" max="2572" width="7.28515625" customWidth="1"/>
    <col min="2573" max="2573" width="7.85546875" customWidth="1"/>
    <col min="2574" max="2574" width="6.85546875" customWidth="1"/>
    <col min="2575" max="2575" width="6" customWidth="1"/>
    <col min="2577" max="2577" width="9.7109375" customWidth="1"/>
    <col min="2818" max="2818" width="11.42578125" customWidth="1"/>
    <col min="2819" max="2819" width="8.42578125" customWidth="1"/>
    <col min="2820" max="2820" width="8.28515625" bestFit="1" customWidth="1"/>
    <col min="2822" max="2822" width="7.28515625" customWidth="1"/>
    <col min="2823" max="2824" width="7.140625" customWidth="1"/>
    <col min="2825" max="2825" width="7.85546875" customWidth="1"/>
    <col min="2826" max="2827" width="7.7109375" customWidth="1"/>
    <col min="2828" max="2828" width="7.28515625" customWidth="1"/>
    <col min="2829" max="2829" width="7.85546875" customWidth="1"/>
    <col min="2830" max="2830" width="6.85546875" customWidth="1"/>
    <col min="2831" max="2831" width="6" customWidth="1"/>
    <col min="2833" max="2833" width="9.7109375" customWidth="1"/>
    <col min="3074" max="3074" width="11.42578125" customWidth="1"/>
    <col min="3075" max="3075" width="8.42578125" customWidth="1"/>
    <col min="3076" max="3076" width="8.28515625" bestFit="1" customWidth="1"/>
    <col min="3078" max="3078" width="7.28515625" customWidth="1"/>
    <col min="3079" max="3080" width="7.140625" customWidth="1"/>
    <col min="3081" max="3081" width="7.85546875" customWidth="1"/>
    <col min="3082" max="3083" width="7.7109375" customWidth="1"/>
    <col min="3084" max="3084" width="7.28515625" customWidth="1"/>
    <col min="3085" max="3085" width="7.85546875" customWidth="1"/>
    <col min="3086" max="3086" width="6.85546875" customWidth="1"/>
    <col min="3087" max="3087" width="6" customWidth="1"/>
    <col min="3089" max="3089" width="9.7109375" customWidth="1"/>
    <col min="3330" max="3330" width="11.42578125" customWidth="1"/>
    <col min="3331" max="3331" width="8.42578125" customWidth="1"/>
    <col min="3332" max="3332" width="8.28515625" bestFit="1" customWidth="1"/>
    <col min="3334" max="3334" width="7.28515625" customWidth="1"/>
    <col min="3335" max="3336" width="7.140625" customWidth="1"/>
    <col min="3337" max="3337" width="7.85546875" customWidth="1"/>
    <col min="3338" max="3339" width="7.7109375" customWidth="1"/>
    <col min="3340" max="3340" width="7.28515625" customWidth="1"/>
    <col min="3341" max="3341" width="7.85546875" customWidth="1"/>
    <col min="3342" max="3342" width="6.85546875" customWidth="1"/>
    <col min="3343" max="3343" width="6" customWidth="1"/>
    <col min="3345" max="3345" width="9.7109375" customWidth="1"/>
    <col min="3586" max="3586" width="11.42578125" customWidth="1"/>
    <col min="3587" max="3587" width="8.42578125" customWidth="1"/>
    <col min="3588" max="3588" width="8.28515625" bestFit="1" customWidth="1"/>
    <col min="3590" max="3590" width="7.28515625" customWidth="1"/>
    <col min="3591" max="3592" width="7.140625" customWidth="1"/>
    <col min="3593" max="3593" width="7.85546875" customWidth="1"/>
    <col min="3594" max="3595" width="7.7109375" customWidth="1"/>
    <col min="3596" max="3596" width="7.28515625" customWidth="1"/>
    <col min="3597" max="3597" width="7.85546875" customWidth="1"/>
    <col min="3598" max="3598" width="6.85546875" customWidth="1"/>
    <col min="3599" max="3599" width="6" customWidth="1"/>
    <col min="3601" max="3601" width="9.7109375" customWidth="1"/>
    <col min="3842" max="3842" width="11.42578125" customWidth="1"/>
    <col min="3843" max="3843" width="8.42578125" customWidth="1"/>
    <col min="3844" max="3844" width="8.28515625" bestFit="1" customWidth="1"/>
    <col min="3846" max="3846" width="7.28515625" customWidth="1"/>
    <col min="3847" max="3848" width="7.140625" customWidth="1"/>
    <col min="3849" max="3849" width="7.85546875" customWidth="1"/>
    <col min="3850" max="3851" width="7.7109375" customWidth="1"/>
    <col min="3852" max="3852" width="7.28515625" customWidth="1"/>
    <col min="3853" max="3853" width="7.85546875" customWidth="1"/>
    <col min="3854" max="3854" width="6.85546875" customWidth="1"/>
    <col min="3855" max="3855" width="6" customWidth="1"/>
    <col min="3857" max="3857" width="9.7109375" customWidth="1"/>
    <col min="4098" max="4098" width="11.42578125" customWidth="1"/>
    <col min="4099" max="4099" width="8.42578125" customWidth="1"/>
    <col min="4100" max="4100" width="8.28515625" bestFit="1" customWidth="1"/>
    <col min="4102" max="4102" width="7.28515625" customWidth="1"/>
    <col min="4103" max="4104" width="7.140625" customWidth="1"/>
    <col min="4105" max="4105" width="7.85546875" customWidth="1"/>
    <col min="4106" max="4107" width="7.7109375" customWidth="1"/>
    <col min="4108" max="4108" width="7.28515625" customWidth="1"/>
    <col min="4109" max="4109" width="7.85546875" customWidth="1"/>
    <col min="4110" max="4110" width="6.85546875" customWidth="1"/>
    <col min="4111" max="4111" width="6" customWidth="1"/>
    <col min="4113" max="4113" width="9.7109375" customWidth="1"/>
    <col min="4354" max="4354" width="11.42578125" customWidth="1"/>
    <col min="4355" max="4355" width="8.42578125" customWidth="1"/>
    <col min="4356" max="4356" width="8.28515625" bestFit="1" customWidth="1"/>
    <col min="4358" max="4358" width="7.28515625" customWidth="1"/>
    <col min="4359" max="4360" width="7.140625" customWidth="1"/>
    <col min="4361" max="4361" width="7.85546875" customWidth="1"/>
    <col min="4362" max="4363" width="7.7109375" customWidth="1"/>
    <col min="4364" max="4364" width="7.28515625" customWidth="1"/>
    <col min="4365" max="4365" width="7.85546875" customWidth="1"/>
    <col min="4366" max="4366" width="6.85546875" customWidth="1"/>
    <col min="4367" max="4367" width="6" customWidth="1"/>
    <col min="4369" max="4369" width="9.7109375" customWidth="1"/>
    <col min="4610" max="4610" width="11.42578125" customWidth="1"/>
    <col min="4611" max="4611" width="8.42578125" customWidth="1"/>
    <col min="4612" max="4612" width="8.28515625" bestFit="1" customWidth="1"/>
    <col min="4614" max="4614" width="7.28515625" customWidth="1"/>
    <col min="4615" max="4616" width="7.140625" customWidth="1"/>
    <col min="4617" max="4617" width="7.85546875" customWidth="1"/>
    <col min="4618" max="4619" width="7.7109375" customWidth="1"/>
    <col min="4620" max="4620" width="7.28515625" customWidth="1"/>
    <col min="4621" max="4621" width="7.85546875" customWidth="1"/>
    <col min="4622" max="4622" width="6.85546875" customWidth="1"/>
    <col min="4623" max="4623" width="6" customWidth="1"/>
    <col min="4625" max="4625" width="9.7109375" customWidth="1"/>
    <col min="4866" max="4866" width="11.42578125" customWidth="1"/>
    <col min="4867" max="4867" width="8.42578125" customWidth="1"/>
    <col min="4868" max="4868" width="8.28515625" bestFit="1" customWidth="1"/>
    <col min="4870" max="4870" width="7.28515625" customWidth="1"/>
    <col min="4871" max="4872" width="7.140625" customWidth="1"/>
    <col min="4873" max="4873" width="7.85546875" customWidth="1"/>
    <col min="4874" max="4875" width="7.7109375" customWidth="1"/>
    <col min="4876" max="4876" width="7.28515625" customWidth="1"/>
    <col min="4877" max="4877" width="7.85546875" customWidth="1"/>
    <col min="4878" max="4878" width="6.85546875" customWidth="1"/>
    <col min="4879" max="4879" width="6" customWidth="1"/>
    <col min="4881" max="4881" width="9.7109375" customWidth="1"/>
    <col min="5122" max="5122" width="11.42578125" customWidth="1"/>
    <col min="5123" max="5123" width="8.42578125" customWidth="1"/>
    <col min="5124" max="5124" width="8.28515625" bestFit="1" customWidth="1"/>
    <col min="5126" max="5126" width="7.28515625" customWidth="1"/>
    <col min="5127" max="5128" width="7.140625" customWidth="1"/>
    <col min="5129" max="5129" width="7.85546875" customWidth="1"/>
    <col min="5130" max="5131" width="7.7109375" customWidth="1"/>
    <col min="5132" max="5132" width="7.28515625" customWidth="1"/>
    <col min="5133" max="5133" width="7.85546875" customWidth="1"/>
    <col min="5134" max="5134" width="6.85546875" customWidth="1"/>
    <col min="5135" max="5135" width="6" customWidth="1"/>
    <col min="5137" max="5137" width="9.7109375" customWidth="1"/>
    <col min="5378" max="5378" width="11.42578125" customWidth="1"/>
    <col min="5379" max="5379" width="8.42578125" customWidth="1"/>
    <col min="5380" max="5380" width="8.28515625" bestFit="1" customWidth="1"/>
    <col min="5382" max="5382" width="7.28515625" customWidth="1"/>
    <col min="5383" max="5384" width="7.140625" customWidth="1"/>
    <col min="5385" max="5385" width="7.85546875" customWidth="1"/>
    <col min="5386" max="5387" width="7.7109375" customWidth="1"/>
    <col min="5388" max="5388" width="7.28515625" customWidth="1"/>
    <col min="5389" max="5389" width="7.85546875" customWidth="1"/>
    <col min="5390" max="5390" width="6.85546875" customWidth="1"/>
    <col min="5391" max="5391" width="6" customWidth="1"/>
    <col min="5393" max="5393" width="9.7109375" customWidth="1"/>
    <col min="5634" max="5634" width="11.42578125" customWidth="1"/>
    <col min="5635" max="5635" width="8.42578125" customWidth="1"/>
    <col min="5636" max="5636" width="8.28515625" bestFit="1" customWidth="1"/>
    <col min="5638" max="5638" width="7.28515625" customWidth="1"/>
    <col min="5639" max="5640" width="7.140625" customWidth="1"/>
    <col min="5641" max="5641" width="7.85546875" customWidth="1"/>
    <col min="5642" max="5643" width="7.7109375" customWidth="1"/>
    <col min="5644" max="5644" width="7.28515625" customWidth="1"/>
    <col min="5645" max="5645" width="7.85546875" customWidth="1"/>
    <col min="5646" max="5646" width="6.85546875" customWidth="1"/>
    <col min="5647" max="5647" width="6" customWidth="1"/>
    <col min="5649" max="5649" width="9.7109375" customWidth="1"/>
    <col min="5890" max="5890" width="11.42578125" customWidth="1"/>
    <col min="5891" max="5891" width="8.42578125" customWidth="1"/>
    <col min="5892" max="5892" width="8.28515625" bestFit="1" customWidth="1"/>
    <col min="5894" max="5894" width="7.28515625" customWidth="1"/>
    <col min="5895" max="5896" width="7.140625" customWidth="1"/>
    <col min="5897" max="5897" width="7.85546875" customWidth="1"/>
    <col min="5898" max="5899" width="7.7109375" customWidth="1"/>
    <col min="5900" max="5900" width="7.28515625" customWidth="1"/>
    <col min="5901" max="5901" width="7.85546875" customWidth="1"/>
    <col min="5902" max="5902" width="6.85546875" customWidth="1"/>
    <col min="5903" max="5903" width="6" customWidth="1"/>
    <col min="5905" max="5905" width="9.7109375" customWidth="1"/>
    <col min="6146" max="6146" width="11.42578125" customWidth="1"/>
    <col min="6147" max="6147" width="8.42578125" customWidth="1"/>
    <col min="6148" max="6148" width="8.28515625" bestFit="1" customWidth="1"/>
    <col min="6150" max="6150" width="7.28515625" customWidth="1"/>
    <col min="6151" max="6152" width="7.140625" customWidth="1"/>
    <col min="6153" max="6153" width="7.85546875" customWidth="1"/>
    <col min="6154" max="6155" width="7.7109375" customWidth="1"/>
    <col min="6156" max="6156" width="7.28515625" customWidth="1"/>
    <col min="6157" max="6157" width="7.85546875" customWidth="1"/>
    <col min="6158" max="6158" width="6.85546875" customWidth="1"/>
    <col min="6159" max="6159" width="6" customWidth="1"/>
    <col min="6161" max="6161" width="9.7109375" customWidth="1"/>
    <col min="6402" max="6402" width="11.42578125" customWidth="1"/>
    <col min="6403" max="6403" width="8.42578125" customWidth="1"/>
    <col min="6404" max="6404" width="8.28515625" bestFit="1" customWidth="1"/>
    <col min="6406" max="6406" width="7.28515625" customWidth="1"/>
    <col min="6407" max="6408" width="7.140625" customWidth="1"/>
    <col min="6409" max="6409" width="7.85546875" customWidth="1"/>
    <col min="6410" max="6411" width="7.7109375" customWidth="1"/>
    <col min="6412" max="6412" width="7.28515625" customWidth="1"/>
    <col min="6413" max="6413" width="7.85546875" customWidth="1"/>
    <col min="6414" max="6414" width="6.85546875" customWidth="1"/>
    <col min="6415" max="6415" width="6" customWidth="1"/>
    <col min="6417" max="6417" width="9.7109375" customWidth="1"/>
    <col min="6658" max="6658" width="11.42578125" customWidth="1"/>
    <col min="6659" max="6659" width="8.42578125" customWidth="1"/>
    <col min="6660" max="6660" width="8.28515625" bestFit="1" customWidth="1"/>
    <col min="6662" max="6662" width="7.28515625" customWidth="1"/>
    <col min="6663" max="6664" width="7.140625" customWidth="1"/>
    <col min="6665" max="6665" width="7.85546875" customWidth="1"/>
    <col min="6666" max="6667" width="7.7109375" customWidth="1"/>
    <col min="6668" max="6668" width="7.28515625" customWidth="1"/>
    <col min="6669" max="6669" width="7.85546875" customWidth="1"/>
    <col min="6670" max="6670" width="6.85546875" customWidth="1"/>
    <col min="6671" max="6671" width="6" customWidth="1"/>
    <col min="6673" max="6673" width="9.7109375" customWidth="1"/>
    <col min="6914" max="6914" width="11.42578125" customWidth="1"/>
    <col min="6915" max="6915" width="8.42578125" customWidth="1"/>
    <col min="6916" max="6916" width="8.28515625" bestFit="1" customWidth="1"/>
    <col min="6918" max="6918" width="7.28515625" customWidth="1"/>
    <col min="6919" max="6920" width="7.140625" customWidth="1"/>
    <col min="6921" max="6921" width="7.85546875" customWidth="1"/>
    <col min="6922" max="6923" width="7.7109375" customWidth="1"/>
    <col min="6924" max="6924" width="7.28515625" customWidth="1"/>
    <col min="6925" max="6925" width="7.85546875" customWidth="1"/>
    <col min="6926" max="6926" width="6.85546875" customWidth="1"/>
    <col min="6927" max="6927" width="6" customWidth="1"/>
    <col min="6929" max="6929" width="9.7109375" customWidth="1"/>
    <col min="7170" max="7170" width="11.42578125" customWidth="1"/>
    <col min="7171" max="7171" width="8.42578125" customWidth="1"/>
    <col min="7172" max="7172" width="8.28515625" bestFit="1" customWidth="1"/>
    <col min="7174" max="7174" width="7.28515625" customWidth="1"/>
    <col min="7175" max="7176" width="7.140625" customWidth="1"/>
    <col min="7177" max="7177" width="7.85546875" customWidth="1"/>
    <col min="7178" max="7179" width="7.7109375" customWidth="1"/>
    <col min="7180" max="7180" width="7.28515625" customWidth="1"/>
    <col min="7181" max="7181" width="7.85546875" customWidth="1"/>
    <col min="7182" max="7182" width="6.85546875" customWidth="1"/>
    <col min="7183" max="7183" width="6" customWidth="1"/>
    <col min="7185" max="7185" width="9.7109375" customWidth="1"/>
    <col min="7426" max="7426" width="11.42578125" customWidth="1"/>
    <col min="7427" max="7427" width="8.42578125" customWidth="1"/>
    <col min="7428" max="7428" width="8.28515625" bestFit="1" customWidth="1"/>
    <col min="7430" max="7430" width="7.28515625" customWidth="1"/>
    <col min="7431" max="7432" width="7.140625" customWidth="1"/>
    <col min="7433" max="7433" width="7.85546875" customWidth="1"/>
    <col min="7434" max="7435" width="7.7109375" customWidth="1"/>
    <col min="7436" max="7436" width="7.28515625" customWidth="1"/>
    <col min="7437" max="7437" width="7.85546875" customWidth="1"/>
    <col min="7438" max="7438" width="6.85546875" customWidth="1"/>
    <col min="7439" max="7439" width="6" customWidth="1"/>
    <col min="7441" max="7441" width="9.7109375" customWidth="1"/>
    <col min="7682" max="7682" width="11.42578125" customWidth="1"/>
    <col min="7683" max="7683" width="8.42578125" customWidth="1"/>
    <col min="7684" max="7684" width="8.28515625" bestFit="1" customWidth="1"/>
    <col min="7686" max="7686" width="7.28515625" customWidth="1"/>
    <col min="7687" max="7688" width="7.140625" customWidth="1"/>
    <col min="7689" max="7689" width="7.85546875" customWidth="1"/>
    <col min="7690" max="7691" width="7.7109375" customWidth="1"/>
    <col min="7692" max="7692" width="7.28515625" customWidth="1"/>
    <col min="7693" max="7693" width="7.85546875" customWidth="1"/>
    <col min="7694" max="7694" width="6.85546875" customWidth="1"/>
    <col min="7695" max="7695" width="6" customWidth="1"/>
    <col min="7697" max="7697" width="9.7109375" customWidth="1"/>
    <col min="7938" max="7938" width="11.42578125" customWidth="1"/>
    <col min="7939" max="7939" width="8.42578125" customWidth="1"/>
    <col min="7940" max="7940" width="8.28515625" bestFit="1" customWidth="1"/>
    <col min="7942" max="7942" width="7.28515625" customWidth="1"/>
    <col min="7943" max="7944" width="7.140625" customWidth="1"/>
    <col min="7945" max="7945" width="7.85546875" customWidth="1"/>
    <col min="7946" max="7947" width="7.7109375" customWidth="1"/>
    <col min="7948" max="7948" width="7.28515625" customWidth="1"/>
    <col min="7949" max="7949" width="7.85546875" customWidth="1"/>
    <col min="7950" max="7950" width="6.85546875" customWidth="1"/>
    <col min="7951" max="7951" width="6" customWidth="1"/>
    <col min="7953" max="7953" width="9.7109375" customWidth="1"/>
    <col min="8194" max="8194" width="11.42578125" customWidth="1"/>
    <col min="8195" max="8195" width="8.42578125" customWidth="1"/>
    <col min="8196" max="8196" width="8.28515625" bestFit="1" customWidth="1"/>
    <col min="8198" max="8198" width="7.28515625" customWidth="1"/>
    <col min="8199" max="8200" width="7.140625" customWidth="1"/>
    <col min="8201" max="8201" width="7.85546875" customWidth="1"/>
    <col min="8202" max="8203" width="7.7109375" customWidth="1"/>
    <col min="8204" max="8204" width="7.28515625" customWidth="1"/>
    <col min="8205" max="8205" width="7.85546875" customWidth="1"/>
    <col min="8206" max="8206" width="6.85546875" customWidth="1"/>
    <col min="8207" max="8207" width="6" customWidth="1"/>
    <col min="8209" max="8209" width="9.7109375" customWidth="1"/>
    <col min="8450" max="8450" width="11.42578125" customWidth="1"/>
    <col min="8451" max="8451" width="8.42578125" customWidth="1"/>
    <col min="8452" max="8452" width="8.28515625" bestFit="1" customWidth="1"/>
    <col min="8454" max="8454" width="7.28515625" customWidth="1"/>
    <col min="8455" max="8456" width="7.140625" customWidth="1"/>
    <col min="8457" max="8457" width="7.85546875" customWidth="1"/>
    <col min="8458" max="8459" width="7.7109375" customWidth="1"/>
    <col min="8460" max="8460" width="7.28515625" customWidth="1"/>
    <col min="8461" max="8461" width="7.85546875" customWidth="1"/>
    <col min="8462" max="8462" width="6.85546875" customWidth="1"/>
    <col min="8463" max="8463" width="6" customWidth="1"/>
    <col min="8465" max="8465" width="9.7109375" customWidth="1"/>
    <col min="8706" max="8706" width="11.42578125" customWidth="1"/>
    <col min="8707" max="8707" width="8.42578125" customWidth="1"/>
    <col min="8708" max="8708" width="8.28515625" bestFit="1" customWidth="1"/>
    <col min="8710" max="8710" width="7.28515625" customWidth="1"/>
    <col min="8711" max="8712" width="7.140625" customWidth="1"/>
    <col min="8713" max="8713" width="7.85546875" customWidth="1"/>
    <col min="8714" max="8715" width="7.7109375" customWidth="1"/>
    <col min="8716" max="8716" width="7.28515625" customWidth="1"/>
    <col min="8717" max="8717" width="7.85546875" customWidth="1"/>
    <col min="8718" max="8718" width="6.85546875" customWidth="1"/>
    <col min="8719" max="8719" width="6" customWidth="1"/>
    <col min="8721" max="8721" width="9.7109375" customWidth="1"/>
    <col min="8962" max="8962" width="11.42578125" customWidth="1"/>
    <col min="8963" max="8963" width="8.42578125" customWidth="1"/>
    <col min="8964" max="8964" width="8.28515625" bestFit="1" customWidth="1"/>
    <col min="8966" max="8966" width="7.28515625" customWidth="1"/>
    <col min="8967" max="8968" width="7.140625" customWidth="1"/>
    <col min="8969" max="8969" width="7.85546875" customWidth="1"/>
    <col min="8970" max="8971" width="7.7109375" customWidth="1"/>
    <col min="8972" max="8972" width="7.28515625" customWidth="1"/>
    <col min="8973" max="8973" width="7.85546875" customWidth="1"/>
    <col min="8974" max="8974" width="6.85546875" customWidth="1"/>
    <col min="8975" max="8975" width="6" customWidth="1"/>
    <col min="8977" max="8977" width="9.7109375" customWidth="1"/>
    <col min="9218" max="9218" width="11.42578125" customWidth="1"/>
    <col min="9219" max="9219" width="8.42578125" customWidth="1"/>
    <col min="9220" max="9220" width="8.28515625" bestFit="1" customWidth="1"/>
    <col min="9222" max="9222" width="7.28515625" customWidth="1"/>
    <col min="9223" max="9224" width="7.140625" customWidth="1"/>
    <col min="9225" max="9225" width="7.85546875" customWidth="1"/>
    <col min="9226" max="9227" width="7.7109375" customWidth="1"/>
    <col min="9228" max="9228" width="7.28515625" customWidth="1"/>
    <col min="9229" max="9229" width="7.85546875" customWidth="1"/>
    <col min="9230" max="9230" width="6.85546875" customWidth="1"/>
    <col min="9231" max="9231" width="6" customWidth="1"/>
    <col min="9233" max="9233" width="9.7109375" customWidth="1"/>
    <col min="9474" max="9474" width="11.42578125" customWidth="1"/>
    <col min="9475" max="9475" width="8.42578125" customWidth="1"/>
    <col min="9476" max="9476" width="8.28515625" bestFit="1" customWidth="1"/>
    <col min="9478" max="9478" width="7.28515625" customWidth="1"/>
    <col min="9479" max="9480" width="7.140625" customWidth="1"/>
    <col min="9481" max="9481" width="7.85546875" customWidth="1"/>
    <col min="9482" max="9483" width="7.7109375" customWidth="1"/>
    <col min="9484" max="9484" width="7.28515625" customWidth="1"/>
    <col min="9485" max="9485" width="7.85546875" customWidth="1"/>
    <col min="9486" max="9486" width="6.85546875" customWidth="1"/>
    <col min="9487" max="9487" width="6" customWidth="1"/>
    <col min="9489" max="9489" width="9.7109375" customWidth="1"/>
    <col min="9730" max="9730" width="11.42578125" customWidth="1"/>
    <col min="9731" max="9731" width="8.42578125" customWidth="1"/>
    <col min="9732" max="9732" width="8.28515625" bestFit="1" customWidth="1"/>
    <col min="9734" max="9734" width="7.28515625" customWidth="1"/>
    <col min="9735" max="9736" width="7.140625" customWidth="1"/>
    <col min="9737" max="9737" width="7.85546875" customWidth="1"/>
    <col min="9738" max="9739" width="7.7109375" customWidth="1"/>
    <col min="9740" max="9740" width="7.28515625" customWidth="1"/>
    <col min="9741" max="9741" width="7.85546875" customWidth="1"/>
    <col min="9742" max="9742" width="6.85546875" customWidth="1"/>
    <col min="9743" max="9743" width="6" customWidth="1"/>
    <col min="9745" max="9745" width="9.7109375" customWidth="1"/>
    <col min="9986" max="9986" width="11.42578125" customWidth="1"/>
    <col min="9987" max="9987" width="8.42578125" customWidth="1"/>
    <col min="9988" max="9988" width="8.28515625" bestFit="1" customWidth="1"/>
    <col min="9990" max="9990" width="7.28515625" customWidth="1"/>
    <col min="9991" max="9992" width="7.140625" customWidth="1"/>
    <col min="9993" max="9993" width="7.85546875" customWidth="1"/>
    <col min="9994" max="9995" width="7.7109375" customWidth="1"/>
    <col min="9996" max="9996" width="7.28515625" customWidth="1"/>
    <col min="9997" max="9997" width="7.85546875" customWidth="1"/>
    <col min="9998" max="9998" width="6.85546875" customWidth="1"/>
    <col min="9999" max="9999" width="6" customWidth="1"/>
    <col min="10001" max="10001" width="9.7109375" customWidth="1"/>
    <col min="10242" max="10242" width="11.42578125" customWidth="1"/>
    <col min="10243" max="10243" width="8.42578125" customWidth="1"/>
    <col min="10244" max="10244" width="8.28515625" bestFit="1" customWidth="1"/>
    <col min="10246" max="10246" width="7.28515625" customWidth="1"/>
    <col min="10247" max="10248" width="7.140625" customWidth="1"/>
    <col min="10249" max="10249" width="7.85546875" customWidth="1"/>
    <col min="10250" max="10251" width="7.7109375" customWidth="1"/>
    <col min="10252" max="10252" width="7.28515625" customWidth="1"/>
    <col min="10253" max="10253" width="7.85546875" customWidth="1"/>
    <col min="10254" max="10254" width="6.85546875" customWidth="1"/>
    <col min="10255" max="10255" width="6" customWidth="1"/>
    <col min="10257" max="10257" width="9.7109375" customWidth="1"/>
    <col min="10498" max="10498" width="11.42578125" customWidth="1"/>
    <col min="10499" max="10499" width="8.42578125" customWidth="1"/>
    <col min="10500" max="10500" width="8.28515625" bestFit="1" customWidth="1"/>
    <col min="10502" max="10502" width="7.28515625" customWidth="1"/>
    <col min="10503" max="10504" width="7.140625" customWidth="1"/>
    <col min="10505" max="10505" width="7.85546875" customWidth="1"/>
    <col min="10506" max="10507" width="7.7109375" customWidth="1"/>
    <col min="10508" max="10508" width="7.28515625" customWidth="1"/>
    <col min="10509" max="10509" width="7.85546875" customWidth="1"/>
    <col min="10510" max="10510" width="6.85546875" customWidth="1"/>
    <col min="10511" max="10511" width="6" customWidth="1"/>
    <col min="10513" max="10513" width="9.7109375" customWidth="1"/>
    <col min="10754" max="10754" width="11.42578125" customWidth="1"/>
    <col min="10755" max="10755" width="8.42578125" customWidth="1"/>
    <col min="10756" max="10756" width="8.28515625" bestFit="1" customWidth="1"/>
    <col min="10758" max="10758" width="7.28515625" customWidth="1"/>
    <col min="10759" max="10760" width="7.140625" customWidth="1"/>
    <col min="10761" max="10761" width="7.85546875" customWidth="1"/>
    <col min="10762" max="10763" width="7.7109375" customWidth="1"/>
    <col min="10764" max="10764" width="7.28515625" customWidth="1"/>
    <col min="10765" max="10765" width="7.85546875" customWidth="1"/>
    <col min="10766" max="10766" width="6.85546875" customWidth="1"/>
    <col min="10767" max="10767" width="6" customWidth="1"/>
    <col min="10769" max="10769" width="9.7109375" customWidth="1"/>
    <col min="11010" max="11010" width="11.42578125" customWidth="1"/>
    <col min="11011" max="11011" width="8.42578125" customWidth="1"/>
    <col min="11012" max="11012" width="8.28515625" bestFit="1" customWidth="1"/>
    <col min="11014" max="11014" width="7.28515625" customWidth="1"/>
    <col min="11015" max="11016" width="7.140625" customWidth="1"/>
    <col min="11017" max="11017" width="7.85546875" customWidth="1"/>
    <col min="11018" max="11019" width="7.7109375" customWidth="1"/>
    <col min="11020" max="11020" width="7.28515625" customWidth="1"/>
    <col min="11021" max="11021" width="7.85546875" customWidth="1"/>
    <col min="11022" max="11022" width="6.85546875" customWidth="1"/>
    <col min="11023" max="11023" width="6" customWidth="1"/>
    <col min="11025" max="11025" width="9.7109375" customWidth="1"/>
    <col min="11266" max="11266" width="11.42578125" customWidth="1"/>
    <col min="11267" max="11267" width="8.42578125" customWidth="1"/>
    <col min="11268" max="11268" width="8.28515625" bestFit="1" customWidth="1"/>
    <col min="11270" max="11270" width="7.28515625" customWidth="1"/>
    <col min="11271" max="11272" width="7.140625" customWidth="1"/>
    <col min="11273" max="11273" width="7.85546875" customWidth="1"/>
    <col min="11274" max="11275" width="7.7109375" customWidth="1"/>
    <col min="11276" max="11276" width="7.28515625" customWidth="1"/>
    <col min="11277" max="11277" width="7.85546875" customWidth="1"/>
    <col min="11278" max="11278" width="6.85546875" customWidth="1"/>
    <col min="11279" max="11279" width="6" customWidth="1"/>
    <col min="11281" max="11281" width="9.7109375" customWidth="1"/>
    <col min="11522" max="11522" width="11.42578125" customWidth="1"/>
    <col min="11523" max="11523" width="8.42578125" customWidth="1"/>
    <col min="11524" max="11524" width="8.28515625" bestFit="1" customWidth="1"/>
    <col min="11526" max="11526" width="7.28515625" customWidth="1"/>
    <col min="11527" max="11528" width="7.140625" customWidth="1"/>
    <col min="11529" max="11529" width="7.85546875" customWidth="1"/>
    <col min="11530" max="11531" width="7.7109375" customWidth="1"/>
    <col min="11532" max="11532" width="7.28515625" customWidth="1"/>
    <col min="11533" max="11533" width="7.85546875" customWidth="1"/>
    <col min="11534" max="11534" width="6.85546875" customWidth="1"/>
    <col min="11535" max="11535" width="6" customWidth="1"/>
    <col min="11537" max="11537" width="9.7109375" customWidth="1"/>
    <col min="11778" max="11778" width="11.42578125" customWidth="1"/>
    <col min="11779" max="11779" width="8.42578125" customWidth="1"/>
    <col min="11780" max="11780" width="8.28515625" bestFit="1" customWidth="1"/>
    <col min="11782" max="11782" width="7.28515625" customWidth="1"/>
    <col min="11783" max="11784" width="7.140625" customWidth="1"/>
    <col min="11785" max="11785" width="7.85546875" customWidth="1"/>
    <col min="11786" max="11787" width="7.7109375" customWidth="1"/>
    <col min="11788" max="11788" width="7.28515625" customWidth="1"/>
    <col min="11789" max="11789" width="7.85546875" customWidth="1"/>
    <col min="11790" max="11790" width="6.85546875" customWidth="1"/>
    <col min="11791" max="11791" width="6" customWidth="1"/>
    <col min="11793" max="11793" width="9.7109375" customWidth="1"/>
    <col min="12034" max="12034" width="11.42578125" customWidth="1"/>
    <col min="12035" max="12035" width="8.42578125" customWidth="1"/>
    <col min="12036" max="12036" width="8.28515625" bestFit="1" customWidth="1"/>
    <col min="12038" max="12038" width="7.28515625" customWidth="1"/>
    <col min="12039" max="12040" width="7.140625" customWidth="1"/>
    <col min="12041" max="12041" width="7.85546875" customWidth="1"/>
    <col min="12042" max="12043" width="7.7109375" customWidth="1"/>
    <col min="12044" max="12044" width="7.28515625" customWidth="1"/>
    <col min="12045" max="12045" width="7.85546875" customWidth="1"/>
    <col min="12046" max="12046" width="6.85546875" customWidth="1"/>
    <col min="12047" max="12047" width="6" customWidth="1"/>
    <col min="12049" max="12049" width="9.7109375" customWidth="1"/>
    <col min="12290" max="12290" width="11.42578125" customWidth="1"/>
    <col min="12291" max="12291" width="8.42578125" customWidth="1"/>
    <col min="12292" max="12292" width="8.28515625" bestFit="1" customWidth="1"/>
    <col min="12294" max="12294" width="7.28515625" customWidth="1"/>
    <col min="12295" max="12296" width="7.140625" customWidth="1"/>
    <col min="12297" max="12297" width="7.85546875" customWidth="1"/>
    <col min="12298" max="12299" width="7.7109375" customWidth="1"/>
    <col min="12300" max="12300" width="7.28515625" customWidth="1"/>
    <col min="12301" max="12301" width="7.85546875" customWidth="1"/>
    <col min="12302" max="12302" width="6.85546875" customWidth="1"/>
    <col min="12303" max="12303" width="6" customWidth="1"/>
    <col min="12305" max="12305" width="9.7109375" customWidth="1"/>
    <col min="12546" max="12546" width="11.42578125" customWidth="1"/>
    <col min="12547" max="12547" width="8.42578125" customWidth="1"/>
    <col min="12548" max="12548" width="8.28515625" bestFit="1" customWidth="1"/>
    <col min="12550" max="12550" width="7.28515625" customWidth="1"/>
    <col min="12551" max="12552" width="7.140625" customWidth="1"/>
    <col min="12553" max="12553" width="7.85546875" customWidth="1"/>
    <col min="12554" max="12555" width="7.7109375" customWidth="1"/>
    <col min="12556" max="12556" width="7.28515625" customWidth="1"/>
    <col min="12557" max="12557" width="7.85546875" customWidth="1"/>
    <col min="12558" max="12558" width="6.85546875" customWidth="1"/>
    <col min="12559" max="12559" width="6" customWidth="1"/>
    <col min="12561" max="12561" width="9.7109375" customWidth="1"/>
    <col min="12802" max="12802" width="11.42578125" customWidth="1"/>
    <col min="12803" max="12803" width="8.42578125" customWidth="1"/>
    <col min="12804" max="12804" width="8.28515625" bestFit="1" customWidth="1"/>
    <col min="12806" max="12806" width="7.28515625" customWidth="1"/>
    <col min="12807" max="12808" width="7.140625" customWidth="1"/>
    <col min="12809" max="12809" width="7.85546875" customWidth="1"/>
    <col min="12810" max="12811" width="7.7109375" customWidth="1"/>
    <col min="12812" max="12812" width="7.28515625" customWidth="1"/>
    <col min="12813" max="12813" width="7.85546875" customWidth="1"/>
    <col min="12814" max="12814" width="6.85546875" customWidth="1"/>
    <col min="12815" max="12815" width="6" customWidth="1"/>
    <col min="12817" max="12817" width="9.7109375" customWidth="1"/>
    <col min="13058" max="13058" width="11.42578125" customWidth="1"/>
    <col min="13059" max="13059" width="8.42578125" customWidth="1"/>
    <col min="13060" max="13060" width="8.28515625" bestFit="1" customWidth="1"/>
    <col min="13062" max="13062" width="7.28515625" customWidth="1"/>
    <col min="13063" max="13064" width="7.140625" customWidth="1"/>
    <col min="13065" max="13065" width="7.85546875" customWidth="1"/>
    <col min="13066" max="13067" width="7.7109375" customWidth="1"/>
    <col min="13068" max="13068" width="7.28515625" customWidth="1"/>
    <col min="13069" max="13069" width="7.85546875" customWidth="1"/>
    <col min="13070" max="13070" width="6.85546875" customWidth="1"/>
    <col min="13071" max="13071" width="6" customWidth="1"/>
    <col min="13073" max="13073" width="9.7109375" customWidth="1"/>
    <col min="13314" max="13314" width="11.42578125" customWidth="1"/>
    <col min="13315" max="13315" width="8.42578125" customWidth="1"/>
    <col min="13316" max="13316" width="8.28515625" bestFit="1" customWidth="1"/>
    <col min="13318" max="13318" width="7.28515625" customWidth="1"/>
    <col min="13319" max="13320" width="7.140625" customWidth="1"/>
    <col min="13321" max="13321" width="7.85546875" customWidth="1"/>
    <col min="13322" max="13323" width="7.7109375" customWidth="1"/>
    <col min="13324" max="13324" width="7.28515625" customWidth="1"/>
    <col min="13325" max="13325" width="7.85546875" customWidth="1"/>
    <col min="13326" max="13326" width="6.85546875" customWidth="1"/>
    <col min="13327" max="13327" width="6" customWidth="1"/>
    <col min="13329" max="13329" width="9.7109375" customWidth="1"/>
    <col min="13570" max="13570" width="11.42578125" customWidth="1"/>
    <col min="13571" max="13571" width="8.42578125" customWidth="1"/>
    <col min="13572" max="13572" width="8.28515625" bestFit="1" customWidth="1"/>
    <col min="13574" max="13574" width="7.28515625" customWidth="1"/>
    <col min="13575" max="13576" width="7.140625" customWidth="1"/>
    <col min="13577" max="13577" width="7.85546875" customWidth="1"/>
    <col min="13578" max="13579" width="7.7109375" customWidth="1"/>
    <col min="13580" max="13580" width="7.28515625" customWidth="1"/>
    <col min="13581" max="13581" width="7.85546875" customWidth="1"/>
    <col min="13582" max="13582" width="6.85546875" customWidth="1"/>
    <col min="13583" max="13583" width="6" customWidth="1"/>
    <col min="13585" max="13585" width="9.7109375" customWidth="1"/>
    <col min="13826" max="13826" width="11.42578125" customWidth="1"/>
    <col min="13827" max="13827" width="8.42578125" customWidth="1"/>
    <col min="13828" max="13828" width="8.28515625" bestFit="1" customWidth="1"/>
    <col min="13830" max="13830" width="7.28515625" customWidth="1"/>
    <col min="13831" max="13832" width="7.140625" customWidth="1"/>
    <col min="13833" max="13833" width="7.85546875" customWidth="1"/>
    <col min="13834" max="13835" width="7.7109375" customWidth="1"/>
    <col min="13836" max="13836" width="7.28515625" customWidth="1"/>
    <col min="13837" max="13837" width="7.85546875" customWidth="1"/>
    <col min="13838" max="13838" width="6.85546875" customWidth="1"/>
    <col min="13839" max="13839" width="6" customWidth="1"/>
    <col min="13841" max="13841" width="9.7109375" customWidth="1"/>
    <col min="14082" max="14082" width="11.42578125" customWidth="1"/>
    <col min="14083" max="14083" width="8.42578125" customWidth="1"/>
    <col min="14084" max="14084" width="8.28515625" bestFit="1" customWidth="1"/>
    <col min="14086" max="14086" width="7.28515625" customWidth="1"/>
    <col min="14087" max="14088" width="7.140625" customWidth="1"/>
    <col min="14089" max="14089" width="7.85546875" customWidth="1"/>
    <col min="14090" max="14091" width="7.7109375" customWidth="1"/>
    <col min="14092" max="14092" width="7.28515625" customWidth="1"/>
    <col min="14093" max="14093" width="7.85546875" customWidth="1"/>
    <col min="14094" max="14094" width="6.85546875" customWidth="1"/>
    <col min="14095" max="14095" width="6" customWidth="1"/>
    <col min="14097" max="14097" width="9.7109375" customWidth="1"/>
    <col min="14338" max="14338" width="11.42578125" customWidth="1"/>
    <col min="14339" max="14339" width="8.42578125" customWidth="1"/>
    <col min="14340" max="14340" width="8.28515625" bestFit="1" customWidth="1"/>
    <col min="14342" max="14342" width="7.28515625" customWidth="1"/>
    <col min="14343" max="14344" width="7.140625" customWidth="1"/>
    <col min="14345" max="14345" width="7.85546875" customWidth="1"/>
    <col min="14346" max="14347" width="7.7109375" customWidth="1"/>
    <col min="14348" max="14348" width="7.28515625" customWidth="1"/>
    <col min="14349" max="14349" width="7.85546875" customWidth="1"/>
    <col min="14350" max="14350" width="6.85546875" customWidth="1"/>
    <col min="14351" max="14351" width="6" customWidth="1"/>
    <col min="14353" max="14353" width="9.7109375" customWidth="1"/>
    <col min="14594" max="14594" width="11.42578125" customWidth="1"/>
    <col min="14595" max="14595" width="8.42578125" customWidth="1"/>
    <col min="14596" max="14596" width="8.28515625" bestFit="1" customWidth="1"/>
    <col min="14598" max="14598" width="7.28515625" customWidth="1"/>
    <col min="14599" max="14600" width="7.140625" customWidth="1"/>
    <col min="14601" max="14601" width="7.85546875" customWidth="1"/>
    <col min="14602" max="14603" width="7.7109375" customWidth="1"/>
    <col min="14604" max="14604" width="7.28515625" customWidth="1"/>
    <col min="14605" max="14605" width="7.85546875" customWidth="1"/>
    <col min="14606" max="14606" width="6.85546875" customWidth="1"/>
    <col min="14607" max="14607" width="6" customWidth="1"/>
    <col min="14609" max="14609" width="9.7109375" customWidth="1"/>
    <col min="14850" max="14850" width="11.42578125" customWidth="1"/>
    <col min="14851" max="14851" width="8.42578125" customWidth="1"/>
    <col min="14852" max="14852" width="8.28515625" bestFit="1" customWidth="1"/>
    <col min="14854" max="14854" width="7.28515625" customWidth="1"/>
    <col min="14855" max="14856" width="7.140625" customWidth="1"/>
    <col min="14857" max="14857" width="7.85546875" customWidth="1"/>
    <col min="14858" max="14859" width="7.7109375" customWidth="1"/>
    <col min="14860" max="14860" width="7.28515625" customWidth="1"/>
    <col min="14861" max="14861" width="7.85546875" customWidth="1"/>
    <col min="14862" max="14862" width="6.85546875" customWidth="1"/>
    <col min="14863" max="14863" width="6" customWidth="1"/>
    <col min="14865" max="14865" width="9.7109375" customWidth="1"/>
    <col min="15106" max="15106" width="11.42578125" customWidth="1"/>
    <col min="15107" max="15107" width="8.42578125" customWidth="1"/>
    <col min="15108" max="15108" width="8.28515625" bestFit="1" customWidth="1"/>
    <col min="15110" max="15110" width="7.28515625" customWidth="1"/>
    <col min="15111" max="15112" width="7.140625" customWidth="1"/>
    <col min="15113" max="15113" width="7.85546875" customWidth="1"/>
    <col min="15114" max="15115" width="7.7109375" customWidth="1"/>
    <col min="15116" max="15116" width="7.28515625" customWidth="1"/>
    <col min="15117" max="15117" width="7.85546875" customWidth="1"/>
    <col min="15118" max="15118" width="6.85546875" customWidth="1"/>
    <col min="15119" max="15119" width="6" customWidth="1"/>
    <col min="15121" max="15121" width="9.7109375" customWidth="1"/>
    <col min="15362" max="15362" width="11.42578125" customWidth="1"/>
    <col min="15363" max="15363" width="8.42578125" customWidth="1"/>
    <col min="15364" max="15364" width="8.28515625" bestFit="1" customWidth="1"/>
    <col min="15366" max="15366" width="7.28515625" customWidth="1"/>
    <col min="15367" max="15368" width="7.140625" customWidth="1"/>
    <col min="15369" max="15369" width="7.85546875" customWidth="1"/>
    <col min="15370" max="15371" width="7.7109375" customWidth="1"/>
    <col min="15372" max="15372" width="7.28515625" customWidth="1"/>
    <col min="15373" max="15373" width="7.85546875" customWidth="1"/>
    <col min="15374" max="15374" width="6.85546875" customWidth="1"/>
    <col min="15375" max="15375" width="6" customWidth="1"/>
    <col min="15377" max="15377" width="9.7109375" customWidth="1"/>
    <col min="15618" max="15618" width="11.42578125" customWidth="1"/>
    <col min="15619" max="15619" width="8.42578125" customWidth="1"/>
    <col min="15620" max="15620" width="8.28515625" bestFit="1" customWidth="1"/>
    <col min="15622" max="15622" width="7.28515625" customWidth="1"/>
    <col min="15623" max="15624" width="7.140625" customWidth="1"/>
    <col min="15625" max="15625" width="7.85546875" customWidth="1"/>
    <col min="15626" max="15627" width="7.7109375" customWidth="1"/>
    <col min="15628" max="15628" width="7.28515625" customWidth="1"/>
    <col min="15629" max="15629" width="7.85546875" customWidth="1"/>
    <col min="15630" max="15630" width="6.85546875" customWidth="1"/>
    <col min="15631" max="15631" width="6" customWidth="1"/>
    <col min="15633" max="15633" width="9.7109375" customWidth="1"/>
    <col min="15874" max="15874" width="11.42578125" customWidth="1"/>
    <col min="15875" max="15875" width="8.42578125" customWidth="1"/>
    <col min="15876" max="15876" width="8.28515625" bestFit="1" customWidth="1"/>
    <col min="15878" max="15878" width="7.28515625" customWidth="1"/>
    <col min="15879" max="15880" width="7.140625" customWidth="1"/>
    <col min="15881" max="15881" width="7.85546875" customWidth="1"/>
    <col min="15882" max="15883" width="7.7109375" customWidth="1"/>
    <col min="15884" max="15884" width="7.28515625" customWidth="1"/>
    <col min="15885" max="15885" width="7.85546875" customWidth="1"/>
    <col min="15886" max="15886" width="6.85546875" customWidth="1"/>
    <col min="15887" max="15887" width="6" customWidth="1"/>
    <col min="15889" max="15889" width="9.7109375" customWidth="1"/>
    <col min="16130" max="16130" width="11.42578125" customWidth="1"/>
    <col min="16131" max="16131" width="8.42578125" customWidth="1"/>
    <col min="16132" max="16132" width="8.28515625" bestFit="1" customWidth="1"/>
    <col min="16134" max="16134" width="7.28515625" customWidth="1"/>
    <col min="16135" max="16136" width="7.140625" customWidth="1"/>
    <col min="16137" max="16137" width="7.85546875" customWidth="1"/>
    <col min="16138" max="16139" width="7.7109375" customWidth="1"/>
    <col min="16140" max="16140" width="7.28515625" customWidth="1"/>
    <col min="16141" max="16141" width="7.85546875" customWidth="1"/>
    <col min="16142" max="16142" width="6.85546875" customWidth="1"/>
    <col min="16143" max="16143" width="6" customWidth="1"/>
    <col min="16145" max="16145" width="9.7109375" customWidth="1"/>
  </cols>
  <sheetData>
    <row r="1" spans="1:25" ht="17.25" thickBot="1">
      <c r="A1" s="1" t="s">
        <v>0</v>
      </c>
      <c r="B1" s="2" t="s">
        <v>1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4" t="s">
        <v>2</v>
      </c>
      <c r="I1" s="5" t="s">
        <v>3</v>
      </c>
      <c r="J1" s="6" t="s">
        <v>4</v>
      </c>
      <c r="K1" s="7" t="s">
        <v>5</v>
      </c>
      <c r="L1" s="8" t="s">
        <v>6</v>
      </c>
      <c r="M1" s="108" t="s">
        <v>43</v>
      </c>
      <c r="N1" s="9" t="s">
        <v>7</v>
      </c>
      <c r="O1" s="8" t="s">
        <v>8</v>
      </c>
      <c r="P1" s="10"/>
      <c r="Q1" s="11" t="s">
        <v>9</v>
      </c>
      <c r="Y1" s="12"/>
    </row>
    <row r="2" spans="1:25">
      <c r="A2" s="13">
        <v>1</v>
      </c>
      <c r="B2" s="14">
        <v>1</v>
      </c>
      <c r="C2" s="97">
        <v>205</v>
      </c>
      <c r="D2" s="97">
        <v>202</v>
      </c>
      <c r="E2" s="97">
        <v>204</v>
      </c>
      <c r="F2" s="97">
        <v>207</v>
      </c>
      <c r="G2" s="97">
        <v>205</v>
      </c>
      <c r="H2" s="16">
        <f>AVERAGE(C2:G2)</f>
        <v>204.6</v>
      </c>
      <c r="I2" s="137">
        <f>MAX(C2:G2)-MIN(C2:G2)</f>
        <v>5</v>
      </c>
      <c r="J2" s="109">
        <f t="shared" ref="J2:J36" si="0">$B$69</f>
        <v>195.8125811132727</v>
      </c>
      <c r="K2" s="110">
        <f t="shared" ref="K2:K36" si="1">$B$67</f>
        <v>204.67884745815581</v>
      </c>
      <c r="L2" s="110">
        <f t="shared" ref="L2:L36" si="2">$B$68</f>
        <v>200.24571428571426</v>
      </c>
      <c r="M2" s="110">
        <v>0</v>
      </c>
      <c r="N2" s="110">
        <f t="shared" ref="N2:N36" si="3">$D$67</f>
        <v>16.255285714285716</v>
      </c>
      <c r="O2" s="111">
        <f t="shared" ref="O2:O36" si="4">$D$68</f>
        <v>7.6857142857142859</v>
      </c>
      <c r="P2" s="19"/>
      <c r="X2" t="s">
        <v>5</v>
      </c>
    </row>
    <row r="3" spans="1:25">
      <c r="B3" s="14">
        <v>2</v>
      </c>
      <c r="C3" s="97">
        <v>202</v>
      </c>
      <c r="D3" s="97">
        <v>196</v>
      </c>
      <c r="E3" s="97">
        <v>201</v>
      </c>
      <c r="F3" s="97">
        <v>198</v>
      </c>
      <c r="G3" s="97">
        <v>202</v>
      </c>
      <c r="H3" s="16">
        <f t="shared" ref="H3:H51" si="5">AVERAGE(C3:G3)</f>
        <v>199.8</v>
      </c>
      <c r="I3" s="137">
        <f t="shared" ref="I3:I51" si="6">MAX(C3:G3)-MIN(C3:G3)</f>
        <v>6</v>
      </c>
      <c r="J3" s="112">
        <f t="shared" si="0"/>
        <v>195.8125811132727</v>
      </c>
      <c r="K3" s="113">
        <f t="shared" si="1"/>
        <v>204.67884745815581</v>
      </c>
      <c r="L3" s="113">
        <f t="shared" si="2"/>
        <v>200.24571428571426</v>
      </c>
      <c r="M3" s="113">
        <v>0</v>
      </c>
      <c r="N3" s="113">
        <f t="shared" si="3"/>
        <v>16.255285714285716</v>
      </c>
      <c r="O3" s="114">
        <f t="shared" si="4"/>
        <v>7.6857142857142859</v>
      </c>
      <c r="P3" s="19"/>
    </row>
    <row r="4" spans="1:25">
      <c r="B4" s="14">
        <v>3</v>
      </c>
      <c r="C4" s="97">
        <v>201</v>
      </c>
      <c r="D4" s="97">
        <v>202</v>
      </c>
      <c r="E4" s="97">
        <v>199</v>
      </c>
      <c r="F4" s="97">
        <v>197</v>
      </c>
      <c r="G4" s="97">
        <v>196</v>
      </c>
      <c r="H4" s="16">
        <f t="shared" si="5"/>
        <v>199</v>
      </c>
      <c r="I4" s="137">
        <f t="shared" si="6"/>
        <v>6</v>
      </c>
      <c r="J4" s="112">
        <f t="shared" si="0"/>
        <v>195.8125811132727</v>
      </c>
      <c r="K4" s="113">
        <f t="shared" si="1"/>
        <v>204.67884745815581</v>
      </c>
      <c r="L4" s="113">
        <f t="shared" si="2"/>
        <v>200.24571428571426</v>
      </c>
      <c r="M4" s="113">
        <v>0</v>
      </c>
      <c r="N4" s="113">
        <f t="shared" si="3"/>
        <v>16.255285714285716</v>
      </c>
      <c r="O4" s="114">
        <f t="shared" si="4"/>
        <v>7.6857142857142859</v>
      </c>
      <c r="P4" s="19"/>
    </row>
    <row r="5" spans="1:25">
      <c r="B5" s="14">
        <v>4</v>
      </c>
      <c r="C5" s="97">
        <v>205</v>
      </c>
      <c r="D5" s="97">
        <v>203</v>
      </c>
      <c r="E5" s="97">
        <v>196</v>
      </c>
      <c r="F5" s="97">
        <v>201</v>
      </c>
      <c r="G5" s="97">
        <v>197</v>
      </c>
      <c r="H5" s="16">
        <f t="shared" si="5"/>
        <v>200.4</v>
      </c>
      <c r="I5" s="137">
        <f t="shared" si="6"/>
        <v>9</v>
      </c>
      <c r="J5" s="112">
        <f t="shared" si="0"/>
        <v>195.8125811132727</v>
      </c>
      <c r="K5" s="113">
        <f t="shared" si="1"/>
        <v>204.67884745815581</v>
      </c>
      <c r="L5" s="113">
        <f t="shared" si="2"/>
        <v>200.24571428571426</v>
      </c>
      <c r="M5" s="113">
        <v>0</v>
      </c>
      <c r="N5" s="113">
        <f t="shared" si="3"/>
        <v>16.255285714285716</v>
      </c>
      <c r="O5" s="114">
        <f t="shared" si="4"/>
        <v>7.6857142857142859</v>
      </c>
      <c r="P5" s="19"/>
    </row>
    <row r="6" spans="1:25">
      <c r="B6" s="14">
        <v>5</v>
      </c>
      <c r="C6" s="97">
        <v>199</v>
      </c>
      <c r="D6" s="97">
        <v>196</v>
      </c>
      <c r="E6" s="97">
        <v>201</v>
      </c>
      <c r="F6" s="97">
        <v>200</v>
      </c>
      <c r="G6" s="97">
        <v>195</v>
      </c>
      <c r="H6" s="16">
        <f t="shared" si="5"/>
        <v>198.2</v>
      </c>
      <c r="I6" s="137">
        <f t="shared" si="6"/>
        <v>6</v>
      </c>
      <c r="J6" s="112">
        <f t="shared" si="0"/>
        <v>195.8125811132727</v>
      </c>
      <c r="K6" s="113">
        <f t="shared" si="1"/>
        <v>204.67884745815581</v>
      </c>
      <c r="L6" s="113">
        <f t="shared" si="2"/>
        <v>200.24571428571426</v>
      </c>
      <c r="M6" s="113">
        <v>0</v>
      </c>
      <c r="N6" s="113">
        <f t="shared" si="3"/>
        <v>16.255285714285716</v>
      </c>
      <c r="O6" s="114">
        <f t="shared" si="4"/>
        <v>7.6857142857142859</v>
      </c>
      <c r="P6" s="19"/>
    </row>
    <row r="7" spans="1:25">
      <c r="B7" s="118">
        <v>6</v>
      </c>
      <c r="C7" s="119">
        <v>203</v>
      </c>
      <c r="D7" s="119">
        <v>198</v>
      </c>
      <c r="E7" s="119">
        <v>192</v>
      </c>
      <c r="F7" s="119">
        <v>217</v>
      </c>
      <c r="G7" s="119">
        <v>196</v>
      </c>
      <c r="H7" s="120">
        <f t="shared" si="5"/>
        <v>201.2</v>
      </c>
      <c r="I7" s="138">
        <f t="shared" si="6"/>
        <v>25</v>
      </c>
      <c r="J7" s="121">
        <f t="shared" si="0"/>
        <v>195.8125811132727</v>
      </c>
      <c r="K7" s="122">
        <f t="shared" si="1"/>
        <v>204.67884745815581</v>
      </c>
      <c r="L7" s="122">
        <f t="shared" si="2"/>
        <v>200.24571428571426</v>
      </c>
      <c r="M7" s="122">
        <v>0</v>
      </c>
      <c r="N7" s="122">
        <f t="shared" si="3"/>
        <v>16.255285714285716</v>
      </c>
      <c r="O7" s="123">
        <f t="shared" si="4"/>
        <v>7.6857142857142859</v>
      </c>
      <c r="P7" s="19"/>
    </row>
    <row r="8" spans="1:25">
      <c r="B8" s="14">
        <v>7</v>
      </c>
      <c r="C8" s="97">
        <v>202</v>
      </c>
      <c r="D8" s="97">
        <v>202</v>
      </c>
      <c r="E8" s="97">
        <v>198</v>
      </c>
      <c r="F8" s="97">
        <v>203</v>
      </c>
      <c r="G8" s="97">
        <v>202</v>
      </c>
      <c r="H8" s="16">
        <f t="shared" si="5"/>
        <v>201.4</v>
      </c>
      <c r="I8" s="137">
        <f t="shared" si="6"/>
        <v>5</v>
      </c>
      <c r="J8" s="112">
        <f t="shared" si="0"/>
        <v>195.8125811132727</v>
      </c>
      <c r="K8" s="113">
        <f t="shared" si="1"/>
        <v>204.67884745815581</v>
      </c>
      <c r="L8" s="113">
        <f t="shared" si="2"/>
        <v>200.24571428571426</v>
      </c>
      <c r="M8" s="113">
        <v>0</v>
      </c>
      <c r="N8" s="113">
        <f t="shared" si="3"/>
        <v>16.255285714285716</v>
      </c>
      <c r="O8" s="114">
        <f t="shared" si="4"/>
        <v>7.6857142857142859</v>
      </c>
      <c r="P8" s="19"/>
      <c r="X8" t="s">
        <v>4</v>
      </c>
    </row>
    <row r="9" spans="1:25">
      <c r="B9" s="14">
        <v>8</v>
      </c>
      <c r="C9" s="97">
        <v>197</v>
      </c>
      <c r="D9" s="97">
        <v>196</v>
      </c>
      <c r="E9" s="97">
        <v>196</v>
      </c>
      <c r="F9" s="97">
        <v>200</v>
      </c>
      <c r="G9" s="97">
        <v>204</v>
      </c>
      <c r="H9" s="16">
        <f t="shared" si="5"/>
        <v>198.6</v>
      </c>
      <c r="I9" s="137">
        <f t="shared" si="6"/>
        <v>8</v>
      </c>
      <c r="J9" s="112">
        <f t="shared" si="0"/>
        <v>195.8125811132727</v>
      </c>
      <c r="K9" s="113">
        <f t="shared" si="1"/>
        <v>204.67884745815581</v>
      </c>
      <c r="L9" s="113">
        <f t="shared" si="2"/>
        <v>200.24571428571426</v>
      </c>
      <c r="M9" s="113">
        <v>0</v>
      </c>
      <c r="N9" s="113">
        <f t="shared" si="3"/>
        <v>16.255285714285716</v>
      </c>
      <c r="O9" s="114">
        <f t="shared" si="4"/>
        <v>7.6857142857142859</v>
      </c>
      <c r="P9" s="19"/>
    </row>
    <row r="10" spans="1:25">
      <c r="B10" s="14">
        <v>9</v>
      </c>
      <c r="C10" s="97">
        <v>199</v>
      </c>
      <c r="D10" s="97">
        <v>200</v>
      </c>
      <c r="E10" s="97">
        <v>204</v>
      </c>
      <c r="F10" s="97">
        <v>196</v>
      </c>
      <c r="G10" s="97">
        <v>202</v>
      </c>
      <c r="H10" s="16">
        <f t="shared" si="5"/>
        <v>200.2</v>
      </c>
      <c r="I10" s="137">
        <f t="shared" si="6"/>
        <v>8</v>
      </c>
      <c r="J10" s="112">
        <f t="shared" si="0"/>
        <v>195.8125811132727</v>
      </c>
      <c r="K10" s="113">
        <f t="shared" si="1"/>
        <v>204.67884745815581</v>
      </c>
      <c r="L10" s="113">
        <f t="shared" si="2"/>
        <v>200.24571428571426</v>
      </c>
      <c r="M10" s="113">
        <v>0</v>
      </c>
      <c r="N10" s="113">
        <f t="shared" si="3"/>
        <v>16.255285714285716</v>
      </c>
      <c r="O10" s="114">
        <f t="shared" si="4"/>
        <v>7.6857142857142859</v>
      </c>
      <c r="P10" s="19"/>
    </row>
    <row r="11" spans="1:25">
      <c r="B11" s="14">
        <v>10</v>
      </c>
      <c r="C11" s="97">
        <v>202</v>
      </c>
      <c r="D11" s="107">
        <v>196</v>
      </c>
      <c r="E11" s="97">
        <v>204</v>
      </c>
      <c r="F11" s="97">
        <v>195</v>
      </c>
      <c r="G11" s="97">
        <v>197</v>
      </c>
      <c r="H11" s="16">
        <f t="shared" si="5"/>
        <v>198.8</v>
      </c>
      <c r="I11" s="137">
        <f t="shared" si="6"/>
        <v>9</v>
      </c>
      <c r="J11" s="112">
        <f t="shared" si="0"/>
        <v>195.8125811132727</v>
      </c>
      <c r="K11" s="113">
        <f t="shared" si="1"/>
        <v>204.67884745815581</v>
      </c>
      <c r="L11" s="113">
        <f t="shared" si="2"/>
        <v>200.24571428571426</v>
      </c>
      <c r="M11" s="113">
        <v>0</v>
      </c>
      <c r="N11" s="113">
        <f t="shared" si="3"/>
        <v>16.255285714285716</v>
      </c>
      <c r="O11" s="114">
        <f t="shared" si="4"/>
        <v>7.6857142857142859</v>
      </c>
      <c r="P11" s="19"/>
    </row>
    <row r="12" spans="1:25">
      <c r="B12" s="14">
        <v>11</v>
      </c>
      <c r="C12" s="97">
        <v>205</v>
      </c>
      <c r="D12" s="97">
        <v>204</v>
      </c>
      <c r="E12" s="97">
        <v>202</v>
      </c>
      <c r="F12" s="97">
        <v>207</v>
      </c>
      <c r="G12" s="97">
        <v>205</v>
      </c>
      <c r="H12" s="16">
        <f t="shared" si="5"/>
        <v>204.6</v>
      </c>
      <c r="I12" s="137">
        <f t="shared" si="6"/>
        <v>5</v>
      </c>
      <c r="J12" s="112">
        <f t="shared" si="0"/>
        <v>195.8125811132727</v>
      </c>
      <c r="K12" s="113">
        <f t="shared" si="1"/>
        <v>204.67884745815581</v>
      </c>
      <c r="L12" s="113">
        <f t="shared" si="2"/>
        <v>200.24571428571426</v>
      </c>
      <c r="M12" s="113">
        <v>0</v>
      </c>
      <c r="N12" s="113">
        <f t="shared" si="3"/>
        <v>16.255285714285716</v>
      </c>
      <c r="O12" s="114">
        <f t="shared" si="4"/>
        <v>7.6857142857142859</v>
      </c>
      <c r="P12" s="19"/>
    </row>
    <row r="13" spans="1:25">
      <c r="B13" s="14">
        <v>12</v>
      </c>
      <c r="C13" s="97">
        <v>200</v>
      </c>
      <c r="D13" s="97">
        <v>201</v>
      </c>
      <c r="E13" s="97">
        <v>199</v>
      </c>
      <c r="F13" s="97">
        <v>200</v>
      </c>
      <c r="G13" s="97">
        <v>201</v>
      </c>
      <c r="H13" s="16">
        <f t="shared" si="5"/>
        <v>200.2</v>
      </c>
      <c r="I13" s="137">
        <f t="shared" si="6"/>
        <v>2</v>
      </c>
      <c r="J13" s="112">
        <f t="shared" si="0"/>
        <v>195.8125811132727</v>
      </c>
      <c r="K13" s="113">
        <f t="shared" si="1"/>
        <v>204.67884745815581</v>
      </c>
      <c r="L13" s="113">
        <f t="shared" si="2"/>
        <v>200.24571428571426</v>
      </c>
      <c r="M13" s="113">
        <v>0</v>
      </c>
      <c r="N13" s="113">
        <f t="shared" si="3"/>
        <v>16.255285714285716</v>
      </c>
      <c r="O13" s="114">
        <f t="shared" si="4"/>
        <v>7.6857142857142859</v>
      </c>
      <c r="P13" s="19"/>
    </row>
    <row r="14" spans="1:25">
      <c r="B14" s="14">
        <v>13</v>
      </c>
      <c r="C14" s="97">
        <v>205</v>
      </c>
      <c r="D14" s="97">
        <v>196</v>
      </c>
      <c r="E14" s="97">
        <v>201</v>
      </c>
      <c r="F14" s="97">
        <v>197</v>
      </c>
      <c r="G14" s="97">
        <v>198</v>
      </c>
      <c r="H14" s="16">
        <f t="shared" si="5"/>
        <v>199.4</v>
      </c>
      <c r="I14" s="137">
        <f t="shared" si="6"/>
        <v>9</v>
      </c>
      <c r="J14" s="112">
        <f t="shared" si="0"/>
        <v>195.8125811132727</v>
      </c>
      <c r="K14" s="113">
        <f t="shared" si="1"/>
        <v>204.67884745815581</v>
      </c>
      <c r="L14" s="113">
        <f t="shared" si="2"/>
        <v>200.24571428571426</v>
      </c>
      <c r="M14" s="113">
        <v>0</v>
      </c>
      <c r="N14" s="113">
        <f t="shared" si="3"/>
        <v>16.255285714285716</v>
      </c>
      <c r="O14" s="114">
        <f t="shared" si="4"/>
        <v>7.6857142857142859</v>
      </c>
      <c r="P14" s="19"/>
    </row>
    <row r="15" spans="1:25">
      <c r="B15" s="14">
        <v>14</v>
      </c>
      <c r="C15" s="97">
        <v>202</v>
      </c>
      <c r="D15" s="97">
        <v>199</v>
      </c>
      <c r="E15" s="97">
        <v>200</v>
      </c>
      <c r="F15" s="97">
        <v>198</v>
      </c>
      <c r="G15" s="97">
        <v>200</v>
      </c>
      <c r="H15" s="16">
        <f t="shared" si="5"/>
        <v>199.8</v>
      </c>
      <c r="I15" s="137">
        <f t="shared" si="6"/>
        <v>4</v>
      </c>
      <c r="J15" s="112">
        <f t="shared" si="0"/>
        <v>195.8125811132727</v>
      </c>
      <c r="K15" s="113">
        <f t="shared" si="1"/>
        <v>204.67884745815581</v>
      </c>
      <c r="L15" s="113">
        <f t="shared" si="2"/>
        <v>200.24571428571426</v>
      </c>
      <c r="M15" s="113">
        <v>0</v>
      </c>
      <c r="N15" s="113">
        <f t="shared" si="3"/>
        <v>16.255285714285716</v>
      </c>
      <c r="O15" s="114">
        <f t="shared" si="4"/>
        <v>7.6857142857142859</v>
      </c>
      <c r="P15" s="19"/>
      <c r="X15" t="s">
        <v>5</v>
      </c>
    </row>
    <row r="16" spans="1:25">
      <c r="B16" s="14">
        <v>15</v>
      </c>
      <c r="C16" s="97">
        <v>200</v>
      </c>
      <c r="D16" s="97">
        <v>200</v>
      </c>
      <c r="E16" s="97">
        <v>201</v>
      </c>
      <c r="F16" s="97">
        <v>205</v>
      </c>
      <c r="G16" s="97">
        <v>201</v>
      </c>
      <c r="H16" s="16">
        <f t="shared" si="5"/>
        <v>201.4</v>
      </c>
      <c r="I16" s="137">
        <f t="shared" si="6"/>
        <v>5</v>
      </c>
      <c r="J16" s="112">
        <f t="shared" si="0"/>
        <v>195.8125811132727</v>
      </c>
      <c r="K16" s="113">
        <f t="shared" si="1"/>
        <v>204.67884745815581</v>
      </c>
      <c r="L16" s="113">
        <f t="shared" si="2"/>
        <v>200.24571428571426</v>
      </c>
      <c r="M16" s="113">
        <v>0</v>
      </c>
      <c r="N16" s="113">
        <f t="shared" si="3"/>
        <v>16.255285714285716</v>
      </c>
      <c r="O16" s="114">
        <f t="shared" si="4"/>
        <v>7.6857142857142859</v>
      </c>
      <c r="P16" s="19"/>
    </row>
    <row r="17" spans="2:24" customFormat="1">
      <c r="B17" s="118">
        <v>16</v>
      </c>
      <c r="C17" s="119">
        <v>201</v>
      </c>
      <c r="D17" s="119">
        <v>187</v>
      </c>
      <c r="E17" s="119">
        <v>209</v>
      </c>
      <c r="F17" s="119">
        <v>202</v>
      </c>
      <c r="G17" s="119">
        <v>200</v>
      </c>
      <c r="H17" s="120">
        <f t="shared" si="5"/>
        <v>199.8</v>
      </c>
      <c r="I17" s="138">
        <f t="shared" si="6"/>
        <v>22</v>
      </c>
      <c r="J17" s="121">
        <f t="shared" si="0"/>
        <v>195.8125811132727</v>
      </c>
      <c r="K17" s="122">
        <f t="shared" si="1"/>
        <v>204.67884745815581</v>
      </c>
      <c r="L17" s="122">
        <f t="shared" si="2"/>
        <v>200.24571428571426</v>
      </c>
      <c r="M17" s="122">
        <v>0</v>
      </c>
      <c r="N17" s="122">
        <f t="shared" si="3"/>
        <v>16.255285714285716</v>
      </c>
      <c r="O17" s="123">
        <f t="shared" si="4"/>
        <v>7.6857142857142859</v>
      </c>
      <c r="P17" s="19"/>
    </row>
    <row r="18" spans="2:24" customFormat="1">
      <c r="B18" s="14">
        <v>17</v>
      </c>
      <c r="C18" s="97">
        <v>202</v>
      </c>
      <c r="D18" s="97">
        <v>202</v>
      </c>
      <c r="E18" s="97">
        <v>204</v>
      </c>
      <c r="F18" s="97">
        <v>198</v>
      </c>
      <c r="G18" s="97">
        <v>203</v>
      </c>
      <c r="H18" s="16">
        <f t="shared" si="5"/>
        <v>201.8</v>
      </c>
      <c r="I18" s="137">
        <f t="shared" si="6"/>
        <v>6</v>
      </c>
      <c r="J18" s="112">
        <f t="shared" si="0"/>
        <v>195.8125811132727</v>
      </c>
      <c r="K18" s="113">
        <f t="shared" si="1"/>
        <v>204.67884745815581</v>
      </c>
      <c r="L18" s="113">
        <f t="shared" si="2"/>
        <v>200.24571428571426</v>
      </c>
      <c r="M18" s="113">
        <v>0</v>
      </c>
      <c r="N18" s="113">
        <f t="shared" si="3"/>
        <v>16.255285714285716</v>
      </c>
      <c r="O18" s="114">
        <f t="shared" si="4"/>
        <v>7.6857142857142859</v>
      </c>
      <c r="P18" s="19"/>
    </row>
    <row r="19" spans="2:24" customFormat="1">
      <c r="B19" s="14">
        <v>18</v>
      </c>
      <c r="C19" s="97">
        <v>201</v>
      </c>
      <c r="D19" s="97">
        <v>198</v>
      </c>
      <c r="E19" s="97">
        <v>204</v>
      </c>
      <c r="F19" s="97">
        <v>201</v>
      </c>
      <c r="G19" s="97">
        <v>201</v>
      </c>
      <c r="H19" s="16">
        <f t="shared" si="5"/>
        <v>201</v>
      </c>
      <c r="I19" s="137">
        <f t="shared" si="6"/>
        <v>6</v>
      </c>
      <c r="J19" s="112">
        <f t="shared" si="0"/>
        <v>195.8125811132727</v>
      </c>
      <c r="K19" s="113">
        <f t="shared" si="1"/>
        <v>204.67884745815581</v>
      </c>
      <c r="L19" s="113">
        <f t="shared" si="2"/>
        <v>200.24571428571426</v>
      </c>
      <c r="M19" s="113">
        <v>0</v>
      </c>
      <c r="N19" s="113">
        <f t="shared" si="3"/>
        <v>16.255285714285716</v>
      </c>
      <c r="O19" s="114">
        <f t="shared" si="4"/>
        <v>7.6857142857142859</v>
      </c>
      <c r="P19" s="19"/>
      <c r="X19" t="s">
        <v>10</v>
      </c>
    </row>
    <row r="20" spans="2:24" customFormat="1">
      <c r="B20" s="14">
        <v>19</v>
      </c>
      <c r="C20" s="97">
        <v>207</v>
      </c>
      <c r="D20" s="97">
        <v>206</v>
      </c>
      <c r="E20" s="97">
        <v>194</v>
      </c>
      <c r="F20" s="97">
        <v>197</v>
      </c>
      <c r="G20" s="97">
        <v>201</v>
      </c>
      <c r="H20" s="16">
        <f t="shared" si="5"/>
        <v>201</v>
      </c>
      <c r="I20" s="137">
        <f t="shared" si="6"/>
        <v>13</v>
      </c>
      <c r="J20" s="112">
        <f t="shared" si="0"/>
        <v>195.8125811132727</v>
      </c>
      <c r="K20" s="113">
        <f t="shared" si="1"/>
        <v>204.67884745815581</v>
      </c>
      <c r="L20" s="113">
        <f t="shared" si="2"/>
        <v>200.24571428571426</v>
      </c>
      <c r="M20" s="113">
        <v>0</v>
      </c>
      <c r="N20" s="113">
        <f t="shared" si="3"/>
        <v>16.255285714285716</v>
      </c>
      <c r="O20" s="114">
        <f t="shared" si="4"/>
        <v>7.6857142857142859</v>
      </c>
      <c r="P20" s="19"/>
    </row>
    <row r="21" spans="2:24" customFormat="1">
      <c r="B21" s="14">
        <v>20</v>
      </c>
      <c r="C21" s="97">
        <v>200</v>
      </c>
      <c r="D21" s="97">
        <v>204</v>
      </c>
      <c r="E21" s="97">
        <v>198</v>
      </c>
      <c r="F21" s="97">
        <v>199</v>
      </c>
      <c r="G21" s="97">
        <v>199</v>
      </c>
      <c r="H21" s="16">
        <f t="shared" si="5"/>
        <v>200</v>
      </c>
      <c r="I21" s="137">
        <f t="shared" si="6"/>
        <v>6</v>
      </c>
      <c r="J21" s="112">
        <f t="shared" si="0"/>
        <v>195.8125811132727</v>
      </c>
      <c r="K21" s="113">
        <f t="shared" si="1"/>
        <v>204.67884745815581</v>
      </c>
      <c r="L21" s="113">
        <f t="shared" si="2"/>
        <v>200.24571428571426</v>
      </c>
      <c r="M21" s="113">
        <v>0</v>
      </c>
      <c r="N21" s="113">
        <f t="shared" si="3"/>
        <v>16.255285714285716</v>
      </c>
      <c r="O21" s="114">
        <f t="shared" si="4"/>
        <v>7.6857142857142859</v>
      </c>
      <c r="P21" s="19"/>
    </row>
    <row r="22" spans="2:24" customFormat="1">
      <c r="B22" s="14">
        <v>21</v>
      </c>
      <c r="C22" s="97">
        <v>203</v>
      </c>
      <c r="D22" s="97">
        <v>200</v>
      </c>
      <c r="E22" s="97">
        <v>204</v>
      </c>
      <c r="F22" s="97">
        <v>199</v>
      </c>
      <c r="G22" s="97">
        <v>200</v>
      </c>
      <c r="H22" s="16">
        <f>AVERAGE(C22:G22)</f>
        <v>201.2</v>
      </c>
      <c r="I22" s="137">
        <f t="shared" si="6"/>
        <v>5</v>
      </c>
      <c r="J22" s="112">
        <f t="shared" si="0"/>
        <v>195.8125811132727</v>
      </c>
      <c r="K22" s="113">
        <f t="shared" si="1"/>
        <v>204.67884745815581</v>
      </c>
      <c r="L22" s="113">
        <f t="shared" si="2"/>
        <v>200.24571428571426</v>
      </c>
      <c r="M22" s="113">
        <v>0</v>
      </c>
      <c r="N22" s="113">
        <f t="shared" si="3"/>
        <v>16.255285714285716</v>
      </c>
      <c r="O22" s="114">
        <f t="shared" si="4"/>
        <v>7.6857142857142859</v>
      </c>
      <c r="P22" s="19"/>
    </row>
    <row r="23" spans="2:24" customFormat="1">
      <c r="B23" s="14">
        <v>22</v>
      </c>
      <c r="C23" s="97">
        <v>196</v>
      </c>
      <c r="D23" s="97">
        <v>203</v>
      </c>
      <c r="E23" s="97">
        <v>197</v>
      </c>
      <c r="F23" s="97">
        <v>201</v>
      </c>
      <c r="G23" s="97">
        <v>194</v>
      </c>
      <c r="H23" s="16">
        <f t="shared" si="5"/>
        <v>198.2</v>
      </c>
      <c r="I23" s="137">
        <f t="shared" si="6"/>
        <v>9</v>
      </c>
      <c r="J23" s="112">
        <f t="shared" si="0"/>
        <v>195.8125811132727</v>
      </c>
      <c r="K23" s="113">
        <f t="shared" si="1"/>
        <v>204.67884745815581</v>
      </c>
      <c r="L23" s="113">
        <f t="shared" si="2"/>
        <v>200.24571428571426</v>
      </c>
      <c r="M23" s="113">
        <v>0</v>
      </c>
      <c r="N23" s="113">
        <f t="shared" si="3"/>
        <v>16.255285714285716</v>
      </c>
      <c r="O23" s="114">
        <f t="shared" si="4"/>
        <v>7.6857142857142859</v>
      </c>
      <c r="P23" s="19"/>
    </row>
    <row r="24" spans="2:24" customFormat="1">
      <c r="B24" s="14">
        <v>23</v>
      </c>
      <c r="C24" s="97">
        <v>197</v>
      </c>
      <c r="D24" s="97">
        <v>199</v>
      </c>
      <c r="E24" s="97">
        <v>203</v>
      </c>
      <c r="F24" s="97">
        <v>200</v>
      </c>
      <c r="G24" s="97">
        <v>196</v>
      </c>
      <c r="H24" s="16">
        <f t="shared" si="5"/>
        <v>199</v>
      </c>
      <c r="I24" s="137">
        <f t="shared" si="6"/>
        <v>7</v>
      </c>
      <c r="J24" s="112">
        <f t="shared" si="0"/>
        <v>195.8125811132727</v>
      </c>
      <c r="K24" s="113">
        <f t="shared" si="1"/>
        <v>204.67884745815581</v>
      </c>
      <c r="L24" s="113">
        <f t="shared" si="2"/>
        <v>200.24571428571426</v>
      </c>
      <c r="M24" s="113">
        <v>0</v>
      </c>
      <c r="N24" s="113">
        <f t="shared" si="3"/>
        <v>16.255285714285716</v>
      </c>
      <c r="O24" s="114">
        <f t="shared" si="4"/>
        <v>7.6857142857142859</v>
      </c>
      <c r="P24" s="19"/>
    </row>
    <row r="25" spans="2:24" customFormat="1">
      <c r="B25" s="14">
        <v>24</v>
      </c>
      <c r="C25" s="97">
        <v>201</v>
      </c>
      <c r="D25" s="97">
        <v>197</v>
      </c>
      <c r="E25" s="97">
        <v>196</v>
      </c>
      <c r="F25" s="97">
        <v>199</v>
      </c>
      <c r="G25" s="97">
        <v>207</v>
      </c>
      <c r="H25" s="16">
        <f t="shared" si="5"/>
        <v>200</v>
      </c>
      <c r="I25" s="137">
        <f t="shared" si="6"/>
        <v>11</v>
      </c>
      <c r="J25" s="112">
        <f t="shared" si="0"/>
        <v>195.8125811132727</v>
      </c>
      <c r="K25" s="113">
        <f t="shared" si="1"/>
        <v>204.67884745815581</v>
      </c>
      <c r="L25" s="113">
        <f t="shared" si="2"/>
        <v>200.24571428571426</v>
      </c>
      <c r="M25" s="113">
        <v>0</v>
      </c>
      <c r="N25" s="113">
        <f t="shared" si="3"/>
        <v>16.255285714285716</v>
      </c>
      <c r="O25" s="114">
        <f t="shared" si="4"/>
        <v>7.6857142857142859</v>
      </c>
      <c r="P25" s="19"/>
    </row>
    <row r="26" spans="2:24" customFormat="1">
      <c r="B26" s="14">
        <v>25</v>
      </c>
      <c r="C26" s="97">
        <v>204</v>
      </c>
      <c r="D26" s="97">
        <v>196</v>
      </c>
      <c r="E26" s="97">
        <v>201</v>
      </c>
      <c r="F26" s="97">
        <v>199</v>
      </c>
      <c r="G26" s="97">
        <v>197</v>
      </c>
      <c r="H26" s="16">
        <f t="shared" si="5"/>
        <v>199.4</v>
      </c>
      <c r="I26" s="137">
        <f t="shared" si="6"/>
        <v>8</v>
      </c>
      <c r="J26" s="112">
        <f t="shared" si="0"/>
        <v>195.8125811132727</v>
      </c>
      <c r="K26" s="113">
        <f t="shared" si="1"/>
        <v>204.67884745815581</v>
      </c>
      <c r="L26" s="113">
        <f t="shared" si="2"/>
        <v>200.24571428571426</v>
      </c>
      <c r="M26" s="113">
        <v>0</v>
      </c>
      <c r="N26" s="113">
        <f t="shared" si="3"/>
        <v>16.255285714285716</v>
      </c>
      <c r="O26" s="114">
        <f t="shared" si="4"/>
        <v>7.6857142857142859</v>
      </c>
      <c r="P26" s="19"/>
    </row>
    <row r="27" spans="2:24" customFormat="1">
      <c r="B27" s="14">
        <v>26</v>
      </c>
      <c r="C27" s="97">
        <v>206</v>
      </c>
      <c r="D27" s="97">
        <v>206</v>
      </c>
      <c r="E27" s="97">
        <v>199</v>
      </c>
      <c r="F27" s="97">
        <v>200</v>
      </c>
      <c r="G27" s="97">
        <v>203</v>
      </c>
      <c r="H27" s="16">
        <f t="shared" si="5"/>
        <v>202.8</v>
      </c>
      <c r="I27" s="137">
        <f t="shared" si="6"/>
        <v>7</v>
      </c>
      <c r="J27" s="112">
        <f t="shared" si="0"/>
        <v>195.8125811132727</v>
      </c>
      <c r="K27" s="113">
        <f t="shared" si="1"/>
        <v>204.67884745815581</v>
      </c>
      <c r="L27" s="113">
        <f t="shared" si="2"/>
        <v>200.24571428571426</v>
      </c>
      <c r="M27" s="113">
        <v>0</v>
      </c>
      <c r="N27" s="113">
        <f t="shared" si="3"/>
        <v>16.255285714285716</v>
      </c>
      <c r="O27" s="114">
        <f t="shared" si="4"/>
        <v>7.6857142857142859</v>
      </c>
      <c r="P27" s="19"/>
    </row>
    <row r="28" spans="2:24" customFormat="1">
      <c r="B28" s="14">
        <v>27</v>
      </c>
      <c r="C28" s="97">
        <v>204</v>
      </c>
      <c r="D28" s="97">
        <v>203</v>
      </c>
      <c r="E28" s="97">
        <v>199</v>
      </c>
      <c r="F28" s="97">
        <v>199</v>
      </c>
      <c r="G28" s="97">
        <v>197</v>
      </c>
      <c r="H28" s="16">
        <f t="shared" si="5"/>
        <v>200.4</v>
      </c>
      <c r="I28" s="137">
        <f t="shared" si="6"/>
        <v>7</v>
      </c>
      <c r="J28" s="112">
        <f t="shared" si="0"/>
        <v>195.8125811132727</v>
      </c>
      <c r="K28" s="113">
        <f t="shared" si="1"/>
        <v>204.67884745815581</v>
      </c>
      <c r="L28" s="113">
        <f t="shared" si="2"/>
        <v>200.24571428571426</v>
      </c>
      <c r="M28" s="113">
        <v>0</v>
      </c>
      <c r="N28" s="113">
        <f t="shared" si="3"/>
        <v>16.255285714285716</v>
      </c>
      <c r="O28" s="114">
        <f t="shared" si="4"/>
        <v>7.6857142857142859</v>
      </c>
      <c r="P28" s="19"/>
    </row>
    <row r="29" spans="2:24" customFormat="1">
      <c r="B29" s="14">
        <v>28</v>
      </c>
      <c r="C29" s="97">
        <v>199</v>
      </c>
      <c r="D29" s="97">
        <v>201</v>
      </c>
      <c r="E29" s="97">
        <v>201</v>
      </c>
      <c r="F29" s="97">
        <v>194</v>
      </c>
      <c r="G29" s="97">
        <v>200</v>
      </c>
      <c r="H29" s="16">
        <f t="shared" si="5"/>
        <v>199</v>
      </c>
      <c r="I29" s="137">
        <f t="shared" si="6"/>
        <v>7</v>
      </c>
      <c r="J29" s="112">
        <f t="shared" si="0"/>
        <v>195.8125811132727</v>
      </c>
      <c r="K29" s="113">
        <f t="shared" si="1"/>
        <v>204.67884745815581</v>
      </c>
      <c r="L29" s="113">
        <f t="shared" si="2"/>
        <v>200.24571428571426</v>
      </c>
      <c r="M29" s="113">
        <v>0</v>
      </c>
      <c r="N29" s="113">
        <f t="shared" si="3"/>
        <v>16.255285714285716</v>
      </c>
      <c r="O29" s="114">
        <f t="shared" si="4"/>
        <v>7.6857142857142859</v>
      </c>
      <c r="P29" s="19"/>
    </row>
    <row r="30" spans="2:24" customFormat="1">
      <c r="B30" s="14">
        <v>29</v>
      </c>
      <c r="C30" s="97">
        <v>201</v>
      </c>
      <c r="D30" s="97">
        <v>196</v>
      </c>
      <c r="E30" s="97">
        <v>197</v>
      </c>
      <c r="F30" s="97">
        <v>204</v>
      </c>
      <c r="G30" s="97">
        <v>200</v>
      </c>
      <c r="H30" s="16">
        <f t="shared" si="5"/>
        <v>199.6</v>
      </c>
      <c r="I30" s="137">
        <f t="shared" si="6"/>
        <v>8</v>
      </c>
      <c r="J30" s="112">
        <f t="shared" si="0"/>
        <v>195.8125811132727</v>
      </c>
      <c r="K30" s="113">
        <f t="shared" si="1"/>
        <v>204.67884745815581</v>
      </c>
      <c r="L30" s="113">
        <f t="shared" si="2"/>
        <v>200.24571428571426</v>
      </c>
      <c r="M30" s="113">
        <v>0</v>
      </c>
      <c r="N30" s="113">
        <f t="shared" si="3"/>
        <v>16.255285714285716</v>
      </c>
      <c r="O30" s="114">
        <f t="shared" si="4"/>
        <v>7.6857142857142859</v>
      </c>
      <c r="P30" s="19"/>
    </row>
    <row r="31" spans="2:24" customFormat="1">
      <c r="B31" s="14">
        <v>30</v>
      </c>
      <c r="C31" s="97">
        <v>203</v>
      </c>
      <c r="D31" s="97">
        <v>206</v>
      </c>
      <c r="E31" s="97">
        <v>201</v>
      </c>
      <c r="F31" s="97">
        <v>196</v>
      </c>
      <c r="G31" s="97">
        <v>201</v>
      </c>
      <c r="H31" s="16">
        <f t="shared" si="5"/>
        <v>201.4</v>
      </c>
      <c r="I31" s="137">
        <f t="shared" si="6"/>
        <v>10</v>
      </c>
      <c r="J31" s="112">
        <f t="shared" si="0"/>
        <v>195.8125811132727</v>
      </c>
      <c r="K31" s="113">
        <f t="shared" si="1"/>
        <v>204.67884745815581</v>
      </c>
      <c r="L31" s="113">
        <f t="shared" si="2"/>
        <v>200.24571428571426</v>
      </c>
      <c r="M31" s="113">
        <v>0</v>
      </c>
      <c r="N31" s="113">
        <f t="shared" si="3"/>
        <v>16.255285714285716</v>
      </c>
      <c r="O31" s="114">
        <f t="shared" si="4"/>
        <v>7.6857142857142859</v>
      </c>
      <c r="P31" s="132"/>
    </row>
    <row r="32" spans="2:24" customFormat="1">
      <c r="B32" s="14">
        <v>31</v>
      </c>
      <c r="C32" s="97">
        <v>203</v>
      </c>
      <c r="D32" s="97">
        <v>197</v>
      </c>
      <c r="E32" s="97">
        <v>199</v>
      </c>
      <c r="F32" s="97">
        <v>197</v>
      </c>
      <c r="G32" s="97">
        <v>201</v>
      </c>
      <c r="H32" s="16">
        <f t="shared" si="5"/>
        <v>199.4</v>
      </c>
      <c r="I32" s="137">
        <f t="shared" si="6"/>
        <v>6</v>
      </c>
      <c r="J32" s="112">
        <f t="shared" si="0"/>
        <v>195.8125811132727</v>
      </c>
      <c r="K32" s="113">
        <f t="shared" si="1"/>
        <v>204.67884745815581</v>
      </c>
      <c r="L32" s="113">
        <f t="shared" si="2"/>
        <v>200.24571428571426</v>
      </c>
      <c r="M32" s="113">
        <v>0</v>
      </c>
      <c r="N32" s="113">
        <f t="shared" si="3"/>
        <v>16.255285714285716</v>
      </c>
      <c r="O32" s="114">
        <f t="shared" si="4"/>
        <v>7.6857142857142859</v>
      </c>
      <c r="P32" s="132"/>
    </row>
    <row r="33" spans="1:16">
      <c r="B33" s="14">
        <v>32</v>
      </c>
      <c r="C33" s="97">
        <v>197</v>
      </c>
      <c r="D33" s="97">
        <v>194</v>
      </c>
      <c r="E33" s="97">
        <v>199</v>
      </c>
      <c r="F33" s="97">
        <v>200</v>
      </c>
      <c r="G33" s="97">
        <v>199</v>
      </c>
      <c r="H33" s="16">
        <f t="shared" si="5"/>
        <v>197.8</v>
      </c>
      <c r="I33" s="137">
        <f t="shared" si="6"/>
        <v>6</v>
      </c>
      <c r="J33" s="112">
        <f t="shared" si="0"/>
        <v>195.8125811132727</v>
      </c>
      <c r="K33" s="113">
        <f t="shared" si="1"/>
        <v>204.67884745815581</v>
      </c>
      <c r="L33" s="113">
        <f t="shared" si="2"/>
        <v>200.24571428571426</v>
      </c>
      <c r="M33" s="113">
        <v>0</v>
      </c>
      <c r="N33" s="113">
        <f t="shared" si="3"/>
        <v>16.255285714285716</v>
      </c>
      <c r="O33" s="114">
        <f t="shared" si="4"/>
        <v>7.6857142857142859</v>
      </c>
      <c r="P33" s="132"/>
    </row>
    <row r="34" spans="1:16">
      <c r="B34" s="14">
        <v>33</v>
      </c>
      <c r="C34" s="97">
        <v>200</v>
      </c>
      <c r="D34" s="97">
        <v>201</v>
      </c>
      <c r="E34" s="97">
        <v>200</v>
      </c>
      <c r="F34" s="97">
        <v>197</v>
      </c>
      <c r="G34" s="97">
        <v>200</v>
      </c>
      <c r="H34" s="16">
        <f t="shared" si="5"/>
        <v>199.6</v>
      </c>
      <c r="I34" s="137">
        <f t="shared" si="6"/>
        <v>4</v>
      </c>
      <c r="J34" s="112">
        <f t="shared" si="0"/>
        <v>195.8125811132727</v>
      </c>
      <c r="K34" s="113">
        <f t="shared" si="1"/>
        <v>204.67884745815581</v>
      </c>
      <c r="L34" s="113">
        <f t="shared" si="2"/>
        <v>200.24571428571426</v>
      </c>
      <c r="M34" s="113">
        <v>0</v>
      </c>
      <c r="N34" s="113">
        <f t="shared" si="3"/>
        <v>16.255285714285716</v>
      </c>
      <c r="O34" s="114">
        <f t="shared" si="4"/>
        <v>7.6857142857142859</v>
      </c>
      <c r="P34" s="132"/>
    </row>
    <row r="35" spans="1:16">
      <c r="B35" s="14">
        <v>34</v>
      </c>
      <c r="C35" s="97">
        <v>199</v>
      </c>
      <c r="D35" s="97">
        <v>199</v>
      </c>
      <c r="E35" s="97">
        <v>201</v>
      </c>
      <c r="F35" s="97">
        <v>201</v>
      </c>
      <c r="G35" s="97">
        <v>201</v>
      </c>
      <c r="H35" s="16">
        <f t="shared" si="5"/>
        <v>200.2</v>
      </c>
      <c r="I35" s="137">
        <f t="shared" si="6"/>
        <v>2</v>
      </c>
      <c r="J35" s="112">
        <f t="shared" si="0"/>
        <v>195.8125811132727</v>
      </c>
      <c r="K35" s="113">
        <f t="shared" si="1"/>
        <v>204.67884745815581</v>
      </c>
      <c r="L35" s="113">
        <f t="shared" si="2"/>
        <v>200.24571428571426</v>
      </c>
      <c r="M35" s="113">
        <v>0</v>
      </c>
      <c r="N35" s="113">
        <f t="shared" si="3"/>
        <v>16.255285714285716</v>
      </c>
      <c r="O35" s="114">
        <f t="shared" si="4"/>
        <v>7.6857142857142859</v>
      </c>
      <c r="P35" s="132"/>
    </row>
    <row r="36" spans="1:16" ht="15.75" thickBot="1">
      <c r="B36" s="14">
        <v>35</v>
      </c>
      <c r="C36" s="97">
        <v>200</v>
      </c>
      <c r="D36" s="97">
        <v>204</v>
      </c>
      <c r="E36" s="97">
        <v>197</v>
      </c>
      <c r="F36" s="97">
        <v>197</v>
      </c>
      <c r="G36" s="97">
        <v>199</v>
      </c>
      <c r="H36" s="16">
        <f t="shared" si="5"/>
        <v>199.4</v>
      </c>
      <c r="I36" s="137">
        <f>MAX(C36:G36)-MIN(C36:G36)</f>
        <v>7</v>
      </c>
      <c r="J36" s="115">
        <f t="shared" si="0"/>
        <v>195.8125811132727</v>
      </c>
      <c r="K36" s="116">
        <f t="shared" si="1"/>
        <v>204.67884745815581</v>
      </c>
      <c r="L36" s="116">
        <f t="shared" si="2"/>
        <v>200.24571428571426</v>
      </c>
      <c r="M36" s="116">
        <v>0</v>
      </c>
      <c r="N36" s="116">
        <f t="shared" si="3"/>
        <v>16.255285714285716</v>
      </c>
      <c r="O36" s="117">
        <f t="shared" si="4"/>
        <v>7.6857142857142859</v>
      </c>
      <c r="P36" s="132"/>
    </row>
    <row r="37" spans="1:16" ht="15.75" hidden="1" thickBot="1">
      <c r="A37" s="20">
        <v>2</v>
      </c>
      <c r="B37" s="21">
        <v>36</v>
      </c>
      <c r="C37" s="126">
        <v>203</v>
      </c>
      <c r="D37" s="126">
        <v>197</v>
      </c>
      <c r="E37" s="126">
        <v>205</v>
      </c>
      <c r="F37" s="126">
        <v>196</v>
      </c>
      <c r="G37" s="126">
        <v>198</v>
      </c>
      <c r="H37" s="22">
        <f t="shared" si="5"/>
        <v>199.8</v>
      </c>
      <c r="I37" s="23">
        <f t="shared" si="6"/>
        <v>9</v>
      </c>
      <c r="J37" s="18">
        <f t="shared" ref="J37:J51" si="7">$B$69</f>
        <v>195.8125811132727</v>
      </c>
      <c r="K37" s="18">
        <f t="shared" ref="K37:K51" si="8">$B$67</f>
        <v>204.67884745815581</v>
      </c>
      <c r="L37" s="18">
        <f t="shared" ref="L37:L51" si="9">$B$68</f>
        <v>200.24571428571426</v>
      </c>
      <c r="M37" s="18"/>
      <c r="N37" s="18">
        <f t="shared" ref="N37:N51" si="10">$D$67</f>
        <v>16.255285714285716</v>
      </c>
      <c r="O37" s="18">
        <f t="shared" ref="O37:O51" si="11">$D$68</f>
        <v>7.6857142857142859</v>
      </c>
      <c r="P37" s="132"/>
    </row>
    <row r="38" spans="1:16" ht="15.75" hidden="1" thickBot="1">
      <c r="A38" s="24"/>
      <c r="B38" s="14">
        <v>37</v>
      </c>
      <c r="C38" s="97">
        <v>204</v>
      </c>
      <c r="D38" s="97">
        <v>203</v>
      </c>
      <c r="E38" s="97">
        <v>201</v>
      </c>
      <c r="F38" s="97">
        <v>206</v>
      </c>
      <c r="G38" s="97">
        <v>204</v>
      </c>
      <c r="H38" s="16">
        <f t="shared" si="5"/>
        <v>203.6</v>
      </c>
      <c r="I38" s="17">
        <f t="shared" si="6"/>
        <v>5</v>
      </c>
      <c r="J38" s="18">
        <f t="shared" si="7"/>
        <v>195.8125811132727</v>
      </c>
      <c r="K38" s="18">
        <f t="shared" si="8"/>
        <v>204.67884745815581</v>
      </c>
      <c r="L38" s="18">
        <f t="shared" si="9"/>
        <v>200.24571428571426</v>
      </c>
      <c r="M38" s="18"/>
      <c r="N38" s="18">
        <f t="shared" si="10"/>
        <v>16.255285714285716</v>
      </c>
      <c r="O38" s="18">
        <f t="shared" si="11"/>
        <v>7.6857142857142859</v>
      </c>
      <c r="P38" s="132"/>
    </row>
    <row r="39" spans="1:16" ht="15.75" hidden="1" thickBot="1">
      <c r="A39" s="24"/>
      <c r="B39" s="14">
        <v>38</v>
      </c>
      <c r="C39" s="97">
        <v>201</v>
      </c>
      <c r="D39" s="97">
        <v>202</v>
      </c>
      <c r="E39" s="97">
        <v>200</v>
      </c>
      <c r="F39" s="97">
        <v>201</v>
      </c>
      <c r="G39" s="97">
        <v>202</v>
      </c>
      <c r="H39" s="16">
        <f t="shared" si="5"/>
        <v>201.2</v>
      </c>
      <c r="I39" s="17">
        <f t="shared" si="6"/>
        <v>2</v>
      </c>
      <c r="J39" s="18">
        <f t="shared" si="7"/>
        <v>195.8125811132727</v>
      </c>
      <c r="K39" s="18">
        <f t="shared" si="8"/>
        <v>204.67884745815581</v>
      </c>
      <c r="L39" s="18">
        <f t="shared" si="9"/>
        <v>200.24571428571426</v>
      </c>
      <c r="M39" s="18"/>
      <c r="N39" s="18">
        <f t="shared" si="10"/>
        <v>16.255285714285716</v>
      </c>
      <c r="O39" s="18">
        <f t="shared" si="11"/>
        <v>7.6857142857142859</v>
      </c>
      <c r="P39" s="132"/>
    </row>
    <row r="40" spans="1:16" ht="15.75" hidden="1" thickBot="1">
      <c r="A40" s="24"/>
      <c r="B40" s="14">
        <v>39</v>
      </c>
      <c r="C40" s="97">
        <v>204</v>
      </c>
      <c r="D40" s="97">
        <v>195</v>
      </c>
      <c r="E40" s="97">
        <v>200</v>
      </c>
      <c r="F40" s="97">
        <v>196</v>
      </c>
      <c r="G40" s="97">
        <v>197</v>
      </c>
      <c r="H40" s="16">
        <f t="shared" si="5"/>
        <v>198.4</v>
      </c>
      <c r="I40" s="17">
        <f t="shared" si="6"/>
        <v>9</v>
      </c>
      <c r="J40" s="18">
        <f t="shared" si="7"/>
        <v>195.8125811132727</v>
      </c>
      <c r="K40" s="18">
        <f t="shared" si="8"/>
        <v>204.67884745815581</v>
      </c>
      <c r="L40" s="18">
        <f t="shared" si="9"/>
        <v>200.24571428571426</v>
      </c>
      <c r="M40" s="18"/>
      <c r="N40" s="18">
        <f t="shared" si="10"/>
        <v>16.255285714285716</v>
      </c>
      <c r="O40" s="18">
        <f t="shared" si="11"/>
        <v>7.6857142857142859</v>
      </c>
      <c r="P40" s="132"/>
    </row>
    <row r="41" spans="1:16" ht="15.75" hidden="1" thickBot="1">
      <c r="A41" s="24"/>
      <c r="B41" s="14">
        <v>40</v>
      </c>
      <c r="C41" s="97">
        <v>203</v>
      </c>
      <c r="D41" s="97">
        <v>200</v>
      </c>
      <c r="E41" s="97">
        <v>201</v>
      </c>
      <c r="F41" s="97">
        <v>199</v>
      </c>
      <c r="G41" s="97">
        <v>201</v>
      </c>
      <c r="H41" s="16">
        <f t="shared" si="5"/>
        <v>200.8</v>
      </c>
      <c r="I41" s="17">
        <f t="shared" si="6"/>
        <v>4</v>
      </c>
      <c r="J41" s="18">
        <f t="shared" si="7"/>
        <v>195.8125811132727</v>
      </c>
      <c r="K41" s="18">
        <f t="shared" si="8"/>
        <v>204.67884745815581</v>
      </c>
      <c r="L41" s="18">
        <f t="shared" si="9"/>
        <v>200.24571428571426</v>
      </c>
      <c r="M41" s="18"/>
      <c r="N41" s="18">
        <f t="shared" si="10"/>
        <v>16.255285714285716</v>
      </c>
      <c r="O41" s="18">
        <f t="shared" si="11"/>
        <v>7.6857142857142859</v>
      </c>
      <c r="P41" s="132"/>
    </row>
    <row r="42" spans="1:16" ht="15.75" hidden="1" thickBot="1">
      <c r="A42" s="24"/>
      <c r="B42" s="14">
        <v>41</v>
      </c>
      <c r="C42" s="97">
        <v>199</v>
      </c>
      <c r="D42" s="97">
        <v>199</v>
      </c>
      <c r="E42" s="97">
        <v>200</v>
      </c>
      <c r="F42" s="97">
        <v>204</v>
      </c>
      <c r="G42" s="97">
        <v>200</v>
      </c>
      <c r="H42" s="16">
        <f t="shared" si="5"/>
        <v>200.4</v>
      </c>
      <c r="I42" s="17">
        <f t="shared" si="6"/>
        <v>5</v>
      </c>
      <c r="J42" s="18">
        <f t="shared" si="7"/>
        <v>195.8125811132727</v>
      </c>
      <c r="K42" s="18">
        <f t="shared" si="8"/>
        <v>204.67884745815581</v>
      </c>
      <c r="L42" s="18">
        <f t="shared" si="9"/>
        <v>200.24571428571426</v>
      </c>
      <c r="M42" s="18"/>
      <c r="N42" s="18">
        <f t="shared" si="10"/>
        <v>16.255285714285716</v>
      </c>
      <c r="O42" s="18">
        <f t="shared" si="11"/>
        <v>7.6857142857142859</v>
      </c>
      <c r="P42" s="132"/>
    </row>
    <row r="43" spans="1:16" ht="15.75" hidden="1" thickBot="1">
      <c r="A43" s="24"/>
      <c r="B43" s="14">
        <v>42</v>
      </c>
      <c r="C43" s="97">
        <v>202</v>
      </c>
      <c r="D43" s="97">
        <v>188</v>
      </c>
      <c r="E43" s="97">
        <v>210</v>
      </c>
      <c r="F43" s="97">
        <v>203</v>
      </c>
      <c r="G43" s="97">
        <v>201</v>
      </c>
      <c r="H43" s="16">
        <f t="shared" si="5"/>
        <v>200.8</v>
      </c>
      <c r="I43" s="17">
        <f t="shared" si="6"/>
        <v>22</v>
      </c>
      <c r="J43" s="18">
        <f t="shared" si="7"/>
        <v>195.8125811132727</v>
      </c>
      <c r="K43" s="18">
        <f t="shared" si="8"/>
        <v>204.67884745815581</v>
      </c>
      <c r="L43" s="18">
        <f t="shared" si="9"/>
        <v>200.24571428571426</v>
      </c>
      <c r="M43" s="18"/>
      <c r="N43" s="18">
        <f t="shared" si="10"/>
        <v>16.255285714285716</v>
      </c>
      <c r="O43" s="18">
        <f t="shared" si="11"/>
        <v>7.6857142857142859</v>
      </c>
      <c r="P43" s="132"/>
    </row>
    <row r="44" spans="1:16" ht="15.75" hidden="1" thickBot="1">
      <c r="A44" s="24"/>
      <c r="B44" s="14">
        <v>43</v>
      </c>
      <c r="C44" s="97">
        <v>201</v>
      </c>
      <c r="D44" s="97">
        <v>201</v>
      </c>
      <c r="E44" s="97">
        <v>203</v>
      </c>
      <c r="F44" s="97">
        <v>197</v>
      </c>
      <c r="G44" s="97">
        <v>202</v>
      </c>
      <c r="H44" s="16">
        <f t="shared" si="5"/>
        <v>200.8</v>
      </c>
      <c r="I44" s="17">
        <f t="shared" si="6"/>
        <v>6</v>
      </c>
      <c r="J44" s="18">
        <f t="shared" si="7"/>
        <v>195.8125811132727</v>
      </c>
      <c r="K44" s="18">
        <f t="shared" si="8"/>
        <v>204.67884745815581</v>
      </c>
      <c r="L44" s="18">
        <f t="shared" si="9"/>
        <v>200.24571428571426</v>
      </c>
      <c r="M44" s="18"/>
      <c r="N44" s="18">
        <f t="shared" si="10"/>
        <v>16.255285714285716</v>
      </c>
      <c r="O44" s="18">
        <f t="shared" si="11"/>
        <v>7.6857142857142859</v>
      </c>
      <c r="P44" s="132"/>
    </row>
    <row r="45" spans="1:16" ht="15.75" hidden="1" thickBot="1">
      <c r="A45" s="24"/>
      <c r="B45" s="14">
        <v>44</v>
      </c>
      <c r="C45" s="97">
        <v>202</v>
      </c>
      <c r="D45" s="97">
        <v>199</v>
      </c>
      <c r="E45" s="97">
        <v>205</v>
      </c>
      <c r="F45" s="97">
        <v>202</v>
      </c>
      <c r="G45" s="97">
        <v>202</v>
      </c>
      <c r="H45" s="16">
        <f t="shared" si="5"/>
        <v>202</v>
      </c>
      <c r="I45" s="17">
        <f t="shared" si="6"/>
        <v>6</v>
      </c>
      <c r="J45" s="18">
        <f t="shared" si="7"/>
        <v>195.8125811132727</v>
      </c>
      <c r="K45" s="18">
        <f t="shared" si="8"/>
        <v>204.67884745815581</v>
      </c>
      <c r="L45" s="18">
        <f t="shared" si="9"/>
        <v>200.24571428571426</v>
      </c>
      <c r="M45" s="18"/>
      <c r="N45" s="18">
        <f t="shared" si="10"/>
        <v>16.255285714285716</v>
      </c>
      <c r="O45" s="18">
        <f t="shared" si="11"/>
        <v>7.6857142857142859</v>
      </c>
      <c r="P45" s="132"/>
    </row>
    <row r="46" spans="1:16" ht="15.75" hidden="1" thickBot="1">
      <c r="A46" s="24"/>
      <c r="B46" s="14">
        <v>45</v>
      </c>
      <c r="C46" s="97">
        <v>206</v>
      </c>
      <c r="D46" s="97">
        <v>205</v>
      </c>
      <c r="E46" s="97">
        <v>193</v>
      </c>
      <c r="F46" s="97">
        <v>196</v>
      </c>
      <c r="G46" s="97">
        <v>200</v>
      </c>
      <c r="H46" s="16">
        <f t="shared" si="5"/>
        <v>200</v>
      </c>
      <c r="I46" s="17">
        <f t="shared" si="6"/>
        <v>13</v>
      </c>
      <c r="J46" s="18">
        <f t="shared" si="7"/>
        <v>195.8125811132727</v>
      </c>
      <c r="K46" s="18">
        <f t="shared" si="8"/>
        <v>204.67884745815581</v>
      </c>
      <c r="L46" s="18">
        <f t="shared" si="9"/>
        <v>200.24571428571426</v>
      </c>
      <c r="M46" s="18"/>
      <c r="N46" s="18">
        <f t="shared" si="10"/>
        <v>16.255285714285716</v>
      </c>
      <c r="O46" s="18">
        <f t="shared" si="11"/>
        <v>7.6857142857142859</v>
      </c>
      <c r="P46" s="132"/>
    </row>
    <row r="47" spans="1:16" ht="15.75" hidden="1" thickBot="1">
      <c r="A47" s="24"/>
      <c r="B47" s="14">
        <v>46</v>
      </c>
      <c r="C47" s="97">
        <v>201</v>
      </c>
      <c r="D47" s="97">
        <v>205</v>
      </c>
      <c r="E47" s="97">
        <v>199</v>
      </c>
      <c r="F47" s="97">
        <v>200</v>
      </c>
      <c r="G47" s="97">
        <v>200</v>
      </c>
      <c r="H47" s="16">
        <f t="shared" si="5"/>
        <v>201</v>
      </c>
      <c r="I47" s="17">
        <f t="shared" si="6"/>
        <v>6</v>
      </c>
      <c r="J47" s="18">
        <f t="shared" si="7"/>
        <v>195.8125811132727</v>
      </c>
      <c r="K47" s="18">
        <f t="shared" si="8"/>
        <v>204.67884745815581</v>
      </c>
      <c r="L47" s="18">
        <f t="shared" si="9"/>
        <v>200.24571428571426</v>
      </c>
      <c r="M47" s="18"/>
      <c r="N47" s="18">
        <f t="shared" si="10"/>
        <v>16.255285714285716</v>
      </c>
      <c r="O47" s="18">
        <f t="shared" si="11"/>
        <v>7.6857142857142859</v>
      </c>
      <c r="P47" s="132"/>
    </row>
    <row r="48" spans="1:16" ht="15.75" hidden="1" thickBot="1">
      <c r="A48" s="24"/>
      <c r="B48" s="14">
        <v>47</v>
      </c>
      <c r="C48" s="97">
        <v>202</v>
      </c>
      <c r="D48" s="97">
        <v>199</v>
      </c>
      <c r="E48" s="97">
        <v>203</v>
      </c>
      <c r="F48" s="97">
        <v>198</v>
      </c>
      <c r="G48" s="97">
        <v>199</v>
      </c>
      <c r="H48" s="16">
        <f t="shared" si="5"/>
        <v>200.2</v>
      </c>
      <c r="I48" s="17">
        <f t="shared" si="6"/>
        <v>5</v>
      </c>
      <c r="J48" s="18">
        <f t="shared" si="7"/>
        <v>195.8125811132727</v>
      </c>
      <c r="K48" s="18">
        <f t="shared" si="8"/>
        <v>204.67884745815581</v>
      </c>
      <c r="L48" s="18">
        <f t="shared" si="9"/>
        <v>200.24571428571426</v>
      </c>
      <c r="M48" s="18"/>
      <c r="N48" s="18">
        <f t="shared" si="10"/>
        <v>16.255285714285716</v>
      </c>
      <c r="O48" s="18">
        <f t="shared" si="11"/>
        <v>7.6857142857142859</v>
      </c>
      <c r="P48" s="132"/>
    </row>
    <row r="49" spans="1:16" ht="15.75" hidden="1" thickBot="1">
      <c r="A49" s="24"/>
      <c r="B49" s="14">
        <v>48</v>
      </c>
      <c r="C49" s="97">
        <v>197</v>
      </c>
      <c r="D49" s="97">
        <v>204</v>
      </c>
      <c r="E49" s="97">
        <v>198</v>
      </c>
      <c r="F49" s="97">
        <v>202</v>
      </c>
      <c r="G49" s="97">
        <v>195</v>
      </c>
      <c r="H49" s="16">
        <f t="shared" si="5"/>
        <v>199.2</v>
      </c>
      <c r="I49" s="17">
        <f t="shared" si="6"/>
        <v>9</v>
      </c>
      <c r="J49" s="18">
        <f t="shared" si="7"/>
        <v>195.8125811132727</v>
      </c>
      <c r="K49" s="18">
        <f t="shared" si="8"/>
        <v>204.67884745815581</v>
      </c>
      <c r="L49" s="18">
        <f t="shared" si="9"/>
        <v>200.24571428571426</v>
      </c>
      <c r="M49" s="18"/>
      <c r="N49" s="18">
        <f t="shared" si="10"/>
        <v>16.255285714285716</v>
      </c>
      <c r="O49" s="18">
        <f t="shared" si="11"/>
        <v>7.6857142857142859</v>
      </c>
      <c r="P49" s="132"/>
    </row>
    <row r="50" spans="1:16" ht="15.75" hidden="1" thickBot="1">
      <c r="A50" s="24"/>
      <c r="B50" s="14">
        <v>49</v>
      </c>
      <c r="C50" s="97">
        <v>196</v>
      </c>
      <c r="D50" s="97">
        <v>198</v>
      </c>
      <c r="E50" s="97">
        <v>202</v>
      </c>
      <c r="F50" s="97">
        <v>199</v>
      </c>
      <c r="G50" s="97">
        <v>195</v>
      </c>
      <c r="H50" s="16">
        <f t="shared" si="5"/>
        <v>198</v>
      </c>
      <c r="I50" s="17">
        <f t="shared" si="6"/>
        <v>7</v>
      </c>
      <c r="J50" s="18">
        <f t="shared" si="7"/>
        <v>195.8125811132727</v>
      </c>
      <c r="K50" s="18">
        <f t="shared" si="8"/>
        <v>204.67884745815581</v>
      </c>
      <c r="L50" s="18">
        <f t="shared" si="9"/>
        <v>200.24571428571426</v>
      </c>
      <c r="M50" s="18"/>
      <c r="N50" s="18">
        <f t="shared" si="10"/>
        <v>16.255285714285716</v>
      </c>
      <c r="O50" s="18">
        <f t="shared" si="11"/>
        <v>7.6857142857142859</v>
      </c>
      <c r="P50" s="132"/>
    </row>
    <row r="51" spans="1:16" ht="15.75" hidden="1" thickBot="1">
      <c r="A51" s="24"/>
      <c r="B51" s="14">
        <v>50</v>
      </c>
      <c r="C51" s="97">
        <v>202</v>
      </c>
      <c r="D51" s="97">
        <v>198</v>
      </c>
      <c r="E51" s="97">
        <v>197</v>
      </c>
      <c r="F51" s="97">
        <v>200</v>
      </c>
      <c r="G51" s="97">
        <v>208</v>
      </c>
      <c r="H51" s="16">
        <f t="shared" si="5"/>
        <v>201</v>
      </c>
      <c r="I51" s="17">
        <f t="shared" si="6"/>
        <v>11</v>
      </c>
      <c r="J51" s="18">
        <f t="shared" si="7"/>
        <v>195.8125811132727</v>
      </c>
      <c r="K51" s="18">
        <f t="shared" si="8"/>
        <v>204.67884745815581</v>
      </c>
      <c r="L51" s="18">
        <f t="shared" si="9"/>
        <v>200.24571428571426</v>
      </c>
      <c r="M51" s="18"/>
      <c r="N51" s="18">
        <f t="shared" si="10"/>
        <v>16.255285714285716</v>
      </c>
      <c r="O51" s="18">
        <f t="shared" si="11"/>
        <v>7.6857142857142859</v>
      </c>
      <c r="P51" s="132"/>
    </row>
    <row r="52" spans="1:16" ht="15.75" thickBot="1">
      <c r="A52" s="27" t="s">
        <v>11</v>
      </c>
      <c r="B52" s="28"/>
      <c r="C52" s="29"/>
      <c r="D52" s="30"/>
      <c r="E52" s="30"/>
      <c r="F52" s="30"/>
      <c r="G52" s="30"/>
      <c r="H52" s="130">
        <f>AVERAGE(H2:H36)</f>
        <v>200.24571428571426</v>
      </c>
      <c r="I52" s="131">
        <f>AVERAGE(I2:I36)</f>
        <v>7.6857142857142859</v>
      </c>
      <c r="J52" s="26"/>
      <c r="K52" s="26"/>
      <c r="L52" s="26"/>
      <c r="M52" s="26"/>
      <c r="N52" s="26"/>
      <c r="O52" s="26"/>
      <c r="P52" s="15"/>
    </row>
    <row r="53" spans="1:16" ht="15.75" hidden="1" thickBot="1">
      <c r="A53" s="127" t="s">
        <v>12</v>
      </c>
      <c r="B53" s="64"/>
      <c r="C53" s="125">
        <f>AVERAGE(C26:C50)</f>
        <v>201.48</v>
      </c>
      <c r="D53" s="105">
        <f>AVERAGE(D27:D50)</f>
        <v>200.08333333333334</v>
      </c>
      <c r="E53" s="105">
        <f>AVERAGE(E26:E50)</f>
        <v>200.56</v>
      </c>
      <c r="F53" s="105">
        <f>AVERAGE(F26:F50)</f>
        <v>199.32</v>
      </c>
      <c r="G53" s="105">
        <f>AVERAGE(G26:G50)</f>
        <v>199.76</v>
      </c>
      <c r="H53" s="128">
        <f>AVERAGE(H37:H51)</f>
        <v>200.48</v>
      </c>
      <c r="I53" s="129">
        <f>AVERAGE(I37:I51)</f>
        <v>7.9333333333333336</v>
      </c>
      <c r="J53" s="26"/>
      <c r="K53" s="26"/>
      <c r="L53" s="26"/>
      <c r="M53" s="26"/>
      <c r="N53" s="26"/>
      <c r="O53" s="26"/>
      <c r="P53" s="15"/>
    </row>
    <row r="54" spans="1:16" ht="15.75" hidden="1" thickBot="1">
      <c r="A54" s="27" t="s">
        <v>13</v>
      </c>
      <c r="B54" s="31"/>
      <c r="C54" s="15"/>
      <c r="D54" s="15"/>
      <c r="E54" s="15"/>
      <c r="F54" s="15"/>
      <c r="G54" s="15"/>
      <c r="H54" s="32">
        <f>AVERAGE(H45:H51)</f>
        <v>200.20000000000002</v>
      </c>
      <c r="I54" s="33">
        <f>AVERAGE(I45:I51)</f>
        <v>8.1428571428571423</v>
      </c>
      <c r="J54" s="26"/>
      <c r="K54" s="26"/>
      <c r="L54" s="26"/>
      <c r="M54" s="26"/>
      <c r="N54" s="26"/>
      <c r="O54" s="26"/>
      <c r="P54" s="15"/>
    </row>
    <row r="55" spans="1:16" ht="15.75" thickBot="1">
      <c r="P55" s="31"/>
    </row>
    <row r="56" spans="1:16" ht="15.75" thickBot="1">
      <c r="A56" s="34" t="s">
        <v>14</v>
      </c>
      <c r="B56" s="35"/>
      <c r="C56" s="35"/>
      <c r="D56" s="36"/>
      <c r="P56" s="31"/>
    </row>
    <row r="57" spans="1:16">
      <c r="A57" s="39" t="s">
        <v>15</v>
      </c>
      <c r="B57" s="40">
        <v>35</v>
      </c>
      <c r="C57" s="40"/>
      <c r="D57" s="41"/>
      <c r="P57" s="31"/>
    </row>
    <row r="58" spans="1:16">
      <c r="A58" s="43" t="s">
        <v>16</v>
      </c>
      <c r="B58" s="44">
        <v>5</v>
      </c>
      <c r="C58" s="44"/>
      <c r="D58" s="45"/>
    </row>
    <row r="59" spans="1:16">
      <c r="A59" s="43" t="s">
        <v>17</v>
      </c>
      <c r="B59" s="44">
        <v>2.3260000000000001</v>
      </c>
      <c r="C59" s="44"/>
      <c r="D59" s="45"/>
    </row>
    <row r="60" spans="1:16" ht="15.75" thickBot="1">
      <c r="A60" s="46" t="s">
        <v>18</v>
      </c>
      <c r="B60" s="47">
        <v>0.86399999999999999</v>
      </c>
      <c r="C60" s="47"/>
      <c r="D60" s="48"/>
    </row>
    <row r="61" spans="1:16" ht="15.75" thickBot="1">
      <c r="A61" s="49"/>
      <c r="B61" s="50"/>
      <c r="C61" s="50"/>
      <c r="D61" s="51"/>
    </row>
    <row r="62" spans="1:16">
      <c r="A62" s="53" t="s">
        <v>19</v>
      </c>
      <c r="B62" s="54"/>
      <c r="C62" s="40"/>
      <c r="D62" s="41"/>
    </row>
    <row r="63" spans="1:16">
      <c r="A63" s="55"/>
      <c r="B63" s="56" t="s">
        <v>20</v>
      </c>
      <c r="C63" s="57"/>
      <c r="D63" s="58" t="s">
        <v>21</v>
      </c>
    </row>
    <row r="64" spans="1:16">
      <c r="A64" s="59" t="s">
        <v>22</v>
      </c>
      <c r="B64" s="60">
        <f>3/(($B$59)*SQRT($B$58))</f>
        <v>0.57680171388644619</v>
      </c>
      <c r="C64" s="44"/>
      <c r="D64" s="45"/>
    </row>
    <row r="65" spans="1:14">
      <c r="A65" s="43" t="s">
        <v>23</v>
      </c>
      <c r="B65" s="44"/>
      <c r="C65" s="44"/>
      <c r="D65" s="45">
        <v>0</v>
      </c>
    </row>
    <row r="66" spans="1:14">
      <c r="A66" s="43" t="s">
        <v>24</v>
      </c>
      <c r="B66" s="44"/>
      <c r="C66" s="44"/>
      <c r="D66" s="61">
        <v>2.1150000000000002</v>
      </c>
      <c r="I66" s="31"/>
      <c r="J66" s="74"/>
      <c r="K66" s="74"/>
      <c r="L66" s="74"/>
      <c r="M66" s="74"/>
      <c r="N66" s="31"/>
    </row>
    <row r="67" spans="1:14">
      <c r="A67" s="43" t="s">
        <v>5</v>
      </c>
      <c r="B67" s="63">
        <f>$H$52+$I$52*$B$64</f>
        <v>204.67884745815581</v>
      </c>
      <c r="C67" s="60"/>
      <c r="D67" s="61">
        <f>D66*D68</f>
        <v>16.255285714285716</v>
      </c>
      <c r="I67" s="77"/>
      <c r="J67" s="52"/>
      <c r="K67" s="52"/>
      <c r="L67" s="52"/>
      <c r="M67" s="52"/>
      <c r="N67" s="31"/>
    </row>
    <row r="68" spans="1:14">
      <c r="A68" s="43" t="s">
        <v>10</v>
      </c>
      <c r="B68" s="63">
        <f>H52</f>
        <v>200.24571428571426</v>
      </c>
      <c r="C68" s="60"/>
      <c r="D68" s="61">
        <f>$I$52</f>
        <v>7.6857142857142859</v>
      </c>
      <c r="I68" s="77"/>
      <c r="J68" s="52"/>
      <c r="K68" s="52"/>
      <c r="L68" s="52"/>
      <c r="M68" s="52"/>
      <c r="N68" s="31"/>
    </row>
    <row r="69" spans="1:14" ht="15.75" thickBot="1">
      <c r="A69" s="46" t="s">
        <v>4</v>
      </c>
      <c r="B69" s="67">
        <f>$H$52-$I$52*$B$64</f>
        <v>195.8125811132727</v>
      </c>
      <c r="C69" s="68"/>
      <c r="D69" s="69">
        <f>D65*D68</f>
        <v>0</v>
      </c>
      <c r="I69" s="62"/>
      <c r="J69" s="31"/>
      <c r="K69" s="31"/>
      <c r="L69" s="31"/>
      <c r="M69" s="31"/>
      <c r="N69" s="31"/>
    </row>
    <row r="70" spans="1:14">
      <c r="I70" s="77"/>
      <c r="J70" s="85"/>
      <c r="K70" s="85"/>
      <c r="L70" s="85"/>
      <c r="M70" s="85"/>
      <c r="N70" s="31"/>
    </row>
    <row r="71" spans="1:14" hidden="1">
      <c r="A71" s="70" t="s">
        <v>25</v>
      </c>
      <c r="B71" s="71"/>
      <c r="C71" s="71"/>
      <c r="D71" s="72"/>
      <c r="I71" s="77"/>
      <c r="J71" s="89"/>
      <c r="K71" s="89"/>
      <c r="L71" s="89"/>
      <c r="M71" s="89"/>
      <c r="N71" s="31"/>
    </row>
    <row r="72" spans="1:14" hidden="1">
      <c r="A72" s="73" t="s">
        <v>26</v>
      </c>
      <c r="B72" s="37"/>
      <c r="C72" s="37"/>
      <c r="D72" s="38"/>
      <c r="I72" s="77"/>
      <c r="J72" s="15"/>
      <c r="K72" s="15"/>
      <c r="L72" s="15"/>
      <c r="M72" s="15"/>
      <c r="N72" s="31"/>
    </row>
    <row r="73" spans="1:14" ht="15.75" hidden="1">
      <c r="A73" s="75" t="s">
        <v>27</v>
      </c>
      <c r="B73" s="76">
        <v>74</v>
      </c>
      <c r="C73" s="31"/>
      <c r="D73" s="42"/>
      <c r="I73" s="77"/>
      <c r="J73" s="93"/>
      <c r="K73" s="93"/>
      <c r="L73" s="93"/>
      <c r="M73" s="93"/>
      <c r="N73" s="31"/>
    </row>
    <row r="74" spans="1:14" ht="16.5" hidden="1" thickBot="1">
      <c r="A74" s="78" t="s">
        <v>28</v>
      </c>
      <c r="B74" s="79">
        <v>0.05</v>
      </c>
      <c r="C74" s="65"/>
      <c r="D74" s="66"/>
      <c r="I74" s="96"/>
      <c r="J74" s="97"/>
      <c r="K74" s="97"/>
      <c r="L74" s="97"/>
      <c r="M74" s="97"/>
      <c r="N74" s="31"/>
    </row>
    <row r="75" spans="1:14" ht="15.75" hidden="1" thickBot="1">
      <c r="A75" s="25"/>
      <c r="B75" s="80" t="s">
        <v>9</v>
      </c>
      <c r="C75" s="80" t="s">
        <v>29</v>
      </c>
      <c r="D75" s="81" t="s">
        <v>30</v>
      </c>
      <c r="I75" s="77"/>
      <c r="J75" s="15"/>
      <c r="K75" s="15"/>
      <c r="L75" s="15"/>
      <c r="M75" s="15"/>
      <c r="N75" s="31"/>
    </row>
    <row r="76" spans="1:14" hidden="1">
      <c r="A76" s="82" t="s">
        <v>10</v>
      </c>
      <c r="B76" s="83">
        <f>$H$52</f>
        <v>200.24571428571426</v>
      </c>
      <c r="C76" s="83">
        <f>$H$53</f>
        <v>200.48</v>
      </c>
      <c r="D76" s="84">
        <f>$H$54</f>
        <v>200.20000000000002</v>
      </c>
      <c r="I76" s="77"/>
      <c r="J76" s="15"/>
      <c r="K76" s="15"/>
      <c r="L76" s="15"/>
      <c r="M76" s="15"/>
      <c r="N76" s="31"/>
    </row>
    <row r="77" spans="1:14" ht="15.75" hidden="1" thickBot="1">
      <c r="A77" s="86" t="s">
        <v>31</v>
      </c>
      <c r="B77" s="87">
        <f>$I$52/$B$59</f>
        <v>3.3042623756295297</v>
      </c>
      <c r="C77" s="87">
        <f>$I$53/$B$59</f>
        <v>3.4107194038406421</v>
      </c>
      <c r="D77" s="88">
        <f>$I$54/$B$59</f>
        <v>3.5007984277115831</v>
      </c>
      <c r="I77" s="31"/>
      <c r="J77" s="31"/>
      <c r="K77" s="31"/>
      <c r="L77" s="31"/>
      <c r="M77" s="31"/>
      <c r="N77" s="31"/>
    </row>
    <row r="78" spans="1:14" ht="15.75" hidden="1" thickBot="1">
      <c r="A78" s="90"/>
      <c r="B78" s="65"/>
      <c r="C78" s="65"/>
      <c r="D78" s="25"/>
    </row>
    <row r="79" spans="1:14" hidden="1">
      <c r="A79" s="82" t="s">
        <v>32</v>
      </c>
      <c r="B79" s="91">
        <f>(($B$73+$B$74)-($B$73-$B$74))/(6*B$77)</f>
        <v>5.0439900867407291E-3</v>
      </c>
      <c r="C79" s="91">
        <f>(($B$73+$B$74)-($B$73-$B$74))/(6*C$77)</f>
        <v>4.8865546218484612E-3</v>
      </c>
      <c r="D79" s="92">
        <f>(($B$73+$B$74)-($B$73-$B$74))/(6*D$77)</f>
        <v>4.7608187134500221E-3</v>
      </c>
    </row>
    <row r="80" spans="1:14" ht="15.75" hidden="1" thickBot="1">
      <c r="A80" s="86" t="s">
        <v>33</v>
      </c>
      <c r="B80" s="94">
        <f>1/B$79</f>
        <v>198.25574253778305</v>
      </c>
      <c r="C80" s="94">
        <f>1/C$79</f>
        <v>204.64316423045017</v>
      </c>
      <c r="D80" s="95">
        <f>1/D$79</f>
        <v>210.04790566270694</v>
      </c>
    </row>
    <row r="81" spans="1:4" hidden="1">
      <c r="A81" s="98"/>
      <c r="B81" s="15"/>
      <c r="C81" s="15"/>
      <c r="D81" s="99"/>
    </row>
    <row r="82" spans="1:4" hidden="1">
      <c r="A82" s="82" t="s">
        <v>34</v>
      </c>
      <c r="B82" s="100">
        <f>NORMSDIST(B$84)+1-NORMSDIST(B$85)</f>
        <v>1</v>
      </c>
      <c r="C82" s="100">
        <f>NORMSDIST(C$84)+1-NORMSDIST(C$85)</f>
        <v>1</v>
      </c>
      <c r="D82" s="101">
        <f>NORMSDIST(D$84)+1-NORMSDIST(D$85)</f>
        <v>1</v>
      </c>
    </row>
    <row r="83" spans="1:4" ht="15.75" hidden="1" thickBot="1">
      <c r="A83" s="102" t="s">
        <v>35</v>
      </c>
      <c r="B83" s="103">
        <f>B82*1000000</f>
        <v>1000000</v>
      </c>
      <c r="C83" s="103">
        <f>C82*1000000</f>
        <v>1000000</v>
      </c>
      <c r="D83" s="104">
        <f>D82*1000000</f>
        <v>1000000</v>
      </c>
    </row>
    <row r="84" spans="1:4" hidden="1">
      <c r="A84" s="98" t="s">
        <v>36</v>
      </c>
      <c r="B84" s="15">
        <f>($B$73-$B$74-B$76)/B$77</f>
        <v>-38.222059851301104</v>
      </c>
      <c r="C84" s="15">
        <f>($B$73-$B$74-C$76)/C$77</f>
        <v>-37.097745378151259</v>
      </c>
      <c r="D84" s="99">
        <f>($B$73-$B$74-D$76)/D$77</f>
        <v>-36.063201754385972</v>
      </c>
    </row>
    <row r="85" spans="1:4" ht="15.75" hidden="1" thickBot="1">
      <c r="A85" s="86" t="s">
        <v>37</v>
      </c>
      <c r="B85" s="105">
        <f>($B$73+$B$74-B$76)/B$77</f>
        <v>-38.191795910780662</v>
      </c>
      <c r="C85" s="105">
        <f>($B$73+$B$74-C$76)/C$77</f>
        <v>-37.068426050420165</v>
      </c>
      <c r="D85" s="106">
        <f>($B$73+$B$74-D$76)/D$77</f>
        <v>-36.034636842105272</v>
      </c>
    </row>
    <row r="86" spans="1:4" hidden="1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5"/>
  <sheetViews>
    <sheetView topLeftCell="E1" workbookViewId="0">
      <selection activeCell="P35" sqref="P2:P35"/>
    </sheetView>
  </sheetViews>
  <sheetFormatPr baseColWidth="10" defaultColWidth="9.140625" defaultRowHeight="15"/>
  <cols>
    <col min="1" max="1" width="11.42578125" style="13" customWidth="1"/>
    <col min="2" max="2" width="15.140625" customWidth="1"/>
    <col min="3" max="3" width="8.28515625" bestFit="1" customWidth="1"/>
    <col min="5" max="5" width="7.28515625" customWidth="1"/>
    <col min="6" max="7" width="7.140625" customWidth="1"/>
    <col min="8" max="8" width="10.28515625" customWidth="1"/>
    <col min="9" max="10" width="7.7109375" customWidth="1"/>
    <col min="11" max="11" width="7.28515625" customWidth="1"/>
    <col min="12" max="13" width="7.85546875" customWidth="1"/>
    <col min="14" max="14" width="6.85546875" customWidth="1"/>
    <col min="15" max="15" width="6" customWidth="1"/>
    <col min="17" max="17" width="9.7109375" customWidth="1"/>
    <col min="258" max="258" width="11.42578125" customWidth="1"/>
    <col min="259" max="259" width="8.42578125" customWidth="1"/>
    <col min="260" max="260" width="8.28515625" bestFit="1" customWidth="1"/>
    <col min="262" max="262" width="7.28515625" customWidth="1"/>
    <col min="263" max="264" width="7.140625" customWidth="1"/>
    <col min="265" max="265" width="7.85546875" customWidth="1"/>
    <col min="266" max="267" width="7.7109375" customWidth="1"/>
    <col min="268" max="268" width="7.28515625" customWidth="1"/>
    <col min="269" max="269" width="7.85546875" customWidth="1"/>
    <col min="270" max="270" width="6.85546875" customWidth="1"/>
    <col min="271" max="271" width="6" customWidth="1"/>
    <col min="273" max="273" width="9.7109375" customWidth="1"/>
    <col min="514" max="514" width="11.42578125" customWidth="1"/>
    <col min="515" max="515" width="8.42578125" customWidth="1"/>
    <col min="516" max="516" width="8.28515625" bestFit="1" customWidth="1"/>
    <col min="518" max="518" width="7.28515625" customWidth="1"/>
    <col min="519" max="520" width="7.140625" customWidth="1"/>
    <col min="521" max="521" width="7.85546875" customWidth="1"/>
    <col min="522" max="523" width="7.7109375" customWidth="1"/>
    <col min="524" max="524" width="7.28515625" customWidth="1"/>
    <col min="525" max="525" width="7.85546875" customWidth="1"/>
    <col min="526" max="526" width="6.85546875" customWidth="1"/>
    <col min="527" max="527" width="6" customWidth="1"/>
    <col min="529" max="529" width="9.7109375" customWidth="1"/>
    <col min="770" max="770" width="11.42578125" customWidth="1"/>
    <col min="771" max="771" width="8.42578125" customWidth="1"/>
    <col min="772" max="772" width="8.28515625" bestFit="1" customWidth="1"/>
    <col min="774" max="774" width="7.28515625" customWidth="1"/>
    <col min="775" max="776" width="7.140625" customWidth="1"/>
    <col min="777" max="777" width="7.85546875" customWidth="1"/>
    <col min="778" max="779" width="7.7109375" customWidth="1"/>
    <col min="780" max="780" width="7.28515625" customWidth="1"/>
    <col min="781" max="781" width="7.85546875" customWidth="1"/>
    <col min="782" max="782" width="6.85546875" customWidth="1"/>
    <col min="783" max="783" width="6" customWidth="1"/>
    <col min="785" max="785" width="9.7109375" customWidth="1"/>
    <col min="1026" max="1026" width="11.42578125" customWidth="1"/>
    <col min="1027" max="1027" width="8.42578125" customWidth="1"/>
    <col min="1028" max="1028" width="8.28515625" bestFit="1" customWidth="1"/>
    <col min="1030" max="1030" width="7.28515625" customWidth="1"/>
    <col min="1031" max="1032" width="7.140625" customWidth="1"/>
    <col min="1033" max="1033" width="7.85546875" customWidth="1"/>
    <col min="1034" max="1035" width="7.7109375" customWidth="1"/>
    <col min="1036" max="1036" width="7.28515625" customWidth="1"/>
    <col min="1037" max="1037" width="7.85546875" customWidth="1"/>
    <col min="1038" max="1038" width="6.85546875" customWidth="1"/>
    <col min="1039" max="1039" width="6" customWidth="1"/>
    <col min="1041" max="1041" width="9.7109375" customWidth="1"/>
    <col min="1282" max="1282" width="11.42578125" customWidth="1"/>
    <col min="1283" max="1283" width="8.42578125" customWidth="1"/>
    <col min="1284" max="1284" width="8.28515625" bestFit="1" customWidth="1"/>
    <col min="1286" max="1286" width="7.28515625" customWidth="1"/>
    <col min="1287" max="1288" width="7.140625" customWidth="1"/>
    <col min="1289" max="1289" width="7.85546875" customWidth="1"/>
    <col min="1290" max="1291" width="7.7109375" customWidth="1"/>
    <col min="1292" max="1292" width="7.28515625" customWidth="1"/>
    <col min="1293" max="1293" width="7.85546875" customWidth="1"/>
    <col min="1294" max="1294" width="6.85546875" customWidth="1"/>
    <col min="1295" max="1295" width="6" customWidth="1"/>
    <col min="1297" max="1297" width="9.7109375" customWidth="1"/>
    <col min="1538" max="1538" width="11.42578125" customWidth="1"/>
    <col min="1539" max="1539" width="8.42578125" customWidth="1"/>
    <col min="1540" max="1540" width="8.28515625" bestFit="1" customWidth="1"/>
    <col min="1542" max="1542" width="7.28515625" customWidth="1"/>
    <col min="1543" max="1544" width="7.140625" customWidth="1"/>
    <col min="1545" max="1545" width="7.85546875" customWidth="1"/>
    <col min="1546" max="1547" width="7.7109375" customWidth="1"/>
    <col min="1548" max="1548" width="7.28515625" customWidth="1"/>
    <col min="1549" max="1549" width="7.85546875" customWidth="1"/>
    <col min="1550" max="1550" width="6.85546875" customWidth="1"/>
    <col min="1551" max="1551" width="6" customWidth="1"/>
    <col min="1553" max="1553" width="9.7109375" customWidth="1"/>
    <col min="1794" max="1794" width="11.42578125" customWidth="1"/>
    <col min="1795" max="1795" width="8.42578125" customWidth="1"/>
    <col min="1796" max="1796" width="8.28515625" bestFit="1" customWidth="1"/>
    <col min="1798" max="1798" width="7.28515625" customWidth="1"/>
    <col min="1799" max="1800" width="7.140625" customWidth="1"/>
    <col min="1801" max="1801" width="7.85546875" customWidth="1"/>
    <col min="1802" max="1803" width="7.7109375" customWidth="1"/>
    <col min="1804" max="1804" width="7.28515625" customWidth="1"/>
    <col min="1805" max="1805" width="7.85546875" customWidth="1"/>
    <col min="1806" max="1806" width="6.85546875" customWidth="1"/>
    <col min="1807" max="1807" width="6" customWidth="1"/>
    <col min="1809" max="1809" width="9.7109375" customWidth="1"/>
    <col min="2050" max="2050" width="11.42578125" customWidth="1"/>
    <col min="2051" max="2051" width="8.42578125" customWidth="1"/>
    <col min="2052" max="2052" width="8.28515625" bestFit="1" customWidth="1"/>
    <col min="2054" max="2054" width="7.28515625" customWidth="1"/>
    <col min="2055" max="2056" width="7.140625" customWidth="1"/>
    <col min="2057" max="2057" width="7.85546875" customWidth="1"/>
    <col min="2058" max="2059" width="7.7109375" customWidth="1"/>
    <col min="2060" max="2060" width="7.28515625" customWidth="1"/>
    <col min="2061" max="2061" width="7.85546875" customWidth="1"/>
    <col min="2062" max="2062" width="6.85546875" customWidth="1"/>
    <col min="2063" max="2063" width="6" customWidth="1"/>
    <col min="2065" max="2065" width="9.7109375" customWidth="1"/>
    <col min="2306" max="2306" width="11.42578125" customWidth="1"/>
    <col min="2307" max="2307" width="8.42578125" customWidth="1"/>
    <col min="2308" max="2308" width="8.28515625" bestFit="1" customWidth="1"/>
    <col min="2310" max="2310" width="7.28515625" customWidth="1"/>
    <col min="2311" max="2312" width="7.140625" customWidth="1"/>
    <col min="2313" max="2313" width="7.85546875" customWidth="1"/>
    <col min="2314" max="2315" width="7.7109375" customWidth="1"/>
    <col min="2316" max="2316" width="7.28515625" customWidth="1"/>
    <col min="2317" max="2317" width="7.85546875" customWidth="1"/>
    <col min="2318" max="2318" width="6.85546875" customWidth="1"/>
    <col min="2319" max="2319" width="6" customWidth="1"/>
    <col min="2321" max="2321" width="9.7109375" customWidth="1"/>
    <col min="2562" max="2562" width="11.42578125" customWidth="1"/>
    <col min="2563" max="2563" width="8.42578125" customWidth="1"/>
    <col min="2564" max="2564" width="8.28515625" bestFit="1" customWidth="1"/>
    <col min="2566" max="2566" width="7.28515625" customWidth="1"/>
    <col min="2567" max="2568" width="7.140625" customWidth="1"/>
    <col min="2569" max="2569" width="7.85546875" customWidth="1"/>
    <col min="2570" max="2571" width="7.7109375" customWidth="1"/>
    <col min="2572" max="2572" width="7.28515625" customWidth="1"/>
    <col min="2573" max="2573" width="7.85546875" customWidth="1"/>
    <col min="2574" max="2574" width="6.85546875" customWidth="1"/>
    <col min="2575" max="2575" width="6" customWidth="1"/>
    <col min="2577" max="2577" width="9.7109375" customWidth="1"/>
    <col min="2818" max="2818" width="11.42578125" customWidth="1"/>
    <col min="2819" max="2819" width="8.42578125" customWidth="1"/>
    <col min="2820" max="2820" width="8.28515625" bestFit="1" customWidth="1"/>
    <col min="2822" max="2822" width="7.28515625" customWidth="1"/>
    <col min="2823" max="2824" width="7.140625" customWidth="1"/>
    <col min="2825" max="2825" width="7.85546875" customWidth="1"/>
    <col min="2826" max="2827" width="7.7109375" customWidth="1"/>
    <col min="2828" max="2828" width="7.28515625" customWidth="1"/>
    <col min="2829" max="2829" width="7.85546875" customWidth="1"/>
    <col min="2830" max="2830" width="6.85546875" customWidth="1"/>
    <col min="2831" max="2831" width="6" customWidth="1"/>
    <col min="2833" max="2833" width="9.7109375" customWidth="1"/>
    <col min="3074" max="3074" width="11.42578125" customWidth="1"/>
    <col min="3075" max="3075" width="8.42578125" customWidth="1"/>
    <col min="3076" max="3076" width="8.28515625" bestFit="1" customWidth="1"/>
    <col min="3078" max="3078" width="7.28515625" customWidth="1"/>
    <col min="3079" max="3080" width="7.140625" customWidth="1"/>
    <col min="3081" max="3081" width="7.85546875" customWidth="1"/>
    <col min="3082" max="3083" width="7.7109375" customWidth="1"/>
    <col min="3084" max="3084" width="7.28515625" customWidth="1"/>
    <col min="3085" max="3085" width="7.85546875" customWidth="1"/>
    <col min="3086" max="3086" width="6.85546875" customWidth="1"/>
    <col min="3087" max="3087" width="6" customWidth="1"/>
    <col min="3089" max="3089" width="9.7109375" customWidth="1"/>
    <col min="3330" max="3330" width="11.42578125" customWidth="1"/>
    <col min="3331" max="3331" width="8.42578125" customWidth="1"/>
    <col min="3332" max="3332" width="8.28515625" bestFit="1" customWidth="1"/>
    <col min="3334" max="3334" width="7.28515625" customWidth="1"/>
    <col min="3335" max="3336" width="7.140625" customWidth="1"/>
    <col min="3337" max="3337" width="7.85546875" customWidth="1"/>
    <col min="3338" max="3339" width="7.7109375" customWidth="1"/>
    <col min="3340" max="3340" width="7.28515625" customWidth="1"/>
    <col min="3341" max="3341" width="7.85546875" customWidth="1"/>
    <col min="3342" max="3342" width="6.85546875" customWidth="1"/>
    <col min="3343" max="3343" width="6" customWidth="1"/>
    <col min="3345" max="3345" width="9.7109375" customWidth="1"/>
    <col min="3586" max="3586" width="11.42578125" customWidth="1"/>
    <col min="3587" max="3587" width="8.42578125" customWidth="1"/>
    <col min="3588" max="3588" width="8.28515625" bestFit="1" customWidth="1"/>
    <col min="3590" max="3590" width="7.28515625" customWidth="1"/>
    <col min="3591" max="3592" width="7.140625" customWidth="1"/>
    <col min="3593" max="3593" width="7.85546875" customWidth="1"/>
    <col min="3594" max="3595" width="7.7109375" customWidth="1"/>
    <col min="3596" max="3596" width="7.28515625" customWidth="1"/>
    <col min="3597" max="3597" width="7.85546875" customWidth="1"/>
    <col min="3598" max="3598" width="6.85546875" customWidth="1"/>
    <col min="3599" max="3599" width="6" customWidth="1"/>
    <col min="3601" max="3601" width="9.7109375" customWidth="1"/>
    <col min="3842" max="3842" width="11.42578125" customWidth="1"/>
    <col min="3843" max="3843" width="8.42578125" customWidth="1"/>
    <col min="3844" max="3844" width="8.28515625" bestFit="1" customWidth="1"/>
    <col min="3846" max="3846" width="7.28515625" customWidth="1"/>
    <col min="3847" max="3848" width="7.140625" customWidth="1"/>
    <col min="3849" max="3849" width="7.85546875" customWidth="1"/>
    <col min="3850" max="3851" width="7.7109375" customWidth="1"/>
    <col min="3852" max="3852" width="7.28515625" customWidth="1"/>
    <col min="3853" max="3853" width="7.85546875" customWidth="1"/>
    <col min="3854" max="3854" width="6.85546875" customWidth="1"/>
    <col min="3855" max="3855" width="6" customWidth="1"/>
    <col min="3857" max="3857" width="9.7109375" customWidth="1"/>
    <col min="4098" max="4098" width="11.42578125" customWidth="1"/>
    <col min="4099" max="4099" width="8.42578125" customWidth="1"/>
    <col min="4100" max="4100" width="8.28515625" bestFit="1" customWidth="1"/>
    <col min="4102" max="4102" width="7.28515625" customWidth="1"/>
    <col min="4103" max="4104" width="7.140625" customWidth="1"/>
    <col min="4105" max="4105" width="7.85546875" customWidth="1"/>
    <col min="4106" max="4107" width="7.7109375" customWidth="1"/>
    <col min="4108" max="4108" width="7.28515625" customWidth="1"/>
    <col min="4109" max="4109" width="7.85546875" customWidth="1"/>
    <col min="4110" max="4110" width="6.85546875" customWidth="1"/>
    <col min="4111" max="4111" width="6" customWidth="1"/>
    <col min="4113" max="4113" width="9.7109375" customWidth="1"/>
    <col min="4354" max="4354" width="11.42578125" customWidth="1"/>
    <col min="4355" max="4355" width="8.42578125" customWidth="1"/>
    <col min="4356" max="4356" width="8.28515625" bestFit="1" customWidth="1"/>
    <col min="4358" max="4358" width="7.28515625" customWidth="1"/>
    <col min="4359" max="4360" width="7.140625" customWidth="1"/>
    <col min="4361" max="4361" width="7.85546875" customWidth="1"/>
    <col min="4362" max="4363" width="7.7109375" customWidth="1"/>
    <col min="4364" max="4364" width="7.28515625" customWidth="1"/>
    <col min="4365" max="4365" width="7.85546875" customWidth="1"/>
    <col min="4366" max="4366" width="6.85546875" customWidth="1"/>
    <col min="4367" max="4367" width="6" customWidth="1"/>
    <col min="4369" max="4369" width="9.7109375" customWidth="1"/>
    <col min="4610" max="4610" width="11.42578125" customWidth="1"/>
    <col min="4611" max="4611" width="8.42578125" customWidth="1"/>
    <col min="4612" max="4612" width="8.28515625" bestFit="1" customWidth="1"/>
    <col min="4614" max="4614" width="7.28515625" customWidth="1"/>
    <col min="4615" max="4616" width="7.140625" customWidth="1"/>
    <col min="4617" max="4617" width="7.85546875" customWidth="1"/>
    <col min="4618" max="4619" width="7.7109375" customWidth="1"/>
    <col min="4620" max="4620" width="7.28515625" customWidth="1"/>
    <col min="4621" max="4621" width="7.85546875" customWidth="1"/>
    <col min="4622" max="4622" width="6.85546875" customWidth="1"/>
    <col min="4623" max="4623" width="6" customWidth="1"/>
    <col min="4625" max="4625" width="9.7109375" customWidth="1"/>
    <col min="4866" max="4866" width="11.42578125" customWidth="1"/>
    <col min="4867" max="4867" width="8.42578125" customWidth="1"/>
    <col min="4868" max="4868" width="8.28515625" bestFit="1" customWidth="1"/>
    <col min="4870" max="4870" width="7.28515625" customWidth="1"/>
    <col min="4871" max="4872" width="7.140625" customWidth="1"/>
    <col min="4873" max="4873" width="7.85546875" customWidth="1"/>
    <col min="4874" max="4875" width="7.7109375" customWidth="1"/>
    <col min="4876" max="4876" width="7.28515625" customWidth="1"/>
    <col min="4877" max="4877" width="7.85546875" customWidth="1"/>
    <col min="4878" max="4878" width="6.85546875" customWidth="1"/>
    <col min="4879" max="4879" width="6" customWidth="1"/>
    <col min="4881" max="4881" width="9.7109375" customWidth="1"/>
    <col min="5122" max="5122" width="11.42578125" customWidth="1"/>
    <col min="5123" max="5123" width="8.42578125" customWidth="1"/>
    <col min="5124" max="5124" width="8.28515625" bestFit="1" customWidth="1"/>
    <col min="5126" max="5126" width="7.28515625" customWidth="1"/>
    <col min="5127" max="5128" width="7.140625" customWidth="1"/>
    <col min="5129" max="5129" width="7.85546875" customWidth="1"/>
    <col min="5130" max="5131" width="7.7109375" customWidth="1"/>
    <col min="5132" max="5132" width="7.28515625" customWidth="1"/>
    <col min="5133" max="5133" width="7.85546875" customWidth="1"/>
    <col min="5134" max="5134" width="6.85546875" customWidth="1"/>
    <col min="5135" max="5135" width="6" customWidth="1"/>
    <col min="5137" max="5137" width="9.7109375" customWidth="1"/>
    <col min="5378" max="5378" width="11.42578125" customWidth="1"/>
    <col min="5379" max="5379" width="8.42578125" customWidth="1"/>
    <col min="5380" max="5380" width="8.28515625" bestFit="1" customWidth="1"/>
    <col min="5382" max="5382" width="7.28515625" customWidth="1"/>
    <col min="5383" max="5384" width="7.140625" customWidth="1"/>
    <col min="5385" max="5385" width="7.85546875" customWidth="1"/>
    <col min="5386" max="5387" width="7.7109375" customWidth="1"/>
    <col min="5388" max="5388" width="7.28515625" customWidth="1"/>
    <col min="5389" max="5389" width="7.85546875" customWidth="1"/>
    <col min="5390" max="5390" width="6.85546875" customWidth="1"/>
    <col min="5391" max="5391" width="6" customWidth="1"/>
    <col min="5393" max="5393" width="9.7109375" customWidth="1"/>
    <col min="5634" max="5634" width="11.42578125" customWidth="1"/>
    <col min="5635" max="5635" width="8.42578125" customWidth="1"/>
    <col min="5636" max="5636" width="8.28515625" bestFit="1" customWidth="1"/>
    <col min="5638" max="5638" width="7.28515625" customWidth="1"/>
    <col min="5639" max="5640" width="7.140625" customWidth="1"/>
    <col min="5641" max="5641" width="7.85546875" customWidth="1"/>
    <col min="5642" max="5643" width="7.7109375" customWidth="1"/>
    <col min="5644" max="5644" width="7.28515625" customWidth="1"/>
    <col min="5645" max="5645" width="7.85546875" customWidth="1"/>
    <col min="5646" max="5646" width="6.85546875" customWidth="1"/>
    <col min="5647" max="5647" width="6" customWidth="1"/>
    <col min="5649" max="5649" width="9.7109375" customWidth="1"/>
    <col min="5890" max="5890" width="11.42578125" customWidth="1"/>
    <col min="5891" max="5891" width="8.42578125" customWidth="1"/>
    <col min="5892" max="5892" width="8.28515625" bestFit="1" customWidth="1"/>
    <col min="5894" max="5894" width="7.28515625" customWidth="1"/>
    <col min="5895" max="5896" width="7.140625" customWidth="1"/>
    <col min="5897" max="5897" width="7.85546875" customWidth="1"/>
    <col min="5898" max="5899" width="7.7109375" customWidth="1"/>
    <col min="5900" max="5900" width="7.28515625" customWidth="1"/>
    <col min="5901" max="5901" width="7.85546875" customWidth="1"/>
    <col min="5902" max="5902" width="6.85546875" customWidth="1"/>
    <col min="5903" max="5903" width="6" customWidth="1"/>
    <col min="5905" max="5905" width="9.7109375" customWidth="1"/>
    <col min="6146" max="6146" width="11.42578125" customWidth="1"/>
    <col min="6147" max="6147" width="8.42578125" customWidth="1"/>
    <col min="6148" max="6148" width="8.28515625" bestFit="1" customWidth="1"/>
    <col min="6150" max="6150" width="7.28515625" customWidth="1"/>
    <col min="6151" max="6152" width="7.140625" customWidth="1"/>
    <col min="6153" max="6153" width="7.85546875" customWidth="1"/>
    <col min="6154" max="6155" width="7.7109375" customWidth="1"/>
    <col min="6156" max="6156" width="7.28515625" customWidth="1"/>
    <col min="6157" max="6157" width="7.85546875" customWidth="1"/>
    <col min="6158" max="6158" width="6.85546875" customWidth="1"/>
    <col min="6159" max="6159" width="6" customWidth="1"/>
    <col min="6161" max="6161" width="9.7109375" customWidth="1"/>
    <col min="6402" max="6402" width="11.42578125" customWidth="1"/>
    <col min="6403" max="6403" width="8.42578125" customWidth="1"/>
    <col min="6404" max="6404" width="8.28515625" bestFit="1" customWidth="1"/>
    <col min="6406" max="6406" width="7.28515625" customWidth="1"/>
    <col min="6407" max="6408" width="7.140625" customWidth="1"/>
    <col min="6409" max="6409" width="7.85546875" customWidth="1"/>
    <col min="6410" max="6411" width="7.7109375" customWidth="1"/>
    <col min="6412" max="6412" width="7.28515625" customWidth="1"/>
    <col min="6413" max="6413" width="7.85546875" customWidth="1"/>
    <col min="6414" max="6414" width="6.85546875" customWidth="1"/>
    <col min="6415" max="6415" width="6" customWidth="1"/>
    <col min="6417" max="6417" width="9.7109375" customWidth="1"/>
    <col min="6658" max="6658" width="11.42578125" customWidth="1"/>
    <col min="6659" max="6659" width="8.42578125" customWidth="1"/>
    <col min="6660" max="6660" width="8.28515625" bestFit="1" customWidth="1"/>
    <col min="6662" max="6662" width="7.28515625" customWidth="1"/>
    <col min="6663" max="6664" width="7.140625" customWidth="1"/>
    <col min="6665" max="6665" width="7.85546875" customWidth="1"/>
    <col min="6666" max="6667" width="7.7109375" customWidth="1"/>
    <col min="6668" max="6668" width="7.28515625" customWidth="1"/>
    <col min="6669" max="6669" width="7.85546875" customWidth="1"/>
    <col min="6670" max="6670" width="6.85546875" customWidth="1"/>
    <col min="6671" max="6671" width="6" customWidth="1"/>
    <col min="6673" max="6673" width="9.7109375" customWidth="1"/>
    <col min="6914" max="6914" width="11.42578125" customWidth="1"/>
    <col min="6915" max="6915" width="8.42578125" customWidth="1"/>
    <col min="6916" max="6916" width="8.28515625" bestFit="1" customWidth="1"/>
    <col min="6918" max="6918" width="7.28515625" customWidth="1"/>
    <col min="6919" max="6920" width="7.140625" customWidth="1"/>
    <col min="6921" max="6921" width="7.85546875" customWidth="1"/>
    <col min="6922" max="6923" width="7.7109375" customWidth="1"/>
    <col min="6924" max="6924" width="7.28515625" customWidth="1"/>
    <col min="6925" max="6925" width="7.85546875" customWidth="1"/>
    <col min="6926" max="6926" width="6.85546875" customWidth="1"/>
    <col min="6927" max="6927" width="6" customWidth="1"/>
    <col min="6929" max="6929" width="9.7109375" customWidth="1"/>
    <col min="7170" max="7170" width="11.42578125" customWidth="1"/>
    <col min="7171" max="7171" width="8.42578125" customWidth="1"/>
    <col min="7172" max="7172" width="8.28515625" bestFit="1" customWidth="1"/>
    <col min="7174" max="7174" width="7.28515625" customWidth="1"/>
    <col min="7175" max="7176" width="7.140625" customWidth="1"/>
    <col min="7177" max="7177" width="7.85546875" customWidth="1"/>
    <col min="7178" max="7179" width="7.7109375" customWidth="1"/>
    <col min="7180" max="7180" width="7.28515625" customWidth="1"/>
    <col min="7181" max="7181" width="7.85546875" customWidth="1"/>
    <col min="7182" max="7182" width="6.85546875" customWidth="1"/>
    <col min="7183" max="7183" width="6" customWidth="1"/>
    <col min="7185" max="7185" width="9.7109375" customWidth="1"/>
    <col min="7426" max="7426" width="11.42578125" customWidth="1"/>
    <col min="7427" max="7427" width="8.42578125" customWidth="1"/>
    <col min="7428" max="7428" width="8.28515625" bestFit="1" customWidth="1"/>
    <col min="7430" max="7430" width="7.28515625" customWidth="1"/>
    <col min="7431" max="7432" width="7.140625" customWidth="1"/>
    <col min="7433" max="7433" width="7.85546875" customWidth="1"/>
    <col min="7434" max="7435" width="7.7109375" customWidth="1"/>
    <col min="7436" max="7436" width="7.28515625" customWidth="1"/>
    <col min="7437" max="7437" width="7.85546875" customWidth="1"/>
    <col min="7438" max="7438" width="6.85546875" customWidth="1"/>
    <col min="7439" max="7439" width="6" customWidth="1"/>
    <col min="7441" max="7441" width="9.7109375" customWidth="1"/>
    <col min="7682" max="7682" width="11.42578125" customWidth="1"/>
    <col min="7683" max="7683" width="8.42578125" customWidth="1"/>
    <col min="7684" max="7684" width="8.28515625" bestFit="1" customWidth="1"/>
    <col min="7686" max="7686" width="7.28515625" customWidth="1"/>
    <col min="7687" max="7688" width="7.140625" customWidth="1"/>
    <col min="7689" max="7689" width="7.85546875" customWidth="1"/>
    <col min="7690" max="7691" width="7.7109375" customWidth="1"/>
    <col min="7692" max="7692" width="7.28515625" customWidth="1"/>
    <col min="7693" max="7693" width="7.85546875" customWidth="1"/>
    <col min="7694" max="7694" width="6.85546875" customWidth="1"/>
    <col min="7695" max="7695" width="6" customWidth="1"/>
    <col min="7697" max="7697" width="9.7109375" customWidth="1"/>
    <col min="7938" max="7938" width="11.42578125" customWidth="1"/>
    <col min="7939" max="7939" width="8.42578125" customWidth="1"/>
    <col min="7940" max="7940" width="8.28515625" bestFit="1" customWidth="1"/>
    <col min="7942" max="7942" width="7.28515625" customWidth="1"/>
    <col min="7943" max="7944" width="7.140625" customWidth="1"/>
    <col min="7945" max="7945" width="7.85546875" customWidth="1"/>
    <col min="7946" max="7947" width="7.7109375" customWidth="1"/>
    <col min="7948" max="7948" width="7.28515625" customWidth="1"/>
    <col min="7949" max="7949" width="7.85546875" customWidth="1"/>
    <col min="7950" max="7950" width="6.85546875" customWidth="1"/>
    <col min="7951" max="7951" width="6" customWidth="1"/>
    <col min="7953" max="7953" width="9.7109375" customWidth="1"/>
    <col min="8194" max="8194" width="11.42578125" customWidth="1"/>
    <col min="8195" max="8195" width="8.42578125" customWidth="1"/>
    <col min="8196" max="8196" width="8.28515625" bestFit="1" customWidth="1"/>
    <col min="8198" max="8198" width="7.28515625" customWidth="1"/>
    <col min="8199" max="8200" width="7.140625" customWidth="1"/>
    <col min="8201" max="8201" width="7.85546875" customWidth="1"/>
    <col min="8202" max="8203" width="7.7109375" customWidth="1"/>
    <col min="8204" max="8204" width="7.28515625" customWidth="1"/>
    <col min="8205" max="8205" width="7.85546875" customWidth="1"/>
    <col min="8206" max="8206" width="6.85546875" customWidth="1"/>
    <col min="8207" max="8207" width="6" customWidth="1"/>
    <col min="8209" max="8209" width="9.7109375" customWidth="1"/>
    <col min="8450" max="8450" width="11.42578125" customWidth="1"/>
    <col min="8451" max="8451" width="8.42578125" customWidth="1"/>
    <col min="8452" max="8452" width="8.28515625" bestFit="1" customWidth="1"/>
    <col min="8454" max="8454" width="7.28515625" customWidth="1"/>
    <col min="8455" max="8456" width="7.140625" customWidth="1"/>
    <col min="8457" max="8457" width="7.85546875" customWidth="1"/>
    <col min="8458" max="8459" width="7.7109375" customWidth="1"/>
    <col min="8460" max="8460" width="7.28515625" customWidth="1"/>
    <col min="8461" max="8461" width="7.85546875" customWidth="1"/>
    <col min="8462" max="8462" width="6.85546875" customWidth="1"/>
    <col min="8463" max="8463" width="6" customWidth="1"/>
    <col min="8465" max="8465" width="9.7109375" customWidth="1"/>
    <col min="8706" max="8706" width="11.42578125" customWidth="1"/>
    <col min="8707" max="8707" width="8.42578125" customWidth="1"/>
    <col min="8708" max="8708" width="8.28515625" bestFit="1" customWidth="1"/>
    <col min="8710" max="8710" width="7.28515625" customWidth="1"/>
    <col min="8711" max="8712" width="7.140625" customWidth="1"/>
    <col min="8713" max="8713" width="7.85546875" customWidth="1"/>
    <col min="8714" max="8715" width="7.7109375" customWidth="1"/>
    <col min="8716" max="8716" width="7.28515625" customWidth="1"/>
    <col min="8717" max="8717" width="7.85546875" customWidth="1"/>
    <col min="8718" max="8718" width="6.85546875" customWidth="1"/>
    <col min="8719" max="8719" width="6" customWidth="1"/>
    <col min="8721" max="8721" width="9.7109375" customWidth="1"/>
    <col min="8962" max="8962" width="11.42578125" customWidth="1"/>
    <col min="8963" max="8963" width="8.42578125" customWidth="1"/>
    <col min="8964" max="8964" width="8.28515625" bestFit="1" customWidth="1"/>
    <col min="8966" max="8966" width="7.28515625" customWidth="1"/>
    <col min="8967" max="8968" width="7.140625" customWidth="1"/>
    <col min="8969" max="8969" width="7.85546875" customWidth="1"/>
    <col min="8970" max="8971" width="7.7109375" customWidth="1"/>
    <col min="8972" max="8972" width="7.28515625" customWidth="1"/>
    <col min="8973" max="8973" width="7.85546875" customWidth="1"/>
    <col min="8974" max="8974" width="6.85546875" customWidth="1"/>
    <col min="8975" max="8975" width="6" customWidth="1"/>
    <col min="8977" max="8977" width="9.7109375" customWidth="1"/>
    <col min="9218" max="9218" width="11.42578125" customWidth="1"/>
    <col min="9219" max="9219" width="8.42578125" customWidth="1"/>
    <col min="9220" max="9220" width="8.28515625" bestFit="1" customWidth="1"/>
    <col min="9222" max="9222" width="7.28515625" customWidth="1"/>
    <col min="9223" max="9224" width="7.140625" customWidth="1"/>
    <col min="9225" max="9225" width="7.85546875" customWidth="1"/>
    <col min="9226" max="9227" width="7.7109375" customWidth="1"/>
    <col min="9228" max="9228" width="7.28515625" customWidth="1"/>
    <col min="9229" max="9229" width="7.85546875" customWidth="1"/>
    <col min="9230" max="9230" width="6.85546875" customWidth="1"/>
    <col min="9231" max="9231" width="6" customWidth="1"/>
    <col min="9233" max="9233" width="9.7109375" customWidth="1"/>
    <col min="9474" max="9474" width="11.42578125" customWidth="1"/>
    <col min="9475" max="9475" width="8.42578125" customWidth="1"/>
    <col min="9476" max="9476" width="8.28515625" bestFit="1" customWidth="1"/>
    <col min="9478" max="9478" width="7.28515625" customWidth="1"/>
    <col min="9479" max="9480" width="7.140625" customWidth="1"/>
    <col min="9481" max="9481" width="7.85546875" customWidth="1"/>
    <col min="9482" max="9483" width="7.7109375" customWidth="1"/>
    <col min="9484" max="9484" width="7.28515625" customWidth="1"/>
    <col min="9485" max="9485" width="7.85546875" customWidth="1"/>
    <col min="9486" max="9486" width="6.85546875" customWidth="1"/>
    <col min="9487" max="9487" width="6" customWidth="1"/>
    <col min="9489" max="9489" width="9.7109375" customWidth="1"/>
    <col min="9730" max="9730" width="11.42578125" customWidth="1"/>
    <col min="9731" max="9731" width="8.42578125" customWidth="1"/>
    <col min="9732" max="9732" width="8.28515625" bestFit="1" customWidth="1"/>
    <col min="9734" max="9734" width="7.28515625" customWidth="1"/>
    <col min="9735" max="9736" width="7.140625" customWidth="1"/>
    <col min="9737" max="9737" width="7.85546875" customWidth="1"/>
    <col min="9738" max="9739" width="7.7109375" customWidth="1"/>
    <col min="9740" max="9740" width="7.28515625" customWidth="1"/>
    <col min="9741" max="9741" width="7.85546875" customWidth="1"/>
    <col min="9742" max="9742" width="6.85546875" customWidth="1"/>
    <col min="9743" max="9743" width="6" customWidth="1"/>
    <col min="9745" max="9745" width="9.7109375" customWidth="1"/>
    <col min="9986" max="9986" width="11.42578125" customWidth="1"/>
    <col min="9987" max="9987" width="8.42578125" customWidth="1"/>
    <col min="9988" max="9988" width="8.28515625" bestFit="1" customWidth="1"/>
    <col min="9990" max="9990" width="7.28515625" customWidth="1"/>
    <col min="9991" max="9992" width="7.140625" customWidth="1"/>
    <col min="9993" max="9993" width="7.85546875" customWidth="1"/>
    <col min="9994" max="9995" width="7.7109375" customWidth="1"/>
    <col min="9996" max="9996" width="7.28515625" customWidth="1"/>
    <col min="9997" max="9997" width="7.85546875" customWidth="1"/>
    <col min="9998" max="9998" width="6.85546875" customWidth="1"/>
    <col min="9999" max="9999" width="6" customWidth="1"/>
    <col min="10001" max="10001" width="9.7109375" customWidth="1"/>
    <col min="10242" max="10242" width="11.42578125" customWidth="1"/>
    <col min="10243" max="10243" width="8.42578125" customWidth="1"/>
    <col min="10244" max="10244" width="8.28515625" bestFit="1" customWidth="1"/>
    <col min="10246" max="10246" width="7.28515625" customWidth="1"/>
    <col min="10247" max="10248" width="7.140625" customWidth="1"/>
    <col min="10249" max="10249" width="7.85546875" customWidth="1"/>
    <col min="10250" max="10251" width="7.7109375" customWidth="1"/>
    <col min="10252" max="10252" width="7.28515625" customWidth="1"/>
    <col min="10253" max="10253" width="7.85546875" customWidth="1"/>
    <col min="10254" max="10254" width="6.85546875" customWidth="1"/>
    <col min="10255" max="10255" width="6" customWidth="1"/>
    <col min="10257" max="10257" width="9.7109375" customWidth="1"/>
    <col min="10498" max="10498" width="11.42578125" customWidth="1"/>
    <col min="10499" max="10499" width="8.42578125" customWidth="1"/>
    <col min="10500" max="10500" width="8.28515625" bestFit="1" customWidth="1"/>
    <col min="10502" max="10502" width="7.28515625" customWidth="1"/>
    <col min="10503" max="10504" width="7.140625" customWidth="1"/>
    <col min="10505" max="10505" width="7.85546875" customWidth="1"/>
    <col min="10506" max="10507" width="7.7109375" customWidth="1"/>
    <col min="10508" max="10508" width="7.28515625" customWidth="1"/>
    <col min="10509" max="10509" width="7.85546875" customWidth="1"/>
    <col min="10510" max="10510" width="6.85546875" customWidth="1"/>
    <col min="10511" max="10511" width="6" customWidth="1"/>
    <col min="10513" max="10513" width="9.7109375" customWidth="1"/>
    <col min="10754" max="10754" width="11.42578125" customWidth="1"/>
    <col min="10755" max="10755" width="8.42578125" customWidth="1"/>
    <col min="10756" max="10756" width="8.28515625" bestFit="1" customWidth="1"/>
    <col min="10758" max="10758" width="7.28515625" customWidth="1"/>
    <col min="10759" max="10760" width="7.140625" customWidth="1"/>
    <col min="10761" max="10761" width="7.85546875" customWidth="1"/>
    <col min="10762" max="10763" width="7.7109375" customWidth="1"/>
    <col min="10764" max="10764" width="7.28515625" customWidth="1"/>
    <col min="10765" max="10765" width="7.85546875" customWidth="1"/>
    <col min="10766" max="10766" width="6.85546875" customWidth="1"/>
    <col min="10767" max="10767" width="6" customWidth="1"/>
    <col min="10769" max="10769" width="9.7109375" customWidth="1"/>
    <col min="11010" max="11010" width="11.42578125" customWidth="1"/>
    <col min="11011" max="11011" width="8.42578125" customWidth="1"/>
    <col min="11012" max="11012" width="8.28515625" bestFit="1" customWidth="1"/>
    <col min="11014" max="11014" width="7.28515625" customWidth="1"/>
    <col min="11015" max="11016" width="7.140625" customWidth="1"/>
    <col min="11017" max="11017" width="7.85546875" customWidth="1"/>
    <col min="11018" max="11019" width="7.7109375" customWidth="1"/>
    <col min="11020" max="11020" width="7.28515625" customWidth="1"/>
    <col min="11021" max="11021" width="7.85546875" customWidth="1"/>
    <col min="11022" max="11022" width="6.85546875" customWidth="1"/>
    <col min="11023" max="11023" width="6" customWidth="1"/>
    <col min="11025" max="11025" width="9.7109375" customWidth="1"/>
    <col min="11266" max="11266" width="11.42578125" customWidth="1"/>
    <col min="11267" max="11267" width="8.42578125" customWidth="1"/>
    <col min="11268" max="11268" width="8.28515625" bestFit="1" customWidth="1"/>
    <col min="11270" max="11270" width="7.28515625" customWidth="1"/>
    <col min="11271" max="11272" width="7.140625" customWidth="1"/>
    <col min="11273" max="11273" width="7.85546875" customWidth="1"/>
    <col min="11274" max="11275" width="7.7109375" customWidth="1"/>
    <col min="11276" max="11276" width="7.28515625" customWidth="1"/>
    <col min="11277" max="11277" width="7.85546875" customWidth="1"/>
    <col min="11278" max="11278" width="6.85546875" customWidth="1"/>
    <col min="11279" max="11279" width="6" customWidth="1"/>
    <col min="11281" max="11281" width="9.7109375" customWidth="1"/>
    <col min="11522" max="11522" width="11.42578125" customWidth="1"/>
    <col min="11523" max="11523" width="8.42578125" customWidth="1"/>
    <col min="11524" max="11524" width="8.28515625" bestFit="1" customWidth="1"/>
    <col min="11526" max="11526" width="7.28515625" customWidth="1"/>
    <col min="11527" max="11528" width="7.140625" customWidth="1"/>
    <col min="11529" max="11529" width="7.85546875" customWidth="1"/>
    <col min="11530" max="11531" width="7.7109375" customWidth="1"/>
    <col min="11532" max="11532" width="7.28515625" customWidth="1"/>
    <col min="11533" max="11533" width="7.85546875" customWidth="1"/>
    <col min="11534" max="11534" width="6.85546875" customWidth="1"/>
    <col min="11535" max="11535" width="6" customWidth="1"/>
    <col min="11537" max="11537" width="9.7109375" customWidth="1"/>
    <col min="11778" max="11778" width="11.42578125" customWidth="1"/>
    <col min="11779" max="11779" width="8.42578125" customWidth="1"/>
    <col min="11780" max="11780" width="8.28515625" bestFit="1" customWidth="1"/>
    <col min="11782" max="11782" width="7.28515625" customWidth="1"/>
    <col min="11783" max="11784" width="7.140625" customWidth="1"/>
    <col min="11785" max="11785" width="7.85546875" customWidth="1"/>
    <col min="11786" max="11787" width="7.7109375" customWidth="1"/>
    <col min="11788" max="11788" width="7.28515625" customWidth="1"/>
    <col min="11789" max="11789" width="7.85546875" customWidth="1"/>
    <col min="11790" max="11790" width="6.85546875" customWidth="1"/>
    <col min="11791" max="11791" width="6" customWidth="1"/>
    <col min="11793" max="11793" width="9.7109375" customWidth="1"/>
    <col min="12034" max="12034" width="11.42578125" customWidth="1"/>
    <col min="12035" max="12035" width="8.42578125" customWidth="1"/>
    <col min="12036" max="12036" width="8.28515625" bestFit="1" customWidth="1"/>
    <col min="12038" max="12038" width="7.28515625" customWidth="1"/>
    <col min="12039" max="12040" width="7.140625" customWidth="1"/>
    <col min="12041" max="12041" width="7.85546875" customWidth="1"/>
    <col min="12042" max="12043" width="7.7109375" customWidth="1"/>
    <col min="12044" max="12044" width="7.28515625" customWidth="1"/>
    <col min="12045" max="12045" width="7.85546875" customWidth="1"/>
    <col min="12046" max="12046" width="6.85546875" customWidth="1"/>
    <col min="12047" max="12047" width="6" customWidth="1"/>
    <col min="12049" max="12049" width="9.7109375" customWidth="1"/>
    <col min="12290" max="12290" width="11.42578125" customWidth="1"/>
    <col min="12291" max="12291" width="8.42578125" customWidth="1"/>
    <col min="12292" max="12292" width="8.28515625" bestFit="1" customWidth="1"/>
    <col min="12294" max="12294" width="7.28515625" customWidth="1"/>
    <col min="12295" max="12296" width="7.140625" customWidth="1"/>
    <col min="12297" max="12297" width="7.85546875" customWidth="1"/>
    <col min="12298" max="12299" width="7.7109375" customWidth="1"/>
    <col min="12300" max="12300" width="7.28515625" customWidth="1"/>
    <col min="12301" max="12301" width="7.85546875" customWidth="1"/>
    <col min="12302" max="12302" width="6.85546875" customWidth="1"/>
    <col min="12303" max="12303" width="6" customWidth="1"/>
    <col min="12305" max="12305" width="9.7109375" customWidth="1"/>
    <col min="12546" max="12546" width="11.42578125" customWidth="1"/>
    <col min="12547" max="12547" width="8.42578125" customWidth="1"/>
    <col min="12548" max="12548" width="8.28515625" bestFit="1" customWidth="1"/>
    <col min="12550" max="12550" width="7.28515625" customWidth="1"/>
    <col min="12551" max="12552" width="7.140625" customWidth="1"/>
    <col min="12553" max="12553" width="7.85546875" customWidth="1"/>
    <col min="12554" max="12555" width="7.7109375" customWidth="1"/>
    <col min="12556" max="12556" width="7.28515625" customWidth="1"/>
    <col min="12557" max="12557" width="7.85546875" customWidth="1"/>
    <col min="12558" max="12558" width="6.85546875" customWidth="1"/>
    <col min="12559" max="12559" width="6" customWidth="1"/>
    <col min="12561" max="12561" width="9.7109375" customWidth="1"/>
    <col min="12802" max="12802" width="11.42578125" customWidth="1"/>
    <col min="12803" max="12803" width="8.42578125" customWidth="1"/>
    <col min="12804" max="12804" width="8.28515625" bestFit="1" customWidth="1"/>
    <col min="12806" max="12806" width="7.28515625" customWidth="1"/>
    <col min="12807" max="12808" width="7.140625" customWidth="1"/>
    <col min="12809" max="12809" width="7.85546875" customWidth="1"/>
    <col min="12810" max="12811" width="7.7109375" customWidth="1"/>
    <col min="12812" max="12812" width="7.28515625" customWidth="1"/>
    <col min="12813" max="12813" width="7.85546875" customWidth="1"/>
    <col min="12814" max="12814" width="6.85546875" customWidth="1"/>
    <col min="12815" max="12815" width="6" customWidth="1"/>
    <col min="12817" max="12817" width="9.7109375" customWidth="1"/>
    <col min="13058" max="13058" width="11.42578125" customWidth="1"/>
    <col min="13059" max="13059" width="8.42578125" customWidth="1"/>
    <col min="13060" max="13060" width="8.28515625" bestFit="1" customWidth="1"/>
    <col min="13062" max="13062" width="7.28515625" customWidth="1"/>
    <col min="13063" max="13064" width="7.140625" customWidth="1"/>
    <col min="13065" max="13065" width="7.85546875" customWidth="1"/>
    <col min="13066" max="13067" width="7.7109375" customWidth="1"/>
    <col min="13068" max="13068" width="7.28515625" customWidth="1"/>
    <col min="13069" max="13069" width="7.85546875" customWidth="1"/>
    <col min="13070" max="13070" width="6.85546875" customWidth="1"/>
    <col min="13071" max="13071" width="6" customWidth="1"/>
    <col min="13073" max="13073" width="9.7109375" customWidth="1"/>
    <col min="13314" max="13314" width="11.42578125" customWidth="1"/>
    <col min="13315" max="13315" width="8.42578125" customWidth="1"/>
    <col min="13316" max="13316" width="8.28515625" bestFit="1" customWidth="1"/>
    <col min="13318" max="13318" width="7.28515625" customWidth="1"/>
    <col min="13319" max="13320" width="7.140625" customWidth="1"/>
    <col min="13321" max="13321" width="7.85546875" customWidth="1"/>
    <col min="13322" max="13323" width="7.7109375" customWidth="1"/>
    <col min="13324" max="13324" width="7.28515625" customWidth="1"/>
    <col min="13325" max="13325" width="7.85546875" customWidth="1"/>
    <col min="13326" max="13326" width="6.85546875" customWidth="1"/>
    <col min="13327" max="13327" width="6" customWidth="1"/>
    <col min="13329" max="13329" width="9.7109375" customWidth="1"/>
    <col min="13570" max="13570" width="11.42578125" customWidth="1"/>
    <col min="13571" max="13571" width="8.42578125" customWidth="1"/>
    <col min="13572" max="13572" width="8.28515625" bestFit="1" customWidth="1"/>
    <col min="13574" max="13574" width="7.28515625" customWidth="1"/>
    <col min="13575" max="13576" width="7.140625" customWidth="1"/>
    <col min="13577" max="13577" width="7.85546875" customWidth="1"/>
    <col min="13578" max="13579" width="7.7109375" customWidth="1"/>
    <col min="13580" max="13580" width="7.28515625" customWidth="1"/>
    <col min="13581" max="13581" width="7.85546875" customWidth="1"/>
    <col min="13582" max="13582" width="6.85546875" customWidth="1"/>
    <col min="13583" max="13583" width="6" customWidth="1"/>
    <col min="13585" max="13585" width="9.7109375" customWidth="1"/>
    <col min="13826" max="13826" width="11.42578125" customWidth="1"/>
    <col min="13827" max="13827" width="8.42578125" customWidth="1"/>
    <col min="13828" max="13828" width="8.28515625" bestFit="1" customWidth="1"/>
    <col min="13830" max="13830" width="7.28515625" customWidth="1"/>
    <col min="13831" max="13832" width="7.140625" customWidth="1"/>
    <col min="13833" max="13833" width="7.85546875" customWidth="1"/>
    <col min="13834" max="13835" width="7.7109375" customWidth="1"/>
    <col min="13836" max="13836" width="7.28515625" customWidth="1"/>
    <col min="13837" max="13837" width="7.85546875" customWidth="1"/>
    <col min="13838" max="13838" width="6.85546875" customWidth="1"/>
    <col min="13839" max="13839" width="6" customWidth="1"/>
    <col min="13841" max="13841" width="9.7109375" customWidth="1"/>
    <col min="14082" max="14082" width="11.42578125" customWidth="1"/>
    <col min="14083" max="14083" width="8.42578125" customWidth="1"/>
    <col min="14084" max="14084" width="8.28515625" bestFit="1" customWidth="1"/>
    <col min="14086" max="14086" width="7.28515625" customWidth="1"/>
    <col min="14087" max="14088" width="7.140625" customWidth="1"/>
    <col min="14089" max="14089" width="7.85546875" customWidth="1"/>
    <col min="14090" max="14091" width="7.7109375" customWidth="1"/>
    <col min="14092" max="14092" width="7.28515625" customWidth="1"/>
    <col min="14093" max="14093" width="7.85546875" customWidth="1"/>
    <col min="14094" max="14094" width="6.85546875" customWidth="1"/>
    <col min="14095" max="14095" width="6" customWidth="1"/>
    <col min="14097" max="14097" width="9.7109375" customWidth="1"/>
    <col min="14338" max="14338" width="11.42578125" customWidth="1"/>
    <col min="14339" max="14339" width="8.42578125" customWidth="1"/>
    <col min="14340" max="14340" width="8.28515625" bestFit="1" customWidth="1"/>
    <col min="14342" max="14342" width="7.28515625" customWidth="1"/>
    <col min="14343" max="14344" width="7.140625" customWidth="1"/>
    <col min="14345" max="14345" width="7.85546875" customWidth="1"/>
    <col min="14346" max="14347" width="7.7109375" customWidth="1"/>
    <col min="14348" max="14348" width="7.28515625" customWidth="1"/>
    <col min="14349" max="14349" width="7.85546875" customWidth="1"/>
    <col min="14350" max="14350" width="6.85546875" customWidth="1"/>
    <col min="14351" max="14351" width="6" customWidth="1"/>
    <col min="14353" max="14353" width="9.7109375" customWidth="1"/>
    <col min="14594" max="14594" width="11.42578125" customWidth="1"/>
    <col min="14595" max="14595" width="8.42578125" customWidth="1"/>
    <col min="14596" max="14596" width="8.28515625" bestFit="1" customWidth="1"/>
    <col min="14598" max="14598" width="7.28515625" customWidth="1"/>
    <col min="14599" max="14600" width="7.140625" customWidth="1"/>
    <col min="14601" max="14601" width="7.85546875" customWidth="1"/>
    <col min="14602" max="14603" width="7.7109375" customWidth="1"/>
    <col min="14604" max="14604" width="7.28515625" customWidth="1"/>
    <col min="14605" max="14605" width="7.85546875" customWidth="1"/>
    <col min="14606" max="14606" width="6.85546875" customWidth="1"/>
    <col min="14607" max="14607" width="6" customWidth="1"/>
    <col min="14609" max="14609" width="9.7109375" customWidth="1"/>
    <col min="14850" max="14850" width="11.42578125" customWidth="1"/>
    <col min="14851" max="14851" width="8.42578125" customWidth="1"/>
    <col min="14852" max="14852" width="8.28515625" bestFit="1" customWidth="1"/>
    <col min="14854" max="14854" width="7.28515625" customWidth="1"/>
    <col min="14855" max="14856" width="7.140625" customWidth="1"/>
    <col min="14857" max="14857" width="7.85546875" customWidth="1"/>
    <col min="14858" max="14859" width="7.7109375" customWidth="1"/>
    <col min="14860" max="14860" width="7.28515625" customWidth="1"/>
    <col min="14861" max="14861" width="7.85546875" customWidth="1"/>
    <col min="14862" max="14862" width="6.85546875" customWidth="1"/>
    <col min="14863" max="14863" width="6" customWidth="1"/>
    <col min="14865" max="14865" width="9.7109375" customWidth="1"/>
    <col min="15106" max="15106" width="11.42578125" customWidth="1"/>
    <col min="15107" max="15107" width="8.42578125" customWidth="1"/>
    <col min="15108" max="15108" width="8.28515625" bestFit="1" customWidth="1"/>
    <col min="15110" max="15110" width="7.28515625" customWidth="1"/>
    <col min="15111" max="15112" width="7.140625" customWidth="1"/>
    <col min="15113" max="15113" width="7.85546875" customWidth="1"/>
    <col min="15114" max="15115" width="7.7109375" customWidth="1"/>
    <col min="15116" max="15116" width="7.28515625" customWidth="1"/>
    <col min="15117" max="15117" width="7.85546875" customWidth="1"/>
    <col min="15118" max="15118" width="6.85546875" customWidth="1"/>
    <col min="15119" max="15119" width="6" customWidth="1"/>
    <col min="15121" max="15121" width="9.7109375" customWidth="1"/>
    <col min="15362" max="15362" width="11.42578125" customWidth="1"/>
    <col min="15363" max="15363" width="8.42578125" customWidth="1"/>
    <col min="15364" max="15364" width="8.28515625" bestFit="1" customWidth="1"/>
    <col min="15366" max="15366" width="7.28515625" customWidth="1"/>
    <col min="15367" max="15368" width="7.140625" customWidth="1"/>
    <col min="15369" max="15369" width="7.85546875" customWidth="1"/>
    <col min="15370" max="15371" width="7.7109375" customWidth="1"/>
    <col min="15372" max="15372" width="7.28515625" customWidth="1"/>
    <col min="15373" max="15373" width="7.85546875" customWidth="1"/>
    <col min="15374" max="15374" width="6.85546875" customWidth="1"/>
    <col min="15375" max="15375" width="6" customWidth="1"/>
    <col min="15377" max="15377" width="9.7109375" customWidth="1"/>
    <col min="15618" max="15618" width="11.42578125" customWidth="1"/>
    <col min="15619" max="15619" width="8.42578125" customWidth="1"/>
    <col min="15620" max="15620" width="8.28515625" bestFit="1" customWidth="1"/>
    <col min="15622" max="15622" width="7.28515625" customWidth="1"/>
    <col min="15623" max="15624" width="7.140625" customWidth="1"/>
    <col min="15625" max="15625" width="7.85546875" customWidth="1"/>
    <col min="15626" max="15627" width="7.7109375" customWidth="1"/>
    <col min="15628" max="15628" width="7.28515625" customWidth="1"/>
    <col min="15629" max="15629" width="7.85546875" customWidth="1"/>
    <col min="15630" max="15630" width="6.85546875" customWidth="1"/>
    <col min="15631" max="15631" width="6" customWidth="1"/>
    <col min="15633" max="15633" width="9.7109375" customWidth="1"/>
    <col min="15874" max="15874" width="11.42578125" customWidth="1"/>
    <col min="15875" max="15875" width="8.42578125" customWidth="1"/>
    <col min="15876" max="15876" width="8.28515625" bestFit="1" customWidth="1"/>
    <col min="15878" max="15878" width="7.28515625" customWidth="1"/>
    <col min="15879" max="15880" width="7.140625" customWidth="1"/>
    <col min="15881" max="15881" width="7.85546875" customWidth="1"/>
    <col min="15882" max="15883" width="7.7109375" customWidth="1"/>
    <col min="15884" max="15884" width="7.28515625" customWidth="1"/>
    <col min="15885" max="15885" width="7.85546875" customWidth="1"/>
    <col min="15886" max="15886" width="6.85546875" customWidth="1"/>
    <col min="15887" max="15887" width="6" customWidth="1"/>
    <col min="15889" max="15889" width="9.7109375" customWidth="1"/>
    <col min="16130" max="16130" width="11.42578125" customWidth="1"/>
    <col min="16131" max="16131" width="8.42578125" customWidth="1"/>
    <col min="16132" max="16132" width="8.28515625" bestFit="1" customWidth="1"/>
    <col min="16134" max="16134" width="7.28515625" customWidth="1"/>
    <col min="16135" max="16136" width="7.140625" customWidth="1"/>
    <col min="16137" max="16137" width="7.85546875" customWidth="1"/>
    <col min="16138" max="16139" width="7.7109375" customWidth="1"/>
    <col min="16140" max="16140" width="7.28515625" customWidth="1"/>
    <col min="16141" max="16141" width="7.85546875" customWidth="1"/>
    <col min="16142" max="16142" width="6.85546875" customWidth="1"/>
    <col min="16143" max="16143" width="6" customWidth="1"/>
    <col min="16145" max="16145" width="9.7109375" customWidth="1"/>
  </cols>
  <sheetData>
    <row r="1" spans="1:25" ht="17.25" thickBot="1">
      <c r="A1" s="1" t="s">
        <v>0</v>
      </c>
      <c r="B1" s="2" t="s">
        <v>1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4" t="s">
        <v>2</v>
      </c>
      <c r="I1" s="5" t="s">
        <v>3</v>
      </c>
      <c r="J1" s="6" t="s">
        <v>4</v>
      </c>
      <c r="K1" s="7" t="s">
        <v>5</v>
      </c>
      <c r="L1" s="8" t="s">
        <v>6</v>
      </c>
      <c r="M1" s="108" t="s">
        <v>43</v>
      </c>
      <c r="N1" s="9" t="s">
        <v>7</v>
      </c>
      <c r="O1" s="8" t="s">
        <v>8</v>
      </c>
      <c r="P1" s="10"/>
      <c r="Q1" s="11" t="s">
        <v>44</v>
      </c>
      <c r="Y1" s="12"/>
    </row>
    <row r="2" spans="1:25">
      <c r="A2" s="24">
        <v>1</v>
      </c>
      <c r="B2" s="14">
        <v>1</v>
      </c>
      <c r="C2" s="97">
        <v>205</v>
      </c>
      <c r="D2" s="97">
        <v>202</v>
      </c>
      <c r="E2" s="97">
        <v>204</v>
      </c>
      <c r="F2" s="97">
        <v>207</v>
      </c>
      <c r="G2" s="97">
        <v>205</v>
      </c>
      <c r="H2" s="16">
        <v>204.6</v>
      </c>
      <c r="I2" s="137">
        <v>5</v>
      </c>
      <c r="J2" s="109">
        <v>195.8125811132727</v>
      </c>
      <c r="K2" s="110">
        <v>204.67884745815581</v>
      </c>
      <c r="L2" s="111">
        <v>200.24571428571426</v>
      </c>
      <c r="M2" s="110">
        <v>0</v>
      </c>
      <c r="N2" s="110">
        <v>16.255285714285716</v>
      </c>
      <c r="O2" s="111">
        <v>7.6857142857142859</v>
      </c>
      <c r="P2" s="19">
        <f>+STDEV(C2:G2)</f>
        <v>1.8165902124592961</v>
      </c>
      <c r="X2" t="s">
        <v>5</v>
      </c>
    </row>
    <row r="3" spans="1:25">
      <c r="A3" s="24"/>
      <c r="B3" s="14">
        <v>2</v>
      </c>
      <c r="C3" s="97">
        <v>202</v>
      </c>
      <c r="D3" s="97">
        <v>196</v>
      </c>
      <c r="E3" s="97">
        <v>201</v>
      </c>
      <c r="F3" s="97">
        <v>198</v>
      </c>
      <c r="G3" s="97">
        <v>202</v>
      </c>
      <c r="H3" s="16">
        <v>199.8</v>
      </c>
      <c r="I3" s="137">
        <v>6</v>
      </c>
      <c r="J3" s="112">
        <v>195.8125811132727</v>
      </c>
      <c r="K3" s="113">
        <v>204.67884745815581</v>
      </c>
      <c r="L3" s="114">
        <v>200.24571428571426</v>
      </c>
      <c r="M3" s="113">
        <v>0</v>
      </c>
      <c r="N3" s="113">
        <v>16.255285714285716</v>
      </c>
      <c r="O3" s="114">
        <v>7.6857142857142859</v>
      </c>
      <c r="P3" s="19">
        <f t="shared" ref="P3:P34" si="0">+STDEV(C3:G3)</f>
        <v>2.6832815729992054</v>
      </c>
    </row>
    <row r="4" spans="1:25">
      <c r="A4" s="24"/>
      <c r="B4" s="14">
        <v>3</v>
      </c>
      <c r="C4" s="97">
        <v>201</v>
      </c>
      <c r="D4" s="97">
        <v>202</v>
      </c>
      <c r="E4" s="97">
        <v>199</v>
      </c>
      <c r="F4" s="97">
        <v>197</v>
      </c>
      <c r="G4" s="97">
        <v>196</v>
      </c>
      <c r="H4" s="16">
        <v>199</v>
      </c>
      <c r="I4" s="137">
        <v>6</v>
      </c>
      <c r="J4" s="112">
        <v>195.8125811132727</v>
      </c>
      <c r="K4" s="113">
        <v>204.67884745815581</v>
      </c>
      <c r="L4" s="114">
        <v>200.24571428571426</v>
      </c>
      <c r="M4" s="113">
        <v>0</v>
      </c>
      <c r="N4" s="113">
        <v>16.255285714285716</v>
      </c>
      <c r="O4" s="114">
        <v>7.6857142857142859</v>
      </c>
      <c r="P4" s="19">
        <f t="shared" si="0"/>
        <v>2.5495097567963922</v>
      </c>
    </row>
    <row r="5" spans="1:25">
      <c r="A5" s="24"/>
      <c r="B5" s="14">
        <v>4</v>
      </c>
      <c r="C5" s="97">
        <v>205</v>
      </c>
      <c r="D5" s="97">
        <v>203</v>
      </c>
      <c r="E5" s="97">
        <v>196</v>
      </c>
      <c r="F5" s="97">
        <v>201</v>
      </c>
      <c r="G5" s="97">
        <v>197</v>
      </c>
      <c r="H5" s="16">
        <v>200.4</v>
      </c>
      <c r="I5" s="137">
        <v>9</v>
      </c>
      <c r="J5" s="112">
        <v>195.8125811132727</v>
      </c>
      <c r="K5" s="113">
        <v>204.67884745815581</v>
      </c>
      <c r="L5" s="114">
        <v>200.24571428571426</v>
      </c>
      <c r="M5" s="113">
        <v>0</v>
      </c>
      <c r="N5" s="113">
        <v>16.255285714285716</v>
      </c>
      <c r="O5" s="114">
        <v>7.6857142857142859</v>
      </c>
      <c r="P5" s="19">
        <f t="shared" si="0"/>
        <v>3.847076812334647</v>
      </c>
    </row>
    <row r="6" spans="1:25">
      <c r="A6" s="24"/>
      <c r="B6" s="14">
        <v>5</v>
      </c>
      <c r="C6" s="97">
        <v>199</v>
      </c>
      <c r="D6" s="97">
        <v>196</v>
      </c>
      <c r="E6" s="97">
        <v>201</v>
      </c>
      <c r="F6" s="97">
        <v>200</v>
      </c>
      <c r="G6" s="97">
        <v>195</v>
      </c>
      <c r="H6" s="16">
        <v>198.2</v>
      </c>
      <c r="I6" s="137">
        <v>6</v>
      </c>
      <c r="J6" s="112">
        <v>195.8125811132727</v>
      </c>
      <c r="K6" s="113">
        <v>204.67884745815581</v>
      </c>
      <c r="L6" s="114">
        <v>200.24571428571426</v>
      </c>
      <c r="M6" s="113">
        <v>0</v>
      </c>
      <c r="N6" s="113">
        <v>16.255285714285716</v>
      </c>
      <c r="O6" s="114">
        <v>7.6857142857142859</v>
      </c>
      <c r="P6" s="19">
        <f t="shared" si="0"/>
        <v>2.5884358211083947</v>
      </c>
    </row>
    <row r="7" spans="1:25">
      <c r="A7" s="24"/>
      <c r="B7" s="14">
        <v>6</v>
      </c>
      <c r="C7" s="97">
        <v>202</v>
      </c>
      <c r="D7" s="97">
        <v>202</v>
      </c>
      <c r="E7" s="97">
        <v>198</v>
      </c>
      <c r="F7" s="97">
        <v>203</v>
      </c>
      <c r="G7" s="97">
        <v>202</v>
      </c>
      <c r="H7" s="16">
        <v>201.4</v>
      </c>
      <c r="I7" s="137">
        <v>5</v>
      </c>
      <c r="J7" s="112">
        <v>195.8125811132727</v>
      </c>
      <c r="K7" s="113">
        <v>204.67884745815581</v>
      </c>
      <c r="L7" s="114">
        <v>200.24571428571426</v>
      </c>
      <c r="M7" s="113">
        <v>0</v>
      </c>
      <c r="N7" s="113">
        <v>16.255285714285716</v>
      </c>
      <c r="O7" s="114">
        <v>7.6857142857142859</v>
      </c>
      <c r="P7" s="19">
        <f t="shared" si="0"/>
        <v>1.9493588689625392</v>
      </c>
      <c r="X7" t="s">
        <v>4</v>
      </c>
    </row>
    <row r="8" spans="1:25">
      <c r="A8" s="24"/>
      <c r="B8" s="14">
        <v>7</v>
      </c>
      <c r="C8" s="97">
        <v>197</v>
      </c>
      <c r="D8" s="97">
        <v>196</v>
      </c>
      <c r="E8" s="97">
        <v>196</v>
      </c>
      <c r="F8" s="97">
        <v>200</v>
      </c>
      <c r="G8" s="97">
        <v>204</v>
      </c>
      <c r="H8" s="16">
        <v>198.6</v>
      </c>
      <c r="I8" s="137">
        <v>8</v>
      </c>
      <c r="J8" s="112">
        <v>195.8125811132727</v>
      </c>
      <c r="K8" s="113">
        <v>204.67884745815581</v>
      </c>
      <c r="L8" s="114">
        <v>200.24571428571426</v>
      </c>
      <c r="M8" s="113">
        <v>0</v>
      </c>
      <c r="N8" s="113">
        <v>16.255285714285716</v>
      </c>
      <c r="O8" s="114">
        <v>7.6857142857142859</v>
      </c>
      <c r="P8" s="19">
        <f t="shared" si="0"/>
        <v>3.4351128074639572</v>
      </c>
    </row>
    <row r="9" spans="1:25">
      <c r="A9" s="24"/>
      <c r="B9" s="14">
        <v>8</v>
      </c>
      <c r="C9" s="97">
        <v>199</v>
      </c>
      <c r="D9" s="97">
        <v>200</v>
      </c>
      <c r="E9" s="97">
        <v>204</v>
      </c>
      <c r="F9" s="97">
        <v>196</v>
      </c>
      <c r="G9" s="97">
        <v>202</v>
      </c>
      <c r="H9" s="16">
        <v>200.2</v>
      </c>
      <c r="I9" s="137">
        <v>8</v>
      </c>
      <c r="J9" s="112">
        <v>195.8125811132727</v>
      </c>
      <c r="K9" s="113">
        <v>204.67884745815581</v>
      </c>
      <c r="L9" s="114">
        <v>200.24571428571426</v>
      </c>
      <c r="M9" s="113">
        <v>0</v>
      </c>
      <c r="N9" s="113">
        <v>16.255285714285716</v>
      </c>
      <c r="O9" s="114">
        <v>7.6857142857142859</v>
      </c>
      <c r="P9" s="19">
        <f t="shared" si="0"/>
        <v>3.0331501776201404</v>
      </c>
    </row>
    <row r="10" spans="1:25">
      <c r="A10" s="24"/>
      <c r="B10" s="14">
        <v>9</v>
      </c>
      <c r="C10" s="97">
        <v>202</v>
      </c>
      <c r="D10" s="107">
        <v>196</v>
      </c>
      <c r="E10" s="97">
        <v>204</v>
      </c>
      <c r="F10" s="97">
        <v>195</v>
      </c>
      <c r="G10" s="97">
        <v>197</v>
      </c>
      <c r="H10" s="16">
        <v>198.8</v>
      </c>
      <c r="I10" s="137">
        <v>9</v>
      </c>
      <c r="J10" s="112">
        <v>195.8125811132727</v>
      </c>
      <c r="K10" s="113">
        <v>204.67884745815581</v>
      </c>
      <c r="L10" s="114">
        <v>200.24571428571426</v>
      </c>
      <c r="M10" s="113">
        <v>0</v>
      </c>
      <c r="N10" s="113">
        <v>16.255285714285716</v>
      </c>
      <c r="O10" s="114">
        <v>7.6857142857142859</v>
      </c>
      <c r="P10" s="19">
        <f t="shared" si="0"/>
        <v>3.9623225512314226</v>
      </c>
    </row>
    <row r="11" spans="1:25">
      <c r="A11" s="24"/>
      <c r="B11" s="14">
        <v>10</v>
      </c>
      <c r="C11" s="97">
        <v>205</v>
      </c>
      <c r="D11" s="97">
        <v>204</v>
      </c>
      <c r="E11" s="97">
        <v>202</v>
      </c>
      <c r="F11" s="97">
        <v>207</v>
      </c>
      <c r="G11" s="97">
        <v>205</v>
      </c>
      <c r="H11" s="16">
        <v>204.6</v>
      </c>
      <c r="I11" s="137">
        <v>5</v>
      </c>
      <c r="J11" s="112">
        <v>195.8125811132727</v>
      </c>
      <c r="K11" s="113">
        <v>204.67884745815581</v>
      </c>
      <c r="L11" s="114">
        <v>200.24571428571426</v>
      </c>
      <c r="M11" s="113">
        <v>0</v>
      </c>
      <c r="N11" s="113">
        <v>16.255285714285716</v>
      </c>
      <c r="O11" s="114">
        <v>7.6857142857142859</v>
      </c>
      <c r="P11" s="19">
        <f t="shared" si="0"/>
        <v>1.8165902124592961</v>
      </c>
    </row>
    <row r="12" spans="1:25">
      <c r="A12" s="24"/>
      <c r="B12" s="14">
        <v>11</v>
      </c>
      <c r="C12" s="97">
        <v>200</v>
      </c>
      <c r="D12" s="97">
        <v>201</v>
      </c>
      <c r="E12" s="97">
        <v>199</v>
      </c>
      <c r="F12" s="97">
        <v>200</v>
      </c>
      <c r="G12" s="97">
        <v>201</v>
      </c>
      <c r="H12" s="16">
        <v>200.2</v>
      </c>
      <c r="I12" s="137">
        <v>2</v>
      </c>
      <c r="J12" s="112">
        <v>195.8125811132727</v>
      </c>
      <c r="K12" s="113">
        <v>204.67884745815581</v>
      </c>
      <c r="L12" s="114">
        <v>200.24571428571426</v>
      </c>
      <c r="M12" s="113">
        <v>0</v>
      </c>
      <c r="N12" s="113">
        <v>16.255285714285716</v>
      </c>
      <c r="O12" s="114">
        <v>7.6857142857142859</v>
      </c>
      <c r="P12" s="19">
        <f t="shared" si="0"/>
        <v>0.83666002653233629</v>
      </c>
    </row>
    <row r="13" spans="1:25">
      <c r="A13" s="24"/>
      <c r="B13" s="14">
        <v>12</v>
      </c>
      <c r="C13" s="97">
        <v>205</v>
      </c>
      <c r="D13" s="97">
        <v>196</v>
      </c>
      <c r="E13" s="97">
        <v>201</v>
      </c>
      <c r="F13" s="97">
        <v>197</v>
      </c>
      <c r="G13" s="97">
        <v>198</v>
      </c>
      <c r="H13" s="16">
        <v>199.4</v>
      </c>
      <c r="I13" s="137">
        <v>9</v>
      </c>
      <c r="J13" s="112">
        <v>195.8125811132727</v>
      </c>
      <c r="K13" s="113">
        <v>204.67884745815581</v>
      </c>
      <c r="L13" s="114">
        <v>200.24571428571426</v>
      </c>
      <c r="M13" s="113">
        <v>0</v>
      </c>
      <c r="N13" s="113">
        <v>16.255285714285716</v>
      </c>
      <c r="O13" s="114">
        <v>7.6857142857142859</v>
      </c>
      <c r="P13" s="19">
        <f t="shared" si="0"/>
        <v>3.6469165057624928</v>
      </c>
    </row>
    <row r="14" spans="1:25">
      <c r="A14" s="24"/>
      <c r="B14" s="14">
        <v>13</v>
      </c>
      <c r="C14" s="97">
        <v>202</v>
      </c>
      <c r="D14" s="97">
        <v>199</v>
      </c>
      <c r="E14" s="97">
        <v>200</v>
      </c>
      <c r="F14" s="97">
        <v>198</v>
      </c>
      <c r="G14" s="97">
        <v>200</v>
      </c>
      <c r="H14" s="16">
        <v>199.8</v>
      </c>
      <c r="I14" s="137">
        <v>4</v>
      </c>
      <c r="J14" s="112">
        <v>195.8125811132727</v>
      </c>
      <c r="K14" s="113">
        <v>204.67884745815581</v>
      </c>
      <c r="L14" s="114">
        <v>200.24571428571426</v>
      </c>
      <c r="M14" s="113">
        <v>0</v>
      </c>
      <c r="N14" s="113">
        <v>16.255285714285716</v>
      </c>
      <c r="O14" s="114">
        <v>7.6857142857142859</v>
      </c>
      <c r="P14" s="19">
        <f t="shared" si="0"/>
        <v>1.4832396974181514</v>
      </c>
      <c r="X14" t="s">
        <v>5</v>
      </c>
    </row>
    <row r="15" spans="1:25">
      <c r="A15" s="24"/>
      <c r="B15" s="14">
        <v>14</v>
      </c>
      <c r="C15" s="97">
        <v>200</v>
      </c>
      <c r="D15" s="97">
        <v>200</v>
      </c>
      <c r="E15" s="97">
        <v>201</v>
      </c>
      <c r="F15" s="97">
        <v>205</v>
      </c>
      <c r="G15" s="97">
        <v>201</v>
      </c>
      <c r="H15" s="16">
        <v>201.4</v>
      </c>
      <c r="I15" s="137">
        <v>5</v>
      </c>
      <c r="J15" s="112">
        <v>195.8125811132727</v>
      </c>
      <c r="K15" s="113">
        <v>204.67884745815581</v>
      </c>
      <c r="L15" s="114">
        <v>200.24571428571426</v>
      </c>
      <c r="M15" s="113">
        <v>0</v>
      </c>
      <c r="N15" s="113">
        <v>16.255285714285716</v>
      </c>
      <c r="O15" s="114">
        <v>7.6857142857142859</v>
      </c>
      <c r="P15" s="19">
        <f t="shared" si="0"/>
        <v>2.073644135333474</v>
      </c>
    </row>
    <row r="16" spans="1:25">
      <c r="A16" s="24"/>
      <c r="B16" s="14">
        <v>15</v>
      </c>
      <c r="C16" s="97">
        <v>202</v>
      </c>
      <c r="D16" s="97">
        <v>202</v>
      </c>
      <c r="E16" s="97">
        <v>204</v>
      </c>
      <c r="F16" s="97">
        <v>198</v>
      </c>
      <c r="G16" s="97">
        <v>203</v>
      </c>
      <c r="H16" s="16">
        <v>201.8</v>
      </c>
      <c r="I16" s="137">
        <v>6</v>
      </c>
      <c r="J16" s="112">
        <v>195.8125811132727</v>
      </c>
      <c r="K16" s="113">
        <v>204.67884745815581</v>
      </c>
      <c r="L16" s="114">
        <v>200.24571428571426</v>
      </c>
      <c r="M16" s="113">
        <v>0</v>
      </c>
      <c r="N16" s="113">
        <v>16.255285714285716</v>
      </c>
      <c r="O16" s="114">
        <v>7.6857142857142859</v>
      </c>
      <c r="P16" s="19">
        <f t="shared" si="0"/>
        <v>2.2803508501976379</v>
      </c>
    </row>
    <row r="17" spans="1:24">
      <c r="A17" s="24"/>
      <c r="B17" s="14">
        <v>16</v>
      </c>
      <c r="C17" s="97">
        <v>201</v>
      </c>
      <c r="D17" s="97">
        <v>198</v>
      </c>
      <c r="E17" s="97">
        <v>204</v>
      </c>
      <c r="F17" s="97">
        <v>201</v>
      </c>
      <c r="G17" s="97">
        <v>201</v>
      </c>
      <c r="H17" s="16">
        <v>201</v>
      </c>
      <c r="I17" s="137">
        <v>6</v>
      </c>
      <c r="J17" s="112">
        <v>195.8125811132727</v>
      </c>
      <c r="K17" s="113">
        <v>204.67884745815581</v>
      </c>
      <c r="L17" s="114">
        <v>200.24571428571426</v>
      </c>
      <c r="M17" s="113">
        <v>0</v>
      </c>
      <c r="N17" s="113">
        <v>16.255285714285716</v>
      </c>
      <c r="O17" s="114">
        <v>7.6857142857142859</v>
      </c>
      <c r="P17" s="19">
        <f t="shared" si="0"/>
        <v>2.1213203435596424</v>
      </c>
      <c r="X17" t="s">
        <v>10</v>
      </c>
    </row>
    <row r="18" spans="1:24">
      <c r="A18" s="24"/>
      <c r="B18" s="14">
        <v>17</v>
      </c>
      <c r="C18" s="97">
        <v>207</v>
      </c>
      <c r="D18" s="97">
        <v>206</v>
      </c>
      <c r="E18" s="97">
        <v>194</v>
      </c>
      <c r="F18" s="97">
        <v>197</v>
      </c>
      <c r="G18" s="97">
        <v>201</v>
      </c>
      <c r="H18" s="16">
        <v>201</v>
      </c>
      <c r="I18" s="137">
        <v>13</v>
      </c>
      <c r="J18" s="112">
        <v>195.8125811132727</v>
      </c>
      <c r="K18" s="113">
        <v>204.67884745815581</v>
      </c>
      <c r="L18" s="114">
        <v>200.24571428571426</v>
      </c>
      <c r="M18" s="113">
        <v>0</v>
      </c>
      <c r="N18" s="113">
        <v>16.255285714285716</v>
      </c>
      <c r="O18" s="114">
        <v>7.6857142857142859</v>
      </c>
      <c r="P18" s="19">
        <f t="shared" si="0"/>
        <v>5.6124860801609122</v>
      </c>
    </row>
    <row r="19" spans="1:24">
      <c r="A19" s="24"/>
      <c r="B19" s="14">
        <v>18</v>
      </c>
      <c r="C19" s="97">
        <v>200</v>
      </c>
      <c r="D19" s="97">
        <v>204</v>
      </c>
      <c r="E19" s="97">
        <v>198</v>
      </c>
      <c r="F19" s="97">
        <v>199</v>
      </c>
      <c r="G19" s="97">
        <v>199</v>
      </c>
      <c r="H19" s="16">
        <v>200</v>
      </c>
      <c r="I19" s="137">
        <v>6</v>
      </c>
      <c r="J19" s="112">
        <v>195.8125811132727</v>
      </c>
      <c r="K19" s="113">
        <v>204.67884745815581</v>
      </c>
      <c r="L19" s="114">
        <v>200.24571428571426</v>
      </c>
      <c r="M19" s="113">
        <v>0</v>
      </c>
      <c r="N19" s="113">
        <v>16.255285714285716</v>
      </c>
      <c r="O19" s="114">
        <v>7.6857142857142859</v>
      </c>
      <c r="P19" s="19">
        <f t="shared" si="0"/>
        <v>2.3452078799117149</v>
      </c>
    </row>
    <row r="20" spans="1:24">
      <c r="A20" s="24"/>
      <c r="B20" s="14">
        <v>19</v>
      </c>
      <c r="C20" s="97">
        <v>203</v>
      </c>
      <c r="D20" s="97">
        <v>200</v>
      </c>
      <c r="E20" s="97">
        <v>204</v>
      </c>
      <c r="F20" s="97">
        <v>199</v>
      </c>
      <c r="G20" s="97">
        <v>200</v>
      </c>
      <c r="H20" s="16">
        <v>201.2</v>
      </c>
      <c r="I20" s="137">
        <v>5</v>
      </c>
      <c r="J20" s="112">
        <v>195.8125811132727</v>
      </c>
      <c r="K20" s="113">
        <v>204.67884745815581</v>
      </c>
      <c r="L20" s="114">
        <v>200.24571428571426</v>
      </c>
      <c r="M20" s="113">
        <v>0</v>
      </c>
      <c r="N20" s="113">
        <v>16.255285714285716</v>
      </c>
      <c r="O20" s="114">
        <v>7.6857142857142859</v>
      </c>
      <c r="P20" s="19">
        <f t="shared" si="0"/>
        <v>2.1679483388672085</v>
      </c>
    </row>
    <row r="21" spans="1:24">
      <c r="A21" s="24"/>
      <c r="B21" s="14">
        <v>20</v>
      </c>
      <c r="C21" s="97">
        <v>196</v>
      </c>
      <c r="D21" s="97">
        <v>203</v>
      </c>
      <c r="E21" s="97">
        <v>197</v>
      </c>
      <c r="F21" s="97">
        <v>201</v>
      </c>
      <c r="G21" s="97">
        <v>194</v>
      </c>
      <c r="H21" s="16">
        <v>198.2</v>
      </c>
      <c r="I21" s="137">
        <v>9</v>
      </c>
      <c r="J21" s="112">
        <v>195.8125811132727</v>
      </c>
      <c r="K21" s="113">
        <v>204.67884745815581</v>
      </c>
      <c r="L21" s="114">
        <v>200.24571428571426</v>
      </c>
      <c r="M21" s="113">
        <v>0</v>
      </c>
      <c r="N21" s="113">
        <v>16.255285714285716</v>
      </c>
      <c r="O21" s="114">
        <v>7.6857142857142859</v>
      </c>
      <c r="P21" s="19">
        <f t="shared" si="0"/>
        <v>3.7013511046639564</v>
      </c>
    </row>
    <row r="22" spans="1:24">
      <c r="A22" s="24"/>
      <c r="B22" s="14">
        <v>21</v>
      </c>
      <c r="C22" s="97">
        <v>197</v>
      </c>
      <c r="D22" s="97">
        <v>199</v>
      </c>
      <c r="E22" s="97">
        <v>203</v>
      </c>
      <c r="F22" s="97">
        <v>200</v>
      </c>
      <c r="G22" s="97">
        <v>196</v>
      </c>
      <c r="H22" s="16">
        <v>199</v>
      </c>
      <c r="I22" s="137">
        <v>7</v>
      </c>
      <c r="J22" s="112">
        <v>195.8125811132727</v>
      </c>
      <c r="K22" s="113">
        <v>204.67884745815581</v>
      </c>
      <c r="L22" s="114">
        <v>200.24571428571426</v>
      </c>
      <c r="M22" s="113">
        <v>0</v>
      </c>
      <c r="N22" s="113">
        <v>16.255285714285716</v>
      </c>
      <c r="O22" s="114">
        <v>7.6857142857142859</v>
      </c>
      <c r="P22" s="19">
        <f t="shared" si="0"/>
        <v>2.7386127875258306</v>
      </c>
    </row>
    <row r="23" spans="1:24">
      <c r="A23" s="24"/>
      <c r="B23" s="14">
        <v>22</v>
      </c>
      <c r="C23" s="97">
        <v>201</v>
      </c>
      <c r="D23" s="97">
        <v>197</v>
      </c>
      <c r="E23" s="97">
        <v>196</v>
      </c>
      <c r="F23" s="97">
        <v>199</v>
      </c>
      <c r="G23" s="97">
        <v>207</v>
      </c>
      <c r="H23" s="16">
        <v>200</v>
      </c>
      <c r="I23" s="137">
        <v>11</v>
      </c>
      <c r="J23" s="112">
        <v>195.8125811132727</v>
      </c>
      <c r="K23" s="113">
        <v>204.67884745815581</v>
      </c>
      <c r="L23" s="114">
        <v>200.24571428571426</v>
      </c>
      <c r="M23" s="113">
        <v>0</v>
      </c>
      <c r="N23" s="113">
        <v>16.255285714285716</v>
      </c>
      <c r="O23" s="114">
        <v>7.6857142857142859</v>
      </c>
      <c r="P23" s="19">
        <f t="shared" si="0"/>
        <v>4.358898943540674</v>
      </c>
    </row>
    <row r="24" spans="1:24">
      <c r="A24" s="24"/>
      <c r="B24" s="14">
        <v>23</v>
      </c>
      <c r="C24" s="97">
        <v>204</v>
      </c>
      <c r="D24" s="97">
        <v>196</v>
      </c>
      <c r="E24" s="97">
        <v>201</v>
      </c>
      <c r="F24" s="97">
        <v>199</v>
      </c>
      <c r="G24" s="97">
        <v>197</v>
      </c>
      <c r="H24" s="16">
        <v>199.4</v>
      </c>
      <c r="I24" s="137">
        <v>8</v>
      </c>
      <c r="J24" s="112">
        <v>195.8125811132727</v>
      </c>
      <c r="K24" s="113">
        <v>204.67884745815581</v>
      </c>
      <c r="L24" s="114">
        <v>200.24571428571426</v>
      </c>
      <c r="M24" s="113">
        <v>0</v>
      </c>
      <c r="N24" s="113">
        <v>16.255285714285716</v>
      </c>
      <c r="O24" s="114">
        <v>7.6857142857142859</v>
      </c>
      <c r="P24" s="19">
        <f t="shared" si="0"/>
        <v>3.209361307176696</v>
      </c>
    </row>
    <row r="25" spans="1:24">
      <c r="A25" s="24"/>
      <c r="B25" s="14">
        <v>24</v>
      </c>
      <c r="C25" s="97">
        <v>206</v>
      </c>
      <c r="D25" s="97">
        <v>206</v>
      </c>
      <c r="E25" s="97">
        <v>199</v>
      </c>
      <c r="F25" s="97">
        <v>200</v>
      </c>
      <c r="G25" s="97">
        <v>203</v>
      </c>
      <c r="H25" s="16">
        <v>202.8</v>
      </c>
      <c r="I25" s="137">
        <v>7</v>
      </c>
      <c r="J25" s="112">
        <v>195.8125811132727</v>
      </c>
      <c r="K25" s="113">
        <v>204.67884745815581</v>
      </c>
      <c r="L25" s="114">
        <v>200.24571428571426</v>
      </c>
      <c r="M25" s="113">
        <v>0</v>
      </c>
      <c r="N25" s="113">
        <v>16.255285714285716</v>
      </c>
      <c r="O25" s="114">
        <v>7.6857142857142859</v>
      </c>
      <c r="P25" s="19">
        <f t="shared" si="0"/>
        <v>3.2710854467587804</v>
      </c>
    </row>
    <row r="26" spans="1:24">
      <c r="A26" s="24"/>
      <c r="B26" s="14">
        <v>25</v>
      </c>
      <c r="C26" s="97">
        <v>204</v>
      </c>
      <c r="D26" s="97">
        <v>203</v>
      </c>
      <c r="E26" s="97">
        <v>199</v>
      </c>
      <c r="F26" s="97">
        <v>199</v>
      </c>
      <c r="G26" s="97">
        <v>197</v>
      </c>
      <c r="H26" s="16">
        <v>200.4</v>
      </c>
      <c r="I26" s="137">
        <v>7</v>
      </c>
      <c r="J26" s="112">
        <v>195.8125811132727</v>
      </c>
      <c r="K26" s="113">
        <v>204.67884745815581</v>
      </c>
      <c r="L26" s="114">
        <v>200.24571428571426</v>
      </c>
      <c r="M26" s="113">
        <v>0</v>
      </c>
      <c r="N26" s="113">
        <v>16.255285714285716</v>
      </c>
      <c r="O26" s="114">
        <v>7.6857142857142859</v>
      </c>
      <c r="P26" s="19">
        <f t="shared" si="0"/>
        <v>2.9664793948387556</v>
      </c>
    </row>
    <row r="27" spans="1:24">
      <c r="A27" s="24"/>
      <c r="B27" s="14">
        <v>26</v>
      </c>
      <c r="C27" s="97">
        <v>199</v>
      </c>
      <c r="D27" s="97">
        <v>201</v>
      </c>
      <c r="E27" s="97">
        <v>201</v>
      </c>
      <c r="F27" s="97">
        <v>194</v>
      </c>
      <c r="G27" s="97">
        <v>200</v>
      </c>
      <c r="H27" s="16">
        <v>199</v>
      </c>
      <c r="I27" s="137">
        <v>7</v>
      </c>
      <c r="J27" s="112">
        <v>195.8125811132727</v>
      </c>
      <c r="K27" s="113">
        <v>204.67884745815581</v>
      </c>
      <c r="L27" s="114">
        <v>200.24571428571426</v>
      </c>
      <c r="M27" s="113">
        <v>0</v>
      </c>
      <c r="N27" s="113">
        <v>16.255285714285716</v>
      </c>
      <c r="O27" s="114">
        <v>7.6857142857142859</v>
      </c>
      <c r="P27" s="19">
        <f t="shared" si="0"/>
        <v>2.9154759474226504</v>
      </c>
    </row>
    <row r="28" spans="1:24">
      <c r="A28" s="24"/>
      <c r="B28" s="14">
        <v>27</v>
      </c>
      <c r="C28" s="97">
        <v>201</v>
      </c>
      <c r="D28" s="97">
        <v>196</v>
      </c>
      <c r="E28" s="97">
        <v>197</v>
      </c>
      <c r="F28" s="97">
        <v>204</v>
      </c>
      <c r="G28" s="97">
        <v>200</v>
      </c>
      <c r="H28" s="16">
        <v>199.6</v>
      </c>
      <c r="I28" s="137">
        <v>8</v>
      </c>
      <c r="J28" s="112">
        <v>195.8125811132727</v>
      </c>
      <c r="K28" s="113">
        <v>204.67884745815581</v>
      </c>
      <c r="L28" s="114">
        <v>200.24571428571426</v>
      </c>
      <c r="M28" s="113">
        <v>0</v>
      </c>
      <c r="N28" s="113">
        <v>16.255285714285716</v>
      </c>
      <c r="O28" s="114">
        <v>7.6857142857142859</v>
      </c>
      <c r="P28" s="19">
        <f t="shared" si="0"/>
        <v>3.209361307176696</v>
      </c>
    </row>
    <row r="29" spans="1:24">
      <c r="A29" s="24"/>
      <c r="B29" s="14">
        <v>28</v>
      </c>
      <c r="C29" s="97">
        <v>203</v>
      </c>
      <c r="D29" s="97">
        <v>206</v>
      </c>
      <c r="E29" s="97">
        <v>201</v>
      </c>
      <c r="F29" s="97">
        <v>196</v>
      </c>
      <c r="G29" s="97">
        <v>201</v>
      </c>
      <c r="H29" s="16">
        <v>201.4</v>
      </c>
      <c r="I29" s="137">
        <v>10</v>
      </c>
      <c r="J29" s="112">
        <v>195.8125811132727</v>
      </c>
      <c r="K29" s="113">
        <v>204.67884745815581</v>
      </c>
      <c r="L29" s="114">
        <v>200.24571428571426</v>
      </c>
      <c r="M29" s="113">
        <v>0</v>
      </c>
      <c r="N29" s="113">
        <v>16.255285714285716</v>
      </c>
      <c r="O29" s="114">
        <v>7.6857142857142859</v>
      </c>
      <c r="P29" s="19">
        <f t="shared" si="0"/>
        <v>3.6469165057624928</v>
      </c>
    </row>
    <row r="30" spans="1:24">
      <c r="A30" s="24"/>
      <c r="B30" s="14">
        <v>29</v>
      </c>
      <c r="C30" s="97">
        <v>203</v>
      </c>
      <c r="D30" s="97">
        <v>197</v>
      </c>
      <c r="E30" s="97">
        <v>199</v>
      </c>
      <c r="F30" s="97">
        <v>197</v>
      </c>
      <c r="G30" s="97">
        <v>201</v>
      </c>
      <c r="H30" s="16">
        <v>199.4</v>
      </c>
      <c r="I30" s="137">
        <v>6</v>
      </c>
      <c r="J30" s="112">
        <v>195.8125811132727</v>
      </c>
      <c r="K30" s="113">
        <v>204.67884745815581</v>
      </c>
      <c r="L30" s="114">
        <v>200.24571428571426</v>
      </c>
      <c r="M30" s="113">
        <v>0</v>
      </c>
      <c r="N30" s="113">
        <v>16.255285714285716</v>
      </c>
      <c r="O30" s="114">
        <v>7.6857142857142859</v>
      </c>
      <c r="P30" s="19">
        <f t="shared" si="0"/>
        <v>2.6076809620816177</v>
      </c>
    </row>
    <row r="31" spans="1:24">
      <c r="A31" s="24"/>
      <c r="B31" s="14">
        <v>30</v>
      </c>
      <c r="C31" s="97">
        <v>197</v>
      </c>
      <c r="D31" s="97">
        <v>194</v>
      </c>
      <c r="E31" s="97">
        <v>199</v>
      </c>
      <c r="F31" s="97">
        <v>200</v>
      </c>
      <c r="G31" s="97">
        <v>199</v>
      </c>
      <c r="H31" s="16">
        <v>197.8</v>
      </c>
      <c r="I31" s="137">
        <v>6</v>
      </c>
      <c r="J31" s="112">
        <v>195.8125811132727</v>
      </c>
      <c r="K31" s="113">
        <v>204.67884745815581</v>
      </c>
      <c r="L31" s="114">
        <v>200.24571428571426</v>
      </c>
      <c r="M31" s="113">
        <v>0</v>
      </c>
      <c r="N31" s="113">
        <v>16.255285714285716</v>
      </c>
      <c r="O31" s="114">
        <v>7.6857142857142859</v>
      </c>
      <c r="P31" s="19">
        <f t="shared" si="0"/>
        <v>2.3874672772620551</v>
      </c>
    </row>
    <row r="32" spans="1:24">
      <c r="A32" s="24"/>
      <c r="B32" s="14">
        <v>31</v>
      </c>
      <c r="C32" s="97">
        <v>200</v>
      </c>
      <c r="D32" s="97">
        <v>201</v>
      </c>
      <c r="E32" s="97">
        <v>200</v>
      </c>
      <c r="F32" s="97">
        <v>197</v>
      </c>
      <c r="G32" s="97">
        <v>200</v>
      </c>
      <c r="H32" s="16">
        <v>199.6</v>
      </c>
      <c r="I32" s="137">
        <v>4</v>
      </c>
      <c r="J32" s="112">
        <v>195.8125811132727</v>
      </c>
      <c r="K32" s="113">
        <v>204.67884745815581</v>
      </c>
      <c r="L32" s="114">
        <v>200.24571428571426</v>
      </c>
      <c r="M32" s="113">
        <v>0</v>
      </c>
      <c r="N32" s="113">
        <v>16.255285714285716</v>
      </c>
      <c r="O32" s="114">
        <v>7.6857142857142859</v>
      </c>
      <c r="P32" s="19">
        <f t="shared" si="0"/>
        <v>1.5165750888112697</v>
      </c>
    </row>
    <row r="33" spans="1:16">
      <c r="A33" s="24"/>
      <c r="B33" s="14">
        <v>32</v>
      </c>
      <c r="C33" s="97">
        <v>199</v>
      </c>
      <c r="D33" s="97">
        <v>199</v>
      </c>
      <c r="E33" s="97">
        <v>201</v>
      </c>
      <c r="F33" s="97">
        <v>201</v>
      </c>
      <c r="G33" s="97">
        <v>201</v>
      </c>
      <c r="H33" s="16">
        <v>200.2</v>
      </c>
      <c r="I33" s="137">
        <v>2</v>
      </c>
      <c r="J33" s="112">
        <v>195.8125811132727</v>
      </c>
      <c r="K33" s="113">
        <v>204.67884745815581</v>
      </c>
      <c r="L33" s="114">
        <v>200.24571428571426</v>
      </c>
      <c r="M33" s="113">
        <v>0</v>
      </c>
      <c r="N33" s="113">
        <v>16.255285714285716</v>
      </c>
      <c r="O33" s="114">
        <v>7.6857142857142859</v>
      </c>
      <c r="P33" s="19">
        <f t="shared" si="0"/>
        <v>1.0954451150090039</v>
      </c>
    </row>
    <row r="34" spans="1:16" ht="15.75" thickBot="1">
      <c r="A34" s="124"/>
      <c r="B34" s="25">
        <v>33</v>
      </c>
      <c r="C34" s="103">
        <v>200</v>
      </c>
      <c r="D34" s="103">
        <v>204</v>
      </c>
      <c r="E34" s="103">
        <v>197</v>
      </c>
      <c r="F34" s="103">
        <v>197</v>
      </c>
      <c r="G34" s="103">
        <v>199</v>
      </c>
      <c r="H34" s="125">
        <v>199.4</v>
      </c>
      <c r="I34" s="139">
        <v>7</v>
      </c>
      <c r="J34" s="115">
        <v>195.8125811132727</v>
      </c>
      <c r="K34" s="116">
        <v>204.67884745815581</v>
      </c>
      <c r="L34" s="117">
        <v>200.24571428571426</v>
      </c>
      <c r="M34" s="116">
        <v>0</v>
      </c>
      <c r="N34" s="116">
        <v>16.255285714285716</v>
      </c>
      <c r="O34" s="117">
        <v>7.6857142857142859</v>
      </c>
      <c r="P34" s="19">
        <f t="shared" si="0"/>
        <v>2.880972058178092</v>
      </c>
    </row>
    <row r="35" spans="1:16">
      <c r="P35" s="19">
        <f>+AVERAGE(P2:P34)</f>
        <v>2.7501480574965882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7"/>
  <sheetViews>
    <sheetView workbookViewId="0">
      <selection activeCell="F70" sqref="F70"/>
    </sheetView>
  </sheetViews>
  <sheetFormatPr baseColWidth="10" defaultColWidth="9.140625" defaultRowHeight="15"/>
  <cols>
    <col min="1" max="1" width="17.42578125" style="13" customWidth="1"/>
    <col min="2" max="2" width="15.140625" customWidth="1"/>
    <col min="3" max="3" width="8.5703125" bestFit="1" customWidth="1"/>
    <col min="5" max="5" width="7.28515625" customWidth="1"/>
    <col min="6" max="7" width="7.140625" customWidth="1"/>
    <col min="8" max="8" width="10.28515625" customWidth="1"/>
    <col min="9" max="10" width="7.7109375" customWidth="1"/>
    <col min="11" max="11" width="7.28515625" customWidth="1"/>
    <col min="12" max="13" width="7.85546875" customWidth="1"/>
    <col min="14" max="14" width="6.85546875" customWidth="1"/>
    <col min="15" max="15" width="6" customWidth="1"/>
    <col min="17" max="17" width="9.7109375" customWidth="1"/>
    <col min="258" max="258" width="11.42578125" customWidth="1"/>
    <col min="259" max="259" width="8.42578125" customWidth="1"/>
    <col min="260" max="260" width="8.28515625" bestFit="1" customWidth="1"/>
    <col min="262" max="262" width="7.28515625" customWidth="1"/>
    <col min="263" max="264" width="7.140625" customWidth="1"/>
    <col min="265" max="265" width="7.85546875" customWidth="1"/>
    <col min="266" max="267" width="7.7109375" customWidth="1"/>
    <col min="268" max="268" width="7.28515625" customWidth="1"/>
    <col min="269" max="269" width="7.85546875" customWidth="1"/>
    <col min="270" max="270" width="6.85546875" customWidth="1"/>
    <col min="271" max="271" width="6" customWidth="1"/>
    <col min="273" max="273" width="9.7109375" customWidth="1"/>
    <col min="514" max="514" width="11.42578125" customWidth="1"/>
    <col min="515" max="515" width="8.42578125" customWidth="1"/>
    <col min="516" max="516" width="8.28515625" bestFit="1" customWidth="1"/>
    <col min="518" max="518" width="7.28515625" customWidth="1"/>
    <col min="519" max="520" width="7.140625" customWidth="1"/>
    <col min="521" max="521" width="7.85546875" customWidth="1"/>
    <col min="522" max="523" width="7.7109375" customWidth="1"/>
    <col min="524" max="524" width="7.28515625" customWidth="1"/>
    <col min="525" max="525" width="7.85546875" customWidth="1"/>
    <col min="526" max="526" width="6.85546875" customWidth="1"/>
    <col min="527" max="527" width="6" customWidth="1"/>
    <col min="529" max="529" width="9.7109375" customWidth="1"/>
    <col min="770" max="770" width="11.42578125" customWidth="1"/>
    <col min="771" max="771" width="8.42578125" customWidth="1"/>
    <col min="772" max="772" width="8.28515625" bestFit="1" customWidth="1"/>
    <col min="774" max="774" width="7.28515625" customWidth="1"/>
    <col min="775" max="776" width="7.140625" customWidth="1"/>
    <col min="777" max="777" width="7.85546875" customWidth="1"/>
    <col min="778" max="779" width="7.7109375" customWidth="1"/>
    <col min="780" max="780" width="7.28515625" customWidth="1"/>
    <col min="781" max="781" width="7.85546875" customWidth="1"/>
    <col min="782" max="782" width="6.85546875" customWidth="1"/>
    <col min="783" max="783" width="6" customWidth="1"/>
    <col min="785" max="785" width="9.7109375" customWidth="1"/>
    <col min="1026" max="1026" width="11.42578125" customWidth="1"/>
    <col min="1027" max="1027" width="8.42578125" customWidth="1"/>
    <col min="1028" max="1028" width="8.28515625" bestFit="1" customWidth="1"/>
    <col min="1030" max="1030" width="7.28515625" customWidth="1"/>
    <col min="1031" max="1032" width="7.140625" customWidth="1"/>
    <col min="1033" max="1033" width="7.85546875" customWidth="1"/>
    <col min="1034" max="1035" width="7.7109375" customWidth="1"/>
    <col min="1036" max="1036" width="7.28515625" customWidth="1"/>
    <col min="1037" max="1037" width="7.85546875" customWidth="1"/>
    <col min="1038" max="1038" width="6.85546875" customWidth="1"/>
    <col min="1039" max="1039" width="6" customWidth="1"/>
    <col min="1041" max="1041" width="9.7109375" customWidth="1"/>
    <col min="1282" max="1282" width="11.42578125" customWidth="1"/>
    <col min="1283" max="1283" width="8.42578125" customWidth="1"/>
    <col min="1284" max="1284" width="8.28515625" bestFit="1" customWidth="1"/>
    <col min="1286" max="1286" width="7.28515625" customWidth="1"/>
    <col min="1287" max="1288" width="7.140625" customWidth="1"/>
    <col min="1289" max="1289" width="7.85546875" customWidth="1"/>
    <col min="1290" max="1291" width="7.7109375" customWidth="1"/>
    <col min="1292" max="1292" width="7.28515625" customWidth="1"/>
    <col min="1293" max="1293" width="7.85546875" customWidth="1"/>
    <col min="1294" max="1294" width="6.85546875" customWidth="1"/>
    <col min="1295" max="1295" width="6" customWidth="1"/>
    <col min="1297" max="1297" width="9.7109375" customWidth="1"/>
    <col min="1538" max="1538" width="11.42578125" customWidth="1"/>
    <col min="1539" max="1539" width="8.42578125" customWidth="1"/>
    <col min="1540" max="1540" width="8.28515625" bestFit="1" customWidth="1"/>
    <col min="1542" max="1542" width="7.28515625" customWidth="1"/>
    <col min="1543" max="1544" width="7.140625" customWidth="1"/>
    <col min="1545" max="1545" width="7.85546875" customWidth="1"/>
    <col min="1546" max="1547" width="7.7109375" customWidth="1"/>
    <col min="1548" max="1548" width="7.28515625" customWidth="1"/>
    <col min="1549" max="1549" width="7.85546875" customWidth="1"/>
    <col min="1550" max="1550" width="6.85546875" customWidth="1"/>
    <col min="1551" max="1551" width="6" customWidth="1"/>
    <col min="1553" max="1553" width="9.7109375" customWidth="1"/>
    <col min="1794" max="1794" width="11.42578125" customWidth="1"/>
    <col min="1795" max="1795" width="8.42578125" customWidth="1"/>
    <col min="1796" max="1796" width="8.28515625" bestFit="1" customWidth="1"/>
    <col min="1798" max="1798" width="7.28515625" customWidth="1"/>
    <col min="1799" max="1800" width="7.140625" customWidth="1"/>
    <col min="1801" max="1801" width="7.85546875" customWidth="1"/>
    <col min="1802" max="1803" width="7.7109375" customWidth="1"/>
    <col min="1804" max="1804" width="7.28515625" customWidth="1"/>
    <col min="1805" max="1805" width="7.85546875" customWidth="1"/>
    <col min="1806" max="1806" width="6.85546875" customWidth="1"/>
    <col min="1807" max="1807" width="6" customWidth="1"/>
    <col min="1809" max="1809" width="9.7109375" customWidth="1"/>
    <col min="2050" max="2050" width="11.42578125" customWidth="1"/>
    <col min="2051" max="2051" width="8.42578125" customWidth="1"/>
    <col min="2052" max="2052" width="8.28515625" bestFit="1" customWidth="1"/>
    <col min="2054" max="2054" width="7.28515625" customWidth="1"/>
    <col min="2055" max="2056" width="7.140625" customWidth="1"/>
    <col min="2057" max="2057" width="7.85546875" customWidth="1"/>
    <col min="2058" max="2059" width="7.7109375" customWidth="1"/>
    <col min="2060" max="2060" width="7.28515625" customWidth="1"/>
    <col min="2061" max="2061" width="7.85546875" customWidth="1"/>
    <col min="2062" max="2062" width="6.85546875" customWidth="1"/>
    <col min="2063" max="2063" width="6" customWidth="1"/>
    <col min="2065" max="2065" width="9.7109375" customWidth="1"/>
    <col min="2306" max="2306" width="11.42578125" customWidth="1"/>
    <col min="2307" max="2307" width="8.42578125" customWidth="1"/>
    <col min="2308" max="2308" width="8.28515625" bestFit="1" customWidth="1"/>
    <col min="2310" max="2310" width="7.28515625" customWidth="1"/>
    <col min="2311" max="2312" width="7.140625" customWidth="1"/>
    <col min="2313" max="2313" width="7.85546875" customWidth="1"/>
    <col min="2314" max="2315" width="7.7109375" customWidth="1"/>
    <col min="2316" max="2316" width="7.28515625" customWidth="1"/>
    <col min="2317" max="2317" width="7.85546875" customWidth="1"/>
    <col min="2318" max="2318" width="6.85546875" customWidth="1"/>
    <col min="2319" max="2319" width="6" customWidth="1"/>
    <col min="2321" max="2321" width="9.7109375" customWidth="1"/>
    <col min="2562" max="2562" width="11.42578125" customWidth="1"/>
    <col min="2563" max="2563" width="8.42578125" customWidth="1"/>
    <col min="2564" max="2564" width="8.28515625" bestFit="1" customWidth="1"/>
    <col min="2566" max="2566" width="7.28515625" customWidth="1"/>
    <col min="2567" max="2568" width="7.140625" customWidth="1"/>
    <col min="2569" max="2569" width="7.85546875" customWidth="1"/>
    <col min="2570" max="2571" width="7.7109375" customWidth="1"/>
    <col min="2572" max="2572" width="7.28515625" customWidth="1"/>
    <col min="2573" max="2573" width="7.85546875" customWidth="1"/>
    <col min="2574" max="2574" width="6.85546875" customWidth="1"/>
    <col min="2575" max="2575" width="6" customWidth="1"/>
    <col min="2577" max="2577" width="9.7109375" customWidth="1"/>
    <col min="2818" max="2818" width="11.42578125" customWidth="1"/>
    <col min="2819" max="2819" width="8.42578125" customWidth="1"/>
    <col min="2820" max="2820" width="8.28515625" bestFit="1" customWidth="1"/>
    <col min="2822" max="2822" width="7.28515625" customWidth="1"/>
    <col min="2823" max="2824" width="7.140625" customWidth="1"/>
    <col min="2825" max="2825" width="7.85546875" customWidth="1"/>
    <col min="2826" max="2827" width="7.7109375" customWidth="1"/>
    <col min="2828" max="2828" width="7.28515625" customWidth="1"/>
    <col min="2829" max="2829" width="7.85546875" customWidth="1"/>
    <col min="2830" max="2830" width="6.85546875" customWidth="1"/>
    <col min="2831" max="2831" width="6" customWidth="1"/>
    <col min="2833" max="2833" width="9.7109375" customWidth="1"/>
    <col min="3074" max="3074" width="11.42578125" customWidth="1"/>
    <col min="3075" max="3075" width="8.42578125" customWidth="1"/>
    <col min="3076" max="3076" width="8.28515625" bestFit="1" customWidth="1"/>
    <col min="3078" max="3078" width="7.28515625" customWidth="1"/>
    <col min="3079" max="3080" width="7.140625" customWidth="1"/>
    <col min="3081" max="3081" width="7.85546875" customWidth="1"/>
    <col min="3082" max="3083" width="7.7109375" customWidth="1"/>
    <col min="3084" max="3084" width="7.28515625" customWidth="1"/>
    <col min="3085" max="3085" width="7.85546875" customWidth="1"/>
    <col min="3086" max="3086" width="6.85546875" customWidth="1"/>
    <col min="3087" max="3087" width="6" customWidth="1"/>
    <col min="3089" max="3089" width="9.7109375" customWidth="1"/>
    <col min="3330" max="3330" width="11.42578125" customWidth="1"/>
    <col min="3331" max="3331" width="8.42578125" customWidth="1"/>
    <col min="3332" max="3332" width="8.28515625" bestFit="1" customWidth="1"/>
    <col min="3334" max="3334" width="7.28515625" customWidth="1"/>
    <col min="3335" max="3336" width="7.140625" customWidth="1"/>
    <col min="3337" max="3337" width="7.85546875" customWidth="1"/>
    <col min="3338" max="3339" width="7.7109375" customWidth="1"/>
    <col min="3340" max="3340" width="7.28515625" customWidth="1"/>
    <col min="3341" max="3341" width="7.85546875" customWidth="1"/>
    <col min="3342" max="3342" width="6.85546875" customWidth="1"/>
    <col min="3343" max="3343" width="6" customWidth="1"/>
    <col min="3345" max="3345" width="9.7109375" customWidth="1"/>
    <col min="3586" max="3586" width="11.42578125" customWidth="1"/>
    <col min="3587" max="3587" width="8.42578125" customWidth="1"/>
    <col min="3588" max="3588" width="8.28515625" bestFit="1" customWidth="1"/>
    <col min="3590" max="3590" width="7.28515625" customWidth="1"/>
    <col min="3591" max="3592" width="7.140625" customWidth="1"/>
    <col min="3593" max="3593" width="7.85546875" customWidth="1"/>
    <col min="3594" max="3595" width="7.7109375" customWidth="1"/>
    <col min="3596" max="3596" width="7.28515625" customWidth="1"/>
    <col min="3597" max="3597" width="7.85546875" customWidth="1"/>
    <col min="3598" max="3598" width="6.85546875" customWidth="1"/>
    <col min="3599" max="3599" width="6" customWidth="1"/>
    <col min="3601" max="3601" width="9.7109375" customWidth="1"/>
    <col min="3842" max="3842" width="11.42578125" customWidth="1"/>
    <col min="3843" max="3843" width="8.42578125" customWidth="1"/>
    <col min="3844" max="3844" width="8.28515625" bestFit="1" customWidth="1"/>
    <col min="3846" max="3846" width="7.28515625" customWidth="1"/>
    <col min="3847" max="3848" width="7.140625" customWidth="1"/>
    <col min="3849" max="3849" width="7.85546875" customWidth="1"/>
    <col min="3850" max="3851" width="7.7109375" customWidth="1"/>
    <col min="3852" max="3852" width="7.28515625" customWidth="1"/>
    <col min="3853" max="3853" width="7.85546875" customWidth="1"/>
    <col min="3854" max="3854" width="6.85546875" customWidth="1"/>
    <col min="3855" max="3855" width="6" customWidth="1"/>
    <col min="3857" max="3857" width="9.7109375" customWidth="1"/>
    <col min="4098" max="4098" width="11.42578125" customWidth="1"/>
    <col min="4099" max="4099" width="8.42578125" customWidth="1"/>
    <col min="4100" max="4100" width="8.28515625" bestFit="1" customWidth="1"/>
    <col min="4102" max="4102" width="7.28515625" customWidth="1"/>
    <col min="4103" max="4104" width="7.140625" customWidth="1"/>
    <col min="4105" max="4105" width="7.85546875" customWidth="1"/>
    <col min="4106" max="4107" width="7.7109375" customWidth="1"/>
    <col min="4108" max="4108" width="7.28515625" customWidth="1"/>
    <col min="4109" max="4109" width="7.85546875" customWidth="1"/>
    <col min="4110" max="4110" width="6.85546875" customWidth="1"/>
    <col min="4111" max="4111" width="6" customWidth="1"/>
    <col min="4113" max="4113" width="9.7109375" customWidth="1"/>
    <col min="4354" max="4354" width="11.42578125" customWidth="1"/>
    <col min="4355" max="4355" width="8.42578125" customWidth="1"/>
    <col min="4356" max="4356" width="8.28515625" bestFit="1" customWidth="1"/>
    <col min="4358" max="4358" width="7.28515625" customWidth="1"/>
    <col min="4359" max="4360" width="7.140625" customWidth="1"/>
    <col min="4361" max="4361" width="7.85546875" customWidth="1"/>
    <col min="4362" max="4363" width="7.7109375" customWidth="1"/>
    <col min="4364" max="4364" width="7.28515625" customWidth="1"/>
    <col min="4365" max="4365" width="7.85546875" customWidth="1"/>
    <col min="4366" max="4366" width="6.85546875" customWidth="1"/>
    <col min="4367" max="4367" width="6" customWidth="1"/>
    <col min="4369" max="4369" width="9.7109375" customWidth="1"/>
    <col min="4610" max="4610" width="11.42578125" customWidth="1"/>
    <col min="4611" max="4611" width="8.42578125" customWidth="1"/>
    <col min="4612" max="4612" width="8.28515625" bestFit="1" customWidth="1"/>
    <col min="4614" max="4614" width="7.28515625" customWidth="1"/>
    <col min="4615" max="4616" width="7.140625" customWidth="1"/>
    <col min="4617" max="4617" width="7.85546875" customWidth="1"/>
    <col min="4618" max="4619" width="7.7109375" customWidth="1"/>
    <col min="4620" max="4620" width="7.28515625" customWidth="1"/>
    <col min="4621" max="4621" width="7.85546875" customWidth="1"/>
    <col min="4622" max="4622" width="6.85546875" customWidth="1"/>
    <col min="4623" max="4623" width="6" customWidth="1"/>
    <col min="4625" max="4625" width="9.7109375" customWidth="1"/>
    <col min="4866" max="4866" width="11.42578125" customWidth="1"/>
    <col min="4867" max="4867" width="8.42578125" customWidth="1"/>
    <col min="4868" max="4868" width="8.28515625" bestFit="1" customWidth="1"/>
    <col min="4870" max="4870" width="7.28515625" customWidth="1"/>
    <col min="4871" max="4872" width="7.140625" customWidth="1"/>
    <col min="4873" max="4873" width="7.85546875" customWidth="1"/>
    <col min="4874" max="4875" width="7.7109375" customWidth="1"/>
    <col min="4876" max="4876" width="7.28515625" customWidth="1"/>
    <col min="4877" max="4877" width="7.85546875" customWidth="1"/>
    <col min="4878" max="4878" width="6.85546875" customWidth="1"/>
    <col min="4879" max="4879" width="6" customWidth="1"/>
    <col min="4881" max="4881" width="9.7109375" customWidth="1"/>
    <col min="5122" max="5122" width="11.42578125" customWidth="1"/>
    <col min="5123" max="5123" width="8.42578125" customWidth="1"/>
    <col min="5124" max="5124" width="8.28515625" bestFit="1" customWidth="1"/>
    <col min="5126" max="5126" width="7.28515625" customWidth="1"/>
    <col min="5127" max="5128" width="7.140625" customWidth="1"/>
    <col min="5129" max="5129" width="7.85546875" customWidth="1"/>
    <col min="5130" max="5131" width="7.7109375" customWidth="1"/>
    <col min="5132" max="5132" width="7.28515625" customWidth="1"/>
    <col min="5133" max="5133" width="7.85546875" customWidth="1"/>
    <col min="5134" max="5134" width="6.85546875" customWidth="1"/>
    <col min="5135" max="5135" width="6" customWidth="1"/>
    <col min="5137" max="5137" width="9.7109375" customWidth="1"/>
    <col min="5378" max="5378" width="11.42578125" customWidth="1"/>
    <col min="5379" max="5379" width="8.42578125" customWidth="1"/>
    <col min="5380" max="5380" width="8.28515625" bestFit="1" customWidth="1"/>
    <col min="5382" max="5382" width="7.28515625" customWidth="1"/>
    <col min="5383" max="5384" width="7.140625" customWidth="1"/>
    <col min="5385" max="5385" width="7.85546875" customWidth="1"/>
    <col min="5386" max="5387" width="7.7109375" customWidth="1"/>
    <col min="5388" max="5388" width="7.28515625" customWidth="1"/>
    <col min="5389" max="5389" width="7.85546875" customWidth="1"/>
    <col min="5390" max="5390" width="6.85546875" customWidth="1"/>
    <col min="5391" max="5391" width="6" customWidth="1"/>
    <col min="5393" max="5393" width="9.7109375" customWidth="1"/>
    <col min="5634" max="5634" width="11.42578125" customWidth="1"/>
    <col min="5635" max="5635" width="8.42578125" customWidth="1"/>
    <col min="5636" max="5636" width="8.28515625" bestFit="1" customWidth="1"/>
    <col min="5638" max="5638" width="7.28515625" customWidth="1"/>
    <col min="5639" max="5640" width="7.140625" customWidth="1"/>
    <col min="5641" max="5641" width="7.85546875" customWidth="1"/>
    <col min="5642" max="5643" width="7.7109375" customWidth="1"/>
    <col min="5644" max="5644" width="7.28515625" customWidth="1"/>
    <col min="5645" max="5645" width="7.85546875" customWidth="1"/>
    <col min="5646" max="5646" width="6.85546875" customWidth="1"/>
    <col min="5647" max="5647" width="6" customWidth="1"/>
    <col min="5649" max="5649" width="9.7109375" customWidth="1"/>
    <col min="5890" max="5890" width="11.42578125" customWidth="1"/>
    <col min="5891" max="5891" width="8.42578125" customWidth="1"/>
    <col min="5892" max="5892" width="8.28515625" bestFit="1" customWidth="1"/>
    <col min="5894" max="5894" width="7.28515625" customWidth="1"/>
    <col min="5895" max="5896" width="7.140625" customWidth="1"/>
    <col min="5897" max="5897" width="7.85546875" customWidth="1"/>
    <col min="5898" max="5899" width="7.7109375" customWidth="1"/>
    <col min="5900" max="5900" width="7.28515625" customWidth="1"/>
    <col min="5901" max="5901" width="7.85546875" customWidth="1"/>
    <col min="5902" max="5902" width="6.85546875" customWidth="1"/>
    <col min="5903" max="5903" width="6" customWidth="1"/>
    <col min="5905" max="5905" width="9.7109375" customWidth="1"/>
    <col min="6146" max="6146" width="11.42578125" customWidth="1"/>
    <col min="6147" max="6147" width="8.42578125" customWidth="1"/>
    <col min="6148" max="6148" width="8.28515625" bestFit="1" customWidth="1"/>
    <col min="6150" max="6150" width="7.28515625" customWidth="1"/>
    <col min="6151" max="6152" width="7.140625" customWidth="1"/>
    <col min="6153" max="6153" width="7.85546875" customWidth="1"/>
    <col min="6154" max="6155" width="7.7109375" customWidth="1"/>
    <col min="6156" max="6156" width="7.28515625" customWidth="1"/>
    <col min="6157" max="6157" width="7.85546875" customWidth="1"/>
    <col min="6158" max="6158" width="6.85546875" customWidth="1"/>
    <col min="6159" max="6159" width="6" customWidth="1"/>
    <col min="6161" max="6161" width="9.7109375" customWidth="1"/>
    <col min="6402" max="6402" width="11.42578125" customWidth="1"/>
    <col min="6403" max="6403" width="8.42578125" customWidth="1"/>
    <col min="6404" max="6404" width="8.28515625" bestFit="1" customWidth="1"/>
    <col min="6406" max="6406" width="7.28515625" customWidth="1"/>
    <col min="6407" max="6408" width="7.140625" customWidth="1"/>
    <col min="6409" max="6409" width="7.85546875" customWidth="1"/>
    <col min="6410" max="6411" width="7.7109375" customWidth="1"/>
    <col min="6412" max="6412" width="7.28515625" customWidth="1"/>
    <col min="6413" max="6413" width="7.85546875" customWidth="1"/>
    <col min="6414" max="6414" width="6.85546875" customWidth="1"/>
    <col min="6415" max="6415" width="6" customWidth="1"/>
    <col min="6417" max="6417" width="9.7109375" customWidth="1"/>
    <col min="6658" max="6658" width="11.42578125" customWidth="1"/>
    <col min="6659" max="6659" width="8.42578125" customWidth="1"/>
    <col min="6660" max="6660" width="8.28515625" bestFit="1" customWidth="1"/>
    <col min="6662" max="6662" width="7.28515625" customWidth="1"/>
    <col min="6663" max="6664" width="7.140625" customWidth="1"/>
    <col min="6665" max="6665" width="7.85546875" customWidth="1"/>
    <col min="6666" max="6667" width="7.7109375" customWidth="1"/>
    <col min="6668" max="6668" width="7.28515625" customWidth="1"/>
    <col min="6669" max="6669" width="7.85546875" customWidth="1"/>
    <col min="6670" max="6670" width="6.85546875" customWidth="1"/>
    <col min="6671" max="6671" width="6" customWidth="1"/>
    <col min="6673" max="6673" width="9.7109375" customWidth="1"/>
    <col min="6914" max="6914" width="11.42578125" customWidth="1"/>
    <col min="6915" max="6915" width="8.42578125" customWidth="1"/>
    <col min="6916" max="6916" width="8.28515625" bestFit="1" customWidth="1"/>
    <col min="6918" max="6918" width="7.28515625" customWidth="1"/>
    <col min="6919" max="6920" width="7.140625" customWidth="1"/>
    <col min="6921" max="6921" width="7.85546875" customWidth="1"/>
    <col min="6922" max="6923" width="7.7109375" customWidth="1"/>
    <col min="6924" max="6924" width="7.28515625" customWidth="1"/>
    <col min="6925" max="6925" width="7.85546875" customWidth="1"/>
    <col min="6926" max="6926" width="6.85546875" customWidth="1"/>
    <col min="6927" max="6927" width="6" customWidth="1"/>
    <col min="6929" max="6929" width="9.7109375" customWidth="1"/>
    <col min="7170" max="7170" width="11.42578125" customWidth="1"/>
    <col min="7171" max="7171" width="8.42578125" customWidth="1"/>
    <col min="7172" max="7172" width="8.28515625" bestFit="1" customWidth="1"/>
    <col min="7174" max="7174" width="7.28515625" customWidth="1"/>
    <col min="7175" max="7176" width="7.140625" customWidth="1"/>
    <col min="7177" max="7177" width="7.85546875" customWidth="1"/>
    <col min="7178" max="7179" width="7.7109375" customWidth="1"/>
    <col min="7180" max="7180" width="7.28515625" customWidth="1"/>
    <col min="7181" max="7181" width="7.85546875" customWidth="1"/>
    <col min="7182" max="7182" width="6.85546875" customWidth="1"/>
    <col min="7183" max="7183" width="6" customWidth="1"/>
    <col min="7185" max="7185" width="9.7109375" customWidth="1"/>
    <col min="7426" max="7426" width="11.42578125" customWidth="1"/>
    <col min="7427" max="7427" width="8.42578125" customWidth="1"/>
    <col min="7428" max="7428" width="8.28515625" bestFit="1" customWidth="1"/>
    <col min="7430" max="7430" width="7.28515625" customWidth="1"/>
    <col min="7431" max="7432" width="7.140625" customWidth="1"/>
    <col min="7433" max="7433" width="7.85546875" customWidth="1"/>
    <col min="7434" max="7435" width="7.7109375" customWidth="1"/>
    <col min="7436" max="7436" width="7.28515625" customWidth="1"/>
    <col min="7437" max="7437" width="7.85546875" customWidth="1"/>
    <col min="7438" max="7438" width="6.85546875" customWidth="1"/>
    <col min="7439" max="7439" width="6" customWidth="1"/>
    <col min="7441" max="7441" width="9.7109375" customWidth="1"/>
    <col min="7682" max="7682" width="11.42578125" customWidth="1"/>
    <col min="7683" max="7683" width="8.42578125" customWidth="1"/>
    <col min="7684" max="7684" width="8.28515625" bestFit="1" customWidth="1"/>
    <col min="7686" max="7686" width="7.28515625" customWidth="1"/>
    <col min="7687" max="7688" width="7.140625" customWidth="1"/>
    <col min="7689" max="7689" width="7.85546875" customWidth="1"/>
    <col min="7690" max="7691" width="7.7109375" customWidth="1"/>
    <col min="7692" max="7692" width="7.28515625" customWidth="1"/>
    <col min="7693" max="7693" width="7.85546875" customWidth="1"/>
    <col min="7694" max="7694" width="6.85546875" customWidth="1"/>
    <col min="7695" max="7695" width="6" customWidth="1"/>
    <col min="7697" max="7697" width="9.7109375" customWidth="1"/>
    <col min="7938" max="7938" width="11.42578125" customWidth="1"/>
    <col min="7939" max="7939" width="8.42578125" customWidth="1"/>
    <col min="7940" max="7940" width="8.28515625" bestFit="1" customWidth="1"/>
    <col min="7942" max="7942" width="7.28515625" customWidth="1"/>
    <col min="7943" max="7944" width="7.140625" customWidth="1"/>
    <col min="7945" max="7945" width="7.85546875" customWidth="1"/>
    <col min="7946" max="7947" width="7.7109375" customWidth="1"/>
    <col min="7948" max="7948" width="7.28515625" customWidth="1"/>
    <col min="7949" max="7949" width="7.85546875" customWidth="1"/>
    <col min="7950" max="7950" width="6.85546875" customWidth="1"/>
    <col min="7951" max="7951" width="6" customWidth="1"/>
    <col min="7953" max="7953" width="9.7109375" customWidth="1"/>
    <col min="8194" max="8194" width="11.42578125" customWidth="1"/>
    <col min="8195" max="8195" width="8.42578125" customWidth="1"/>
    <col min="8196" max="8196" width="8.28515625" bestFit="1" customWidth="1"/>
    <col min="8198" max="8198" width="7.28515625" customWidth="1"/>
    <col min="8199" max="8200" width="7.140625" customWidth="1"/>
    <col min="8201" max="8201" width="7.85546875" customWidth="1"/>
    <col min="8202" max="8203" width="7.7109375" customWidth="1"/>
    <col min="8204" max="8204" width="7.28515625" customWidth="1"/>
    <col min="8205" max="8205" width="7.85546875" customWidth="1"/>
    <col min="8206" max="8206" width="6.85546875" customWidth="1"/>
    <col min="8207" max="8207" width="6" customWidth="1"/>
    <col min="8209" max="8209" width="9.7109375" customWidth="1"/>
    <col min="8450" max="8450" width="11.42578125" customWidth="1"/>
    <col min="8451" max="8451" width="8.42578125" customWidth="1"/>
    <col min="8452" max="8452" width="8.28515625" bestFit="1" customWidth="1"/>
    <col min="8454" max="8454" width="7.28515625" customWidth="1"/>
    <col min="8455" max="8456" width="7.140625" customWidth="1"/>
    <col min="8457" max="8457" width="7.85546875" customWidth="1"/>
    <col min="8458" max="8459" width="7.7109375" customWidth="1"/>
    <col min="8460" max="8460" width="7.28515625" customWidth="1"/>
    <col min="8461" max="8461" width="7.85546875" customWidth="1"/>
    <col min="8462" max="8462" width="6.85546875" customWidth="1"/>
    <col min="8463" max="8463" width="6" customWidth="1"/>
    <col min="8465" max="8465" width="9.7109375" customWidth="1"/>
    <col min="8706" max="8706" width="11.42578125" customWidth="1"/>
    <col min="8707" max="8707" width="8.42578125" customWidth="1"/>
    <col min="8708" max="8708" width="8.28515625" bestFit="1" customWidth="1"/>
    <col min="8710" max="8710" width="7.28515625" customWidth="1"/>
    <col min="8711" max="8712" width="7.140625" customWidth="1"/>
    <col min="8713" max="8713" width="7.85546875" customWidth="1"/>
    <col min="8714" max="8715" width="7.7109375" customWidth="1"/>
    <col min="8716" max="8716" width="7.28515625" customWidth="1"/>
    <col min="8717" max="8717" width="7.85546875" customWidth="1"/>
    <col min="8718" max="8718" width="6.85546875" customWidth="1"/>
    <col min="8719" max="8719" width="6" customWidth="1"/>
    <col min="8721" max="8721" width="9.7109375" customWidth="1"/>
    <col min="8962" max="8962" width="11.42578125" customWidth="1"/>
    <col min="8963" max="8963" width="8.42578125" customWidth="1"/>
    <col min="8964" max="8964" width="8.28515625" bestFit="1" customWidth="1"/>
    <col min="8966" max="8966" width="7.28515625" customWidth="1"/>
    <col min="8967" max="8968" width="7.140625" customWidth="1"/>
    <col min="8969" max="8969" width="7.85546875" customWidth="1"/>
    <col min="8970" max="8971" width="7.7109375" customWidth="1"/>
    <col min="8972" max="8972" width="7.28515625" customWidth="1"/>
    <col min="8973" max="8973" width="7.85546875" customWidth="1"/>
    <col min="8974" max="8974" width="6.85546875" customWidth="1"/>
    <col min="8975" max="8975" width="6" customWidth="1"/>
    <col min="8977" max="8977" width="9.7109375" customWidth="1"/>
    <col min="9218" max="9218" width="11.42578125" customWidth="1"/>
    <col min="9219" max="9219" width="8.42578125" customWidth="1"/>
    <col min="9220" max="9220" width="8.28515625" bestFit="1" customWidth="1"/>
    <col min="9222" max="9222" width="7.28515625" customWidth="1"/>
    <col min="9223" max="9224" width="7.140625" customWidth="1"/>
    <col min="9225" max="9225" width="7.85546875" customWidth="1"/>
    <col min="9226" max="9227" width="7.7109375" customWidth="1"/>
    <col min="9228" max="9228" width="7.28515625" customWidth="1"/>
    <col min="9229" max="9229" width="7.85546875" customWidth="1"/>
    <col min="9230" max="9230" width="6.85546875" customWidth="1"/>
    <col min="9231" max="9231" width="6" customWidth="1"/>
    <col min="9233" max="9233" width="9.7109375" customWidth="1"/>
    <col min="9474" max="9474" width="11.42578125" customWidth="1"/>
    <col min="9475" max="9475" width="8.42578125" customWidth="1"/>
    <col min="9476" max="9476" width="8.28515625" bestFit="1" customWidth="1"/>
    <col min="9478" max="9478" width="7.28515625" customWidth="1"/>
    <col min="9479" max="9480" width="7.140625" customWidth="1"/>
    <col min="9481" max="9481" width="7.85546875" customWidth="1"/>
    <col min="9482" max="9483" width="7.7109375" customWidth="1"/>
    <col min="9484" max="9484" width="7.28515625" customWidth="1"/>
    <col min="9485" max="9485" width="7.85546875" customWidth="1"/>
    <col min="9486" max="9486" width="6.85546875" customWidth="1"/>
    <col min="9487" max="9487" width="6" customWidth="1"/>
    <col min="9489" max="9489" width="9.7109375" customWidth="1"/>
    <col min="9730" max="9730" width="11.42578125" customWidth="1"/>
    <col min="9731" max="9731" width="8.42578125" customWidth="1"/>
    <col min="9732" max="9732" width="8.28515625" bestFit="1" customWidth="1"/>
    <col min="9734" max="9734" width="7.28515625" customWidth="1"/>
    <col min="9735" max="9736" width="7.140625" customWidth="1"/>
    <col min="9737" max="9737" width="7.85546875" customWidth="1"/>
    <col min="9738" max="9739" width="7.7109375" customWidth="1"/>
    <col min="9740" max="9740" width="7.28515625" customWidth="1"/>
    <col min="9741" max="9741" width="7.85546875" customWidth="1"/>
    <col min="9742" max="9742" width="6.85546875" customWidth="1"/>
    <col min="9743" max="9743" width="6" customWidth="1"/>
    <col min="9745" max="9745" width="9.7109375" customWidth="1"/>
    <col min="9986" max="9986" width="11.42578125" customWidth="1"/>
    <col min="9987" max="9987" width="8.42578125" customWidth="1"/>
    <col min="9988" max="9988" width="8.28515625" bestFit="1" customWidth="1"/>
    <col min="9990" max="9990" width="7.28515625" customWidth="1"/>
    <col min="9991" max="9992" width="7.140625" customWidth="1"/>
    <col min="9993" max="9993" width="7.85546875" customWidth="1"/>
    <col min="9994" max="9995" width="7.7109375" customWidth="1"/>
    <col min="9996" max="9996" width="7.28515625" customWidth="1"/>
    <col min="9997" max="9997" width="7.85546875" customWidth="1"/>
    <col min="9998" max="9998" width="6.85546875" customWidth="1"/>
    <col min="9999" max="9999" width="6" customWidth="1"/>
    <col min="10001" max="10001" width="9.7109375" customWidth="1"/>
    <col min="10242" max="10242" width="11.42578125" customWidth="1"/>
    <col min="10243" max="10243" width="8.42578125" customWidth="1"/>
    <col min="10244" max="10244" width="8.28515625" bestFit="1" customWidth="1"/>
    <col min="10246" max="10246" width="7.28515625" customWidth="1"/>
    <col min="10247" max="10248" width="7.140625" customWidth="1"/>
    <col min="10249" max="10249" width="7.85546875" customWidth="1"/>
    <col min="10250" max="10251" width="7.7109375" customWidth="1"/>
    <col min="10252" max="10252" width="7.28515625" customWidth="1"/>
    <col min="10253" max="10253" width="7.85546875" customWidth="1"/>
    <col min="10254" max="10254" width="6.85546875" customWidth="1"/>
    <col min="10255" max="10255" width="6" customWidth="1"/>
    <col min="10257" max="10257" width="9.7109375" customWidth="1"/>
    <col min="10498" max="10498" width="11.42578125" customWidth="1"/>
    <col min="10499" max="10499" width="8.42578125" customWidth="1"/>
    <col min="10500" max="10500" width="8.28515625" bestFit="1" customWidth="1"/>
    <col min="10502" max="10502" width="7.28515625" customWidth="1"/>
    <col min="10503" max="10504" width="7.140625" customWidth="1"/>
    <col min="10505" max="10505" width="7.85546875" customWidth="1"/>
    <col min="10506" max="10507" width="7.7109375" customWidth="1"/>
    <col min="10508" max="10508" width="7.28515625" customWidth="1"/>
    <col min="10509" max="10509" width="7.85546875" customWidth="1"/>
    <col min="10510" max="10510" width="6.85546875" customWidth="1"/>
    <col min="10511" max="10511" width="6" customWidth="1"/>
    <col min="10513" max="10513" width="9.7109375" customWidth="1"/>
    <col min="10754" max="10754" width="11.42578125" customWidth="1"/>
    <col min="10755" max="10755" width="8.42578125" customWidth="1"/>
    <col min="10756" max="10756" width="8.28515625" bestFit="1" customWidth="1"/>
    <col min="10758" max="10758" width="7.28515625" customWidth="1"/>
    <col min="10759" max="10760" width="7.140625" customWidth="1"/>
    <col min="10761" max="10761" width="7.85546875" customWidth="1"/>
    <col min="10762" max="10763" width="7.7109375" customWidth="1"/>
    <col min="10764" max="10764" width="7.28515625" customWidth="1"/>
    <col min="10765" max="10765" width="7.85546875" customWidth="1"/>
    <col min="10766" max="10766" width="6.85546875" customWidth="1"/>
    <col min="10767" max="10767" width="6" customWidth="1"/>
    <col min="10769" max="10769" width="9.7109375" customWidth="1"/>
    <col min="11010" max="11010" width="11.42578125" customWidth="1"/>
    <col min="11011" max="11011" width="8.42578125" customWidth="1"/>
    <col min="11012" max="11012" width="8.28515625" bestFit="1" customWidth="1"/>
    <col min="11014" max="11014" width="7.28515625" customWidth="1"/>
    <col min="11015" max="11016" width="7.140625" customWidth="1"/>
    <col min="11017" max="11017" width="7.85546875" customWidth="1"/>
    <col min="11018" max="11019" width="7.7109375" customWidth="1"/>
    <col min="11020" max="11020" width="7.28515625" customWidth="1"/>
    <col min="11021" max="11021" width="7.85546875" customWidth="1"/>
    <col min="11022" max="11022" width="6.85546875" customWidth="1"/>
    <col min="11023" max="11023" width="6" customWidth="1"/>
    <col min="11025" max="11025" width="9.7109375" customWidth="1"/>
    <col min="11266" max="11266" width="11.42578125" customWidth="1"/>
    <col min="11267" max="11267" width="8.42578125" customWidth="1"/>
    <col min="11268" max="11268" width="8.28515625" bestFit="1" customWidth="1"/>
    <col min="11270" max="11270" width="7.28515625" customWidth="1"/>
    <col min="11271" max="11272" width="7.140625" customWidth="1"/>
    <col min="11273" max="11273" width="7.85546875" customWidth="1"/>
    <col min="11274" max="11275" width="7.7109375" customWidth="1"/>
    <col min="11276" max="11276" width="7.28515625" customWidth="1"/>
    <col min="11277" max="11277" width="7.85546875" customWidth="1"/>
    <col min="11278" max="11278" width="6.85546875" customWidth="1"/>
    <col min="11279" max="11279" width="6" customWidth="1"/>
    <col min="11281" max="11281" width="9.7109375" customWidth="1"/>
    <col min="11522" max="11522" width="11.42578125" customWidth="1"/>
    <col min="11523" max="11523" width="8.42578125" customWidth="1"/>
    <col min="11524" max="11524" width="8.28515625" bestFit="1" customWidth="1"/>
    <col min="11526" max="11526" width="7.28515625" customWidth="1"/>
    <col min="11527" max="11528" width="7.140625" customWidth="1"/>
    <col min="11529" max="11529" width="7.85546875" customWidth="1"/>
    <col min="11530" max="11531" width="7.7109375" customWidth="1"/>
    <col min="11532" max="11532" width="7.28515625" customWidth="1"/>
    <col min="11533" max="11533" width="7.85546875" customWidth="1"/>
    <col min="11534" max="11534" width="6.85546875" customWidth="1"/>
    <col min="11535" max="11535" width="6" customWidth="1"/>
    <col min="11537" max="11537" width="9.7109375" customWidth="1"/>
    <col min="11778" max="11778" width="11.42578125" customWidth="1"/>
    <col min="11779" max="11779" width="8.42578125" customWidth="1"/>
    <col min="11780" max="11780" width="8.28515625" bestFit="1" customWidth="1"/>
    <col min="11782" max="11782" width="7.28515625" customWidth="1"/>
    <col min="11783" max="11784" width="7.140625" customWidth="1"/>
    <col min="11785" max="11785" width="7.85546875" customWidth="1"/>
    <col min="11786" max="11787" width="7.7109375" customWidth="1"/>
    <col min="11788" max="11788" width="7.28515625" customWidth="1"/>
    <col min="11789" max="11789" width="7.85546875" customWidth="1"/>
    <col min="11790" max="11790" width="6.85546875" customWidth="1"/>
    <col min="11791" max="11791" width="6" customWidth="1"/>
    <col min="11793" max="11793" width="9.7109375" customWidth="1"/>
    <col min="12034" max="12034" width="11.42578125" customWidth="1"/>
    <col min="12035" max="12035" width="8.42578125" customWidth="1"/>
    <col min="12036" max="12036" width="8.28515625" bestFit="1" customWidth="1"/>
    <col min="12038" max="12038" width="7.28515625" customWidth="1"/>
    <col min="12039" max="12040" width="7.140625" customWidth="1"/>
    <col min="12041" max="12041" width="7.85546875" customWidth="1"/>
    <col min="12042" max="12043" width="7.7109375" customWidth="1"/>
    <col min="12044" max="12044" width="7.28515625" customWidth="1"/>
    <col min="12045" max="12045" width="7.85546875" customWidth="1"/>
    <col min="12046" max="12046" width="6.85546875" customWidth="1"/>
    <col min="12047" max="12047" width="6" customWidth="1"/>
    <col min="12049" max="12049" width="9.7109375" customWidth="1"/>
    <col min="12290" max="12290" width="11.42578125" customWidth="1"/>
    <col min="12291" max="12291" width="8.42578125" customWidth="1"/>
    <col min="12292" max="12292" width="8.28515625" bestFit="1" customWidth="1"/>
    <col min="12294" max="12294" width="7.28515625" customWidth="1"/>
    <col min="12295" max="12296" width="7.140625" customWidth="1"/>
    <col min="12297" max="12297" width="7.85546875" customWidth="1"/>
    <col min="12298" max="12299" width="7.7109375" customWidth="1"/>
    <col min="12300" max="12300" width="7.28515625" customWidth="1"/>
    <col min="12301" max="12301" width="7.85546875" customWidth="1"/>
    <col min="12302" max="12302" width="6.85546875" customWidth="1"/>
    <col min="12303" max="12303" width="6" customWidth="1"/>
    <col min="12305" max="12305" width="9.7109375" customWidth="1"/>
    <col min="12546" max="12546" width="11.42578125" customWidth="1"/>
    <col min="12547" max="12547" width="8.42578125" customWidth="1"/>
    <col min="12548" max="12548" width="8.28515625" bestFit="1" customWidth="1"/>
    <col min="12550" max="12550" width="7.28515625" customWidth="1"/>
    <col min="12551" max="12552" width="7.140625" customWidth="1"/>
    <col min="12553" max="12553" width="7.85546875" customWidth="1"/>
    <col min="12554" max="12555" width="7.7109375" customWidth="1"/>
    <col min="12556" max="12556" width="7.28515625" customWidth="1"/>
    <col min="12557" max="12557" width="7.85546875" customWidth="1"/>
    <col min="12558" max="12558" width="6.85546875" customWidth="1"/>
    <col min="12559" max="12559" width="6" customWidth="1"/>
    <col min="12561" max="12561" width="9.7109375" customWidth="1"/>
    <col min="12802" max="12802" width="11.42578125" customWidth="1"/>
    <col min="12803" max="12803" width="8.42578125" customWidth="1"/>
    <col min="12804" max="12804" width="8.28515625" bestFit="1" customWidth="1"/>
    <col min="12806" max="12806" width="7.28515625" customWidth="1"/>
    <col min="12807" max="12808" width="7.140625" customWidth="1"/>
    <col min="12809" max="12809" width="7.85546875" customWidth="1"/>
    <col min="12810" max="12811" width="7.7109375" customWidth="1"/>
    <col min="12812" max="12812" width="7.28515625" customWidth="1"/>
    <col min="12813" max="12813" width="7.85546875" customWidth="1"/>
    <col min="12814" max="12814" width="6.85546875" customWidth="1"/>
    <col min="12815" max="12815" width="6" customWidth="1"/>
    <col min="12817" max="12817" width="9.7109375" customWidth="1"/>
    <col min="13058" max="13058" width="11.42578125" customWidth="1"/>
    <col min="13059" max="13059" width="8.42578125" customWidth="1"/>
    <col min="13060" max="13060" width="8.28515625" bestFit="1" customWidth="1"/>
    <col min="13062" max="13062" width="7.28515625" customWidth="1"/>
    <col min="13063" max="13064" width="7.140625" customWidth="1"/>
    <col min="13065" max="13065" width="7.85546875" customWidth="1"/>
    <col min="13066" max="13067" width="7.7109375" customWidth="1"/>
    <col min="13068" max="13068" width="7.28515625" customWidth="1"/>
    <col min="13069" max="13069" width="7.85546875" customWidth="1"/>
    <col min="13070" max="13070" width="6.85546875" customWidth="1"/>
    <col min="13071" max="13071" width="6" customWidth="1"/>
    <col min="13073" max="13073" width="9.7109375" customWidth="1"/>
    <col min="13314" max="13314" width="11.42578125" customWidth="1"/>
    <col min="13315" max="13315" width="8.42578125" customWidth="1"/>
    <col min="13316" max="13316" width="8.28515625" bestFit="1" customWidth="1"/>
    <col min="13318" max="13318" width="7.28515625" customWidth="1"/>
    <col min="13319" max="13320" width="7.140625" customWidth="1"/>
    <col min="13321" max="13321" width="7.85546875" customWidth="1"/>
    <col min="13322" max="13323" width="7.7109375" customWidth="1"/>
    <col min="13324" max="13324" width="7.28515625" customWidth="1"/>
    <col min="13325" max="13325" width="7.85546875" customWidth="1"/>
    <col min="13326" max="13326" width="6.85546875" customWidth="1"/>
    <col min="13327" max="13327" width="6" customWidth="1"/>
    <col min="13329" max="13329" width="9.7109375" customWidth="1"/>
    <col min="13570" max="13570" width="11.42578125" customWidth="1"/>
    <col min="13571" max="13571" width="8.42578125" customWidth="1"/>
    <col min="13572" max="13572" width="8.28515625" bestFit="1" customWidth="1"/>
    <col min="13574" max="13574" width="7.28515625" customWidth="1"/>
    <col min="13575" max="13576" width="7.140625" customWidth="1"/>
    <col min="13577" max="13577" width="7.85546875" customWidth="1"/>
    <col min="13578" max="13579" width="7.7109375" customWidth="1"/>
    <col min="13580" max="13580" width="7.28515625" customWidth="1"/>
    <col min="13581" max="13581" width="7.85546875" customWidth="1"/>
    <col min="13582" max="13582" width="6.85546875" customWidth="1"/>
    <col min="13583" max="13583" width="6" customWidth="1"/>
    <col min="13585" max="13585" width="9.7109375" customWidth="1"/>
    <col min="13826" max="13826" width="11.42578125" customWidth="1"/>
    <col min="13827" max="13827" width="8.42578125" customWidth="1"/>
    <col min="13828" max="13828" width="8.28515625" bestFit="1" customWidth="1"/>
    <col min="13830" max="13830" width="7.28515625" customWidth="1"/>
    <col min="13831" max="13832" width="7.140625" customWidth="1"/>
    <col min="13833" max="13833" width="7.85546875" customWidth="1"/>
    <col min="13834" max="13835" width="7.7109375" customWidth="1"/>
    <col min="13836" max="13836" width="7.28515625" customWidth="1"/>
    <col min="13837" max="13837" width="7.85546875" customWidth="1"/>
    <col min="13838" max="13838" width="6.85546875" customWidth="1"/>
    <col min="13839" max="13839" width="6" customWidth="1"/>
    <col min="13841" max="13841" width="9.7109375" customWidth="1"/>
    <col min="14082" max="14082" width="11.42578125" customWidth="1"/>
    <col min="14083" max="14083" width="8.42578125" customWidth="1"/>
    <col min="14084" max="14084" width="8.28515625" bestFit="1" customWidth="1"/>
    <col min="14086" max="14086" width="7.28515625" customWidth="1"/>
    <col min="14087" max="14088" width="7.140625" customWidth="1"/>
    <col min="14089" max="14089" width="7.85546875" customWidth="1"/>
    <col min="14090" max="14091" width="7.7109375" customWidth="1"/>
    <col min="14092" max="14092" width="7.28515625" customWidth="1"/>
    <col min="14093" max="14093" width="7.85546875" customWidth="1"/>
    <col min="14094" max="14094" width="6.85546875" customWidth="1"/>
    <col min="14095" max="14095" width="6" customWidth="1"/>
    <col min="14097" max="14097" width="9.7109375" customWidth="1"/>
    <col min="14338" max="14338" width="11.42578125" customWidth="1"/>
    <col min="14339" max="14339" width="8.42578125" customWidth="1"/>
    <col min="14340" max="14340" width="8.28515625" bestFit="1" customWidth="1"/>
    <col min="14342" max="14342" width="7.28515625" customWidth="1"/>
    <col min="14343" max="14344" width="7.140625" customWidth="1"/>
    <col min="14345" max="14345" width="7.85546875" customWidth="1"/>
    <col min="14346" max="14347" width="7.7109375" customWidth="1"/>
    <col min="14348" max="14348" width="7.28515625" customWidth="1"/>
    <col min="14349" max="14349" width="7.85546875" customWidth="1"/>
    <col min="14350" max="14350" width="6.85546875" customWidth="1"/>
    <col min="14351" max="14351" width="6" customWidth="1"/>
    <col min="14353" max="14353" width="9.7109375" customWidth="1"/>
    <col min="14594" max="14594" width="11.42578125" customWidth="1"/>
    <col min="14595" max="14595" width="8.42578125" customWidth="1"/>
    <col min="14596" max="14596" width="8.28515625" bestFit="1" customWidth="1"/>
    <col min="14598" max="14598" width="7.28515625" customWidth="1"/>
    <col min="14599" max="14600" width="7.140625" customWidth="1"/>
    <col min="14601" max="14601" width="7.85546875" customWidth="1"/>
    <col min="14602" max="14603" width="7.7109375" customWidth="1"/>
    <col min="14604" max="14604" width="7.28515625" customWidth="1"/>
    <col min="14605" max="14605" width="7.85546875" customWidth="1"/>
    <col min="14606" max="14606" width="6.85546875" customWidth="1"/>
    <col min="14607" max="14607" width="6" customWidth="1"/>
    <col min="14609" max="14609" width="9.7109375" customWidth="1"/>
    <col min="14850" max="14850" width="11.42578125" customWidth="1"/>
    <col min="14851" max="14851" width="8.42578125" customWidth="1"/>
    <col min="14852" max="14852" width="8.28515625" bestFit="1" customWidth="1"/>
    <col min="14854" max="14854" width="7.28515625" customWidth="1"/>
    <col min="14855" max="14856" width="7.140625" customWidth="1"/>
    <col min="14857" max="14857" width="7.85546875" customWidth="1"/>
    <col min="14858" max="14859" width="7.7109375" customWidth="1"/>
    <col min="14860" max="14860" width="7.28515625" customWidth="1"/>
    <col min="14861" max="14861" width="7.85546875" customWidth="1"/>
    <col min="14862" max="14862" width="6.85546875" customWidth="1"/>
    <col min="14863" max="14863" width="6" customWidth="1"/>
    <col min="14865" max="14865" width="9.7109375" customWidth="1"/>
    <col min="15106" max="15106" width="11.42578125" customWidth="1"/>
    <col min="15107" max="15107" width="8.42578125" customWidth="1"/>
    <col min="15108" max="15108" width="8.28515625" bestFit="1" customWidth="1"/>
    <col min="15110" max="15110" width="7.28515625" customWidth="1"/>
    <col min="15111" max="15112" width="7.140625" customWidth="1"/>
    <col min="15113" max="15113" width="7.85546875" customWidth="1"/>
    <col min="15114" max="15115" width="7.7109375" customWidth="1"/>
    <col min="15116" max="15116" width="7.28515625" customWidth="1"/>
    <col min="15117" max="15117" width="7.85546875" customWidth="1"/>
    <col min="15118" max="15118" width="6.85546875" customWidth="1"/>
    <col min="15119" max="15119" width="6" customWidth="1"/>
    <col min="15121" max="15121" width="9.7109375" customWidth="1"/>
    <col min="15362" max="15362" width="11.42578125" customWidth="1"/>
    <col min="15363" max="15363" width="8.42578125" customWidth="1"/>
    <col min="15364" max="15364" width="8.28515625" bestFit="1" customWidth="1"/>
    <col min="15366" max="15366" width="7.28515625" customWidth="1"/>
    <col min="15367" max="15368" width="7.140625" customWidth="1"/>
    <col min="15369" max="15369" width="7.85546875" customWidth="1"/>
    <col min="15370" max="15371" width="7.7109375" customWidth="1"/>
    <col min="15372" max="15372" width="7.28515625" customWidth="1"/>
    <col min="15373" max="15373" width="7.85546875" customWidth="1"/>
    <col min="15374" max="15374" width="6.85546875" customWidth="1"/>
    <col min="15375" max="15375" width="6" customWidth="1"/>
    <col min="15377" max="15377" width="9.7109375" customWidth="1"/>
    <col min="15618" max="15618" width="11.42578125" customWidth="1"/>
    <col min="15619" max="15619" width="8.42578125" customWidth="1"/>
    <col min="15620" max="15620" width="8.28515625" bestFit="1" customWidth="1"/>
    <col min="15622" max="15622" width="7.28515625" customWidth="1"/>
    <col min="15623" max="15624" width="7.140625" customWidth="1"/>
    <col min="15625" max="15625" width="7.85546875" customWidth="1"/>
    <col min="15626" max="15627" width="7.7109375" customWidth="1"/>
    <col min="15628" max="15628" width="7.28515625" customWidth="1"/>
    <col min="15629" max="15629" width="7.85546875" customWidth="1"/>
    <col min="15630" max="15630" width="6.85546875" customWidth="1"/>
    <col min="15631" max="15631" width="6" customWidth="1"/>
    <col min="15633" max="15633" width="9.7109375" customWidth="1"/>
    <col min="15874" max="15874" width="11.42578125" customWidth="1"/>
    <col min="15875" max="15875" width="8.42578125" customWidth="1"/>
    <col min="15876" max="15876" width="8.28515625" bestFit="1" customWidth="1"/>
    <col min="15878" max="15878" width="7.28515625" customWidth="1"/>
    <col min="15879" max="15880" width="7.140625" customWidth="1"/>
    <col min="15881" max="15881" width="7.85546875" customWidth="1"/>
    <col min="15882" max="15883" width="7.7109375" customWidth="1"/>
    <col min="15884" max="15884" width="7.28515625" customWidth="1"/>
    <col min="15885" max="15885" width="7.85546875" customWidth="1"/>
    <col min="15886" max="15886" width="6.85546875" customWidth="1"/>
    <col min="15887" max="15887" width="6" customWidth="1"/>
    <col min="15889" max="15889" width="9.7109375" customWidth="1"/>
    <col min="16130" max="16130" width="11.42578125" customWidth="1"/>
    <col min="16131" max="16131" width="8.42578125" customWidth="1"/>
    <col min="16132" max="16132" width="8.28515625" bestFit="1" customWidth="1"/>
    <col min="16134" max="16134" width="7.28515625" customWidth="1"/>
    <col min="16135" max="16136" width="7.140625" customWidth="1"/>
    <col min="16137" max="16137" width="7.85546875" customWidth="1"/>
    <col min="16138" max="16139" width="7.7109375" customWidth="1"/>
    <col min="16140" max="16140" width="7.28515625" customWidth="1"/>
    <col min="16141" max="16141" width="7.85546875" customWidth="1"/>
    <col min="16142" max="16142" width="6.85546875" customWidth="1"/>
    <col min="16143" max="16143" width="6" customWidth="1"/>
    <col min="16145" max="16145" width="9.7109375" customWidth="1"/>
  </cols>
  <sheetData>
    <row r="1" spans="1:25" ht="17.25" thickBot="1">
      <c r="A1" s="1" t="s">
        <v>0</v>
      </c>
      <c r="B1" s="2" t="s">
        <v>1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4" t="s">
        <v>2</v>
      </c>
      <c r="I1" s="5" t="s">
        <v>3</v>
      </c>
      <c r="J1" s="6" t="s">
        <v>4</v>
      </c>
      <c r="K1" s="7" t="s">
        <v>5</v>
      </c>
      <c r="L1" s="8" t="s">
        <v>6</v>
      </c>
      <c r="M1" s="108" t="s">
        <v>43</v>
      </c>
      <c r="N1" s="9" t="s">
        <v>7</v>
      </c>
      <c r="O1" s="8" t="s">
        <v>8</v>
      </c>
      <c r="P1" s="10"/>
      <c r="Q1" s="11" t="s">
        <v>29</v>
      </c>
      <c r="Y1" s="12"/>
    </row>
    <row r="2" spans="1:25" hidden="1">
      <c r="A2" s="13">
        <v>1</v>
      </c>
      <c r="B2" s="14">
        <v>1</v>
      </c>
      <c r="C2" s="97">
        <v>205</v>
      </c>
      <c r="D2" s="97">
        <v>202</v>
      </c>
      <c r="E2" s="97">
        <v>204</v>
      </c>
      <c r="F2" s="97">
        <v>207</v>
      </c>
      <c r="G2" s="97">
        <v>205</v>
      </c>
      <c r="H2" s="16">
        <f>AVERAGE(C2:G2)</f>
        <v>204.6</v>
      </c>
      <c r="I2" s="137">
        <f>MAX(C2:G2)-MIN(C2:G2)</f>
        <v>5</v>
      </c>
      <c r="J2" s="109">
        <v>195.8125811132727</v>
      </c>
      <c r="K2" s="110">
        <v>204.67884745815581</v>
      </c>
      <c r="L2" s="110">
        <v>200.24571428571426</v>
      </c>
      <c r="M2" s="110">
        <v>0</v>
      </c>
      <c r="N2" s="110">
        <v>16.255285714285716</v>
      </c>
      <c r="O2" s="111">
        <v>7.6857142857142859</v>
      </c>
      <c r="P2" s="19"/>
      <c r="X2" t="s">
        <v>5</v>
      </c>
    </row>
    <row r="3" spans="1:25" hidden="1">
      <c r="B3" s="14">
        <v>2</v>
      </c>
      <c r="C3" s="97">
        <v>202</v>
      </c>
      <c r="D3" s="97">
        <v>196</v>
      </c>
      <c r="E3" s="97">
        <v>201</v>
      </c>
      <c r="F3" s="97">
        <v>198</v>
      </c>
      <c r="G3" s="97">
        <v>202</v>
      </c>
      <c r="H3" s="16">
        <f t="shared" ref="H3:H52" si="0">AVERAGE(C3:G3)</f>
        <v>199.8</v>
      </c>
      <c r="I3" s="137">
        <f t="shared" ref="I3:I52" si="1">MAX(C3:G3)-MIN(C3:G3)</f>
        <v>6</v>
      </c>
      <c r="J3" s="112">
        <v>195.8125811132727</v>
      </c>
      <c r="K3" s="113">
        <v>204.67884745815581</v>
      </c>
      <c r="L3" s="113">
        <v>200.24571428571426</v>
      </c>
      <c r="M3" s="113">
        <v>0</v>
      </c>
      <c r="N3" s="113">
        <v>16.255285714285716</v>
      </c>
      <c r="O3" s="114">
        <v>7.6857142857142859</v>
      </c>
      <c r="P3" s="19"/>
    </row>
    <row r="4" spans="1:25" hidden="1">
      <c r="B4" s="14">
        <v>3</v>
      </c>
      <c r="C4" s="97">
        <v>201</v>
      </c>
      <c r="D4" s="97">
        <v>202</v>
      </c>
      <c r="E4" s="97">
        <v>199</v>
      </c>
      <c r="F4" s="97">
        <v>197</v>
      </c>
      <c r="G4" s="97">
        <v>196</v>
      </c>
      <c r="H4" s="16">
        <f t="shared" si="0"/>
        <v>199</v>
      </c>
      <c r="I4" s="137">
        <f t="shared" si="1"/>
        <v>6</v>
      </c>
      <c r="J4" s="112">
        <v>195.8125811132727</v>
      </c>
      <c r="K4" s="113">
        <v>204.67884745815581</v>
      </c>
      <c r="L4" s="113">
        <v>200.24571428571426</v>
      </c>
      <c r="M4" s="113">
        <v>0</v>
      </c>
      <c r="N4" s="113">
        <v>16.255285714285716</v>
      </c>
      <c r="O4" s="114">
        <v>7.6857142857142859</v>
      </c>
      <c r="P4" s="19"/>
    </row>
    <row r="5" spans="1:25" hidden="1">
      <c r="B5" s="14">
        <v>4</v>
      </c>
      <c r="C5" s="97">
        <v>205</v>
      </c>
      <c r="D5" s="97">
        <v>203</v>
      </c>
      <c r="E5" s="97">
        <v>196</v>
      </c>
      <c r="F5" s="97">
        <v>201</v>
      </c>
      <c r="G5" s="97">
        <v>197</v>
      </c>
      <c r="H5" s="16">
        <f t="shared" si="0"/>
        <v>200.4</v>
      </c>
      <c r="I5" s="137">
        <f t="shared" si="1"/>
        <v>9</v>
      </c>
      <c r="J5" s="112">
        <v>195.8125811132727</v>
      </c>
      <c r="K5" s="113">
        <v>204.67884745815581</v>
      </c>
      <c r="L5" s="113">
        <v>200.24571428571426</v>
      </c>
      <c r="M5" s="113">
        <v>0</v>
      </c>
      <c r="N5" s="113">
        <v>16.255285714285716</v>
      </c>
      <c r="O5" s="114">
        <v>7.6857142857142859</v>
      </c>
      <c r="P5" s="19"/>
    </row>
    <row r="6" spans="1:25" hidden="1">
      <c r="B6" s="14">
        <v>5</v>
      </c>
      <c r="C6" s="97">
        <v>199</v>
      </c>
      <c r="D6" s="97">
        <v>196</v>
      </c>
      <c r="E6" s="97">
        <v>201</v>
      </c>
      <c r="F6" s="97">
        <v>200</v>
      </c>
      <c r="G6" s="97">
        <v>195</v>
      </c>
      <c r="H6" s="16">
        <f t="shared" si="0"/>
        <v>198.2</v>
      </c>
      <c r="I6" s="137">
        <f t="shared" si="1"/>
        <v>6</v>
      </c>
      <c r="J6" s="112">
        <v>195.8125811132727</v>
      </c>
      <c r="K6" s="113">
        <v>204.67884745815581</v>
      </c>
      <c r="L6" s="113">
        <v>200.24571428571426</v>
      </c>
      <c r="M6" s="113">
        <v>0</v>
      </c>
      <c r="N6" s="113">
        <v>16.255285714285716</v>
      </c>
      <c r="O6" s="114">
        <v>7.6857142857142859</v>
      </c>
      <c r="P6" s="19"/>
    </row>
    <row r="7" spans="1:25" hidden="1">
      <c r="B7" s="118">
        <v>6</v>
      </c>
      <c r="C7" s="119">
        <v>203</v>
      </c>
      <c r="D7" s="119">
        <v>198</v>
      </c>
      <c r="E7" s="119">
        <v>192</v>
      </c>
      <c r="F7" s="119">
        <v>217</v>
      </c>
      <c r="G7" s="119">
        <v>196</v>
      </c>
      <c r="H7" s="120">
        <f t="shared" si="0"/>
        <v>201.2</v>
      </c>
      <c r="I7" s="138">
        <f t="shared" si="1"/>
        <v>25</v>
      </c>
      <c r="J7" s="121">
        <v>195.8125811132727</v>
      </c>
      <c r="K7" s="122">
        <v>204.67884745815581</v>
      </c>
      <c r="L7" s="122">
        <v>200.24571428571426</v>
      </c>
      <c r="M7" s="122">
        <v>0</v>
      </c>
      <c r="N7" s="122">
        <v>16.255285714285716</v>
      </c>
      <c r="O7" s="123">
        <v>7.6857142857142859</v>
      </c>
      <c r="P7" s="19"/>
    </row>
    <row r="8" spans="1:25" hidden="1">
      <c r="B8" s="14">
        <v>7</v>
      </c>
      <c r="C8" s="97">
        <v>202</v>
      </c>
      <c r="D8" s="97">
        <v>202</v>
      </c>
      <c r="E8" s="97">
        <v>198</v>
      </c>
      <c r="F8" s="97">
        <v>203</v>
      </c>
      <c r="G8" s="97">
        <v>202</v>
      </c>
      <c r="H8" s="16">
        <f t="shared" si="0"/>
        <v>201.4</v>
      </c>
      <c r="I8" s="137">
        <f t="shared" si="1"/>
        <v>5</v>
      </c>
      <c r="J8" s="112">
        <v>195.8125811132727</v>
      </c>
      <c r="K8" s="113">
        <v>204.67884745815581</v>
      </c>
      <c r="L8" s="113">
        <v>200.24571428571426</v>
      </c>
      <c r="M8" s="113">
        <v>0</v>
      </c>
      <c r="N8" s="113">
        <v>16.255285714285716</v>
      </c>
      <c r="O8" s="114">
        <v>7.6857142857142859</v>
      </c>
      <c r="P8" s="19"/>
      <c r="X8" t="s">
        <v>4</v>
      </c>
    </row>
    <row r="9" spans="1:25" hidden="1">
      <c r="B9" s="14">
        <v>8</v>
      </c>
      <c r="C9" s="97">
        <v>197</v>
      </c>
      <c r="D9" s="97">
        <v>196</v>
      </c>
      <c r="E9" s="97">
        <v>196</v>
      </c>
      <c r="F9" s="97">
        <v>200</v>
      </c>
      <c r="G9" s="97">
        <v>204</v>
      </c>
      <c r="H9" s="16">
        <f t="shared" si="0"/>
        <v>198.6</v>
      </c>
      <c r="I9" s="137">
        <f t="shared" si="1"/>
        <v>8</v>
      </c>
      <c r="J9" s="112">
        <v>195.8125811132727</v>
      </c>
      <c r="K9" s="113">
        <v>204.67884745815581</v>
      </c>
      <c r="L9" s="113">
        <v>200.24571428571426</v>
      </c>
      <c r="M9" s="113">
        <v>0</v>
      </c>
      <c r="N9" s="113">
        <v>16.255285714285716</v>
      </c>
      <c r="O9" s="114">
        <v>7.6857142857142859</v>
      </c>
      <c r="P9" s="19"/>
    </row>
    <row r="10" spans="1:25" hidden="1">
      <c r="B10" s="14">
        <v>9</v>
      </c>
      <c r="C10" s="97">
        <v>199</v>
      </c>
      <c r="D10" s="97">
        <v>200</v>
      </c>
      <c r="E10" s="97">
        <v>204</v>
      </c>
      <c r="F10" s="97">
        <v>196</v>
      </c>
      <c r="G10" s="97">
        <v>202</v>
      </c>
      <c r="H10" s="16">
        <f t="shared" si="0"/>
        <v>200.2</v>
      </c>
      <c r="I10" s="137">
        <f t="shared" si="1"/>
        <v>8</v>
      </c>
      <c r="J10" s="112">
        <v>195.8125811132727</v>
      </c>
      <c r="K10" s="113">
        <v>204.67884745815581</v>
      </c>
      <c r="L10" s="113">
        <v>200.24571428571426</v>
      </c>
      <c r="M10" s="113">
        <v>0</v>
      </c>
      <c r="N10" s="113">
        <v>16.255285714285716</v>
      </c>
      <c r="O10" s="114">
        <v>7.6857142857142859</v>
      </c>
      <c r="P10" s="19"/>
    </row>
    <row r="11" spans="1:25" hidden="1">
      <c r="B11" s="14">
        <v>10</v>
      </c>
      <c r="C11" s="97">
        <v>202</v>
      </c>
      <c r="D11" s="107">
        <v>196</v>
      </c>
      <c r="E11" s="97">
        <v>204</v>
      </c>
      <c r="F11" s="97">
        <v>195</v>
      </c>
      <c r="G11" s="97">
        <v>197</v>
      </c>
      <c r="H11" s="16">
        <f t="shared" si="0"/>
        <v>198.8</v>
      </c>
      <c r="I11" s="137">
        <f t="shared" si="1"/>
        <v>9</v>
      </c>
      <c r="J11" s="112">
        <v>195.8125811132727</v>
      </c>
      <c r="K11" s="113">
        <v>204.67884745815581</v>
      </c>
      <c r="L11" s="113">
        <v>200.24571428571426</v>
      </c>
      <c r="M11" s="113">
        <v>0</v>
      </c>
      <c r="N11" s="113">
        <v>16.255285714285716</v>
      </c>
      <c r="O11" s="114">
        <v>7.6857142857142859</v>
      </c>
      <c r="P11" s="19"/>
    </row>
    <row r="12" spans="1:25" hidden="1">
      <c r="B12" s="14">
        <v>11</v>
      </c>
      <c r="C12" s="97">
        <v>205</v>
      </c>
      <c r="D12" s="97">
        <v>204</v>
      </c>
      <c r="E12" s="97">
        <v>202</v>
      </c>
      <c r="F12" s="97">
        <v>207</v>
      </c>
      <c r="G12" s="97">
        <v>205</v>
      </c>
      <c r="H12" s="16">
        <f t="shared" si="0"/>
        <v>204.6</v>
      </c>
      <c r="I12" s="137">
        <f t="shared" si="1"/>
        <v>5</v>
      </c>
      <c r="J12" s="112">
        <v>195.8125811132727</v>
      </c>
      <c r="K12" s="113">
        <v>204.67884745815581</v>
      </c>
      <c r="L12" s="113">
        <v>200.24571428571426</v>
      </c>
      <c r="M12" s="113">
        <v>0</v>
      </c>
      <c r="N12" s="113">
        <v>16.255285714285716</v>
      </c>
      <c r="O12" s="114">
        <v>7.6857142857142859</v>
      </c>
      <c r="P12" s="19"/>
    </row>
    <row r="13" spans="1:25" hidden="1">
      <c r="B13" s="14">
        <v>12</v>
      </c>
      <c r="C13" s="97">
        <v>200</v>
      </c>
      <c r="D13" s="97">
        <v>201</v>
      </c>
      <c r="E13" s="97">
        <v>199</v>
      </c>
      <c r="F13" s="97">
        <v>200</v>
      </c>
      <c r="G13" s="97">
        <v>201</v>
      </c>
      <c r="H13" s="16">
        <f t="shared" si="0"/>
        <v>200.2</v>
      </c>
      <c r="I13" s="137">
        <f t="shared" si="1"/>
        <v>2</v>
      </c>
      <c r="J13" s="112">
        <v>195.8125811132727</v>
      </c>
      <c r="K13" s="113">
        <v>204.67884745815581</v>
      </c>
      <c r="L13" s="113">
        <v>200.24571428571426</v>
      </c>
      <c r="M13" s="113">
        <v>0</v>
      </c>
      <c r="N13" s="113">
        <v>16.255285714285716</v>
      </c>
      <c r="O13" s="114">
        <v>7.6857142857142859</v>
      </c>
      <c r="P13" s="19"/>
    </row>
    <row r="14" spans="1:25" hidden="1">
      <c r="B14" s="14">
        <v>13</v>
      </c>
      <c r="C14" s="97">
        <v>205</v>
      </c>
      <c r="D14" s="97">
        <v>196</v>
      </c>
      <c r="E14" s="97">
        <v>201</v>
      </c>
      <c r="F14" s="97">
        <v>197</v>
      </c>
      <c r="G14" s="97">
        <v>198</v>
      </c>
      <c r="H14" s="16">
        <f t="shared" si="0"/>
        <v>199.4</v>
      </c>
      <c r="I14" s="137">
        <f t="shared" si="1"/>
        <v>9</v>
      </c>
      <c r="J14" s="112">
        <v>195.8125811132727</v>
      </c>
      <c r="K14" s="113">
        <v>204.67884745815581</v>
      </c>
      <c r="L14" s="113">
        <v>200.24571428571426</v>
      </c>
      <c r="M14" s="113">
        <v>0</v>
      </c>
      <c r="N14" s="113">
        <v>16.255285714285716</v>
      </c>
      <c r="O14" s="114">
        <v>7.6857142857142859</v>
      </c>
      <c r="P14" s="19"/>
    </row>
    <row r="15" spans="1:25" hidden="1">
      <c r="B15" s="14">
        <v>14</v>
      </c>
      <c r="C15" s="97">
        <v>202</v>
      </c>
      <c r="D15" s="97">
        <v>199</v>
      </c>
      <c r="E15" s="97">
        <v>200</v>
      </c>
      <c r="F15" s="97">
        <v>198</v>
      </c>
      <c r="G15" s="97">
        <v>200</v>
      </c>
      <c r="H15" s="16">
        <f t="shared" si="0"/>
        <v>199.8</v>
      </c>
      <c r="I15" s="137">
        <f t="shared" si="1"/>
        <v>4</v>
      </c>
      <c r="J15" s="112">
        <v>195.8125811132727</v>
      </c>
      <c r="K15" s="113">
        <v>204.67884745815581</v>
      </c>
      <c r="L15" s="113">
        <v>200.24571428571426</v>
      </c>
      <c r="M15" s="113">
        <v>0</v>
      </c>
      <c r="N15" s="113">
        <v>16.255285714285716</v>
      </c>
      <c r="O15" s="114">
        <v>7.6857142857142859</v>
      </c>
      <c r="P15" s="19"/>
      <c r="X15" t="s">
        <v>5</v>
      </c>
    </row>
    <row r="16" spans="1:25" hidden="1">
      <c r="B16" s="14">
        <v>15</v>
      </c>
      <c r="C16" s="97">
        <v>200</v>
      </c>
      <c r="D16" s="97">
        <v>200</v>
      </c>
      <c r="E16" s="97">
        <v>201</v>
      </c>
      <c r="F16" s="97">
        <v>205</v>
      </c>
      <c r="G16" s="97">
        <v>201</v>
      </c>
      <c r="H16" s="16">
        <f t="shared" si="0"/>
        <v>201.4</v>
      </c>
      <c r="I16" s="137">
        <f t="shared" si="1"/>
        <v>5</v>
      </c>
      <c r="J16" s="112">
        <v>195.8125811132727</v>
      </c>
      <c r="K16" s="113">
        <v>204.67884745815581</v>
      </c>
      <c r="L16" s="113">
        <v>200.24571428571426</v>
      </c>
      <c r="M16" s="113">
        <v>0</v>
      </c>
      <c r="N16" s="113">
        <v>16.255285714285716</v>
      </c>
      <c r="O16" s="114">
        <v>7.6857142857142859</v>
      </c>
      <c r="P16" s="19"/>
    </row>
    <row r="17" spans="2:24" customFormat="1" hidden="1">
      <c r="B17" s="118">
        <v>16</v>
      </c>
      <c r="C17" s="119">
        <v>201</v>
      </c>
      <c r="D17" s="119">
        <v>187</v>
      </c>
      <c r="E17" s="119">
        <v>209</v>
      </c>
      <c r="F17" s="119">
        <v>202</v>
      </c>
      <c r="G17" s="119">
        <v>200</v>
      </c>
      <c r="H17" s="120">
        <f t="shared" si="0"/>
        <v>199.8</v>
      </c>
      <c r="I17" s="138">
        <f t="shared" si="1"/>
        <v>22</v>
      </c>
      <c r="J17" s="121">
        <v>195.8125811132727</v>
      </c>
      <c r="K17" s="122">
        <v>204.67884745815581</v>
      </c>
      <c r="L17" s="122">
        <v>200.24571428571426</v>
      </c>
      <c r="M17" s="122">
        <v>0</v>
      </c>
      <c r="N17" s="122">
        <v>16.255285714285716</v>
      </c>
      <c r="O17" s="123">
        <v>7.6857142857142859</v>
      </c>
      <c r="P17" s="19"/>
    </row>
    <row r="18" spans="2:24" customFormat="1" hidden="1">
      <c r="B18" s="14">
        <v>17</v>
      </c>
      <c r="C18" s="97">
        <v>202</v>
      </c>
      <c r="D18" s="97">
        <v>202</v>
      </c>
      <c r="E18" s="97">
        <v>204</v>
      </c>
      <c r="F18" s="97">
        <v>198</v>
      </c>
      <c r="G18" s="97">
        <v>203</v>
      </c>
      <c r="H18" s="16">
        <f t="shared" si="0"/>
        <v>201.8</v>
      </c>
      <c r="I18" s="137">
        <f t="shared" si="1"/>
        <v>6</v>
      </c>
      <c r="J18" s="112">
        <v>195.8125811132727</v>
      </c>
      <c r="K18" s="113">
        <v>204.67884745815581</v>
      </c>
      <c r="L18" s="113">
        <v>200.24571428571426</v>
      </c>
      <c r="M18" s="113">
        <v>0</v>
      </c>
      <c r="N18" s="113">
        <v>16.255285714285716</v>
      </c>
      <c r="O18" s="114">
        <v>7.6857142857142859</v>
      </c>
      <c r="P18" s="19"/>
    </row>
    <row r="19" spans="2:24" customFormat="1" hidden="1">
      <c r="B19" s="14">
        <v>18</v>
      </c>
      <c r="C19" s="97">
        <v>201</v>
      </c>
      <c r="D19" s="97">
        <v>198</v>
      </c>
      <c r="E19" s="97">
        <v>204</v>
      </c>
      <c r="F19" s="97">
        <v>201</v>
      </c>
      <c r="G19" s="97">
        <v>201</v>
      </c>
      <c r="H19" s="16">
        <f t="shared" si="0"/>
        <v>201</v>
      </c>
      <c r="I19" s="137">
        <f t="shared" si="1"/>
        <v>6</v>
      </c>
      <c r="J19" s="112">
        <v>195.8125811132727</v>
      </c>
      <c r="K19" s="113">
        <v>204.67884745815581</v>
      </c>
      <c r="L19" s="113">
        <v>200.24571428571426</v>
      </c>
      <c r="M19" s="113">
        <v>0</v>
      </c>
      <c r="N19" s="113">
        <v>16.255285714285716</v>
      </c>
      <c r="O19" s="114">
        <v>7.6857142857142859</v>
      </c>
      <c r="P19" s="19"/>
      <c r="X19" t="s">
        <v>10</v>
      </c>
    </row>
    <row r="20" spans="2:24" customFormat="1" hidden="1">
      <c r="B20" s="14">
        <v>19</v>
      </c>
      <c r="C20" s="97">
        <v>207</v>
      </c>
      <c r="D20" s="97">
        <v>206</v>
      </c>
      <c r="E20" s="97">
        <v>194</v>
      </c>
      <c r="F20" s="97">
        <v>197</v>
      </c>
      <c r="G20" s="97">
        <v>201</v>
      </c>
      <c r="H20" s="16">
        <f t="shared" si="0"/>
        <v>201</v>
      </c>
      <c r="I20" s="137">
        <f t="shared" si="1"/>
        <v>13</v>
      </c>
      <c r="J20" s="112">
        <v>195.8125811132727</v>
      </c>
      <c r="K20" s="113">
        <v>204.67884745815581</v>
      </c>
      <c r="L20" s="113">
        <v>200.24571428571426</v>
      </c>
      <c r="M20" s="113">
        <v>0</v>
      </c>
      <c r="N20" s="113">
        <v>16.255285714285716</v>
      </c>
      <c r="O20" s="114">
        <v>7.6857142857142859</v>
      </c>
      <c r="P20" s="19"/>
    </row>
    <row r="21" spans="2:24" customFormat="1" hidden="1">
      <c r="B21" s="14">
        <v>20</v>
      </c>
      <c r="C21" s="97">
        <v>200</v>
      </c>
      <c r="D21" s="97">
        <v>204</v>
      </c>
      <c r="E21" s="97">
        <v>198</v>
      </c>
      <c r="F21" s="97">
        <v>199</v>
      </c>
      <c r="G21" s="97">
        <v>199</v>
      </c>
      <c r="H21" s="16">
        <f t="shared" si="0"/>
        <v>200</v>
      </c>
      <c r="I21" s="137">
        <f t="shared" si="1"/>
        <v>6</v>
      </c>
      <c r="J21" s="112">
        <v>195.8125811132727</v>
      </c>
      <c r="K21" s="113">
        <v>204.67884745815581</v>
      </c>
      <c r="L21" s="113">
        <v>200.24571428571426</v>
      </c>
      <c r="M21" s="113">
        <v>0</v>
      </c>
      <c r="N21" s="113">
        <v>16.255285714285716</v>
      </c>
      <c r="O21" s="114">
        <v>7.6857142857142859</v>
      </c>
      <c r="P21" s="19"/>
    </row>
    <row r="22" spans="2:24" customFormat="1" hidden="1">
      <c r="B22" s="14">
        <v>21</v>
      </c>
      <c r="C22" s="97">
        <v>203</v>
      </c>
      <c r="D22" s="97">
        <v>200</v>
      </c>
      <c r="E22" s="97">
        <v>204</v>
      </c>
      <c r="F22" s="97">
        <v>199</v>
      </c>
      <c r="G22" s="97">
        <v>200</v>
      </c>
      <c r="H22" s="16">
        <f>AVERAGE(C22:G22)</f>
        <v>201.2</v>
      </c>
      <c r="I22" s="137">
        <f t="shared" si="1"/>
        <v>5</v>
      </c>
      <c r="J22" s="112">
        <v>195.8125811132727</v>
      </c>
      <c r="K22" s="113">
        <v>204.67884745815581</v>
      </c>
      <c r="L22" s="113">
        <v>200.24571428571426</v>
      </c>
      <c r="M22" s="113">
        <v>0</v>
      </c>
      <c r="N22" s="113">
        <v>16.255285714285716</v>
      </c>
      <c r="O22" s="114">
        <v>7.6857142857142859</v>
      </c>
      <c r="P22" s="19"/>
    </row>
    <row r="23" spans="2:24" customFormat="1" hidden="1">
      <c r="B23" s="14">
        <v>22</v>
      </c>
      <c r="C23" s="97">
        <v>196</v>
      </c>
      <c r="D23" s="97">
        <v>203</v>
      </c>
      <c r="E23" s="97">
        <v>197</v>
      </c>
      <c r="F23" s="97">
        <v>201</v>
      </c>
      <c r="G23" s="97">
        <v>194</v>
      </c>
      <c r="H23" s="16">
        <f t="shared" si="0"/>
        <v>198.2</v>
      </c>
      <c r="I23" s="137">
        <f t="shared" si="1"/>
        <v>9</v>
      </c>
      <c r="J23" s="112">
        <v>195.8125811132727</v>
      </c>
      <c r="K23" s="113">
        <v>204.67884745815581</v>
      </c>
      <c r="L23" s="113">
        <v>200.24571428571426</v>
      </c>
      <c r="M23" s="113">
        <v>0</v>
      </c>
      <c r="N23" s="113">
        <v>16.255285714285716</v>
      </c>
      <c r="O23" s="114">
        <v>7.6857142857142859</v>
      </c>
      <c r="P23" s="19"/>
    </row>
    <row r="24" spans="2:24" customFormat="1" hidden="1">
      <c r="B24" s="14">
        <v>23</v>
      </c>
      <c r="C24" s="97">
        <v>197</v>
      </c>
      <c r="D24" s="97">
        <v>199</v>
      </c>
      <c r="E24" s="97">
        <v>203</v>
      </c>
      <c r="F24" s="97">
        <v>200</v>
      </c>
      <c r="G24" s="97">
        <v>196</v>
      </c>
      <c r="H24" s="16">
        <f t="shared" si="0"/>
        <v>199</v>
      </c>
      <c r="I24" s="137">
        <f t="shared" si="1"/>
        <v>7</v>
      </c>
      <c r="J24" s="112">
        <v>195.8125811132727</v>
      </c>
      <c r="K24" s="113">
        <v>204.67884745815581</v>
      </c>
      <c r="L24" s="113">
        <v>200.24571428571426</v>
      </c>
      <c r="M24" s="113">
        <v>0</v>
      </c>
      <c r="N24" s="113">
        <v>16.255285714285716</v>
      </c>
      <c r="O24" s="114">
        <v>7.6857142857142859</v>
      </c>
      <c r="P24" s="19"/>
    </row>
    <row r="25" spans="2:24" customFormat="1" hidden="1">
      <c r="B25" s="14">
        <v>24</v>
      </c>
      <c r="C25" s="97">
        <v>201</v>
      </c>
      <c r="D25" s="97">
        <v>197</v>
      </c>
      <c r="E25" s="97">
        <v>196</v>
      </c>
      <c r="F25" s="97">
        <v>199</v>
      </c>
      <c r="G25" s="97">
        <v>207</v>
      </c>
      <c r="H25" s="16">
        <f t="shared" si="0"/>
        <v>200</v>
      </c>
      <c r="I25" s="137">
        <f t="shared" si="1"/>
        <v>11</v>
      </c>
      <c r="J25" s="112">
        <v>195.8125811132727</v>
      </c>
      <c r="K25" s="113">
        <v>204.67884745815581</v>
      </c>
      <c r="L25" s="113">
        <v>200.24571428571426</v>
      </c>
      <c r="M25" s="113">
        <v>0</v>
      </c>
      <c r="N25" s="113">
        <v>16.255285714285716</v>
      </c>
      <c r="O25" s="114">
        <v>7.6857142857142859</v>
      </c>
      <c r="P25" s="19"/>
    </row>
    <row r="26" spans="2:24" customFormat="1" hidden="1">
      <c r="B26" s="14">
        <v>25</v>
      </c>
      <c r="C26" s="97">
        <v>204</v>
      </c>
      <c r="D26" s="97">
        <v>196</v>
      </c>
      <c r="E26" s="97">
        <v>201</v>
      </c>
      <c r="F26" s="97">
        <v>199</v>
      </c>
      <c r="G26" s="97">
        <v>197</v>
      </c>
      <c r="H26" s="16">
        <f t="shared" si="0"/>
        <v>199.4</v>
      </c>
      <c r="I26" s="137">
        <f t="shared" si="1"/>
        <v>8</v>
      </c>
      <c r="J26" s="112">
        <v>195.8125811132727</v>
      </c>
      <c r="K26" s="113">
        <v>204.67884745815581</v>
      </c>
      <c r="L26" s="113">
        <v>200.24571428571426</v>
      </c>
      <c r="M26" s="113">
        <v>0</v>
      </c>
      <c r="N26" s="113">
        <v>16.255285714285716</v>
      </c>
      <c r="O26" s="114">
        <v>7.6857142857142859</v>
      </c>
      <c r="P26" s="19"/>
    </row>
    <row r="27" spans="2:24" customFormat="1" hidden="1">
      <c r="B27" s="14">
        <v>26</v>
      </c>
      <c r="C27" s="97">
        <v>206</v>
      </c>
      <c r="D27" s="97">
        <v>206</v>
      </c>
      <c r="E27" s="97">
        <v>199</v>
      </c>
      <c r="F27" s="97">
        <v>200</v>
      </c>
      <c r="G27" s="97">
        <v>203</v>
      </c>
      <c r="H27" s="16">
        <f t="shared" si="0"/>
        <v>202.8</v>
      </c>
      <c r="I27" s="137">
        <f t="shared" si="1"/>
        <v>7</v>
      </c>
      <c r="J27" s="112">
        <v>195.8125811132727</v>
      </c>
      <c r="K27" s="113">
        <v>204.67884745815581</v>
      </c>
      <c r="L27" s="113">
        <v>200.24571428571426</v>
      </c>
      <c r="M27" s="113">
        <v>0</v>
      </c>
      <c r="N27" s="113">
        <v>16.255285714285716</v>
      </c>
      <c r="O27" s="114">
        <v>7.6857142857142859</v>
      </c>
      <c r="P27" s="19"/>
    </row>
    <row r="28" spans="2:24" customFormat="1" hidden="1">
      <c r="B28" s="14">
        <v>27</v>
      </c>
      <c r="C28" s="97">
        <v>204</v>
      </c>
      <c r="D28" s="97">
        <v>203</v>
      </c>
      <c r="E28" s="97">
        <v>199</v>
      </c>
      <c r="F28" s="97">
        <v>199</v>
      </c>
      <c r="G28" s="97">
        <v>197</v>
      </c>
      <c r="H28" s="16">
        <f t="shared" si="0"/>
        <v>200.4</v>
      </c>
      <c r="I28" s="137">
        <f t="shared" si="1"/>
        <v>7</v>
      </c>
      <c r="J28" s="112">
        <v>195.8125811132727</v>
      </c>
      <c r="K28" s="113">
        <v>204.67884745815581</v>
      </c>
      <c r="L28" s="113">
        <v>200.24571428571426</v>
      </c>
      <c r="M28" s="113">
        <v>0</v>
      </c>
      <c r="N28" s="113">
        <v>16.255285714285716</v>
      </c>
      <c r="O28" s="114">
        <v>7.6857142857142859</v>
      </c>
      <c r="P28" s="19"/>
    </row>
    <row r="29" spans="2:24" customFormat="1" hidden="1">
      <c r="B29" s="14">
        <v>28</v>
      </c>
      <c r="C29" s="97">
        <v>199</v>
      </c>
      <c r="D29" s="97">
        <v>201</v>
      </c>
      <c r="E29" s="97">
        <v>201</v>
      </c>
      <c r="F29" s="97">
        <v>194</v>
      </c>
      <c r="G29" s="97">
        <v>200</v>
      </c>
      <c r="H29" s="16">
        <f t="shared" si="0"/>
        <v>199</v>
      </c>
      <c r="I29" s="137">
        <f t="shared" si="1"/>
        <v>7</v>
      </c>
      <c r="J29" s="112">
        <v>195.8125811132727</v>
      </c>
      <c r="K29" s="113">
        <v>204.67884745815581</v>
      </c>
      <c r="L29" s="113">
        <v>200.24571428571426</v>
      </c>
      <c r="M29" s="113">
        <v>0</v>
      </c>
      <c r="N29" s="113">
        <v>16.255285714285716</v>
      </c>
      <c r="O29" s="114">
        <v>7.6857142857142859</v>
      </c>
      <c r="P29" s="19"/>
    </row>
    <row r="30" spans="2:24" customFormat="1" hidden="1">
      <c r="B30" s="14">
        <v>29</v>
      </c>
      <c r="C30" s="97">
        <v>201</v>
      </c>
      <c r="D30" s="97">
        <v>196</v>
      </c>
      <c r="E30" s="97">
        <v>197</v>
      </c>
      <c r="F30" s="97">
        <v>204</v>
      </c>
      <c r="G30" s="97">
        <v>200</v>
      </c>
      <c r="H30" s="16">
        <f t="shared" si="0"/>
        <v>199.6</v>
      </c>
      <c r="I30" s="137">
        <f t="shared" si="1"/>
        <v>8</v>
      </c>
      <c r="J30" s="112">
        <v>195.8125811132727</v>
      </c>
      <c r="K30" s="113">
        <v>204.67884745815581</v>
      </c>
      <c r="L30" s="113">
        <v>200.24571428571426</v>
      </c>
      <c r="M30" s="113">
        <v>0</v>
      </c>
      <c r="N30" s="113">
        <v>16.255285714285716</v>
      </c>
      <c r="O30" s="114">
        <v>7.6857142857142859</v>
      </c>
      <c r="P30" s="19"/>
    </row>
    <row r="31" spans="2:24" customFormat="1" hidden="1">
      <c r="B31" s="14">
        <v>30</v>
      </c>
      <c r="C31" s="97">
        <v>203</v>
      </c>
      <c r="D31" s="97">
        <v>206</v>
      </c>
      <c r="E31" s="97">
        <v>201</v>
      </c>
      <c r="F31" s="97">
        <v>196</v>
      </c>
      <c r="G31" s="97">
        <v>201</v>
      </c>
      <c r="H31" s="16">
        <f t="shared" si="0"/>
        <v>201.4</v>
      </c>
      <c r="I31" s="137">
        <f t="shared" si="1"/>
        <v>10</v>
      </c>
      <c r="J31" s="112">
        <v>195.8125811132727</v>
      </c>
      <c r="K31" s="113">
        <v>204.67884745815581</v>
      </c>
      <c r="L31" s="113">
        <v>200.24571428571426</v>
      </c>
      <c r="M31" s="113">
        <v>0</v>
      </c>
      <c r="N31" s="113">
        <v>16.255285714285716</v>
      </c>
      <c r="O31" s="114">
        <v>7.6857142857142859</v>
      </c>
      <c r="P31" s="19"/>
    </row>
    <row r="32" spans="2:24" customFormat="1" hidden="1">
      <c r="B32" s="14">
        <v>31</v>
      </c>
      <c r="C32" s="97">
        <v>203</v>
      </c>
      <c r="D32" s="97">
        <v>197</v>
      </c>
      <c r="E32" s="97">
        <v>199</v>
      </c>
      <c r="F32" s="97">
        <v>197</v>
      </c>
      <c r="G32" s="97">
        <v>201</v>
      </c>
      <c r="H32" s="16">
        <f t="shared" si="0"/>
        <v>199.4</v>
      </c>
      <c r="I32" s="137">
        <f t="shared" si="1"/>
        <v>6</v>
      </c>
      <c r="J32" s="112">
        <v>195.8125811132727</v>
      </c>
      <c r="K32" s="113">
        <v>204.67884745815581</v>
      </c>
      <c r="L32" s="113">
        <v>200.24571428571426</v>
      </c>
      <c r="M32" s="113">
        <v>0</v>
      </c>
      <c r="N32" s="113">
        <v>16.255285714285716</v>
      </c>
      <c r="O32" s="114">
        <v>7.6857142857142859</v>
      </c>
      <c r="P32" s="19"/>
    </row>
    <row r="33" spans="1:16" hidden="1">
      <c r="B33" s="14">
        <v>32</v>
      </c>
      <c r="C33" s="97">
        <v>197</v>
      </c>
      <c r="D33" s="97">
        <v>194</v>
      </c>
      <c r="E33" s="97">
        <v>199</v>
      </c>
      <c r="F33" s="97">
        <v>200</v>
      </c>
      <c r="G33" s="97">
        <v>199</v>
      </c>
      <c r="H33" s="16">
        <f t="shared" si="0"/>
        <v>197.8</v>
      </c>
      <c r="I33" s="137">
        <f t="shared" si="1"/>
        <v>6</v>
      </c>
      <c r="J33" s="112">
        <v>195.8125811132727</v>
      </c>
      <c r="K33" s="113">
        <v>204.67884745815581</v>
      </c>
      <c r="L33" s="113">
        <v>200.24571428571426</v>
      </c>
      <c r="M33" s="113">
        <v>0</v>
      </c>
      <c r="N33" s="113">
        <v>16.255285714285716</v>
      </c>
      <c r="O33" s="114">
        <v>7.6857142857142859</v>
      </c>
      <c r="P33" s="19"/>
    </row>
    <row r="34" spans="1:16" hidden="1">
      <c r="B34" s="14">
        <v>33</v>
      </c>
      <c r="C34" s="97">
        <v>200</v>
      </c>
      <c r="D34" s="97">
        <v>201</v>
      </c>
      <c r="E34" s="97">
        <v>200</v>
      </c>
      <c r="F34" s="97">
        <v>197</v>
      </c>
      <c r="G34" s="97">
        <v>200</v>
      </c>
      <c r="H34" s="16">
        <f t="shared" si="0"/>
        <v>199.6</v>
      </c>
      <c r="I34" s="137">
        <f t="shared" si="1"/>
        <v>4</v>
      </c>
      <c r="J34" s="112">
        <v>195.8125811132727</v>
      </c>
      <c r="K34" s="113">
        <v>204.67884745815581</v>
      </c>
      <c r="L34" s="113">
        <v>200.24571428571426</v>
      </c>
      <c r="M34" s="113">
        <v>0</v>
      </c>
      <c r="N34" s="113">
        <v>16.255285714285716</v>
      </c>
      <c r="O34" s="114">
        <v>7.6857142857142859</v>
      </c>
      <c r="P34" s="19"/>
    </row>
    <row r="35" spans="1:16" hidden="1">
      <c r="B35" s="14">
        <v>34</v>
      </c>
      <c r="C35" s="97">
        <v>199</v>
      </c>
      <c r="D35" s="97">
        <v>199</v>
      </c>
      <c r="E35" s="97">
        <v>201</v>
      </c>
      <c r="F35" s="97">
        <v>201</v>
      </c>
      <c r="G35" s="97">
        <v>201</v>
      </c>
      <c r="H35" s="16">
        <f t="shared" si="0"/>
        <v>200.2</v>
      </c>
      <c r="I35" s="137">
        <f t="shared" si="1"/>
        <v>2</v>
      </c>
      <c r="J35" s="112">
        <v>195.8125811132727</v>
      </c>
      <c r="K35" s="113">
        <v>204.67884745815581</v>
      </c>
      <c r="L35" s="113">
        <v>200.24571428571426</v>
      </c>
      <c r="M35" s="113">
        <v>0</v>
      </c>
      <c r="N35" s="113">
        <v>16.255285714285716</v>
      </c>
      <c r="O35" s="114">
        <v>7.6857142857142859</v>
      </c>
      <c r="P35" s="19"/>
    </row>
    <row r="36" spans="1:16" ht="15.75" hidden="1" thickBot="1">
      <c r="B36" s="14">
        <v>35</v>
      </c>
      <c r="C36" s="97">
        <v>200</v>
      </c>
      <c r="D36" s="97">
        <v>204</v>
      </c>
      <c r="E36" s="97">
        <v>197</v>
      </c>
      <c r="F36" s="97">
        <v>197</v>
      </c>
      <c r="G36" s="97">
        <v>199</v>
      </c>
      <c r="H36" s="16">
        <f t="shared" si="0"/>
        <v>199.4</v>
      </c>
      <c r="I36" s="137">
        <f>MAX(C36:G36)-MIN(C36:G36)</f>
        <v>7</v>
      </c>
      <c r="J36" s="115">
        <v>195.8125811132727</v>
      </c>
      <c r="K36" s="116">
        <v>204.67884745815581</v>
      </c>
      <c r="L36" s="116">
        <v>200.24571428571426</v>
      </c>
      <c r="M36" s="116">
        <v>0</v>
      </c>
      <c r="N36" s="116">
        <v>16.255285714285716</v>
      </c>
      <c r="O36" s="117">
        <v>7.6857142857142859</v>
      </c>
      <c r="P36" s="19"/>
    </row>
    <row r="37" spans="1:16" ht="16.5" hidden="1" thickBot="1">
      <c r="A37" s="1" t="s">
        <v>0</v>
      </c>
      <c r="B37" s="2" t="s">
        <v>1</v>
      </c>
      <c r="C37" s="3" t="s">
        <v>38</v>
      </c>
      <c r="D37" s="3" t="s">
        <v>39</v>
      </c>
      <c r="E37" s="3" t="s">
        <v>40</v>
      </c>
      <c r="F37" s="3" t="s">
        <v>41</v>
      </c>
      <c r="G37" s="3" t="s">
        <v>42</v>
      </c>
      <c r="H37" s="4" t="s">
        <v>2</v>
      </c>
      <c r="I37" s="140" t="s">
        <v>3</v>
      </c>
      <c r="J37" s="6" t="s">
        <v>4</v>
      </c>
      <c r="K37" s="7" t="s">
        <v>5</v>
      </c>
      <c r="L37" s="8" t="s">
        <v>6</v>
      </c>
      <c r="M37" s="108" t="s">
        <v>43</v>
      </c>
      <c r="N37" s="9" t="s">
        <v>7</v>
      </c>
      <c r="O37" s="8" t="s">
        <v>8</v>
      </c>
      <c r="P37" s="19"/>
    </row>
    <row r="38" spans="1:16">
      <c r="A38" s="20">
        <v>2</v>
      </c>
      <c r="B38" s="21">
        <v>1</v>
      </c>
      <c r="C38" s="126">
        <v>203</v>
      </c>
      <c r="D38" s="126">
        <v>197</v>
      </c>
      <c r="E38" s="126">
        <v>205</v>
      </c>
      <c r="F38" s="126">
        <v>196</v>
      </c>
      <c r="G38" s="126">
        <v>198</v>
      </c>
      <c r="H38" s="22">
        <f>AVERAGE(C38:G38)</f>
        <v>199.8</v>
      </c>
      <c r="I38" s="141">
        <f t="shared" si="1"/>
        <v>9</v>
      </c>
      <c r="J38" s="109">
        <v>195.8125811132727</v>
      </c>
      <c r="K38" s="110">
        <v>204.67884745815581</v>
      </c>
      <c r="L38" s="110">
        <v>200.24571428571426</v>
      </c>
      <c r="M38" s="110">
        <v>0</v>
      </c>
      <c r="N38" s="110">
        <v>16.255285714285716</v>
      </c>
      <c r="O38" s="111">
        <v>7.6857142857142859</v>
      </c>
      <c r="P38" s="19"/>
    </row>
    <row r="39" spans="1:16">
      <c r="A39" s="24"/>
      <c r="B39" s="14">
        <v>2</v>
      </c>
      <c r="C39" s="97">
        <v>204</v>
      </c>
      <c r="D39" s="97">
        <v>203</v>
      </c>
      <c r="E39" s="97">
        <v>201</v>
      </c>
      <c r="F39" s="97">
        <v>206</v>
      </c>
      <c r="G39" s="97">
        <v>204</v>
      </c>
      <c r="H39" s="16">
        <f t="shared" si="0"/>
        <v>203.6</v>
      </c>
      <c r="I39" s="137">
        <f t="shared" si="1"/>
        <v>5</v>
      </c>
      <c r="J39" s="112">
        <v>195.8125811132727</v>
      </c>
      <c r="K39" s="113">
        <v>204.67884745815581</v>
      </c>
      <c r="L39" s="113">
        <v>200.24571428571426</v>
      </c>
      <c r="M39" s="113">
        <v>0</v>
      </c>
      <c r="N39" s="113">
        <v>16.255285714285716</v>
      </c>
      <c r="O39" s="114">
        <v>7.6857142857142859</v>
      </c>
      <c r="P39" s="19"/>
    </row>
    <row r="40" spans="1:16">
      <c r="A40" s="24"/>
      <c r="B40" s="14">
        <v>3</v>
      </c>
      <c r="C40" s="97">
        <v>201</v>
      </c>
      <c r="D40" s="97">
        <v>202</v>
      </c>
      <c r="E40" s="97">
        <v>200</v>
      </c>
      <c r="F40" s="97">
        <v>201</v>
      </c>
      <c r="G40" s="97">
        <v>202</v>
      </c>
      <c r="H40" s="16">
        <f t="shared" si="0"/>
        <v>201.2</v>
      </c>
      <c r="I40" s="137">
        <f t="shared" si="1"/>
        <v>2</v>
      </c>
      <c r="J40" s="112">
        <v>195.8125811132727</v>
      </c>
      <c r="K40" s="113">
        <v>204.67884745815581</v>
      </c>
      <c r="L40" s="113">
        <v>200.24571428571426</v>
      </c>
      <c r="M40" s="113">
        <v>0</v>
      </c>
      <c r="N40" s="113">
        <v>16.255285714285716</v>
      </c>
      <c r="O40" s="114">
        <v>7.6857142857142859</v>
      </c>
      <c r="P40" s="19"/>
    </row>
    <row r="41" spans="1:16">
      <c r="A41" s="24"/>
      <c r="B41" s="14">
        <v>4</v>
      </c>
      <c r="C41" s="97">
        <v>204</v>
      </c>
      <c r="D41" s="97">
        <v>195</v>
      </c>
      <c r="E41" s="97">
        <v>200</v>
      </c>
      <c r="F41" s="97">
        <v>196</v>
      </c>
      <c r="G41" s="97">
        <v>197</v>
      </c>
      <c r="H41" s="16">
        <f t="shared" si="0"/>
        <v>198.4</v>
      </c>
      <c r="I41" s="137">
        <f t="shared" si="1"/>
        <v>9</v>
      </c>
      <c r="J41" s="112">
        <v>195.8125811132727</v>
      </c>
      <c r="K41" s="113">
        <v>204.67884745815581</v>
      </c>
      <c r="L41" s="113">
        <v>200.24571428571426</v>
      </c>
      <c r="M41" s="113">
        <v>0</v>
      </c>
      <c r="N41" s="113">
        <v>16.255285714285716</v>
      </c>
      <c r="O41" s="114">
        <v>7.6857142857142859</v>
      </c>
      <c r="P41" s="19"/>
    </row>
    <row r="42" spans="1:16">
      <c r="A42" s="24"/>
      <c r="B42" s="14">
        <v>5</v>
      </c>
      <c r="C42" s="97">
        <v>203</v>
      </c>
      <c r="D42" s="97">
        <v>200</v>
      </c>
      <c r="E42" s="97">
        <v>201</v>
      </c>
      <c r="F42" s="97">
        <v>199</v>
      </c>
      <c r="G42" s="97">
        <v>201</v>
      </c>
      <c r="H42" s="16">
        <f t="shared" si="0"/>
        <v>200.8</v>
      </c>
      <c r="I42" s="137">
        <f t="shared" si="1"/>
        <v>4</v>
      </c>
      <c r="J42" s="112">
        <v>195.8125811132727</v>
      </c>
      <c r="K42" s="113">
        <v>204.67884745815581</v>
      </c>
      <c r="L42" s="113">
        <v>200.24571428571426</v>
      </c>
      <c r="M42" s="113">
        <v>0</v>
      </c>
      <c r="N42" s="113">
        <v>16.255285714285716</v>
      </c>
      <c r="O42" s="114">
        <v>7.6857142857142859</v>
      </c>
      <c r="P42" s="19"/>
    </row>
    <row r="43" spans="1:16">
      <c r="A43" s="24"/>
      <c r="B43" s="14">
        <v>6</v>
      </c>
      <c r="C43" s="97">
        <v>199</v>
      </c>
      <c r="D43" s="97">
        <v>199</v>
      </c>
      <c r="E43" s="97">
        <v>200</v>
      </c>
      <c r="F43" s="97">
        <v>204</v>
      </c>
      <c r="G43" s="97">
        <v>200</v>
      </c>
      <c r="H43" s="16">
        <f t="shared" si="0"/>
        <v>200.4</v>
      </c>
      <c r="I43" s="137">
        <f t="shared" si="1"/>
        <v>5</v>
      </c>
      <c r="J43" s="112">
        <v>195.8125811132727</v>
      </c>
      <c r="K43" s="113">
        <v>204.67884745815581</v>
      </c>
      <c r="L43" s="113">
        <v>200.24571428571426</v>
      </c>
      <c r="M43" s="113">
        <v>0</v>
      </c>
      <c r="N43" s="113">
        <v>16.255285714285716</v>
      </c>
      <c r="O43" s="114">
        <v>7.6857142857142859</v>
      </c>
      <c r="P43" s="19"/>
    </row>
    <row r="44" spans="1:16">
      <c r="A44" s="24"/>
      <c r="B44" s="14">
        <v>7</v>
      </c>
      <c r="C44" s="97">
        <v>203</v>
      </c>
      <c r="D44" s="97">
        <v>202</v>
      </c>
      <c r="E44" s="97">
        <v>200</v>
      </c>
      <c r="F44" s="97">
        <v>205</v>
      </c>
      <c r="G44" s="97">
        <v>201</v>
      </c>
      <c r="H44" s="16">
        <f t="shared" si="0"/>
        <v>202.2</v>
      </c>
      <c r="I44" s="137">
        <f t="shared" si="1"/>
        <v>5</v>
      </c>
      <c r="J44" s="112">
        <v>195.8125811132727</v>
      </c>
      <c r="K44" s="113">
        <v>204.67884745815581</v>
      </c>
      <c r="L44" s="113">
        <v>200.24571428571426</v>
      </c>
      <c r="M44" s="113">
        <v>0</v>
      </c>
      <c r="N44" s="113">
        <v>16.255285714285716</v>
      </c>
      <c r="O44" s="114">
        <v>7.6857142857142859</v>
      </c>
      <c r="P44" s="19"/>
    </row>
    <row r="45" spans="1:16">
      <c r="A45" s="24"/>
      <c r="B45" s="14">
        <v>8</v>
      </c>
      <c r="C45" s="97">
        <v>201</v>
      </c>
      <c r="D45" s="97">
        <v>201</v>
      </c>
      <c r="E45" s="97">
        <v>203</v>
      </c>
      <c r="F45" s="97">
        <v>197</v>
      </c>
      <c r="G45" s="97">
        <v>202</v>
      </c>
      <c r="H45" s="16">
        <f t="shared" si="0"/>
        <v>200.8</v>
      </c>
      <c r="I45" s="137">
        <f t="shared" si="1"/>
        <v>6</v>
      </c>
      <c r="J45" s="112">
        <v>195.8125811132727</v>
      </c>
      <c r="K45" s="113">
        <v>204.67884745815581</v>
      </c>
      <c r="L45" s="113">
        <v>200.24571428571426</v>
      </c>
      <c r="M45" s="113">
        <v>0</v>
      </c>
      <c r="N45" s="113">
        <v>16.255285714285716</v>
      </c>
      <c r="O45" s="114">
        <v>7.6857142857142859</v>
      </c>
      <c r="P45" s="19"/>
    </row>
    <row r="46" spans="1:16">
      <c r="A46" s="24"/>
      <c r="B46" s="14">
        <v>9</v>
      </c>
      <c r="C46" s="97">
        <v>202</v>
      </c>
      <c r="D46" s="97">
        <v>199</v>
      </c>
      <c r="E46" s="97">
        <v>205</v>
      </c>
      <c r="F46" s="97">
        <v>202</v>
      </c>
      <c r="G46" s="97">
        <v>202</v>
      </c>
      <c r="H46" s="16">
        <f t="shared" si="0"/>
        <v>202</v>
      </c>
      <c r="I46" s="137">
        <f t="shared" si="1"/>
        <v>6</v>
      </c>
      <c r="J46" s="112">
        <v>195.8125811132727</v>
      </c>
      <c r="K46" s="113">
        <v>204.67884745815581</v>
      </c>
      <c r="L46" s="113">
        <v>200.24571428571426</v>
      </c>
      <c r="M46" s="113">
        <v>0</v>
      </c>
      <c r="N46" s="113">
        <v>16.255285714285716</v>
      </c>
      <c r="O46" s="114">
        <v>7.6857142857142859</v>
      </c>
      <c r="P46" s="19"/>
    </row>
    <row r="47" spans="1:16">
      <c r="A47" s="24"/>
      <c r="B47" s="14">
        <v>10</v>
      </c>
      <c r="C47" s="97">
        <v>206</v>
      </c>
      <c r="D47" s="97">
        <v>205</v>
      </c>
      <c r="E47" s="97">
        <v>193</v>
      </c>
      <c r="F47" s="97">
        <v>196</v>
      </c>
      <c r="G47" s="97">
        <v>200</v>
      </c>
      <c r="H47" s="16">
        <f t="shared" si="0"/>
        <v>200</v>
      </c>
      <c r="I47" s="137">
        <f t="shared" si="1"/>
        <v>13</v>
      </c>
      <c r="J47" s="112">
        <v>195.8125811132727</v>
      </c>
      <c r="K47" s="113">
        <v>204.67884745815581</v>
      </c>
      <c r="L47" s="113">
        <v>200.24571428571426</v>
      </c>
      <c r="M47" s="113">
        <v>0</v>
      </c>
      <c r="N47" s="113">
        <v>16.255285714285716</v>
      </c>
      <c r="O47" s="114">
        <v>7.6857142857142859</v>
      </c>
      <c r="P47" s="19"/>
    </row>
    <row r="48" spans="1:16">
      <c r="A48" s="24"/>
      <c r="B48" s="14">
        <v>11</v>
      </c>
      <c r="C48" s="97">
        <v>201</v>
      </c>
      <c r="D48" s="97">
        <v>205</v>
      </c>
      <c r="E48" s="97">
        <v>199</v>
      </c>
      <c r="F48" s="97">
        <v>200</v>
      </c>
      <c r="G48" s="97">
        <v>200</v>
      </c>
      <c r="H48" s="16">
        <f t="shared" si="0"/>
        <v>201</v>
      </c>
      <c r="I48" s="137">
        <f t="shared" si="1"/>
        <v>6</v>
      </c>
      <c r="J48" s="112">
        <v>195.8125811132727</v>
      </c>
      <c r="K48" s="113">
        <v>204.67884745815581</v>
      </c>
      <c r="L48" s="113">
        <v>200.24571428571426</v>
      </c>
      <c r="M48" s="113">
        <v>0</v>
      </c>
      <c r="N48" s="113">
        <v>16.255285714285716</v>
      </c>
      <c r="O48" s="114">
        <v>7.6857142857142859</v>
      </c>
      <c r="P48" s="19"/>
    </row>
    <row r="49" spans="1:16">
      <c r="A49" s="24"/>
      <c r="B49" s="14">
        <v>12</v>
      </c>
      <c r="C49" s="97">
        <v>202</v>
      </c>
      <c r="D49" s="97">
        <v>199</v>
      </c>
      <c r="E49" s="97">
        <v>203</v>
      </c>
      <c r="F49" s="97">
        <v>198</v>
      </c>
      <c r="G49" s="97">
        <v>199</v>
      </c>
      <c r="H49" s="16">
        <f t="shared" si="0"/>
        <v>200.2</v>
      </c>
      <c r="I49" s="137">
        <f t="shared" si="1"/>
        <v>5</v>
      </c>
      <c r="J49" s="112">
        <v>195.8125811132727</v>
      </c>
      <c r="K49" s="113">
        <v>204.67884745815581</v>
      </c>
      <c r="L49" s="113">
        <v>200.24571428571426</v>
      </c>
      <c r="M49" s="113">
        <v>0</v>
      </c>
      <c r="N49" s="113">
        <v>16.255285714285716</v>
      </c>
      <c r="O49" s="114">
        <v>7.6857142857142859</v>
      </c>
      <c r="P49" s="19"/>
    </row>
    <row r="50" spans="1:16">
      <c r="A50" s="24"/>
      <c r="B50" s="14">
        <v>13</v>
      </c>
      <c r="C50" s="97">
        <v>197</v>
      </c>
      <c r="D50" s="97">
        <v>204</v>
      </c>
      <c r="E50" s="97">
        <v>198</v>
      </c>
      <c r="F50" s="97">
        <v>202</v>
      </c>
      <c r="G50" s="97">
        <v>195</v>
      </c>
      <c r="H50" s="16">
        <f t="shared" si="0"/>
        <v>199.2</v>
      </c>
      <c r="I50" s="137">
        <f t="shared" si="1"/>
        <v>9</v>
      </c>
      <c r="J50" s="112">
        <v>195.8125811132727</v>
      </c>
      <c r="K50" s="113">
        <v>204.67884745815581</v>
      </c>
      <c r="L50" s="113">
        <v>200.24571428571426</v>
      </c>
      <c r="M50" s="113">
        <v>0</v>
      </c>
      <c r="N50" s="113">
        <v>16.255285714285716</v>
      </c>
      <c r="O50" s="114">
        <v>7.6857142857142859</v>
      </c>
      <c r="P50" s="132"/>
    </row>
    <row r="51" spans="1:16">
      <c r="A51" s="24"/>
      <c r="B51" s="14">
        <v>14</v>
      </c>
      <c r="C51" s="97">
        <v>196</v>
      </c>
      <c r="D51" s="97">
        <v>198</v>
      </c>
      <c r="E51" s="97">
        <v>202</v>
      </c>
      <c r="F51" s="97">
        <v>199</v>
      </c>
      <c r="G51" s="97">
        <v>195</v>
      </c>
      <c r="H51" s="16">
        <f t="shared" si="0"/>
        <v>198</v>
      </c>
      <c r="I51" s="137">
        <f t="shared" si="1"/>
        <v>7</v>
      </c>
      <c r="J51" s="112">
        <v>195.8125811132727</v>
      </c>
      <c r="K51" s="113">
        <v>204.67884745815581</v>
      </c>
      <c r="L51" s="113">
        <v>200.24571428571426</v>
      </c>
      <c r="M51" s="113">
        <v>0</v>
      </c>
      <c r="N51" s="113">
        <v>16.255285714285716</v>
      </c>
      <c r="O51" s="114">
        <v>7.6857142857142859</v>
      </c>
      <c r="P51" s="132"/>
    </row>
    <row r="52" spans="1:16" ht="15.75" thickBot="1">
      <c r="A52" s="124"/>
      <c r="B52" s="14">
        <v>15</v>
      </c>
      <c r="C52" s="103">
        <v>202</v>
      </c>
      <c r="D52" s="103">
        <v>198</v>
      </c>
      <c r="E52" s="103">
        <v>197</v>
      </c>
      <c r="F52" s="103">
        <v>200</v>
      </c>
      <c r="G52" s="103">
        <v>208</v>
      </c>
      <c r="H52" s="16">
        <f t="shared" si="0"/>
        <v>201</v>
      </c>
      <c r="I52" s="137">
        <f t="shared" si="1"/>
        <v>11</v>
      </c>
      <c r="J52" s="115">
        <v>195.8125811132727</v>
      </c>
      <c r="K52" s="116">
        <v>204.67884745815581</v>
      </c>
      <c r="L52" s="116">
        <v>200.24571428571426</v>
      </c>
      <c r="M52" s="116">
        <v>0</v>
      </c>
      <c r="N52" s="116">
        <v>16.255285714285716</v>
      </c>
      <c r="O52" s="117">
        <v>7.6857142857142859</v>
      </c>
      <c r="P52" s="15"/>
    </row>
    <row r="53" spans="1:16" ht="15.75" thickBot="1">
      <c r="A53" s="133" t="s">
        <v>11</v>
      </c>
      <c r="B53" s="136"/>
      <c r="C53" s="16">
        <f t="shared" ref="C53:I53" si="2">AVERAGE(C2:C36)</f>
        <v>201.45714285714286</v>
      </c>
      <c r="D53" s="15">
        <f t="shared" si="2"/>
        <v>199.71428571428572</v>
      </c>
      <c r="E53" s="15">
        <f t="shared" si="2"/>
        <v>200.02857142857144</v>
      </c>
      <c r="F53" s="15">
        <f t="shared" si="2"/>
        <v>200.02857142857144</v>
      </c>
      <c r="G53" s="15">
        <f t="shared" si="2"/>
        <v>200</v>
      </c>
      <c r="H53" s="29">
        <f t="shared" si="2"/>
        <v>200.24571428571426</v>
      </c>
      <c r="I53" s="135">
        <f t="shared" si="2"/>
        <v>7.6857142857142859</v>
      </c>
      <c r="J53" s="26"/>
      <c r="K53" s="26"/>
      <c r="L53" s="26"/>
      <c r="M53" s="26"/>
      <c r="N53" s="26"/>
      <c r="O53" s="26"/>
      <c r="P53" s="15"/>
    </row>
    <row r="54" spans="1:16" ht="15.75" thickBot="1">
      <c r="A54" s="27" t="s">
        <v>12</v>
      </c>
      <c r="B54" s="28"/>
      <c r="C54" s="29">
        <f>AVERAGE(C26:C51)</f>
        <v>201.52</v>
      </c>
      <c r="D54" s="30">
        <f>AVERAGE(D27:D51)</f>
        <v>200.66666666666666</v>
      </c>
      <c r="E54" s="30">
        <f>AVERAGE(E26:E51)</f>
        <v>200.16</v>
      </c>
      <c r="F54" s="30">
        <f>AVERAGE(F26:F51)</f>
        <v>199.4</v>
      </c>
      <c r="G54" s="30">
        <f>AVERAGE(G26:G51)</f>
        <v>199.76</v>
      </c>
      <c r="H54" s="125">
        <f>AVERAGE(H38:H52)</f>
        <v>200.5733333333333</v>
      </c>
      <c r="I54" s="134">
        <f>AVERAGE(I38:I52)</f>
        <v>6.8</v>
      </c>
      <c r="J54" s="26"/>
      <c r="K54" s="26"/>
      <c r="L54" s="26"/>
      <c r="M54" s="26"/>
      <c r="N54" s="26"/>
      <c r="O54" s="26"/>
      <c r="P54" s="15"/>
    </row>
    <row r="55" spans="1:16">
      <c r="P55" s="31"/>
    </row>
    <row r="56" spans="1:16">
      <c r="I56" s="31"/>
      <c r="J56" s="31"/>
      <c r="K56" s="31"/>
    </row>
    <row r="67" spans="1:4">
      <c r="A67" s="142" t="s">
        <v>45</v>
      </c>
    </row>
    <row r="68" spans="1:4">
      <c r="A68" s="143" t="s">
        <v>46</v>
      </c>
      <c r="B68">
        <v>198</v>
      </c>
    </row>
    <row r="69" spans="1:4">
      <c r="A69" s="143" t="s">
        <v>47</v>
      </c>
      <c r="B69">
        <v>205</v>
      </c>
    </row>
    <row r="70" spans="1:4">
      <c r="A70"/>
    </row>
    <row r="71" spans="1:4">
      <c r="A71" s="144" t="s">
        <v>48</v>
      </c>
    </row>
    <row r="72" spans="1:4">
      <c r="A72" t="s">
        <v>49</v>
      </c>
      <c r="B72">
        <f>+'Fase I - Cont'!P35</f>
        <v>2.7501480574965882</v>
      </c>
    </row>
    <row r="73" spans="1:4">
      <c r="A73" t="s">
        <v>50</v>
      </c>
      <c r="B73">
        <f>+SQRT(B72)</f>
        <v>1.6583570355917294</v>
      </c>
    </row>
    <row r="74" spans="1:4">
      <c r="A74"/>
    </row>
    <row r="75" spans="1:4">
      <c r="A75" t="s">
        <v>51</v>
      </c>
      <c r="B75" s="145">
        <f>+(B69-B68)/(6*B73)</f>
        <v>0.70350753283377276</v>
      </c>
      <c r="D75" t="s">
        <v>52</v>
      </c>
    </row>
    <row r="76" spans="1:4">
      <c r="A76"/>
    </row>
    <row r="77" spans="1:4">
      <c r="A7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Contexto</vt:lpstr>
      <vt:lpstr>Fase I</vt:lpstr>
      <vt:lpstr>Fase I - Cont</vt:lpstr>
      <vt:lpstr>Fase II</vt:lpstr>
    </vt:vector>
  </TitlesOfParts>
  <Company>Banco de la Republica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dcebalre</dc:creator>
  <cp:lastModifiedBy>Alberto Cueto</cp:lastModifiedBy>
  <dcterms:created xsi:type="dcterms:W3CDTF">2010-11-09T15:23:01Z</dcterms:created>
  <dcterms:modified xsi:type="dcterms:W3CDTF">2010-11-15T19:10:01Z</dcterms:modified>
</cp:coreProperties>
</file>