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20730" windowHeight="1176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L16" i="1"/>
  <c r="F26"/>
  <c r="G26"/>
  <c r="K26"/>
  <c r="L26"/>
  <c r="N26"/>
  <c r="F25"/>
  <c r="G25"/>
  <c r="K25"/>
  <c r="L25"/>
  <c r="N25"/>
  <c r="F24"/>
  <c r="G24"/>
  <c r="K24"/>
  <c r="L24"/>
  <c r="N24"/>
  <c r="F23"/>
  <c r="G23"/>
  <c r="K23"/>
  <c r="L23"/>
  <c r="N23"/>
  <c r="F22"/>
  <c r="G22"/>
  <c r="K22"/>
  <c r="L22"/>
  <c r="N22"/>
  <c r="F21"/>
  <c r="G21"/>
  <c r="K21"/>
  <c r="L21"/>
  <c r="N21"/>
  <c r="F20"/>
  <c r="G20"/>
  <c r="K20"/>
  <c r="L20"/>
  <c r="N20"/>
  <c r="F19"/>
  <c r="G19"/>
  <c r="K19"/>
  <c r="L19"/>
  <c r="N19"/>
  <c r="F18"/>
  <c r="G18"/>
  <c r="K18"/>
  <c r="L18"/>
  <c r="N18"/>
  <c r="F17"/>
  <c r="G17"/>
  <c r="K17"/>
  <c r="L17"/>
  <c r="N17"/>
  <c r="F16"/>
  <c r="G16"/>
  <c r="K16"/>
  <c r="N16"/>
  <c r="F15"/>
  <c r="G15"/>
  <c r="K15"/>
  <c r="L15"/>
  <c r="N15"/>
  <c r="F14"/>
  <c r="G14"/>
  <c r="K14"/>
  <c r="L14"/>
  <c r="N14"/>
  <c r="F13"/>
  <c r="G13"/>
  <c r="K13"/>
  <c r="L13"/>
  <c r="N13"/>
  <c r="F12"/>
  <c r="G12"/>
  <c r="K12"/>
  <c r="L12"/>
  <c r="N12"/>
  <c r="F11"/>
  <c r="G11"/>
  <c r="K11"/>
  <c r="L11"/>
  <c r="N11"/>
  <c r="F10"/>
  <c r="G10"/>
  <c r="K10"/>
  <c r="L10"/>
  <c r="N10"/>
  <c r="F9"/>
  <c r="G9"/>
  <c r="K9"/>
  <c r="L9"/>
  <c r="N9"/>
  <c r="F8"/>
  <c r="G8"/>
  <c r="K8"/>
  <c r="L8"/>
  <c r="N8"/>
  <c r="F7"/>
  <c r="G7"/>
  <c r="K7"/>
  <c r="L7"/>
  <c r="N7"/>
  <c r="F6"/>
  <c r="G6"/>
  <c r="K6"/>
  <c r="L6"/>
  <c r="N6"/>
  <c r="N5"/>
</calcChain>
</file>

<file path=xl/sharedStrings.xml><?xml version="1.0" encoding="utf-8"?>
<sst xmlns="http://schemas.openxmlformats.org/spreadsheetml/2006/main" count="42" uniqueCount="39">
  <si>
    <t>Proyecto 3 - ECOS 2011</t>
  </si>
  <si>
    <t>Grupo</t>
  </si>
  <si>
    <t>Sección</t>
  </si>
  <si>
    <t>Código</t>
  </si>
  <si>
    <t>Estudiente</t>
  </si>
  <si>
    <t>Avance</t>
  </si>
  <si>
    <t>Documento</t>
  </si>
  <si>
    <t>Presentación Oral</t>
  </si>
  <si>
    <t>Demostración</t>
  </si>
  <si>
    <t>Definitiva</t>
  </si>
  <si>
    <t>Ciclo 1</t>
  </si>
  <si>
    <t>Ciclo 2</t>
  </si>
  <si>
    <t>Ciclo 3</t>
  </si>
  <si>
    <t>Final</t>
  </si>
  <si>
    <t>G5 Consulting</t>
  </si>
  <si>
    <t xml:space="preserve">Muñoz Castro Daniel </t>
  </si>
  <si>
    <t xml:space="preserve">Rodriguez Villarraga Enrique </t>
  </si>
  <si>
    <t>Bonilla Bohorquez David</t>
  </si>
  <si>
    <t xml:space="preserve">Ñustez Arevalo Yenny </t>
  </si>
  <si>
    <t xml:space="preserve">Cardenas Contreras Rocio </t>
  </si>
  <si>
    <t>TW Consulting Group</t>
  </si>
  <si>
    <t>Petro Beltran Jose Luis</t>
  </si>
  <si>
    <t xml:space="preserve">Salinas Rueda Gina Catherine </t>
  </si>
  <si>
    <t>Sarmiento Quintero David</t>
  </si>
  <si>
    <t xml:space="preserve">Rivera Gerardo </t>
  </si>
  <si>
    <t xml:space="preserve">Vargas Ernesto Fabian </t>
  </si>
  <si>
    <t>INGENIUM</t>
  </si>
  <si>
    <t xml:space="preserve">González Vargas Carlos Ernesto </t>
  </si>
  <si>
    <t>Pérez Chibuque David Andrés</t>
  </si>
  <si>
    <t xml:space="preserve">Arcos Franco Erik Fernando </t>
  </si>
  <si>
    <t xml:space="preserve">Idrobo Luna Willian                       </t>
  </si>
  <si>
    <t xml:space="preserve">Gómez Ríos Sandra Milena </t>
  </si>
  <si>
    <t>Erazo Benavides Andrés Mauricio</t>
  </si>
  <si>
    <t xml:space="preserve">Midas Business Solutions </t>
  </si>
  <si>
    <t xml:space="preserve">Duarte Cubides Carlos Ivan </t>
  </si>
  <si>
    <t xml:space="preserve">Calvache Urquiza Jairo Alonso </t>
  </si>
  <si>
    <t xml:space="preserve">Camacho Sanchez Germán Darío </t>
  </si>
  <si>
    <t xml:space="preserve">Hernandez Rodriguez Rodolfo  </t>
  </si>
  <si>
    <t xml:space="preserve">Roman Juan Carlos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</si>
</sst>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 tint="0.249977111117893"/>
      <name val="Arial"/>
      <family val="2"/>
    </font>
    <font>
      <sz val="10"/>
      <color theme="1" tint="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9" fontId="1" fillId="0" borderId="17" xfId="0" applyNumberFormat="1" applyFont="1" applyBorder="1" applyAlignment="1">
      <alignment horizontal="center"/>
    </xf>
    <xf numFmtId="9" fontId="1" fillId="0" borderId="18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9" fontId="1" fillId="0" borderId="15" xfId="0" applyNumberFormat="1" applyFont="1" applyBorder="1" applyAlignment="1">
      <alignment horizontal="center"/>
    </xf>
    <xf numFmtId="0" fontId="4" fillId="3" borderId="9" xfId="0" applyNumberFormat="1" applyFont="1" applyFill="1" applyBorder="1" applyAlignment="1">
      <alignment horizontal="center"/>
    </xf>
    <xf numFmtId="0" fontId="4" fillId="3" borderId="9" xfId="0" applyFont="1" applyFill="1" applyBorder="1"/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0" fontId="3" fillId="5" borderId="9" xfId="0" applyNumberFormat="1" applyFont="1" applyFill="1" applyBorder="1" applyAlignment="1">
      <alignment horizontal="center"/>
    </xf>
    <xf numFmtId="0" fontId="3" fillId="5" borderId="9" xfId="0" applyNumberFormat="1" applyFont="1" applyFill="1" applyBorder="1" applyAlignment="1"/>
    <xf numFmtId="0" fontId="4" fillId="5" borderId="9" xfId="0" applyNumberFormat="1" applyFont="1" applyFill="1" applyBorder="1" applyAlignment="1">
      <alignment horizontal="center"/>
    </xf>
    <xf numFmtId="0" fontId="4" fillId="5" borderId="9" xfId="0" applyNumberFormat="1" applyFont="1" applyFill="1" applyBorder="1" applyAlignment="1"/>
    <xf numFmtId="0" fontId="3" fillId="3" borderId="9" xfId="0" applyNumberFormat="1" applyFont="1" applyFill="1" applyBorder="1" applyAlignment="1">
      <alignment horizontal="center"/>
    </xf>
    <xf numFmtId="0" fontId="3" fillId="3" borderId="9" xfId="0" applyFont="1" applyFill="1" applyBorder="1"/>
    <xf numFmtId="0" fontId="3" fillId="3" borderId="9" xfId="0" applyNumberFormat="1" applyFont="1" applyFill="1" applyBorder="1" applyAlignment="1"/>
    <xf numFmtId="0" fontId="4" fillId="3" borderId="9" xfId="0" applyNumberFormat="1" applyFont="1" applyFill="1" applyBorder="1" applyAlignment="1"/>
    <xf numFmtId="0" fontId="4" fillId="5" borderId="15" xfId="0" applyNumberFormat="1" applyFont="1" applyFill="1" applyBorder="1" applyAlignment="1">
      <alignment horizontal="center"/>
    </xf>
    <xf numFmtId="0" fontId="4" fillId="5" borderId="15" xfId="0" applyNumberFormat="1" applyFont="1" applyFill="1" applyBorder="1" applyAlignment="1"/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O26"/>
  <sheetViews>
    <sheetView tabSelected="1" workbookViewId="0"/>
  </sheetViews>
  <sheetFormatPr defaultColWidth="10.85546875" defaultRowHeight="15"/>
  <cols>
    <col min="1" max="1" width="4" style="3" customWidth="1"/>
    <col min="2" max="2" width="24" style="1" bestFit="1" customWidth="1"/>
    <col min="3" max="3" width="23" style="1" customWidth="1"/>
    <col min="4" max="4" width="12.42578125" style="2" customWidth="1"/>
    <col min="5" max="5" width="32.28515625" style="3" bestFit="1" customWidth="1"/>
    <col min="6" max="8" width="6.7109375" style="2" bestFit="1" customWidth="1"/>
    <col min="9" max="9" width="6.28515625" style="2" customWidth="1"/>
    <col min="10" max="10" width="16.85546875" style="2" bestFit="1" customWidth="1"/>
    <col min="11" max="12" width="6.7109375" style="2" bestFit="1" customWidth="1"/>
    <col min="13" max="13" width="5.7109375" style="2" customWidth="1"/>
    <col min="14" max="14" width="9.7109375" style="3" bestFit="1" customWidth="1"/>
    <col min="15" max="16384" width="10.85546875" style="3"/>
  </cols>
  <sheetData>
    <row r="1" spans="2:15" ht="15.75" thickBot="1"/>
    <row r="2" spans="2:15" ht="19.5" thickBot="1"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15">
      <c r="B3" s="43" t="s">
        <v>1</v>
      </c>
      <c r="C3" s="46" t="s">
        <v>2</v>
      </c>
      <c r="D3" s="43" t="s">
        <v>3</v>
      </c>
      <c r="E3" s="43" t="s">
        <v>4</v>
      </c>
      <c r="F3" s="47" t="s">
        <v>5</v>
      </c>
      <c r="G3" s="48"/>
      <c r="H3" s="48" t="s">
        <v>6</v>
      </c>
      <c r="I3" s="48"/>
      <c r="J3" s="49" t="s">
        <v>7</v>
      </c>
      <c r="K3" s="48" t="s">
        <v>8</v>
      </c>
      <c r="L3" s="48"/>
      <c r="M3" s="51"/>
      <c r="N3" s="46" t="s">
        <v>9</v>
      </c>
    </row>
    <row r="4" spans="2:15">
      <c r="B4" s="44"/>
      <c r="C4" s="33"/>
      <c r="D4" s="44"/>
      <c r="E4" s="44"/>
      <c r="F4" s="4" t="s">
        <v>10</v>
      </c>
      <c r="G4" s="5" t="s">
        <v>11</v>
      </c>
      <c r="H4" s="5" t="s">
        <v>12</v>
      </c>
      <c r="I4" s="5" t="s">
        <v>13</v>
      </c>
      <c r="J4" s="50"/>
      <c r="K4" s="5" t="s">
        <v>10</v>
      </c>
      <c r="L4" s="5" t="s">
        <v>11</v>
      </c>
      <c r="M4" s="6" t="s">
        <v>13</v>
      </c>
      <c r="N4" s="34"/>
    </row>
    <row r="5" spans="2:15" ht="15.75" thickBot="1">
      <c r="B5" s="45"/>
      <c r="C5" s="38"/>
      <c r="D5" s="45"/>
      <c r="E5" s="45"/>
      <c r="F5" s="7">
        <v>0.1</v>
      </c>
      <c r="G5" s="8">
        <v>0.1</v>
      </c>
      <c r="H5" s="8">
        <v>0.1</v>
      </c>
      <c r="I5" s="8">
        <v>0.1</v>
      </c>
      <c r="J5" s="8">
        <v>0.2</v>
      </c>
      <c r="K5" s="8">
        <v>0.1</v>
      </c>
      <c r="L5" s="8">
        <v>0.1</v>
      </c>
      <c r="M5" s="9">
        <v>0.2</v>
      </c>
      <c r="N5" s="10">
        <f>SUM(F5:M5)</f>
        <v>1</v>
      </c>
    </row>
    <row r="6" spans="2:15">
      <c r="B6" s="32" t="s">
        <v>14</v>
      </c>
      <c r="C6" s="35">
        <v>1</v>
      </c>
      <c r="D6" s="21">
        <v>201110564</v>
      </c>
      <c r="E6" s="23" t="s">
        <v>15</v>
      </c>
      <c r="F6" s="13">
        <f>(2.782+0.54)/0.82</f>
        <v>4.0512195121951224</v>
      </c>
      <c r="G6" s="14">
        <f>(2.28+0.36)/0.82</f>
        <v>3.219512195121951</v>
      </c>
      <c r="H6" s="14">
        <v>4.4000000000000004</v>
      </c>
      <c r="I6" s="14">
        <v>4.7300000000000004</v>
      </c>
      <c r="J6" s="14"/>
      <c r="K6" s="14">
        <f>0.72/0.18</f>
        <v>4</v>
      </c>
      <c r="L6" s="14">
        <f>0.765/0.18</f>
        <v>4.25</v>
      </c>
      <c r="M6" s="15"/>
      <c r="N6" s="16">
        <f t="shared" ref="N6:N26" si="0">SUMPRODUCT(F6:M6,$F$5:$M$5)</f>
        <v>2.4650731707317073</v>
      </c>
      <c r="O6" s="31"/>
    </row>
    <row r="7" spans="2:15">
      <c r="B7" s="33"/>
      <c r="C7" s="36"/>
      <c r="D7" s="11">
        <v>201110962</v>
      </c>
      <c r="E7" s="24" t="s">
        <v>16</v>
      </c>
      <c r="F7" s="13">
        <f t="shared" ref="F7:F10" si="1">(2.782+0.54)/0.82</f>
        <v>4.0512195121951224</v>
      </c>
      <c r="G7" s="14">
        <f t="shared" ref="G7:G10" si="2">(2.28+0.36)/0.82</f>
        <v>3.219512195121951</v>
      </c>
      <c r="H7" s="14">
        <v>4.4000000000000004</v>
      </c>
      <c r="I7" s="14">
        <v>4.7300000000000004</v>
      </c>
      <c r="J7" s="14"/>
      <c r="K7" s="14">
        <f t="shared" ref="K7:K10" si="3">0.72/0.18</f>
        <v>4</v>
      </c>
      <c r="L7" s="14">
        <f t="shared" ref="L7:L10" si="4">0.765/0.18</f>
        <v>4.25</v>
      </c>
      <c r="M7" s="15"/>
      <c r="N7" s="16">
        <f t="shared" si="0"/>
        <v>2.4650731707317073</v>
      </c>
      <c r="O7" s="31"/>
    </row>
    <row r="8" spans="2:15">
      <c r="B8" s="33"/>
      <c r="C8" s="36"/>
      <c r="D8" s="11">
        <v>201117786</v>
      </c>
      <c r="E8" s="24" t="s">
        <v>17</v>
      </c>
      <c r="F8" s="13">
        <f t="shared" si="1"/>
        <v>4.0512195121951224</v>
      </c>
      <c r="G8" s="14">
        <f t="shared" si="2"/>
        <v>3.219512195121951</v>
      </c>
      <c r="H8" s="14">
        <v>4.4000000000000004</v>
      </c>
      <c r="I8" s="14">
        <v>4.7300000000000004</v>
      </c>
      <c r="J8" s="14"/>
      <c r="K8" s="14">
        <f t="shared" si="3"/>
        <v>4</v>
      </c>
      <c r="L8" s="14">
        <f t="shared" si="4"/>
        <v>4.25</v>
      </c>
      <c r="M8" s="15"/>
      <c r="N8" s="16">
        <f t="shared" si="0"/>
        <v>2.4650731707317073</v>
      </c>
      <c r="O8" s="31"/>
    </row>
    <row r="9" spans="2:15">
      <c r="B9" s="33"/>
      <c r="C9" s="36"/>
      <c r="D9" s="11">
        <v>201117843</v>
      </c>
      <c r="E9" s="24" t="s">
        <v>18</v>
      </c>
      <c r="F9" s="13">
        <f t="shared" si="1"/>
        <v>4.0512195121951224</v>
      </c>
      <c r="G9" s="14">
        <f t="shared" si="2"/>
        <v>3.219512195121951</v>
      </c>
      <c r="H9" s="14">
        <v>4.4000000000000004</v>
      </c>
      <c r="I9" s="14">
        <v>4.7300000000000004</v>
      </c>
      <c r="J9" s="14"/>
      <c r="K9" s="14">
        <f t="shared" si="3"/>
        <v>4</v>
      </c>
      <c r="L9" s="14">
        <f t="shared" si="4"/>
        <v>4.25</v>
      </c>
      <c r="M9" s="15"/>
      <c r="N9" s="16">
        <f t="shared" si="0"/>
        <v>2.4650731707317073</v>
      </c>
      <c r="O9" s="31"/>
    </row>
    <row r="10" spans="2:15">
      <c r="B10" s="34"/>
      <c r="C10" s="37"/>
      <c r="D10" s="11">
        <v>201117788</v>
      </c>
      <c r="E10" s="24" t="s">
        <v>19</v>
      </c>
      <c r="F10" s="13">
        <f t="shared" si="1"/>
        <v>4.0512195121951224</v>
      </c>
      <c r="G10" s="14">
        <f t="shared" si="2"/>
        <v>3.219512195121951</v>
      </c>
      <c r="H10" s="14">
        <v>4.4000000000000004</v>
      </c>
      <c r="I10" s="14">
        <v>4.7300000000000004</v>
      </c>
      <c r="J10" s="14"/>
      <c r="K10" s="14">
        <f t="shared" si="3"/>
        <v>4</v>
      </c>
      <c r="L10" s="14">
        <f t="shared" si="4"/>
        <v>4.25</v>
      </c>
      <c r="M10" s="15"/>
      <c r="N10" s="16">
        <f t="shared" si="0"/>
        <v>2.4650731707317073</v>
      </c>
      <c r="O10" s="31"/>
    </row>
    <row r="11" spans="2:15">
      <c r="B11" s="32" t="s">
        <v>20</v>
      </c>
      <c r="C11" s="35">
        <v>2</v>
      </c>
      <c r="D11" s="17">
        <v>201022244</v>
      </c>
      <c r="E11" s="18" t="s">
        <v>21</v>
      </c>
      <c r="F11" s="13">
        <f>(3.249+0.57)/0.82</f>
        <v>4.6573170731707316</v>
      </c>
      <c r="G11" s="14">
        <f>(2.295+0.54)/0.82</f>
        <v>3.4573170731707319</v>
      </c>
      <c r="H11" s="14">
        <v>4.3899999999999997</v>
      </c>
      <c r="I11" s="14">
        <v>4.6500000000000004</v>
      </c>
      <c r="J11" s="14"/>
      <c r="K11" s="14">
        <f>0.585/0.18</f>
        <v>3.25</v>
      </c>
      <c r="L11" s="14">
        <f>0.6075/0.18</f>
        <v>3.3750000000000004</v>
      </c>
      <c r="M11" s="15"/>
      <c r="N11" s="16">
        <f t="shared" si="0"/>
        <v>2.3779634146341464</v>
      </c>
      <c r="O11" s="31"/>
    </row>
    <row r="12" spans="2:15">
      <c r="B12" s="33"/>
      <c r="C12" s="36"/>
      <c r="D12" s="19">
        <v>201110890</v>
      </c>
      <c r="E12" s="20" t="s">
        <v>22</v>
      </c>
      <c r="F12" s="13">
        <f t="shared" ref="F12:F15" si="5">(3.249+0.57)/0.82</f>
        <v>4.6573170731707316</v>
      </c>
      <c r="G12" s="14">
        <f t="shared" ref="G12:G15" si="6">(2.295+0.54)/0.82</f>
        <v>3.4573170731707319</v>
      </c>
      <c r="H12" s="14">
        <v>4.3899999999999997</v>
      </c>
      <c r="I12" s="14">
        <v>4.6500000000000004</v>
      </c>
      <c r="J12" s="14"/>
      <c r="K12" s="14">
        <f t="shared" ref="K12:K15" si="7">0.585/0.18</f>
        <v>3.25</v>
      </c>
      <c r="L12" s="14">
        <f t="shared" ref="L12:L15" si="8">0.6075/0.18</f>
        <v>3.3750000000000004</v>
      </c>
      <c r="M12" s="15"/>
      <c r="N12" s="16">
        <f t="shared" si="0"/>
        <v>2.3779634146341464</v>
      </c>
      <c r="O12" s="31"/>
    </row>
    <row r="13" spans="2:15">
      <c r="B13" s="33"/>
      <c r="C13" s="36"/>
      <c r="D13" s="19">
        <v>199821282</v>
      </c>
      <c r="E13" s="20" t="s">
        <v>23</v>
      </c>
      <c r="F13" s="13">
        <f t="shared" si="5"/>
        <v>4.6573170731707316</v>
      </c>
      <c r="G13" s="14">
        <f t="shared" si="6"/>
        <v>3.4573170731707319</v>
      </c>
      <c r="H13" s="14">
        <v>4.3899999999999997</v>
      </c>
      <c r="I13" s="14">
        <v>4.6500000000000004</v>
      </c>
      <c r="J13" s="14"/>
      <c r="K13" s="14">
        <f t="shared" si="7"/>
        <v>3.25</v>
      </c>
      <c r="L13" s="14">
        <f t="shared" si="8"/>
        <v>3.3750000000000004</v>
      </c>
      <c r="M13" s="15"/>
      <c r="N13" s="16">
        <f t="shared" si="0"/>
        <v>2.3779634146341464</v>
      </c>
      <c r="O13" s="31"/>
    </row>
    <row r="14" spans="2:15">
      <c r="B14" s="33"/>
      <c r="C14" s="36"/>
      <c r="D14" s="19">
        <v>199421454</v>
      </c>
      <c r="E14" s="20" t="s">
        <v>24</v>
      </c>
      <c r="F14" s="13">
        <f t="shared" si="5"/>
        <v>4.6573170731707316</v>
      </c>
      <c r="G14" s="14">
        <f t="shared" si="6"/>
        <v>3.4573170731707319</v>
      </c>
      <c r="H14" s="14">
        <v>4.3899999999999997</v>
      </c>
      <c r="I14" s="14">
        <v>4.6500000000000004</v>
      </c>
      <c r="J14" s="14"/>
      <c r="K14" s="14">
        <f t="shared" si="7"/>
        <v>3.25</v>
      </c>
      <c r="L14" s="14">
        <f t="shared" si="8"/>
        <v>3.3750000000000004</v>
      </c>
      <c r="M14" s="15"/>
      <c r="N14" s="16">
        <f t="shared" si="0"/>
        <v>2.3779634146341464</v>
      </c>
      <c r="O14" s="31"/>
    </row>
    <row r="15" spans="2:15">
      <c r="B15" s="34"/>
      <c r="C15" s="37"/>
      <c r="D15" s="19">
        <v>201117838</v>
      </c>
      <c r="E15" s="20" t="s">
        <v>25</v>
      </c>
      <c r="F15" s="13">
        <f t="shared" si="5"/>
        <v>4.6573170731707316</v>
      </c>
      <c r="G15" s="14">
        <f t="shared" si="6"/>
        <v>3.4573170731707319</v>
      </c>
      <c r="H15" s="14">
        <v>4.3899999999999997</v>
      </c>
      <c r="I15" s="14">
        <v>4.6500000000000004</v>
      </c>
      <c r="J15" s="14"/>
      <c r="K15" s="14">
        <f t="shared" si="7"/>
        <v>3.25</v>
      </c>
      <c r="L15" s="14">
        <f t="shared" si="8"/>
        <v>3.3750000000000004</v>
      </c>
      <c r="M15" s="15"/>
      <c r="N15" s="16">
        <f t="shared" si="0"/>
        <v>2.3779634146341464</v>
      </c>
      <c r="O15" s="31"/>
    </row>
    <row r="16" spans="2:15">
      <c r="B16" s="32" t="s">
        <v>26</v>
      </c>
      <c r="C16" s="35">
        <v>1</v>
      </c>
      <c r="D16" s="21">
        <v>200819123</v>
      </c>
      <c r="E16" s="22" t="s">
        <v>27</v>
      </c>
      <c r="F16" s="13">
        <f>(1.815+0.54)/0.82</f>
        <v>2.8719512195121952</v>
      </c>
      <c r="G16" s="14">
        <f>(3.127+0.6)/0.82</f>
        <v>4.545121951219512</v>
      </c>
      <c r="H16" s="14">
        <v>4.57</v>
      </c>
      <c r="I16" s="14">
        <v>4.84</v>
      </c>
      <c r="J16" s="14"/>
      <c r="K16" s="14">
        <f>0.8775/0.18</f>
        <v>4.875</v>
      </c>
      <c r="L16" s="14">
        <f>0.27/0.18</f>
        <v>1.5000000000000002</v>
      </c>
      <c r="M16" s="15"/>
      <c r="N16" s="16">
        <f t="shared" si="0"/>
        <v>2.3202073170731707</v>
      </c>
      <c r="O16" s="31"/>
    </row>
    <row r="17" spans="2:15">
      <c r="B17" s="33"/>
      <c r="C17" s="36"/>
      <c r="D17" s="11">
        <v>201117818</v>
      </c>
      <c r="E17" s="12" t="s">
        <v>28</v>
      </c>
      <c r="F17" s="13">
        <f t="shared" ref="F17:F21" si="9">(1.815+0.54)/0.82</f>
        <v>2.8719512195121952</v>
      </c>
      <c r="G17" s="14">
        <f t="shared" ref="G17:G21" si="10">(3.127+0.6)/0.82</f>
        <v>4.545121951219512</v>
      </c>
      <c r="H17" s="14">
        <v>4.57</v>
      </c>
      <c r="I17" s="14">
        <v>4.84</v>
      </c>
      <c r="J17" s="14"/>
      <c r="K17" s="14">
        <f t="shared" ref="K17:K21" si="11">0.8775/0.18</f>
        <v>4.875</v>
      </c>
      <c r="L17" s="14">
        <f t="shared" ref="L17:L21" si="12">0.27/0.18</f>
        <v>1.5000000000000002</v>
      </c>
      <c r="M17" s="15"/>
      <c r="N17" s="16">
        <f t="shared" si="0"/>
        <v>2.3202073170731707</v>
      </c>
      <c r="O17" s="31"/>
    </row>
    <row r="18" spans="2:15">
      <c r="B18" s="33"/>
      <c r="C18" s="36"/>
      <c r="D18" s="11">
        <v>201110856</v>
      </c>
      <c r="E18" s="12" t="s">
        <v>29</v>
      </c>
      <c r="F18" s="13">
        <f t="shared" si="9"/>
        <v>2.8719512195121952</v>
      </c>
      <c r="G18" s="14">
        <f t="shared" si="10"/>
        <v>4.545121951219512</v>
      </c>
      <c r="H18" s="14">
        <v>4.57</v>
      </c>
      <c r="I18" s="14">
        <v>4.84</v>
      </c>
      <c r="J18" s="14"/>
      <c r="K18" s="14">
        <f t="shared" si="11"/>
        <v>4.875</v>
      </c>
      <c r="L18" s="14">
        <f t="shared" si="12"/>
        <v>1.5000000000000002</v>
      </c>
      <c r="M18" s="15"/>
      <c r="N18" s="16">
        <f t="shared" si="0"/>
        <v>2.3202073170731707</v>
      </c>
      <c r="O18" s="31"/>
    </row>
    <row r="19" spans="2:15">
      <c r="B19" s="33"/>
      <c r="C19" s="36"/>
      <c r="D19" s="11">
        <v>201110544</v>
      </c>
      <c r="E19" s="12" t="s">
        <v>30</v>
      </c>
      <c r="F19" s="13">
        <f t="shared" si="9"/>
        <v>2.8719512195121952</v>
      </c>
      <c r="G19" s="14">
        <f t="shared" si="10"/>
        <v>4.545121951219512</v>
      </c>
      <c r="H19" s="14">
        <v>4.57</v>
      </c>
      <c r="I19" s="14">
        <v>4.84</v>
      </c>
      <c r="J19" s="14"/>
      <c r="K19" s="14">
        <f t="shared" si="11"/>
        <v>4.875</v>
      </c>
      <c r="L19" s="14">
        <f t="shared" si="12"/>
        <v>1.5000000000000002</v>
      </c>
      <c r="M19" s="15"/>
      <c r="N19" s="16">
        <f t="shared" si="0"/>
        <v>2.3202073170731707</v>
      </c>
      <c r="O19" s="31"/>
    </row>
    <row r="20" spans="2:15">
      <c r="B20" s="33"/>
      <c r="C20" s="36"/>
      <c r="D20" s="11">
        <v>201110951</v>
      </c>
      <c r="E20" s="12" t="s">
        <v>31</v>
      </c>
      <c r="F20" s="13">
        <f t="shared" si="9"/>
        <v>2.8719512195121952</v>
      </c>
      <c r="G20" s="14">
        <f t="shared" si="10"/>
        <v>4.545121951219512</v>
      </c>
      <c r="H20" s="14">
        <v>4.57</v>
      </c>
      <c r="I20" s="14">
        <v>4.84</v>
      </c>
      <c r="J20" s="14"/>
      <c r="K20" s="14">
        <f t="shared" si="11"/>
        <v>4.875</v>
      </c>
      <c r="L20" s="14">
        <f t="shared" si="12"/>
        <v>1.5000000000000002</v>
      </c>
      <c r="M20" s="15"/>
      <c r="N20" s="16">
        <f t="shared" si="0"/>
        <v>2.3202073170731707</v>
      </c>
      <c r="O20" s="31"/>
    </row>
    <row r="21" spans="2:15">
      <c r="B21" s="34"/>
      <c r="C21" s="37"/>
      <c r="D21" s="11">
        <v>201110949</v>
      </c>
      <c r="E21" s="12" t="s">
        <v>32</v>
      </c>
      <c r="F21" s="13">
        <f t="shared" si="9"/>
        <v>2.8719512195121952</v>
      </c>
      <c r="G21" s="14">
        <f t="shared" si="10"/>
        <v>4.545121951219512</v>
      </c>
      <c r="H21" s="14">
        <v>4.57</v>
      </c>
      <c r="I21" s="14">
        <v>4.84</v>
      </c>
      <c r="J21" s="14"/>
      <c r="K21" s="14">
        <f t="shared" si="11"/>
        <v>4.875</v>
      </c>
      <c r="L21" s="14">
        <f t="shared" si="12"/>
        <v>1.5000000000000002</v>
      </c>
      <c r="M21" s="15"/>
      <c r="N21" s="16">
        <f t="shared" si="0"/>
        <v>2.3202073170731707</v>
      </c>
      <c r="O21" s="31"/>
    </row>
    <row r="22" spans="2:15">
      <c r="B22" s="32" t="s">
        <v>33</v>
      </c>
      <c r="C22" s="35">
        <v>2</v>
      </c>
      <c r="D22" s="17">
        <v>201110867</v>
      </c>
      <c r="E22" s="18" t="s">
        <v>34</v>
      </c>
      <c r="F22" s="13">
        <f>(2.659+0.54)/0.82</f>
        <v>3.9012195121951221</v>
      </c>
      <c r="G22" s="14">
        <f>(2.875+0.6)/0.82</f>
        <v>4.2378048780487809</v>
      </c>
      <c r="H22" s="14">
        <v>4.3099999999999996</v>
      </c>
      <c r="I22" s="14">
        <v>4.59</v>
      </c>
      <c r="J22" s="14"/>
      <c r="K22" s="14">
        <f>0.63/0.18</f>
        <v>3.5</v>
      </c>
      <c r="L22" s="14">
        <f>0.81/0.18</f>
        <v>4.5000000000000009</v>
      </c>
      <c r="M22" s="15"/>
      <c r="N22" s="16">
        <f t="shared" si="0"/>
        <v>2.5039024390243907</v>
      </c>
      <c r="O22" s="31"/>
    </row>
    <row r="23" spans="2:15">
      <c r="B23" s="33"/>
      <c r="C23" s="36"/>
      <c r="D23" s="19">
        <v>200824964</v>
      </c>
      <c r="E23" s="20" t="s">
        <v>35</v>
      </c>
      <c r="F23" s="13">
        <f t="shared" ref="F23:F26" si="13">(2.659+0.54)/0.82</f>
        <v>3.9012195121951221</v>
      </c>
      <c r="G23" s="14">
        <f t="shared" ref="G23:G26" si="14">(2.875+0.6)/0.82</f>
        <v>4.2378048780487809</v>
      </c>
      <c r="H23" s="14">
        <v>4.3099999999999996</v>
      </c>
      <c r="I23" s="14">
        <v>4.59</v>
      </c>
      <c r="J23" s="14"/>
      <c r="K23" s="14">
        <f t="shared" ref="K23:K26" si="15">0.63/0.18</f>
        <v>3.5</v>
      </c>
      <c r="L23" s="14">
        <f t="shared" ref="L23:L26" si="16">0.81/0.18</f>
        <v>4.5000000000000009</v>
      </c>
      <c r="M23" s="15"/>
      <c r="N23" s="16">
        <f t="shared" si="0"/>
        <v>2.5039024390243907</v>
      </c>
      <c r="O23" s="31"/>
    </row>
    <row r="24" spans="2:15">
      <c r="B24" s="33"/>
      <c r="C24" s="36"/>
      <c r="D24" s="19">
        <v>201110499</v>
      </c>
      <c r="E24" s="20" t="s">
        <v>36</v>
      </c>
      <c r="F24" s="13">
        <f t="shared" si="13"/>
        <v>3.9012195121951221</v>
      </c>
      <c r="G24" s="14">
        <f t="shared" si="14"/>
        <v>4.2378048780487809</v>
      </c>
      <c r="H24" s="14">
        <v>4.3099999999999996</v>
      </c>
      <c r="I24" s="14">
        <v>4.59</v>
      </c>
      <c r="J24" s="14"/>
      <c r="K24" s="14">
        <f t="shared" si="15"/>
        <v>3.5</v>
      </c>
      <c r="L24" s="14">
        <f t="shared" si="16"/>
        <v>4.5000000000000009</v>
      </c>
      <c r="M24" s="15"/>
      <c r="N24" s="16">
        <f t="shared" si="0"/>
        <v>2.5039024390243907</v>
      </c>
      <c r="O24" s="31"/>
    </row>
    <row r="25" spans="2:15">
      <c r="B25" s="33"/>
      <c r="C25" s="36"/>
      <c r="D25" s="19">
        <v>201117804</v>
      </c>
      <c r="E25" s="20" t="s">
        <v>37</v>
      </c>
      <c r="F25" s="13">
        <f t="shared" si="13"/>
        <v>3.9012195121951221</v>
      </c>
      <c r="G25" s="14">
        <f t="shared" si="14"/>
        <v>4.2378048780487809</v>
      </c>
      <c r="H25" s="14">
        <v>4.3099999999999996</v>
      </c>
      <c r="I25" s="14">
        <v>4.59</v>
      </c>
      <c r="J25" s="14"/>
      <c r="K25" s="14">
        <f t="shared" si="15"/>
        <v>3.5</v>
      </c>
      <c r="L25" s="14">
        <f t="shared" si="16"/>
        <v>4.5000000000000009</v>
      </c>
      <c r="M25" s="15"/>
      <c r="N25" s="16">
        <f t="shared" si="0"/>
        <v>2.5039024390243907</v>
      </c>
      <c r="O25" s="31"/>
    </row>
    <row r="26" spans="2:15" ht="15.75" thickBot="1">
      <c r="B26" s="38"/>
      <c r="C26" s="39"/>
      <c r="D26" s="25">
        <v>201117827</v>
      </c>
      <c r="E26" s="26" t="s">
        <v>38</v>
      </c>
      <c r="F26" s="27">
        <f t="shared" si="13"/>
        <v>3.9012195121951221</v>
      </c>
      <c r="G26" s="28">
        <f t="shared" si="14"/>
        <v>4.2378048780487809</v>
      </c>
      <c r="H26" s="28">
        <v>4.3099999999999996</v>
      </c>
      <c r="I26" s="28">
        <v>4.59</v>
      </c>
      <c r="J26" s="28"/>
      <c r="K26" s="28">
        <f t="shared" si="15"/>
        <v>3.5</v>
      </c>
      <c r="L26" s="28">
        <f t="shared" si="16"/>
        <v>4.5000000000000009</v>
      </c>
      <c r="M26" s="29"/>
      <c r="N26" s="30">
        <f t="shared" si="0"/>
        <v>2.5039024390243907</v>
      </c>
      <c r="O26" s="31"/>
    </row>
  </sheetData>
  <mergeCells count="18">
    <mergeCell ref="B6:B10"/>
    <mergeCell ref="C6:C10"/>
    <mergeCell ref="B2:N2"/>
    <mergeCell ref="B3:B5"/>
    <mergeCell ref="C3:C5"/>
    <mergeCell ref="D3:D5"/>
    <mergeCell ref="E3:E5"/>
    <mergeCell ref="F3:G3"/>
    <mergeCell ref="H3:I3"/>
    <mergeCell ref="J3:J4"/>
    <mergeCell ref="K3:M3"/>
    <mergeCell ref="N3:N4"/>
    <mergeCell ref="B11:B15"/>
    <mergeCell ref="C11:C15"/>
    <mergeCell ref="B16:B21"/>
    <mergeCell ref="C16:C21"/>
    <mergeCell ref="B22:B26"/>
    <mergeCell ref="C22:C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de los Andes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Rmeneses</dc:creator>
  <cp:lastModifiedBy>earcos</cp:lastModifiedBy>
  <dcterms:created xsi:type="dcterms:W3CDTF">2011-11-28T14:52:23Z</dcterms:created>
  <dcterms:modified xsi:type="dcterms:W3CDTF">2011-12-06T14:04:26Z</dcterms:modified>
</cp:coreProperties>
</file>