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slicers/slicer2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S:\sir-ce\FIN\FINNEWARBO\ACHATS - MARCHÉS\Marchés\Travail_en_cours_sur suivi marché_Léo\"/>
    </mc:Choice>
  </mc:AlternateContent>
  <xr:revisionPtr revIDLastSave="0" documentId="13_ncr:1_{D3E69B92-48CE-4780-B571-5821E2BF553F}" xr6:coauthVersionLast="47" xr6:coauthVersionMax="47" xr10:uidLastSave="{00000000-0000-0000-0000-000000000000}"/>
  <bookViews>
    <workbookView xWindow="-25320" yWindow="0" windowWidth="25440" windowHeight="15270" xr2:uid="{00000000-000D-0000-FFFF-FFFF00000000}"/>
  </bookViews>
  <sheets>
    <sheet name="READ ME" sheetId="13" r:id="rId1"/>
    <sheet name="Dim_Se" sheetId="15" state="hidden" r:id="rId2"/>
    <sheet name="D_Marché" sheetId="3" state="hidden" r:id="rId3"/>
    <sheet name="F_Facture" sheetId="2" state="hidden" r:id="rId4"/>
    <sheet name="Tab. de bord_marchés_travaux" sheetId="8" r:id="rId5"/>
    <sheet name="Travaux_STARSIM" sheetId="9" state="hidden" r:id="rId6"/>
    <sheet name="Tab. de bord_budget" sheetId="16" state="hidden" r:id="rId7"/>
    <sheet name="Tab. de bord_marchés" sheetId="11" r:id="rId8"/>
    <sheet name="CALCULATIONS" sheetId="6" state="hidden" r:id="rId9"/>
    <sheet name="Tableaux" sheetId="14" r:id="rId10"/>
    <sheet name="Dim_dates" sheetId="10" state="hidden" r:id="rId11"/>
  </sheets>
  <definedNames>
    <definedName name="_xlnm._FilterDatabase" localSheetId="6" hidden="1">'Tab. de bord_budget'!$B$76:$D$76</definedName>
    <definedName name="_xlnm._FilterDatabase" localSheetId="7" hidden="1">'Tab. de bord_marchés'!$B$76:$D$76</definedName>
    <definedName name="_xlnm._FilterDatabase" localSheetId="4" hidden="1">'Tab. de bord_marchés_travaux'!#REF!</definedName>
    <definedName name="_xlcn.D_dates1" hidden="1">D_dates[]</definedName>
    <definedName name="_xlcn.F_Facture1" hidden="1">F_factures[]</definedName>
    <definedName name="_xlcn.F_Marché1" hidden="1">D_marche[]</definedName>
    <definedName name="_xlcn.WorksheetConnection_2026_pilotage_marché.xlsmD_SE1" hidden="1">D_SE[]</definedName>
    <definedName name="commandes_pollen" localSheetId="10">#REF!</definedName>
    <definedName name="commandes_pollen" localSheetId="6">#REF!</definedName>
    <definedName name="commandes_pollen" localSheetId="7">#REF!</definedName>
    <definedName name="commandes_pollen" localSheetId="4">#REF!</definedName>
    <definedName name="commandes_pollen">#REF!</definedName>
    <definedName name="dim_services" localSheetId="10">#REF!</definedName>
    <definedName name="dim_services" localSheetId="6">#REF!</definedName>
    <definedName name="dim_services" localSheetId="7">#REF!</definedName>
    <definedName name="dim_services" localSheetId="4">#REF!</definedName>
    <definedName name="dim_services">#REF!</definedName>
    <definedName name="DonnéesExternes_1" localSheetId="3" hidden="1">F_Facture!$A$1:$Q$4303</definedName>
    <definedName name="DonnéesExternes_2" localSheetId="2" hidden="1">D_Marché!$A$1:$V$173</definedName>
    <definedName name="Segment_Nom_de_service">#N/A</definedName>
    <definedName name="Segment_Nom_marché_enrichit">#N/A</definedName>
    <definedName name="Segment_Statut_marché">#N/A</definedName>
    <definedName name="_xlnm.Print_Area" localSheetId="6">'Tab. de bord_budget'!$A$1:$AF$92</definedName>
    <definedName name="_xlnm.Print_Area" localSheetId="7">'Tab. de bord_marchés'!$A$1:$AF$92</definedName>
    <definedName name="_xlnm.Print_Area" localSheetId="4">'Tab. de bord_marchés_travaux'!$A$1:$AD$92</definedName>
  </definedNames>
  <calcPr calcId="191029"/>
  <pivotCaches>
    <pivotCache cacheId="475" r:id="rId12"/>
    <pivotCache cacheId="516" r:id="rId13"/>
    <pivotCache cacheId="519" r:id="rId14"/>
    <pivotCache cacheId="522" r:id="rId15"/>
    <pivotCache cacheId="525" r:id="rId16"/>
    <pivotCache cacheId="528" r:id="rId17"/>
    <pivotCache cacheId="531" r:id="rId18"/>
    <pivotCache cacheId="534" r:id="rId19"/>
    <pivotCache cacheId="537" r:id="rId20"/>
    <pivotCache cacheId="540" r:id="rId21"/>
    <pivotCache cacheId="543" r:id="rId22"/>
    <pivotCache cacheId="546" r:id="rId23"/>
    <pivotCache cacheId="549" r:id="rId24"/>
    <pivotCache cacheId="552" r:id="rId25"/>
    <pivotCache cacheId="555" r:id="rId26"/>
    <pivotCache cacheId="558" r:id="rId27"/>
    <pivotCache cacheId="561" r:id="rId28"/>
    <pivotCache cacheId="691" r:id="rId29"/>
    <pivotCache cacheId="694" r:id="rId30"/>
    <pivotCache cacheId="697" r:id="rId31"/>
    <pivotCache cacheId="700" r:id="rId32"/>
    <pivotCache cacheId="703" r:id="rId33"/>
    <pivotCache cacheId="706" r:id="rId34"/>
    <pivotCache cacheId="709" r:id="rId35"/>
    <pivotCache cacheId="712" r:id="rId36"/>
    <pivotCache cacheId="715" r:id="rId37"/>
    <pivotCache cacheId="718" r:id="rId38"/>
    <pivotCache cacheId="721" r:id="rId39"/>
    <pivotCache cacheId="724" r:id="rId40"/>
    <pivotCache cacheId="727" r:id="rId41"/>
    <pivotCache cacheId="730" r:id="rId42"/>
    <pivotCache cacheId="733" r:id="rId43"/>
    <pivotCache cacheId="736" r:id="rId44"/>
    <pivotCache cacheId="739" r:id="rId45"/>
    <pivotCache cacheId="742" r:id="rId46"/>
    <pivotCache cacheId="745" r:id="rId47"/>
  </pivotCaches>
  <extLst>
    <ext xmlns:x14="http://schemas.microsoft.com/office/spreadsheetml/2009/9/main" uri="{876F7934-8845-4945-9796-88D515C7AA90}">
      <x14:pivotCaches>
        <pivotCache cacheId="515" r:id="rId48"/>
        <pivotCache cacheId="564" r:id="rId49"/>
      </x14:pivotCaches>
    </ext>
    <ext xmlns:x14="http://schemas.microsoft.com/office/spreadsheetml/2009/9/main" uri="{BBE1A952-AA13-448e-AADC-164F8A28A991}">
      <x14:slicerCaches>
        <x14:slicerCache r:id="rId50"/>
        <x14:slicerCache r:id="rId51"/>
        <x14:slicerCache r:id="rId5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_SE" name="D_SE" connection="WorksheetConnection_2026_pilotage_marché.xlsm!D_SE"/>
          <x15:modelTable id="Suivi_marché" name="D_marché" connection="F_Marché"/>
          <x15:modelTable id="Cockpit" name="F_facture" connection="F_Facture"/>
          <x15:modelTable id="D_dates" name="D_dates" connection="D_dates"/>
        </x15:modelTables>
        <x15:modelRelationships>
          <x15:modelRelationship fromTable="F_facture" fromColumn="Date de réception" toTable="D_dates" toColumn="Dates"/>
          <x15:modelRelationship fromTable="F_facture" fromColumn="Numéro de marché" toTable="D_marché" toColumn="Numéro de marché"/>
          <x15:modelRelationship fromTable="F_facture" fromColumn="Service exécutant" toTable="D_SE" toColumn="S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D_dates" columnName="Dates" columnId="Dates">
                <x16:calculatedTimeColumn columnName="Dates (index des mois)" columnId="Dates (index des mois)" contentType="monthsindex" isSelected="1"/>
                <x16:calculatedTimeColumn columnName="Dates (mois)" columnId="Dates (mois)" contentType="months" isSelected="1"/>
              </x16:modelTimeGrouping>
              <x16:modelTimeGrouping tableName="F_facture" columnName="Date statut rapproché" columnId="Date statut rapproché">
                <x16:calculatedTimeColumn columnName="Date statut rapproché (année)" columnId="Date statut rapproché (année)" contentType="years" isSelected="1"/>
                <x16:calculatedTimeColumn columnName="Date statut rapproché (trimestre)" columnId="Date statut rapproché (trimestre)" contentType="quarters" isSelected="1"/>
                <x16:calculatedTimeColumn columnName="Date statut rapproché (index des mois)" columnId="Date statut rapproché (index des mois)" contentType="monthsindex" isSelected="1"/>
                <x16:calculatedTimeColumn columnName="Date statut rapproché (mois)" columnId="Date statut rapproché (mois)" contentType="months" isSelected="1"/>
              </x16:modelTimeGrouping>
              <x16:modelTimeGrouping tableName="F_facture" columnName="Date de réception" columnId="Date de réception">
                <x16:calculatedTimeColumn columnName="Date de réception (année)" columnId="Date de réception (année)" contentType="years" isSelected="1"/>
                <x16:calculatedTimeColumn columnName="Date de réception (trimestre)" columnId="Date de réception (trimestre)" contentType="quarters" isSelected="1"/>
                <x16:calculatedTimeColumn columnName="Date de réception (index des mois)" columnId="Date de réception (index des mois)" contentType="monthsindex" isSelected="1"/>
                <x16:calculatedTimeColumn columnName="Date de réception (mois)" columnId="Date de réception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5" i="6" l="1"/>
  <c r="O145" i="6"/>
  <c r="N146" i="6"/>
  <c r="O146" i="6"/>
  <c r="N147" i="6"/>
  <c r="O147" i="6"/>
  <c r="N148" i="6"/>
  <c r="O148" i="6"/>
  <c r="F53" i="9"/>
  <c r="K25" i="9"/>
  <c r="N25" i="9" s="1"/>
  <c r="H25" i="9"/>
  <c r="J45" i="9"/>
  <c r="C19" i="9"/>
  <c r="D19" i="9" s="1"/>
  <c r="F50" i="9"/>
  <c r="F6" i="6"/>
  <c r="Y93" i="6"/>
  <c r="G96" i="6"/>
  <c r="F4" i="6"/>
  <c r="G92" i="6"/>
  <c r="F98" i="6"/>
  <c r="F88" i="6"/>
  <c r="F90" i="6"/>
  <c r="S94" i="6"/>
  <c r="F92" i="6"/>
  <c r="G98" i="6"/>
  <c r="B10" i="6"/>
  <c r="B8" i="6"/>
  <c r="F96" i="6"/>
  <c r="F94" i="6"/>
  <c r="H98" i="6" l="1"/>
  <c r="H92" i="6" s="1"/>
  <c r="H96" i="6"/>
  <c r="F54" i="9"/>
  <c r="F51" i="9"/>
  <c r="F52" i="9"/>
  <c r="P58" i="6"/>
  <c r="Q58" i="6"/>
  <c r="P59" i="6"/>
  <c r="Q59" i="6"/>
  <c r="P60" i="6"/>
  <c r="Q60" i="6"/>
  <c r="P61" i="6"/>
  <c r="Q61" i="6"/>
  <c r="P62" i="6"/>
  <c r="Q62" i="6"/>
  <c r="P63" i="6"/>
  <c r="Q63" i="6"/>
  <c r="P64" i="6"/>
  <c r="Q64" i="6"/>
  <c r="P65" i="6"/>
  <c r="Q65" i="6"/>
  <c r="P66" i="6"/>
  <c r="Q66" i="6"/>
  <c r="P67" i="6"/>
  <c r="Q67" i="6"/>
  <c r="P68" i="6"/>
  <c r="Q68" i="6"/>
  <c r="P69" i="6"/>
  <c r="Q69" i="6"/>
  <c r="P70" i="6"/>
  <c r="Q70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H1484" i="10"/>
  <c r="G1484" i="10"/>
  <c r="F1484" i="10"/>
  <c r="E1484" i="10"/>
  <c r="D1484" i="10"/>
  <c r="C1484" i="10"/>
  <c r="H1483" i="10"/>
  <c r="G1483" i="10"/>
  <c r="F1483" i="10"/>
  <c r="E1483" i="10"/>
  <c r="D1483" i="10"/>
  <c r="C1483" i="10"/>
  <c r="H1482" i="10"/>
  <c r="G1482" i="10"/>
  <c r="F1482" i="10"/>
  <c r="E1482" i="10"/>
  <c r="D1482" i="10"/>
  <c r="C1482" i="10"/>
  <c r="H1481" i="10"/>
  <c r="G1481" i="10"/>
  <c r="F1481" i="10"/>
  <c r="E1481" i="10"/>
  <c r="D1481" i="10"/>
  <c r="C1481" i="10"/>
  <c r="H1480" i="10"/>
  <c r="G1480" i="10"/>
  <c r="F1480" i="10"/>
  <c r="E1480" i="10"/>
  <c r="D1480" i="10"/>
  <c r="C1480" i="10"/>
  <c r="H1479" i="10"/>
  <c r="G1479" i="10"/>
  <c r="F1479" i="10"/>
  <c r="E1479" i="10"/>
  <c r="D1479" i="10"/>
  <c r="C1479" i="10"/>
  <c r="H1478" i="10"/>
  <c r="G1478" i="10"/>
  <c r="F1478" i="10"/>
  <c r="E1478" i="10"/>
  <c r="D1478" i="10"/>
  <c r="C1478" i="10"/>
  <c r="H1477" i="10"/>
  <c r="G1477" i="10"/>
  <c r="F1477" i="10"/>
  <c r="E1477" i="10"/>
  <c r="D1477" i="10"/>
  <c r="C1477" i="10"/>
  <c r="H1476" i="10"/>
  <c r="G1476" i="10"/>
  <c r="F1476" i="10"/>
  <c r="E1476" i="10"/>
  <c r="D1476" i="10"/>
  <c r="C1476" i="10"/>
  <c r="H1475" i="10"/>
  <c r="G1475" i="10"/>
  <c r="F1475" i="10"/>
  <c r="E1475" i="10"/>
  <c r="D1475" i="10"/>
  <c r="C1475" i="10"/>
  <c r="H1474" i="10"/>
  <c r="G1474" i="10"/>
  <c r="F1474" i="10"/>
  <c r="E1474" i="10"/>
  <c r="D1474" i="10"/>
  <c r="C1474" i="10"/>
  <c r="H1473" i="10"/>
  <c r="G1473" i="10"/>
  <c r="F1473" i="10"/>
  <c r="E1473" i="10"/>
  <c r="D1473" i="10"/>
  <c r="C1473" i="10"/>
  <c r="H1472" i="10"/>
  <c r="G1472" i="10"/>
  <c r="F1472" i="10"/>
  <c r="E1472" i="10"/>
  <c r="D1472" i="10"/>
  <c r="C1472" i="10"/>
  <c r="H1471" i="10"/>
  <c r="G1471" i="10"/>
  <c r="F1471" i="10"/>
  <c r="E1471" i="10"/>
  <c r="D1471" i="10"/>
  <c r="C1471" i="10"/>
  <c r="H1470" i="10"/>
  <c r="G1470" i="10"/>
  <c r="F1470" i="10"/>
  <c r="E1470" i="10"/>
  <c r="D1470" i="10"/>
  <c r="C1470" i="10"/>
  <c r="H1469" i="10"/>
  <c r="G1469" i="10"/>
  <c r="F1469" i="10"/>
  <c r="E1469" i="10"/>
  <c r="D1469" i="10"/>
  <c r="C1469" i="10"/>
  <c r="H1468" i="10"/>
  <c r="G1468" i="10"/>
  <c r="F1468" i="10"/>
  <c r="E1468" i="10"/>
  <c r="D1468" i="10"/>
  <c r="C1468" i="10"/>
  <c r="H1467" i="10"/>
  <c r="G1467" i="10"/>
  <c r="F1467" i="10"/>
  <c r="E1467" i="10"/>
  <c r="D1467" i="10"/>
  <c r="C1467" i="10"/>
  <c r="H1466" i="10"/>
  <c r="G1466" i="10"/>
  <c r="F1466" i="10"/>
  <c r="E1466" i="10"/>
  <c r="D1466" i="10"/>
  <c r="C1466" i="10"/>
  <c r="H1465" i="10"/>
  <c r="G1465" i="10"/>
  <c r="F1465" i="10"/>
  <c r="E1465" i="10"/>
  <c r="D1465" i="10"/>
  <c r="C1465" i="10"/>
  <c r="H1464" i="10"/>
  <c r="G1464" i="10"/>
  <c r="F1464" i="10"/>
  <c r="E1464" i="10"/>
  <c r="D1464" i="10"/>
  <c r="C1464" i="10"/>
  <c r="H1463" i="10"/>
  <c r="G1463" i="10"/>
  <c r="F1463" i="10"/>
  <c r="E1463" i="10"/>
  <c r="D1463" i="10"/>
  <c r="C1463" i="10"/>
  <c r="H1462" i="10"/>
  <c r="G1462" i="10"/>
  <c r="F1462" i="10"/>
  <c r="E1462" i="10"/>
  <c r="D1462" i="10"/>
  <c r="C1462" i="10"/>
  <c r="H1461" i="10"/>
  <c r="G1461" i="10"/>
  <c r="F1461" i="10"/>
  <c r="E1461" i="10"/>
  <c r="D1461" i="10"/>
  <c r="C1461" i="10"/>
  <c r="H1460" i="10"/>
  <c r="G1460" i="10"/>
  <c r="F1460" i="10"/>
  <c r="E1460" i="10"/>
  <c r="D1460" i="10"/>
  <c r="C1460" i="10"/>
  <c r="H1459" i="10"/>
  <c r="G1459" i="10"/>
  <c r="F1459" i="10"/>
  <c r="E1459" i="10"/>
  <c r="D1459" i="10"/>
  <c r="C1459" i="10"/>
  <c r="H1458" i="10"/>
  <c r="G1458" i="10"/>
  <c r="F1458" i="10"/>
  <c r="E1458" i="10"/>
  <c r="D1458" i="10"/>
  <c r="C1458" i="10"/>
  <c r="H1457" i="10"/>
  <c r="G1457" i="10"/>
  <c r="F1457" i="10"/>
  <c r="E1457" i="10"/>
  <c r="D1457" i="10"/>
  <c r="C1457" i="10"/>
  <c r="H1456" i="10"/>
  <c r="G1456" i="10"/>
  <c r="F1456" i="10"/>
  <c r="E1456" i="10"/>
  <c r="D1456" i="10"/>
  <c r="C1456" i="10"/>
  <c r="H1455" i="10"/>
  <c r="G1455" i="10"/>
  <c r="F1455" i="10"/>
  <c r="E1455" i="10"/>
  <c r="D1455" i="10"/>
  <c r="C1455" i="10"/>
  <c r="H1454" i="10"/>
  <c r="G1454" i="10"/>
  <c r="F1454" i="10"/>
  <c r="E1454" i="10"/>
  <c r="D1454" i="10"/>
  <c r="C1454" i="10"/>
  <c r="H1453" i="10"/>
  <c r="G1453" i="10"/>
  <c r="F1453" i="10"/>
  <c r="E1453" i="10"/>
  <c r="D1453" i="10"/>
  <c r="C1453" i="10"/>
  <c r="H1452" i="10"/>
  <c r="G1452" i="10"/>
  <c r="F1452" i="10"/>
  <c r="E1452" i="10"/>
  <c r="D1452" i="10"/>
  <c r="C1452" i="10"/>
  <c r="H1451" i="10"/>
  <c r="G1451" i="10"/>
  <c r="F1451" i="10"/>
  <c r="E1451" i="10"/>
  <c r="D1451" i="10"/>
  <c r="C1451" i="10"/>
  <c r="H1450" i="10"/>
  <c r="G1450" i="10"/>
  <c r="F1450" i="10"/>
  <c r="E1450" i="10"/>
  <c r="D1450" i="10"/>
  <c r="C1450" i="10"/>
  <c r="H1449" i="10"/>
  <c r="G1449" i="10"/>
  <c r="F1449" i="10"/>
  <c r="E1449" i="10"/>
  <c r="D1449" i="10"/>
  <c r="C1449" i="10"/>
  <c r="H1448" i="10"/>
  <c r="G1448" i="10"/>
  <c r="F1448" i="10"/>
  <c r="E1448" i="10"/>
  <c r="D1448" i="10"/>
  <c r="C1448" i="10"/>
  <c r="H1447" i="10"/>
  <c r="G1447" i="10"/>
  <c r="F1447" i="10"/>
  <c r="E1447" i="10"/>
  <c r="D1447" i="10"/>
  <c r="C1447" i="10"/>
  <c r="H1446" i="10"/>
  <c r="G1446" i="10"/>
  <c r="F1446" i="10"/>
  <c r="E1446" i="10"/>
  <c r="D1446" i="10"/>
  <c r="C1446" i="10"/>
  <c r="H1445" i="10"/>
  <c r="G1445" i="10"/>
  <c r="F1445" i="10"/>
  <c r="E1445" i="10"/>
  <c r="D1445" i="10"/>
  <c r="C1445" i="10"/>
  <c r="H1444" i="10"/>
  <c r="G1444" i="10"/>
  <c r="F1444" i="10"/>
  <c r="E1444" i="10"/>
  <c r="D1444" i="10"/>
  <c r="C1444" i="10"/>
  <c r="H1443" i="10"/>
  <c r="G1443" i="10"/>
  <c r="F1443" i="10"/>
  <c r="E1443" i="10"/>
  <c r="D1443" i="10"/>
  <c r="C1443" i="10"/>
  <c r="H1442" i="10"/>
  <c r="G1442" i="10"/>
  <c r="F1442" i="10"/>
  <c r="E1442" i="10"/>
  <c r="D1442" i="10"/>
  <c r="C1442" i="10"/>
  <c r="H1441" i="10"/>
  <c r="G1441" i="10"/>
  <c r="F1441" i="10"/>
  <c r="E1441" i="10"/>
  <c r="D1441" i="10"/>
  <c r="C1441" i="10"/>
  <c r="H1440" i="10"/>
  <c r="G1440" i="10"/>
  <c r="F1440" i="10"/>
  <c r="E1440" i="10"/>
  <c r="D1440" i="10"/>
  <c r="C1440" i="10"/>
  <c r="H1439" i="10"/>
  <c r="G1439" i="10"/>
  <c r="F1439" i="10"/>
  <c r="E1439" i="10"/>
  <c r="D1439" i="10"/>
  <c r="C1439" i="10"/>
  <c r="H1438" i="10"/>
  <c r="G1438" i="10"/>
  <c r="F1438" i="10"/>
  <c r="E1438" i="10"/>
  <c r="D1438" i="10"/>
  <c r="C1438" i="10"/>
  <c r="H1437" i="10"/>
  <c r="G1437" i="10"/>
  <c r="F1437" i="10"/>
  <c r="E1437" i="10"/>
  <c r="D1437" i="10"/>
  <c r="C1437" i="10"/>
  <c r="H1436" i="10"/>
  <c r="G1436" i="10"/>
  <c r="F1436" i="10"/>
  <c r="E1436" i="10"/>
  <c r="D1436" i="10"/>
  <c r="C1436" i="10"/>
  <c r="H1435" i="10"/>
  <c r="G1435" i="10"/>
  <c r="F1435" i="10"/>
  <c r="E1435" i="10"/>
  <c r="D1435" i="10"/>
  <c r="C1435" i="10"/>
  <c r="H1434" i="10"/>
  <c r="G1434" i="10"/>
  <c r="F1434" i="10"/>
  <c r="E1434" i="10"/>
  <c r="D1434" i="10"/>
  <c r="C1434" i="10"/>
  <c r="H1433" i="10"/>
  <c r="G1433" i="10"/>
  <c r="F1433" i="10"/>
  <c r="E1433" i="10"/>
  <c r="D1433" i="10"/>
  <c r="C1433" i="10"/>
  <c r="H1432" i="10"/>
  <c r="G1432" i="10"/>
  <c r="F1432" i="10"/>
  <c r="E1432" i="10"/>
  <c r="D1432" i="10"/>
  <c r="C1432" i="10"/>
  <c r="H1431" i="10"/>
  <c r="G1431" i="10"/>
  <c r="F1431" i="10"/>
  <c r="E1431" i="10"/>
  <c r="D1431" i="10"/>
  <c r="C1431" i="10"/>
  <c r="H1430" i="10"/>
  <c r="G1430" i="10"/>
  <c r="F1430" i="10"/>
  <c r="E1430" i="10"/>
  <c r="D1430" i="10"/>
  <c r="C1430" i="10"/>
  <c r="H1429" i="10"/>
  <c r="G1429" i="10"/>
  <c r="F1429" i="10"/>
  <c r="E1429" i="10"/>
  <c r="D1429" i="10"/>
  <c r="C1429" i="10"/>
  <c r="H1428" i="10"/>
  <c r="G1428" i="10"/>
  <c r="F1428" i="10"/>
  <c r="E1428" i="10"/>
  <c r="D1428" i="10"/>
  <c r="C1428" i="10"/>
  <c r="H1427" i="10"/>
  <c r="G1427" i="10"/>
  <c r="F1427" i="10"/>
  <c r="E1427" i="10"/>
  <c r="D1427" i="10"/>
  <c r="C1427" i="10"/>
  <c r="H1426" i="10"/>
  <c r="G1426" i="10"/>
  <c r="F1426" i="10"/>
  <c r="E1426" i="10"/>
  <c r="D1426" i="10"/>
  <c r="C1426" i="10"/>
  <c r="H1425" i="10"/>
  <c r="G1425" i="10"/>
  <c r="F1425" i="10"/>
  <c r="E1425" i="10"/>
  <c r="D1425" i="10"/>
  <c r="C1425" i="10"/>
  <c r="H1424" i="10"/>
  <c r="G1424" i="10"/>
  <c r="F1424" i="10"/>
  <c r="E1424" i="10"/>
  <c r="D1424" i="10"/>
  <c r="C1424" i="10"/>
  <c r="H1423" i="10"/>
  <c r="G1423" i="10"/>
  <c r="F1423" i="10"/>
  <c r="E1423" i="10"/>
  <c r="D1423" i="10"/>
  <c r="C1423" i="10"/>
  <c r="H1422" i="10"/>
  <c r="G1422" i="10"/>
  <c r="F1422" i="10"/>
  <c r="E1422" i="10"/>
  <c r="D1422" i="10"/>
  <c r="C1422" i="10"/>
  <c r="H1421" i="10"/>
  <c r="G1421" i="10"/>
  <c r="F1421" i="10"/>
  <c r="E1421" i="10"/>
  <c r="D1421" i="10"/>
  <c r="C1421" i="10"/>
  <c r="H1420" i="10"/>
  <c r="G1420" i="10"/>
  <c r="F1420" i="10"/>
  <c r="E1420" i="10"/>
  <c r="D1420" i="10"/>
  <c r="C1420" i="10"/>
  <c r="H1419" i="10"/>
  <c r="G1419" i="10"/>
  <c r="F1419" i="10"/>
  <c r="E1419" i="10"/>
  <c r="D1419" i="10"/>
  <c r="C1419" i="10"/>
  <c r="H1418" i="10"/>
  <c r="G1418" i="10"/>
  <c r="F1418" i="10"/>
  <c r="E1418" i="10"/>
  <c r="D1418" i="10"/>
  <c r="C1418" i="10"/>
  <c r="H1417" i="10"/>
  <c r="G1417" i="10"/>
  <c r="F1417" i="10"/>
  <c r="E1417" i="10"/>
  <c r="D1417" i="10"/>
  <c r="C1417" i="10"/>
  <c r="H1416" i="10"/>
  <c r="G1416" i="10"/>
  <c r="F1416" i="10"/>
  <c r="E1416" i="10"/>
  <c r="D1416" i="10"/>
  <c r="C1416" i="10"/>
  <c r="H1415" i="10"/>
  <c r="G1415" i="10"/>
  <c r="F1415" i="10"/>
  <c r="E1415" i="10"/>
  <c r="D1415" i="10"/>
  <c r="C1415" i="10"/>
  <c r="H1414" i="10"/>
  <c r="G1414" i="10"/>
  <c r="F1414" i="10"/>
  <c r="E1414" i="10"/>
  <c r="D1414" i="10"/>
  <c r="C1414" i="10"/>
  <c r="H1413" i="10"/>
  <c r="G1413" i="10"/>
  <c r="F1413" i="10"/>
  <c r="E1413" i="10"/>
  <c r="D1413" i="10"/>
  <c r="C1413" i="10"/>
  <c r="H1412" i="10"/>
  <c r="G1412" i="10"/>
  <c r="F1412" i="10"/>
  <c r="E1412" i="10"/>
  <c r="D1412" i="10"/>
  <c r="C1412" i="10"/>
  <c r="H1411" i="10"/>
  <c r="G1411" i="10"/>
  <c r="F1411" i="10"/>
  <c r="E1411" i="10"/>
  <c r="D1411" i="10"/>
  <c r="C1411" i="10"/>
  <c r="H1410" i="10"/>
  <c r="G1410" i="10"/>
  <c r="F1410" i="10"/>
  <c r="E1410" i="10"/>
  <c r="D1410" i="10"/>
  <c r="C1410" i="10"/>
  <c r="H1409" i="10"/>
  <c r="G1409" i="10"/>
  <c r="F1409" i="10"/>
  <c r="E1409" i="10"/>
  <c r="D1409" i="10"/>
  <c r="C1409" i="10"/>
  <c r="H1408" i="10"/>
  <c r="G1408" i="10"/>
  <c r="F1408" i="10"/>
  <c r="E1408" i="10"/>
  <c r="D1408" i="10"/>
  <c r="C1408" i="10"/>
  <c r="H1407" i="10"/>
  <c r="G1407" i="10"/>
  <c r="F1407" i="10"/>
  <c r="E1407" i="10"/>
  <c r="D1407" i="10"/>
  <c r="C1407" i="10"/>
  <c r="H1406" i="10"/>
  <c r="G1406" i="10"/>
  <c r="F1406" i="10"/>
  <c r="E1406" i="10"/>
  <c r="D1406" i="10"/>
  <c r="C1406" i="10"/>
  <c r="H1405" i="10"/>
  <c r="G1405" i="10"/>
  <c r="F1405" i="10"/>
  <c r="E1405" i="10"/>
  <c r="D1405" i="10"/>
  <c r="C1405" i="10"/>
  <c r="H1404" i="10"/>
  <c r="G1404" i="10"/>
  <c r="F1404" i="10"/>
  <c r="E1404" i="10"/>
  <c r="D1404" i="10"/>
  <c r="C1404" i="10"/>
  <c r="H1403" i="10"/>
  <c r="G1403" i="10"/>
  <c r="F1403" i="10"/>
  <c r="E1403" i="10"/>
  <c r="D1403" i="10"/>
  <c r="C1403" i="10"/>
  <c r="H1402" i="10"/>
  <c r="G1402" i="10"/>
  <c r="F1402" i="10"/>
  <c r="E1402" i="10"/>
  <c r="D1402" i="10"/>
  <c r="C1402" i="10"/>
  <c r="H1401" i="10"/>
  <c r="G1401" i="10"/>
  <c r="F1401" i="10"/>
  <c r="E1401" i="10"/>
  <c r="D1401" i="10"/>
  <c r="C1401" i="10"/>
  <c r="H1400" i="10"/>
  <c r="G1400" i="10"/>
  <c r="F1400" i="10"/>
  <c r="E1400" i="10"/>
  <c r="D1400" i="10"/>
  <c r="C1400" i="10"/>
  <c r="H1399" i="10"/>
  <c r="G1399" i="10"/>
  <c r="F1399" i="10"/>
  <c r="E1399" i="10"/>
  <c r="D1399" i="10"/>
  <c r="C1399" i="10"/>
  <c r="H1398" i="10"/>
  <c r="G1398" i="10"/>
  <c r="F1398" i="10"/>
  <c r="E1398" i="10"/>
  <c r="D1398" i="10"/>
  <c r="C1398" i="10"/>
  <c r="H1397" i="10"/>
  <c r="G1397" i="10"/>
  <c r="F1397" i="10"/>
  <c r="E1397" i="10"/>
  <c r="D1397" i="10"/>
  <c r="C1397" i="10"/>
  <c r="H1396" i="10"/>
  <c r="G1396" i="10"/>
  <c r="F1396" i="10"/>
  <c r="E1396" i="10"/>
  <c r="D1396" i="10"/>
  <c r="C1396" i="10"/>
  <c r="H1395" i="10"/>
  <c r="G1395" i="10"/>
  <c r="F1395" i="10"/>
  <c r="E1395" i="10"/>
  <c r="D1395" i="10"/>
  <c r="C1395" i="10"/>
  <c r="H1394" i="10"/>
  <c r="G1394" i="10"/>
  <c r="F1394" i="10"/>
  <c r="E1394" i="10"/>
  <c r="D1394" i="10"/>
  <c r="C1394" i="10"/>
  <c r="H1393" i="10"/>
  <c r="G1393" i="10"/>
  <c r="F1393" i="10"/>
  <c r="E1393" i="10"/>
  <c r="D1393" i="10"/>
  <c r="C1393" i="10"/>
  <c r="H1392" i="10"/>
  <c r="G1392" i="10"/>
  <c r="F1392" i="10"/>
  <c r="E1392" i="10"/>
  <c r="D1392" i="10"/>
  <c r="C1392" i="10"/>
  <c r="H1391" i="10"/>
  <c r="G1391" i="10"/>
  <c r="F1391" i="10"/>
  <c r="E1391" i="10"/>
  <c r="D1391" i="10"/>
  <c r="C1391" i="10"/>
  <c r="H1390" i="10"/>
  <c r="G1390" i="10"/>
  <c r="F1390" i="10"/>
  <c r="E1390" i="10"/>
  <c r="D1390" i="10"/>
  <c r="C1390" i="10"/>
  <c r="H1389" i="10"/>
  <c r="G1389" i="10"/>
  <c r="F1389" i="10"/>
  <c r="E1389" i="10"/>
  <c r="D1389" i="10"/>
  <c r="C1389" i="10"/>
  <c r="H1388" i="10"/>
  <c r="G1388" i="10"/>
  <c r="F1388" i="10"/>
  <c r="E1388" i="10"/>
  <c r="D1388" i="10"/>
  <c r="C1388" i="10"/>
  <c r="H1387" i="10"/>
  <c r="G1387" i="10"/>
  <c r="F1387" i="10"/>
  <c r="E1387" i="10"/>
  <c r="D1387" i="10"/>
  <c r="C1387" i="10"/>
  <c r="H1386" i="10"/>
  <c r="G1386" i="10"/>
  <c r="F1386" i="10"/>
  <c r="E1386" i="10"/>
  <c r="D1386" i="10"/>
  <c r="C1386" i="10"/>
  <c r="H1385" i="10"/>
  <c r="G1385" i="10"/>
  <c r="F1385" i="10"/>
  <c r="E1385" i="10"/>
  <c r="D1385" i="10"/>
  <c r="C1385" i="10"/>
  <c r="H1384" i="10"/>
  <c r="G1384" i="10"/>
  <c r="F1384" i="10"/>
  <c r="E1384" i="10"/>
  <c r="D1384" i="10"/>
  <c r="C1384" i="10"/>
  <c r="H1383" i="10"/>
  <c r="G1383" i="10"/>
  <c r="F1383" i="10"/>
  <c r="E1383" i="10"/>
  <c r="D1383" i="10"/>
  <c r="C1383" i="10"/>
  <c r="H1382" i="10"/>
  <c r="G1382" i="10"/>
  <c r="F1382" i="10"/>
  <c r="E1382" i="10"/>
  <c r="D1382" i="10"/>
  <c r="C1382" i="10"/>
  <c r="H1381" i="10"/>
  <c r="G1381" i="10"/>
  <c r="F1381" i="10"/>
  <c r="E1381" i="10"/>
  <c r="D1381" i="10"/>
  <c r="C1381" i="10"/>
  <c r="H1380" i="10"/>
  <c r="G1380" i="10"/>
  <c r="F1380" i="10"/>
  <c r="E1380" i="10"/>
  <c r="D1380" i="10"/>
  <c r="C1380" i="10"/>
  <c r="H1379" i="10"/>
  <c r="G1379" i="10"/>
  <c r="F1379" i="10"/>
  <c r="E1379" i="10"/>
  <c r="D1379" i="10"/>
  <c r="C1379" i="10"/>
  <c r="H1378" i="10"/>
  <c r="G1378" i="10"/>
  <c r="F1378" i="10"/>
  <c r="E1378" i="10"/>
  <c r="D1378" i="10"/>
  <c r="C1378" i="10"/>
  <c r="H1377" i="10"/>
  <c r="G1377" i="10"/>
  <c r="F1377" i="10"/>
  <c r="E1377" i="10"/>
  <c r="D1377" i="10"/>
  <c r="C1377" i="10"/>
  <c r="H1376" i="10"/>
  <c r="G1376" i="10"/>
  <c r="F1376" i="10"/>
  <c r="E1376" i="10"/>
  <c r="D1376" i="10"/>
  <c r="C1376" i="10"/>
  <c r="H1375" i="10"/>
  <c r="G1375" i="10"/>
  <c r="F1375" i="10"/>
  <c r="E1375" i="10"/>
  <c r="D1375" i="10"/>
  <c r="C1375" i="10"/>
  <c r="H1374" i="10"/>
  <c r="G1374" i="10"/>
  <c r="F1374" i="10"/>
  <c r="E1374" i="10"/>
  <c r="D1374" i="10"/>
  <c r="C1374" i="10"/>
  <c r="H1373" i="10"/>
  <c r="G1373" i="10"/>
  <c r="F1373" i="10"/>
  <c r="E1373" i="10"/>
  <c r="D1373" i="10"/>
  <c r="C1373" i="10"/>
  <c r="H1372" i="10"/>
  <c r="G1372" i="10"/>
  <c r="F1372" i="10"/>
  <c r="E1372" i="10"/>
  <c r="D1372" i="10"/>
  <c r="C1372" i="10"/>
  <c r="H1371" i="10"/>
  <c r="G1371" i="10"/>
  <c r="F1371" i="10"/>
  <c r="E1371" i="10"/>
  <c r="D1371" i="10"/>
  <c r="C1371" i="10"/>
  <c r="H1370" i="10"/>
  <c r="G1370" i="10"/>
  <c r="F1370" i="10"/>
  <c r="E1370" i="10"/>
  <c r="D1370" i="10"/>
  <c r="C1370" i="10"/>
  <c r="H1369" i="10"/>
  <c r="G1369" i="10"/>
  <c r="F1369" i="10"/>
  <c r="E1369" i="10"/>
  <c r="D1369" i="10"/>
  <c r="C1369" i="10"/>
  <c r="H1368" i="10"/>
  <c r="G1368" i="10"/>
  <c r="F1368" i="10"/>
  <c r="E1368" i="10"/>
  <c r="D1368" i="10"/>
  <c r="C1368" i="10"/>
  <c r="H1367" i="10"/>
  <c r="G1367" i="10"/>
  <c r="F1367" i="10"/>
  <c r="E1367" i="10"/>
  <c r="D1367" i="10"/>
  <c r="C1367" i="10"/>
  <c r="H1366" i="10"/>
  <c r="G1366" i="10"/>
  <c r="F1366" i="10"/>
  <c r="E1366" i="10"/>
  <c r="D1366" i="10"/>
  <c r="C1366" i="10"/>
  <c r="H1365" i="10"/>
  <c r="G1365" i="10"/>
  <c r="F1365" i="10"/>
  <c r="E1365" i="10"/>
  <c r="D1365" i="10"/>
  <c r="C1365" i="10"/>
  <c r="H1364" i="10"/>
  <c r="G1364" i="10"/>
  <c r="F1364" i="10"/>
  <c r="E1364" i="10"/>
  <c r="D1364" i="10"/>
  <c r="C1364" i="10"/>
  <c r="H1363" i="10"/>
  <c r="G1363" i="10"/>
  <c r="F1363" i="10"/>
  <c r="E1363" i="10"/>
  <c r="D1363" i="10"/>
  <c r="C1363" i="10"/>
  <c r="H1362" i="10"/>
  <c r="G1362" i="10"/>
  <c r="F1362" i="10"/>
  <c r="E1362" i="10"/>
  <c r="D1362" i="10"/>
  <c r="C1362" i="10"/>
  <c r="H1361" i="10"/>
  <c r="G1361" i="10"/>
  <c r="F1361" i="10"/>
  <c r="E1361" i="10"/>
  <c r="D1361" i="10"/>
  <c r="C1361" i="10"/>
  <c r="H1360" i="10"/>
  <c r="G1360" i="10"/>
  <c r="F1360" i="10"/>
  <c r="E1360" i="10"/>
  <c r="D1360" i="10"/>
  <c r="C1360" i="10"/>
  <c r="H1359" i="10"/>
  <c r="G1359" i="10"/>
  <c r="F1359" i="10"/>
  <c r="E1359" i="10"/>
  <c r="D1359" i="10"/>
  <c r="C1359" i="10"/>
  <c r="H1358" i="10"/>
  <c r="G1358" i="10"/>
  <c r="F1358" i="10"/>
  <c r="E1358" i="10"/>
  <c r="D1358" i="10"/>
  <c r="C1358" i="10"/>
  <c r="H1357" i="10"/>
  <c r="G1357" i="10"/>
  <c r="F1357" i="10"/>
  <c r="E1357" i="10"/>
  <c r="D1357" i="10"/>
  <c r="C1357" i="10"/>
  <c r="H1356" i="10"/>
  <c r="G1356" i="10"/>
  <c r="F1356" i="10"/>
  <c r="E1356" i="10"/>
  <c r="D1356" i="10"/>
  <c r="C1356" i="10"/>
  <c r="H1355" i="10"/>
  <c r="G1355" i="10"/>
  <c r="F1355" i="10"/>
  <c r="E1355" i="10"/>
  <c r="D1355" i="10"/>
  <c r="C1355" i="10"/>
  <c r="H1354" i="10"/>
  <c r="G1354" i="10"/>
  <c r="F1354" i="10"/>
  <c r="E1354" i="10"/>
  <c r="D1354" i="10"/>
  <c r="C1354" i="10"/>
  <c r="H1353" i="10"/>
  <c r="G1353" i="10"/>
  <c r="F1353" i="10"/>
  <c r="E1353" i="10"/>
  <c r="D1353" i="10"/>
  <c r="C1353" i="10"/>
  <c r="H1352" i="10"/>
  <c r="G1352" i="10"/>
  <c r="F1352" i="10"/>
  <c r="E1352" i="10"/>
  <c r="D1352" i="10"/>
  <c r="C1352" i="10"/>
  <c r="H1351" i="10"/>
  <c r="G1351" i="10"/>
  <c r="F1351" i="10"/>
  <c r="E1351" i="10"/>
  <c r="D1351" i="10"/>
  <c r="C1351" i="10"/>
  <c r="H1350" i="10"/>
  <c r="G1350" i="10"/>
  <c r="F1350" i="10"/>
  <c r="E1350" i="10"/>
  <c r="D1350" i="10"/>
  <c r="C1350" i="10"/>
  <c r="H1349" i="10"/>
  <c r="G1349" i="10"/>
  <c r="F1349" i="10"/>
  <c r="E1349" i="10"/>
  <c r="D1349" i="10"/>
  <c r="C1349" i="10"/>
  <c r="H1348" i="10"/>
  <c r="G1348" i="10"/>
  <c r="F1348" i="10"/>
  <c r="E1348" i="10"/>
  <c r="D1348" i="10"/>
  <c r="C1348" i="10"/>
  <c r="H1347" i="10"/>
  <c r="G1347" i="10"/>
  <c r="F1347" i="10"/>
  <c r="E1347" i="10"/>
  <c r="D1347" i="10"/>
  <c r="C1347" i="10"/>
  <c r="H1346" i="10"/>
  <c r="G1346" i="10"/>
  <c r="F1346" i="10"/>
  <c r="E1346" i="10"/>
  <c r="D1346" i="10"/>
  <c r="C1346" i="10"/>
  <c r="H1345" i="10"/>
  <c r="G1345" i="10"/>
  <c r="F1345" i="10"/>
  <c r="E1345" i="10"/>
  <c r="D1345" i="10"/>
  <c r="C1345" i="10"/>
  <c r="H1344" i="10"/>
  <c r="G1344" i="10"/>
  <c r="F1344" i="10"/>
  <c r="E1344" i="10"/>
  <c r="D1344" i="10"/>
  <c r="C1344" i="10"/>
  <c r="H1343" i="10"/>
  <c r="G1343" i="10"/>
  <c r="F1343" i="10"/>
  <c r="E1343" i="10"/>
  <c r="D1343" i="10"/>
  <c r="C1343" i="10"/>
  <c r="H1342" i="10"/>
  <c r="G1342" i="10"/>
  <c r="F1342" i="10"/>
  <c r="E1342" i="10"/>
  <c r="D1342" i="10"/>
  <c r="C1342" i="10"/>
  <c r="H1341" i="10"/>
  <c r="G1341" i="10"/>
  <c r="F1341" i="10"/>
  <c r="E1341" i="10"/>
  <c r="D1341" i="10"/>
  <c r="C1341" i="10"/>
  <c r="H1340" i="10"/>
  <c r="G1340" i="10"/>
  <c r="F1340" i="10"/>
  <c r="E1340" i="10"/>
  <c r="D1340" i="10"/>
  <c r="C1340" i="10"/>
  <c r="H1339" i="10"/>
  <c r="G1339" i="10"/>
  <c r="F1339" i="10"/>
  <c r="E1339" i="10"/>
  <c r="D1339" i="10"/>
  <c r="C1339" i="10"/>
  <c r="H1338" i="10"/>
  <c r="G1338" i="10"/>
  <c r="F1338" i="10"/>
  <c r="E1338" i="10"/>
  <c r="D1338" i="10"/>
  <c r="C1338" i="10"/>
  <c r="H1337" i="10"/>
  <c r="G1337" i="10"/>
  <c r="F1337" i="10"/>
  <c r="E1337" i="10"/>
  <c r="D1337" i="10"/>
  <c r="C1337" i="10"/>
  <c r="H1336" i="10"/>
  <c r="G1336" i="10"/>
  <c r="F1336" i="10"/>
  <c r="E1336" i="10"/>
  <c r="D1336" i="10"/>
  <c r="C1336" i="10"/>
  <c r="H1335" i="10"/>
  <c r="G1335" i="10"/>
  <c r="F1335" i="10"/>
  <c r="E1335" i="10"/>
  <c r="D1335" i="10"/>
  <c r="C1335" i="10"/>
  <c r="H1334" i="10"/>
  <c r="G1334" i="10"/>
  <c r="F1334" i="10"/>
  <c r="E1334" i="10"/>
  <c r="D1334" i="10"/>
  <c r="C1334" i="10"/>
  <c r="H1333" i="10"/>
  <c r="G1333" i="10"/>
  <c r="F1333" i="10"/>
  <c r="E1333" i="10"/>
  <c r="D1333" i="10"/>
  <c r="C1333" i="10"/>
  <c r="H1332" i="10"/>
  <c r="G1332" i="10"/>
  <c r="F1332" i="10"/>
  <c r="E1332" i="10"/>
  <c r="D1332" i="10"/>
  <c r="C1332" i="10"/>
  <c r="H1331" i="10"/>
  <c r="G1331" i="10"/>
  <c r="F1331" i="10"/>
  <c r="E1331" i="10"/>
  <c r="D1331" i="10"/>
  <c r="C1331" i="10"/>
  <c r="H1330" i="10"/>
  <c r="G1330" i="10"/>
  <c r="F1330" i="10"/>
  <c r="E1330" i="10"/>
  <c r="D1330" i="10"/>
  <c r="C1330" i="10"/>
  <c r="H1329" i="10"/>
  <c r="G1329" i="10"/>
  <c r="F1329" i="10"/>
  <c r="E1329" i="10"/>
  <c r="D1329" i="10"/>
  <c r="C1329" i="10"/>
  <c r="H1328" i="10"/>
  <c r="G1328" i="10"/>
  <c r="F1328" i="10"/>
  <c r="E1328" i="10"/>
  <c r="D1328" i="10"/>
  <c r="C1328" i="10"/>
  <c r="H1327" i="10"/>
  <c r="G1327" i="10"/>
  <c r="F1327" i="10"/>
  <c r="E1327" i="10"/>
  <c r="D1327" i="10"/>
  <c r="C1327" i="10"/>
  <c r="H1326" i="10"/>
  <c r="G1326" i="10"/>
  <c r="F1326" i="10"/>
  <c r="E1326" i="10"/>
  <c r="D1326" i="10"/>
  <c r="C1326" i="10"/>
  <c r="H1325" i="10"/>
  <c r="G1325" i="10"/>
  <c r="F1325" i="10"/>
  <c r="E1325" i="10"/>
  <c r="D1325" i="10"/>
  <c r="C1325" i="10"/>
  <c r="H1324" i="10"/>
  <c r="G1324" i="10"/>
  <c r="F1324" i="10"/>
  <c r="E1324" i="10"/>
  <c r="D1324" i="10"/>
  <c r="C1324" i="10"/>
  <c r="H1323" i="10"/>
  <c r="G1323" i="10"/>
  <c r="F1323" i="10"/>
  <c r="E1323" i="10"/>
  <c r="D1323" i="10"/>
  <c r="C1323" i="10"/>
  <c r="H1322" i="10"/>
  <c r="G1322" i="10"/>
  <c r="F1322" i="10"/>
  <c r="E1322" i="10"/>
  <c r="D1322" i="10"/>
  <c r="C1322" i="10"/>
  <c r="H1321" i="10"/>
  <c r="G1321" i="10"/>
  <c r="F1321" i="10"/>
  <c r="E1321" i="10"/>
  <c r="D1321" i="10"/>
  <c r="C1321" i="10"/>
  <c r="H1320" i="10"/>
  <c r="G1320" i="10"/>
  <c r="F1320" i="10"/>
  <c r="E1320" i="10"/>
  <c r="D1320" i="10"/>
  <c r="C1320" i="10"/>
  <c r="H1319" i="10"/>
  <c r="G1319" i="10"/>
  <c r="F1319" i="10"/>
  <c r="E1319" i="10"/>
  <c r="D1319" i="10"/>
  <c r="C1319" i="10"/>
  <c r="H1318" i="10"/>
  <c r="G1318" i="10"/>
  <c r="F1318" i="10"/>
  <c r="E1318" i="10"/>
  <c r="D1318" i="10"/>
  <c r="C1318" i="10"/>
  <c r="H1317" i="10"/>
  <c r="G1317" i="10"/>
  <c r="F1317" i="10"/>
  <c r="E1317" i="10"/>
  <c r="D1317" i="10"/>
  <c r="C1317" i="10"/>
  <c r="H1316" i="10"/>
  <c r="G1316" i="10"/>
  <c r="F1316" i="10"/>
  <c r="E1316" i="10"/>
  <c r="D1316" i="10"/>
  <c r="C1316" i="10"/>
  <c r="H1315" i="10"/>
  <c r="G1315" i="10"/>
  <c r="F1315" i="10"/>
  <c r="E1315" i="10"/>
  <c r="D1315" i="10"/>
  <c r="C1315" i="10"/>
  <c r="H1314" i="10"/>
  <c r="G1314" i="10"/>
  <c r="F1314" i="10"/>
  <c r="E1314" i="10"/>
  <c r="D1314" i="10"/>
  <c r="C1314" i="10"/>
  <c r="H1313" i="10"/>
  <c r="G1313" i="10"/>
  <c r="F1313" i="10"/>
  <c r="E1313" i="10"/>
  <c r="D1313" i="10"/>
  <c r="C1313" i="10"/>
  <c r="H1312" i="10"/>
  <c r="G1312" i="10"/>
  <c r="F1312" i="10"/>
  <c r="E1312" i="10"/>
  <c r="D1312" i="10"/>
  <c r="C1312" i="10"/>
  <c r="H1311" i="10"/>
  <c r="G1311" i="10"/>
  <c r="F1311" i="10"/>
  <c r="E1311" i="10"/>
  <c r="D1311" i="10"/>
  <c r="C1311" i="10"/>
  <c r="H1310" i="10"/>
  <c r="G1310" i="10"/>
  <c r="F1310" i="10"/>
  <c r="E1310" i="10"/>
  <c r="D1310" i="10"/>
  <c r="C1310" i="10"/>
  <c r="H1309" i="10"/>
  <c r="G1309" i="10"/>
  <c r="F1309" i="10"/>
  <c r="E1309" i="10"/>
  <c r="D1309" i="10"/>
  <c r="C1309" i="10"/>
  <c r="H1308" i="10"/>
  <c r="G1308" i="10"/>
  <c r="F1308" i="10"/>
  <c r="E1308" i="10"/>
  <c r="D1308" i="10"/>
  <c r="C1308" i="10"/>
  <c r="H1307" i="10"/>
  <c r="G1307" i="10"/>
  <c r="F1307" i="10"/>
  <c r="E1307" i="10"/>
  <c r="D1307" i="10"/>
  <c r="C1307" i="10"/>
  <c r="H1306" i="10"/>
  <c r="G1306" i="10"/>
  <c r="F1306" i="10"/>
  <c r="E1306" i="10"/>
  <c r="D1306" i="10"/>
  <c r="C1306" i="10"/>
  <c r="H1305" i="10"/>
  <c r="G1305" i="10"/>
  <c r="F1305" i="10"/>
  <c r="E1305" i="10"/>
  <c r="D1305" i="10"/>
  <c r="C1305" i="10"/>
  <c r="H1304" i="10"/>
  <c r="G1304" i="10"/>
  <c r="F1304" i="10"/>
  <c r="E1304" i="10"/>
  <c r="D1304" i="10"/>
  <c r="C1304" i="10"/>
  <c r="H1303" i="10"/>
  <c r="G1303" i="10"/>
  <c r="F1303" i="10"/>
  <c r="E1303" i="10"/>
  <c r="D1303" i="10"/>
  <c r="C1303" i="10"/>
  <c r="H1302" i="10"/>
  <c r="G1302" i="10"/>
  <c r="F1302" i="10"/>
  <c r="E1302" i="10"/>
  <c r="D1302" i="10"/>
  <c r="C1302" i="10"/>
  <c r="H1301" i="10"/>
  <c r="G1301" i="10"/>
  <c r="F1301" i="10"/>
  <c r="E1301" i="10"/>
  <c r="D1301" i="10"/>
  <c r="C1301" i="10"/>
  <c r="H1300" i="10"/>
  <c r="G1300" i="10"/>
  <c r="F1300" i="10"/>
  <c r="E1300" i="10"/>
  <c r="D1300" i="10"/>
  <c r="C1300" i="10"/>
  <c r="H1299" i="10"/>
  <c r="G1299" i="10"/>
  <c r="F1299" i="10"/>
  <c r="E1299" i="10"/>
  <c r="D1299" i="10"/>
  <c r="C1299" i="10"/>
  <c r="H1298" i="10"/>
  <c r="G1298" i="10"/>
  <c r="F1298" i="10"/>
  <c r="E1298" i="10"/>
  <c r="D1298" i="10"/>
  <c r="C1298" i="10"/>
  <c r="H1297" i="10"/>
  <c r="G1297" i="10"/>
  <c r="F1297" i="10"/>
  <c r="E1297" i="10"/>
  <c r="D1297" i="10"/>
  <c r="C1297" i="10"/>
  <c r="H1296" i="10"/>
  <c r="G1296" i="10"/>
  <c r="F1296" i="10"/>
  <c r="E1296" i="10"/>
  <c r="D1296" i="10"/>
  <c r="C1296" i="10"/>
  <c r="H1295" i="10"/>
  <c r="G1295" i="10"/>
  <c r="F1295" i="10"/>
  <c r="E1295" i="10"/>
  <c r="D1295" i="10"/>
  <c r="C1295" i="10"/>
  <c r="H1294" i="10"/>
  <c r="G1294" i="10"/>
  <c r="F1294" i="10"/>
  <c r="E1294" i="10"/>
  <c r="D1294" i="10"/>
  <c r="C1294" i="10"/>
  <c r="H1293" i="10"/>
  <c r="G1293" i="10"/>
  <c r="F1293" i="10"/>
  <c r="E1293" i="10"/>
  <c r="D1293" i="10"/>
  <c r="C1293" i="10"/>
  <c r="H1292" i="10"/>
  <c r="G1292" i="10"/>
  <c r="F1292" i="10"/>
  <c r="E1292" i="10"/>
  <c r="D1292" i="10"/>
  <c r="C1292" i="10"/>
  <c r="H1291" i="10"/>
  <c r="G1291" i="10"/>
  <c r="F1291" i="10"/>
  <c r="E1291" i="10"/>
  <c r="D1291" i="10"/>
  <c r="C1291" i="10"/>
  <c r="H1290" i="10"/>
  <c r="G1290" i="10"/>
  <c r="F1290" i="10"/>
  <c r="E1290" i="10"/>
  <c r="D1290" i="10"/>
  <c r="C1290" i="10"/>
  <c r="H1289" i="10"/>
  <c r="G1289" i="10"/>
  <c r="F1289" i="10"/>
  <c r="E1289" i="10"/>
  <c r="D1289" i="10"/>
  <c r="C1289" i="10"/>
  <c r="H1288" i="10"/>
  <c r="G1288" i="10"/>
  <c r="F1288" i="10"/>
  <c r="E1288" i="10"/>
  <c r="D1288" i="10"/>
  <c r="C1288" i="10"/>
  <c r="H1287" i="10"/>
  <c r="G1287" i="10"/>
  <c r="F1287" i="10"/>
  <c r="E1287" i="10"/>
  <c r="D1287" i="10"/>
  <c r="C1287" i="10"/>
  <c r="H1286" i="10"/>
  <c r="G1286" i="10"/>
  <c r="F1286" i="10"/>
  <c r="E1286" i="10"/>
  <c r="D1286" i="10"/>
  <c r="C1286" i="10"/>
  <c r="H1285" i="10"/>
  <c r="G1285" i="10"/>
  <c r="F1285" i="10"/>
  <c r="E1285" i="10"/>
  <c r="D1285" i="10"/>
  <c r="C1285" i="10"/>
  <c r="H1284" i="10"/>
  <c r="G1284" i="10"/>
  <c r="F1284" i="10"/>
  <c r="E1284" i="10"/>
  <c r="D1284" i="10"/>
  <c r="C1284" i="10"/>
  <c r="H1283" i="10"/>
  <c r="G1283" i="10"/>
  <c r="F1283" i="10"/>
  <c r="E1283" i="10"/>
  <c r="D1283" i="10"/>
  <c r="C1283" i="10"/>
  <c r="H1282" i="10"/>
  <c r="G1282" i="10"/>
  <c r="F1282" i="10"/>
  <c r="E1282" i="10"/>
  <c r="D1282" i="10"/>
  <c r="C1282" i="10"/>
  <c r="H1281" i="10"/>
  <c r="G1281" i="10"/>
  <c r="F1281" i="10"/>
  <c r="E1281" i="10"/>
  <c r="D1281" i="10"/>
  <c r="C1281" i="10"/>
  <c r="H1280" i="10"/>
  <c r="G1280" i="10"/>
  <c r="F1280" i="10"/>
  <c r="E1280" i="10"/>
  <c r="D1280" i="10"/>
  <c r="C1280" i="10"/>
  <c r="H1279" i="10"/>
  <c r="G1279" i="10"/>
  <c r="F1279" i="10"/>
  <c r="E1279" i="10"/>
  <c r="D1279" i="10"/>
  <c r="C1279" i="10"/>
  <c r="H1278" i="10"/>
  <c r="G1278" i="10"/>
  <c r="F1278" i="10"/>
  <c r="E1278" i="10"/>
  <c r="D1278" i="10"/>
  <c r="C1278" i="10"/>
  <c r="H1277" i="10"/>
  <c r="G1277" i="10"/>
  <c r="F1277" i="10"/>
  <c r="E1277" i="10"/>
  <c r="D1277" i="10"/>
  <c r="C1277" i="10"/>
  <c r="H1276" i="10"/>
  <c r="G1276" i="10"/>
  <c r="F1276" i="10"/>
  <c r="E1276" i="10"/>
  <c r="D1276" i="10"/>
  <c r="C1276" i="10"/>
  <c r="H1275" i="10"/>
  <c r="G1275" i="10"/>
  <c r="F1275" i="10"/>
  <c r="E1275" i="10"/>
  <c r="D1275" i="10"/>
  <c r="C1275" i="10"/>
  <c r="H1274" i="10"/>
  <c r="G1274" i="10"/>
  <c r="F1274" i="10"/>
  <c r="E1274" i="10"/>
  <c r="D1274" i="10"/>
  <c r="C1274" i="10"/>
  <c r="H1273" i="10"/>
  <c r="G1273" i="10"/>
  <c r="F1273" i="10"/>
  <c r="E1273" i="10"/>
  <c r="D1273" i="10"/>
  <c r="C1273" i="10"/>
  <c r="H1272" i="10"/>
  <c r="G1272" i="10"/>
  <c r="F1272" i="10"/>
  <c r="E1272" i="10"/>
  <c r="D1272" i="10"/>
  <c r="C1272" i="10"/>
  <c r="H1271" i="10"/>
  <c r="G1271" i="10"/>
  <c r="F1271" i="10"/>
  <c r="E1271" i="10"/>
  <c r="D1271" i="10"/>
  <c r="C1271" i="10"/>
  <c r="H1270" i="10"/>
  <c r="G1270" i="10"/>
  <c r="F1270" i="10"/>
  <c r="E1270" i="10"/>
  <c r="D1270" i="10"/>
  <c r="C1270" i="10"/>
  <c r="H1269" i="10"/>
  <c r="G1269" i="10"/>
  <c r="F1269" i="10"/>
  <c r="E1269" i="10"/>
  <c r="D1269" i="10"/>
  <c r="C1269" i="10"/>
  <c r="H1268" i="10"/>
  <c r="G1268" i="10"/>
  <c r="F1268" i="10"/>
  <c r="E1268" i="10"/>
  <c r="D1268" i="10"/>
  <c r="C1268" i="10"/>
  <c r="H1267" i="10"/>
  <c r="G1267" i="10"/>
  <c r="F1267" i="10"/>
  <c r="E1267" i="10"/>
  <c r="D1267" i="10"/>
  <c r="C1267" i="10"/>
  <c r="H1266" i="10"/>
  <c r="G1266" i="10"/>
  <c r="F1266" i="10"/>
  <c r="E1266" i="10"/>
  <c r="D1266" i="10"/>
  <c r="C1266" i="10"/>
  <c r="H1265" i="10"/>
  <c r="G1265" i="10"/>
  <c r="F1265" i="10"/>
  <c r="E1265" i="10"/>
  <c r="D1265" i="10"/>
  <c r="C1265" i="10"/>
  <c r="H1264" i="10"/>
  <c r="G1264" i="10"/>
  <c r="F1264" i="10"/>
  <c r="E1264" i="10"/>
  <c r="D1264" i="10"/>
  <c r="C1264" i="10"/>
  <c r="H1263" i="10"/>
  <c r="G1263" i="10"/>
  <c r="F1263" i="10"/>
  <c r="E1263" i="10"/>
  <c r="D1263" i="10"/>
  <c r="C1263" i="10"/>
  <c r="H1262" i="10"/>
  <c r="G1262" i="10"/>
  <c r="F1262" i="10"/>
  <c r="E1262" i="10"/>
  <c r="D1262" i="10"/>
  <c r="C1262" i="10"/>
  <c r="H1261" i="10"/>
  <c r="G1261" i="10"/>
  <c r="F1261" i="10"/>
  <c r="E1261" i="10"/>
  <c r="D1261" i="10"/>
  <c r="C1261" i="10"/>
  <c r="H1260" i="10"/>
  <c r="G1260" i="10"/>
  <c r="F1260" i="10"/>
  <c r="E1260" i="10"/>
  <c r="D1260" i="10"/>
  <c r="C1260" i="10"/>
  <c r="H1259" i="10"/>
  <c r="G1259" i="10"/>
  <c r="F1259" i="10"/>
  <c r="E1259" i="10"/>
  <c r="D1259" i="10"/>
  <c r="C1259" i="10"/>
  <c r="H1258" i="10"/>
  <c r="G1258" i="10"/>
  <c r="F1258" i="10"/>
  <c r="E1258" i="10"/>
  <c r="D1258" i="10"/>
  <c r="C1258" i="10"/>
  <c r="H1257" i="10"/>
  <c r="G1257" i="10"/>
  <c r="F1257" i="10"/>
  <c r="E1257" i="10"/>
  <c r="D1257" i="10"/>
  <c r="C1257" i="10"/>
  <c r="H1256" i="10"/>
  <c r="G1256" i="10"/>
  <c r="F1256" i="10"/>
  <c r="E1256" i="10"/>
  <c r="D1256" i="10"/>
  <c r="C1256" i="10"/>
  <c r="H1255" i="10"/>
  <c r="G1255" i="10"/>
  <c r="F1255" i="10"/>
  <c r="E1255" i="10"/>
  <c r="D1255" i="10"/>
  <c r="C1255" i="10"/>
  <c r="H1254" i="10"/>
  <c r="G1254" i="10"/>
  <c r="F1254" i="10"/>
  <c r="E1254" i="10"/>
  <c r="D1254" i="10"/>
  <c r="C1254" i="10"/>
  <c r="H1253" i="10"/>
  <c r="G1253" i="10"/>
  <c r="F1253" i="10"/>
  <c r="E1253" i="10"/>
  <c r="D1253" i="10"/>
  <c r="C1253" i="10"/>
  <c r="H1252" i="10"/>
  <c r="G1252" i="10"/>
  <c r="F1252" i="10"/>
  <c r="E1252" i="10"/>
  <c r="D1252" i="10"/>
  <c r="C1252" i="10"/>
  <c r="H1251" i="10"/>
  <c r="G1251" i="10"/>
  <c r="F1251" i="10"/>
  <c r="E1251" i="10"/>
  <c r="D1251" i="10"/>
  <c r="C1251" i="10"/>
  <c r="H1250" i="10"/>
  <c r="G1250" i="10"/>
  <c r="F1250" i="10"/>
  <c r="E1250" i="10"/>
  <c r="D1250" i="10"/>
  <c r="C1250" i="10"/>
  <c r="H1249" i="10"/>
  <c r="G1249" i="10"/>
  <c r="F1249" i="10"/>
  <c r="E1249" i="10"/>
  <c r="D1249" i="10"/>
  <c r="C1249" i="10"/>
  <c r="H1248" i="10"/>
  <c r="G1248" i="10"/>
  <c r="F1248" i="10"/>
  <c r="E1248" i="10"/>
  <c r="D1248" i="10"/>
  <c r="C1248" i="10"/>
  <c r="H1247" i="10"/>
  <c r="G1247" i="10"/>
  <c r="F1247" i="10"/>
  <c r="E1247" i="10"/>
  <c r="D1247" i="10"/>
  <c r="C1247" i="10"/>
  <c r="H1246" i="10"/>
  <c r="G1246" i="10"/>
  <c r="F1246" i="10"/>
  <c r="E1246" i="10"/>
  <c r="D1246" i="10"/>
  <c r="C1246" i="10"/>
  <c r="H1245" i="10"/>
  <c r="G1245" i="10"/>
  <c r="F1245" i="10"/>
  <c r="E1245" i="10"/>
  <c r="D1245" i="10"/>
  <c r="C1245" i="10"/>
  <c r="H1244" i="10"/>
  <c r="G1244" i="10"/>
  <c r="F1244" i="10"/>
  <c r="E1244" i="10"/>
  <c r="D1244" i="10"/>
  <c r="C1244" i="10"/>
  <c r="H1243" i="10"/>
  <c r="G1243" i="10"/>
  <c r="F1243" i="10"/>
  <c r="E1243" i="10"/>
  <c r="D1243" i="10"/>
  <c r="C1243" i="10"/>
  <c r="H1242" i="10"/>
  <c r="G1242" i="10"/>
  <c r="F1242" i="10"/>
  <c r="E1242" i="10"/>
  <c r="D1242" i="10"/>
  <c r="C1242" i="10"/>
  <c r="H1241" i="10"/>
  <c r="G1241" i="10"/>
  <c r="F1241" i="10"/>
  <c r="E1241" i="10"/>
  <c r="D1241" i="10"/>
  <c r="C1241" i="10"/>
  <c r="H1240" i="10"/>
  <c r="G1240" i="10"/>
  <c r="F1240" i="10"/>
  <c r="E1240" i="10"/>
  <c r="D1240" i="10"/>
  <c r="C1240" i="10"/>
  <c r="H1239" i="10"/>
  <c r="G1239" i="10"/>
  <c r="F1239" i="10"/>
  <c r="E1239" i="10"/>
  <c r="D1239" i="10"/>
  <c r="C1239" i="10"/>
  <c r="H1238" i="10"/>
  <c r="G1238" i="10"/>
  <c r="F1238" i="10"/>
  <c r="E1238" i="10"/>
  <c r="D1238" i="10"/>
  <c r="C1238" i="10"/>
  <c r="H1237" i="10"/>
  <c r="G1237" i="10"/>
  <c r="F1237" i="10"/>
  <c r="E1237" i="10"/>
  <c r="D1237" i="10"/>
  <c r="C1237" i="10"/>
  <c r="H1236" i="10"/>
  <c r="G1236" i="10"/>
  <c r="F1236" i="10"/>
  <c r="E1236" i="10"/>
  <c r="D1236" i="10"/>
  <c r="C1236" i="10"/>
  <c r="H1235" i="10"/>
  <c r="G1235" i="10"/>
  <c r="F1235" i="10"/>
  <c r="E1235" i="10"/>
  <c r="D1235" i="10"/>
  <c r="C1235" i="10"/>
  <c r="H1234" i="10"/>
  <c r="G1234" i="10"/>
  <c r="F1234" i="10"/>
  <c r="E1234" i="10"/>
  <c r="D1234" i="10"/>
  <c r="C1234" i="10"/>
  <c r="H1233" i="10"/>
  <c r="G1233" i="10"/>
  <c r="F1233" i="10"/>
  <c r="E1233" i="10"/>
  <c r="D1233" i="10"/>
  <c r="C1233" i="10"/>
  <c r="H1232" i="10"/>
  <c r="G1232" i="10"/>
  <c r="F1232" i="10"/>
  <c r="E1232" i="10"/>
  <c r="D1232" i="10"/>
  <c r="C1232" i="10"/>
  <c r="H1231" i="10"/>
  <c r="G1231" i="10"/>
  <c r="F1231" i="10"/>
  <c r="E1231" i="10"/>
  <c r="D1231" i="10"/>
  <c r="C1231" i="10"/>
  <c r="H1230" i="10"/>
  <c r="G1230" i="10"/>
  <c r="F1230" i="10"/>
  <c r="E1230" i="10"/>
  <c r="D1230" i="10"/>
  <c r="C1230" i="10"/>
  <c r="H1229" i="10"/>
  <c r="G1229" i="10"/>
  <c r="F1229" i="10"/>
  <c r="E1229" i="10"/>
  <c r="D1229" i="10"/>
  <c r="C1229" i="10"/>
  <c r="H1228" i="10"/>
  <c r="G1228" i="10"/>
  <c r="F1228" i="10"/>
  <c r="E1228" i="10"/>
  <c r="D1228" i="10"/>
  <c r="C1228" i="10"/>
  <c r="H1227" i="10"/>
  <c r="G1227" i="10"/>
  <c r="F1227" i="10"/>
  <c r="E1227" i="10"/>
  <c r="D1227" i="10"/>
  <c r="C1227" i="10"/>
  <c r="H1226" i="10"/>
  <c r="G1226" i="10"/>
  <c r="F1226" i="10"/>
  <c r="E1226" i="10"/>
  <c r="D1226" i="10"/>
  <c r="C1226" i="10"/>
  <c r="H1225" i="10"/>
  <c r="G1225" i="10"/>
  <c r="F1225" i="10"/>
  <c r="E1225" i="10"/>
  <c r="D1225" i="10"/>
  <c r="C1225" i="10"/>
  <c r="H1224" i="10"/>
  <c r="G1224" i="10"/>
  <c r="F1224" i="10"/>
  <c r="E1224" i="10"/>
  <c r="D1224" i="10"/>
  <c r="C1224" i="10"/>
  <c r="H1223" i="10"/>
  <c r="G1223" i="10"/>
  <c r="F1223" i="10"/>
  <c r="E1223" i="10"/>
  <c r="D1223" i="10"/>
  <c r="C1223" i="10"/>
  <c r="H1222" i="10"/>
  <c r="G1222" i="10"/>
  <c r="F1222" i="10"/>
  <c r="E1222" i="10"/>
  <c r="D1222" i="10"/>
  <c r="C1222" i="10"/>
  <c r="H1221" i="10"/>
  <c r="G1221" i="10"/>
  <c r="F1221" i="10"/>
  <c r="E1221" i="10"/>
  <c r="D1221" i="10"/>
  <c r="C1221" i="10"/>
  <c r="H1220" i="10"/>
  <c r="G1220" i="10"/>
  <c r="F1220" i="10"/>
  <c r="E1220" i="10"/>
  <c r="D1220" i="10"/>
  <c r="C1220" i="10"/>
  <c r="H1219" i="10"/>
  <c r="G1219" i="10"/>
  <c r="F1219" i="10"/>
  <c r="E1219" i="10"/>
  <c r="D1219" i="10"/>
  <c r="C1219" i="10"/>
  <c r="H1218" i="10"/>
  <c r="G1218" i="10"/>
  <c r="F1218" i="10"/>
  <c r="E1218" i="10"/>
  <c r="D1218" i="10"/>
  <c r="C1218" i="10"/>
  <c r="H1217" i="10"/>
  <c r="G1217" i="10"/>
  <c r="F1217" i="10"/>
  <c r="E1217" i="10"/>
  <c r="D1217" i="10"/>
  <c r="C1217" i="10"/>
  <c r="H1216" i="10"/>
  <c r="G1216" i="10"/>
  <c r="F1216" i="10"/>
  <c r="E1216" i="10"/>
  <c r="D1216" i="10"/>
  <c r="C1216" i="10"/>
  <c r="H1215" i="10"/>
  <c r="G1215" i="10"/>
  <c r="F1215" i="10"/>
  <c r="E1215" i="10"/>
  <c r="D1215" i="10"/>
  <c r="C1215" i="10"/>
  <c r="H1214" i="10"/>
  <c r="G1214" i="10"/>
  <c r="F1214" i="10"/>
  <c r="E1214" i="10"/>
  <c r="D1214" i="10"/>
  <c r="C1214" i="10"/>
  <c r="H1213" i="10"/>
  <c r="G1213" i="10"/>
  <c r="F1213" i="10"/>
  <c r="E1213" i="10"/>
  <c r="D1213" i="10"/>
  <c r="C1213" i="10"/>
  <c r="H1212" i="10"/>
  <c r="G1212" i="10"/>
  <c r="F1212" i="10"/>
  <c r="E1212" i="10"/>
  <c r="D1212" i="10"/>
  <c r="C1212" i="10"/>
  <c r="H1211" i="10"/>
  <c r="G1211" i="10"/>
  <c r="F1211" i="10"/>
  <c r="E1211" i="10"/>
  <c r="D1211" i="10"/>
  <c r="C1211" i="10"/>
  <c r="H1210" i="10"/>
  <c r="G1210" i="10"/>
  <c r="F1210" i="10"/>
  <c r="E1210" i="10"/>
  <c r="D1210" i="10"/>
  <c r="C1210" i="10"/>
  <c r="H1209" i="10"/>
  <c r="G1209" i="10"/>
  <c r="F1209" i="10"/>
  <c r="E1209" i="10"/>
  <c r="D1209" i="10"/>
  <c r="C1209" i="10"/>
  <c r="H1208" i="10"/>
  <c r="G1208" i="10"/>
  <c r="F1208" i="10"/>
  <c r="E1208" i="10"/>
  <c r="D1208" i="10"/>
  <c r="C1208" i="10"/>
  <c r="H1207" i="10"/>
  <c r="G1207" i="10"/>
  <c r="F1207" i="10"/>
  <c r="E1207" i="10"/>
  <c r="D1207" i="10"/>
  <c r="C1207" i="10"/>
  <c r="H1206" i="10"/>
  <c r="G1206" i="10"/>
  <c r="F1206" i="10"/>
  <c r="E1206" i="10"/>
  <c r="D1206" i="10"/>
  <c r="C1206" i="10"/>
  <c r="H1205" i="10"/>
  <c r="G1205" i="10"/>
  <c r="F1205" i="10"/>
  <c r="E1205" i="10"/>
  <c r="D1205" i="10"/>
  <c r="C1205" i="10"/>
  <c r="H1204" i="10"/>
  <c r="G1204" i="10"/>
  <c r="F1204" i="10"/>
  <c r="E1204" i="10"/>
  <c r="D1204" i="10"/>
  <c r="C1204" i="10"/>
  <c r="H1203" i="10"/>
  <c r="G1203" i="10"/>
  <c r="F1203" i="10"/>
  <c r="E1203" i="10"/>
  <c r="D1203" i="10"/>
  <c r="C1203" i="10"/>
  <c r="H1202" i="10"/>
  <c r="G1202" i="10"/>
  <c r="F1202" i="10"/>
  <c r="E1202" i="10"/>
  <c r="D1202" i="10"/>
  <c r="C1202" i="10"/>
  <c r="H1201" i="10"/>
  <c r="G1201" i="10"/>
  <c r="F1201" i="10"/>
  <c r="E1201" i="10"/>
  <c r="D1201" i="10"/>
  <c r="C1201" i="10"/>
  <c r="H1200" i="10"/>
  <c r="G1200" i="10"/>
  <c r="F1200" i="10"/>
  <c r="E1200" i="10"/>
  <c r="D1200" i="10"/>
  <c r="C1200" i="10"/>
  <c r="H1199" i="10"/>
  <c r="G1199" i="10"/>
  <c r="F1199" i="10"/>
  <c r="E1199" i="10"/>
  <c r="D1199" i="10"/>
  <c r="C1199" i="10"/>
  <c r="H1198" i="10"/>
  <c r="G1198" i="10"/>
  <c r="F1198" i="10"/>
  <c r="E1198" i="10"/>
  <c r="D1198" i="10"/>
  <c r="C1198" i="10"/>
  <c r="H1197" i="10"/>
  <c r="G1197" i="10"/>
  <c r="F1197" i="10"/>
  <c r="E1197" i="10"/>
  <c r="D1197" i="10"/>
  <c r="C1197" i="10"/>
  <c r="H1196" i="10"/>
  <c r="G1196" i="10"/>
  <c r="F1196" i="10"/>
  <c r="E1196" i="10"/>
  <c r="D1196" i="10"/>
  <c r="C1196" i="10"/>
  <c r="H1195" i="10"/>
  <c r="G1195" i="10"/>
  <c r="F1195" i="10"/>
  <c r="E1195" i="10"/>
  <c r="D1195" i="10"/>
  <c r="C1195" i="10"/>
  <c r="H1194" i="10"/>
  <c r="G1194" i="10"/>
  <c r="F1194" i="10"/>
  <c r="E1194" i="10"/>
  <c r="D1194" i="10"/>
  <c r="C1194" i="10"/>
  <c r="H1193" i="10"/>
  <c r="G1193" i="10"/>
  <c r="F1193" i="10"/>
  <c r="E1193" i="10"/>
  <c r="D1193" i="10"/>
  <c r="C1193" i="10"/>
  <c r="H1192" i="10"/>
  <c r="G1192" i="10"/>
  <c r="F1192" i="10"/>
  <c r="E1192" i="10"/>
  <c r="D1192" i="10"/>
  <c r="C1192" i="10"/>
  <c r="H1191" i="10"/>
  <c r="G1191" i="10"/>
  <c r="F1191" i="10"/>
  <c r="E1191" i="10"/>
  <c r="D1191" i="10"/>
  <c r="C1191" i="10"/>
  <c r="H1190" i="10"/>
  <c r="G1190" i="10"/>
  <c r="F1190" i="10"/>
  <c r="E1190" i="10"/>
  <c r="D1190" i="10"/>
  <c r="C1190" i="10"/>
  <c r="H1189" i="10"/>
  <c r="G1189" i="10"/>
  <c r="F1189" i="10"/>
  <c r="E1189" i="10"/>
  <c r="D1189" i="10"/>
  <c r="C1189" i="10"/>
  <c r="H1188" i="10"/>
  <c r="G1188" i="10"/>
  <c r="F1188" i="10"/>
  <c r="E1188" i="10"/>
  <c r="D1188" i="10"/>
  <c r="C1188" i="10"/>
  <c r="H1187" i="10"/>
  <c r="G1187" i="10"/>
  <c r="F1187" i="10"/>
  <c r="E1187" i="10"/>
  <c r="D1187" i="10"/>
  <c r="C1187" i="10"/>
  <c r="H1186" i="10"/>
  <c r="G1186" i="10"/>
  <c r="F1186" i="10"/>
  <c r="E1186" i="10"/>
  <c r="D1186" i="10"/>
  <c r="C1186" i="10"/>
  <c r="H1185" i="10"/>
  <c r="G1185" i="10"/>
  <c r="F1185" i="10"/>
  <c r="E1185" i="10"/>
  <c r="D1185" i="10"/>
  <c r="C1185" i="10"/>
  <c r="H1184" i="10"/>
  <c r="G1184" i="10"/>
  <c r="F1184" i="10"/>
  <c r="E1184" i="10"/>
  <c r="D1184" i="10"/>
  <c r="C1184" i="10"/>
  <c r="H1183" i="10"/>
  <c r="G1183" i="10"/>
  <c r="F1183" i="10"/>
  <c r="E1183" i="10"/>
  <c r="D1183" i="10"/>
  <c r="C1183" i="10"/>
  <c r="H1182" i="10"/>
  <c r="G1182" i="10"/>
  <c r="F1182" i="10"/>
  <c r="E1182" i="10"/>
  <c r="D1182" i="10"/>
  <c r="C1182" i="10"/>
  <c r="H1181" i="10"/>
  <c r="G1181" i="10"/>
  <c r="F1181" i="10"/>
  <c r="E1181" i="10"/>
  <c r="D1181" i="10"/>
  <c r="C1181" i="10"/>
  <c r="H1180" i="10"/>
  <c r="G1180" i="10"/>
  <c r="F1180" i="10"/>
  <c r="E1180" i="10"/>
  <c r="D1180" i="10"/>
  <c r="C1180" i="10"/>
  <c r="H1179" i="10"/>
  <c r="G1179" i="10"/>
  <c r="F1179" i="10"/>
  <c r="E1179" i="10"/>
  <c r="D1179" i="10"/>
  <c r="C1179" i="10"/>
  <c r="H1178" i="10"/>
  <c r="G1178" i="10"/>
  <c r="F1178" i="10"/>
  <c r="E1178" i="10"/>
  <c r="D1178" i="10"/>
  <c r="C1178" i="10"/>
  <c r="H1177" i="10"/>
  <c r="G1177" i="10"/>
  <c r="F1177" i="10"/>
  <c r="E1177" i="10"/>
  <c r="D1177" i="10"/>
  <c r="C1177" i="10"/>
  <c r="H1176" i="10"/>
  <c r="G1176" i="10"/>
  <c r="F1176" i="10"/>
  <c r="E1176" i="10"/>
  <c r="D1176" i="10"/>
  <c r="C1176" i="10"/>
  <c r="H1175" i="10"/>
  <c r="G1175" i="10"/>
  <c r="F1175" i="10"/>
  <c r="E1175" i="10"/>
  <c r="D1175" i="10"/>
  <c r="C1175" i="10"/>
  <c r="H1174" i="10"/>
  <c r="G1174" i="10"/>
  <c r="F1174" i="10"/>
  <c r="E1174" i="10"/>
  <c r="D1174" i="10"/>
  <c r="C1174" i="10"/>
  <c r="H1173" i="10"/>
  <c r="G1173" i="10"/>
  <c r="F1173" i="10"/>
  <c r="E1173" i="10"/>
  <c r="D1173" i="10"/>
  <c r="C1173" i="10"/>
  <c r="H1172" i="10"/>
  <c r="G1172" i="10"/>
  <c r="F1172" i="10"/>
  <c r="E1172" i="10"/>
  <c r="D1172" i="10"/>
  <c r="C1172" i="10"/>
  <c r="H1171" i="10"/>
  <c r="G1171" i="10"/>
  <c r="F1171" i="10"/>
  <c r="E1171" i="10"/>
  <c r="D1171" i="10"/>
  <c r="C1171" i="10"/>
  <c r="H1170" i="10"/>
  <c r="G1170" i="10"/>
  <c r="F1170" i="10"/>
  <c r="E1170" i="10"/>
  <c r="D1170" i="10"/>
  <c r="C1170" i="10"/>
  <c r="H1169" i="10"/>
  <c r="G1169" i="10"/>
  <c r="F1169" i="10"/>
  <c r="E1169" i="10"/>
  <c r="D1169" i="10"/>
  <c r="C1169" i="10"/>
  <c r="H1168" i="10"/>
  <c r="G1168" i="10"/>
  <c r="F1168" i="10"/>
  <c r="E1168" i="10"/>
  <c r="D1168" i="10"/>
  <c r="C1168" i="10"/>
  <c r="H1167" i="10"/>
  <c r="G1167" i="10"/>
  <c r="F1167" i="10"/>
  <c r="E1167" i="10"/>
  <c r="D1167" i="10"/>
  <c r="C1167" i="10"/>
  <c r="H1166" i="10"/>
  <c r="G1166" i="10"/>
  <c r="F1166" i="10"/>
  <c r="E1166" i="10"/>
  <c r="D1166" i="10"/>
  <c r="C1166" i="10"/>
  <c r="H1165" i="10"/>
  <c r="G1165" i="10"/>
  <c r="F1165" i="10"/>
  <c r="E1165" i="10"/>
  <c r="D1165" i="10"/>
  <c r="C1165" i="10"/>
  <c r="H1164" i="10"/>
  <c r="G1164" i="10"/>
  <c r="F1164" i="10"/>
  <c r="E1164" i="10"/>
  <c r="D1164" i="10"/>
  <c r="C1164" i="10"/>
  <c r="H1163" i="10"/>
  <c r="G1163" i="10"/>
  <c r="F1163" i="10"/>
  <c r="E1163" i="10"/>
  <c r="D1163" i="10"/>
  <c r="C1163" i="10"/>
  <c r="H1162" i="10"/>
  <c r="G1162" i="10"/>
  <c r="F1162" i="10"/>
  <c r="E1162" i="10"/>
  <c r="D1162" i="10"/>
  <c r="C1162" i="10"/>
  <c r="H1161" i="10"/>
  <c r="G1161" i="10"/>
  <c r="F1161" i="10"/>
  <c r="E1161" i="10"/>
  <c r="D1161" i="10"/>
  <c r="C1161" i="10"/>
  <c r="H1160" i="10"/>
  <c r="G1160" i="10"/>
  <c r="F1160" i="10"/>
  <c r="E1160" i="10"/>
  <c r="D1160" i="10"/>
  <c r="C1160" i="10"/>
  <c r="H1159" i="10"/>
  <c r="G1159" i="10"/>
  <c r="F1159" i="10"/>
  <c r="E1159" i="10"/>
  <c r="D1159" i="10"/>
  <c r="C1159" i="10"/>
  <c r="H1158" i="10"/>
  <c r="G1158" i="10"/>
  <c r="F1158" i="10"/>
  <c r="E1158" i="10"/>
  <c r="D1158" i="10"/>
  <c r="C1158" i="10"/>
  <c r="H1157" i="10"/>
  <c r="G1157" i="10"/>
  <c r="F1157" i="10"/>
  <c r="E1157" i="10"/>
  <c r="D1157" i="10"/>
  <c r="C1157" i="10"/>
  <c r="H1156" i="10"/>
  <c r="G1156" i="10"/>
  <c r="F1156" i="10"/>
  <c r="E1156" i="10"/>
  <c r="D1156" i="10"/>
  <c r="C1156" i="10"/>
  <c r="H1155" i="10"/>
  <c r="G1155" i="10"/>
  <c r="F1155" i="10"/>
  <c r="E1155" i="10"/>
  <c r="D1155" i="10"/>
  <c r="C1155" i="10"/>
  <c r="H1154" i="10"/>
  <c r="G1154" i="10"/>
  <c r="F1154" i="10"/>
  <c r="E1154" i="10"/>
  <c r="D1154" i="10"/>
  <c r="C1154" i="10"/>
  <c r="H1153" i="10"/>
  <c r="G1153" i="10"/>
  <c r="F1153" i="10"/>
  <c r="E1153" i="10"/>
  <c r="D1153" i="10"/>
  <c r="C1153" i="10"/>
  <c r="H1152" i="10"/>
  <c r="G1152" i="10"/>
  <c r="F1152" i="10"/>
  <c r="E1152" i="10"/>
  <c r="D1152" i="10"/>
  <c r="C1152" i="10"/>
  <c r="H1151" i="10"/>
  <c r="G1151" i="10"/>
  <c r="F1151" i="10"/>
  <c r="E1151" i="10"/>
  <c r="D1151" i="10"/>
  <c r="C1151" i="10"/>
  <c r="H1150" i="10"/>
  <c r="G1150" i="10"/>
  <c r="F1150" i="10"/>
  <c r="E1150" i="10"/>
  <c r="D1150" i="10"/>
  <c r="C1150" i="10"/>
  <c r="H1149" i="10"/>
  <c r="G1149" i="10"/>
  <c r="F1149" i="10"/>
  <c r="E1149" i="10"/>
  <c r="D1149" i="10"/>
  <c r="C1149" i="10"/>
  <c r="H1148" i="10"/>
  <c r="G1148" i="10"/>
  <c r="F1148" i="10"/>
  <c r="E1148" i="10"/>
  <c r="D1148" i="10"/>
  <c r="C1148" i="10"/>
  <c r="H1147" i="10"/>
  <c r="G1147" i="10"/>
  <c r="F1147" i="10"/>
  <c r="E1147" i="10"/>
  <c r="D1147" i="10"/>
  <c r="C1147" i="10"/>
  <c r="H1146" i="10"/>
  <c r="G1146" i="10"/>
  <c r="F1146" i="10"/>
  <c r="E1146" i="10"/>
  <c r="D1146" i="10"/>
  <c r="C1146" i="10"/>
  <c r="H1145" i="10"/>
  <c r="G1145" i="10"/>
  <c r="F1145" i="10"/>
  <c r="E1145" i="10"/>
  <c r="D1145" i="10"/>
  <c r="C1145" i="10"/>
  <c r="H1144" i="10"/>
  <c r="G1144" i="10"/>
  <c r="F1144" i="10"/>
  <c r="E1144" i="10"/>
  <c r="D1144" i="10"/>
  <c r="C1144" i="10"/>
  <c r="H1143" i="10"/>
  <c r="G1143" i="10"/>
  <c r="F1143" i="10"/>
  <c r="E1143" i="10"/>
  <c r="D1143" i="10"/>
  <c r="C1143" i="10"/>
  <c r="H1142" i="10"/>
  <c r="G1142" i="10"/>
  <c r="F1142" i="10"/>
  <c r="E1142" i="10"/>
  <c r="D1142" i="10"/>
  <c r="C1142" i="10"/>
  <c r="H1141" i="10"/>
  <c r="G1141" i="10"/>
  <c r="F1141" i="10"/>
  <c r="E1141" i="10"/>
  <c r="D1141" i="10"/>
  <c r="C1141" i="10"/>
  <c r="H1140" i="10"/>
  <c r="G1140" i="10"/>
  <c r="F1140" i="10"/>
  <c r="E1140" i="10"/>
  <c r="D1140" i="10"/>
  <c r="C1140" i="10"/>
  <c r="H1139" i="10"/>
  <c r="G1139" i="10"/>
  <c r="F1139" i="10"/>
  <c r="E1139" i="10"/>
  <c r="D1139" i="10"/>
  <c r="C1139" i="10"/>
  <c r="H1138" i="10"/>
  <c r="G1138" i="10"/>
  <c r="F1138" i="10"/>
  <c r="E1138" i="10"/>
  <c r="D1138" i="10"/>
  <c r="C1138" i="10"/>
  <c r="H1137" i="10"/>
  <c r="G1137" i="10"/>
  <c r="F1137" i="10"/>
  <c r="E1137" i="10"/>
  <c r="D1137" i="10"/>
  <c r="C1137" i="10"/>
  <c r="H1136" i="10"/>
  <c r="G1136" i="10"/>
  <c r="F1136" i="10"/>
  <c r="E1136" i="10"/>
  <c r="D1136" i="10"/>
  <c r="C1136" i="10"/>
  <c r="H1135" i="10"/>
  <c r="G1135" i="10"/>
  <c r="F1135" i="10"/>
  <c r="E1135" i="10"/>
  <c r="D1135" i="10"/>
  <c r="C1135" i="10"/>
  <c r="H1134" i="10"/>
  <c r="G1134" i="10"/>
  <c r="F1134" i="10"/>
  <c r="E1134" i="10"/>
  <c r="D1134" i="10"/>
  <c r="C1134" i="10"/>
  <c r="H1133" i="10"/>
  <c r="G1133" i="10"/>
  <c r="F1133" i="10"/>
  <c r="E1133" i="10"/>
  <c r="D1133" i="10"/>
  <c r="C1133" i="10"/>
  <c r="H1132" i="10"/>
  <c r="G1132" i="10"/>
  <c r="F1132" i="10"/>
  <c r="E1132" i="10"/>
  <c r="D1132" i="10"/>
  <c r="C1132" i="10"/>
  <c r="H1131" i="10"/>
  <c r="G1131" i="10"/>
  <c r="F1131" i="10"/>
  <c r="E1131" i="10"/>
  <c r="D1131" i="10"/>
  <c r="C1131" i="10"/>
  <c r="H1130" i="10"/>
  <c r="G1130" i="10"/>
  <c r="F1130" i="10"/>
  <c r="E1130" i="10"/>
  <c r="D1130" i="10"/>
  <c r="C1130" i="10"/>
  <c r="H1129" i="10"/>
  <c r="G1129" i="10"/>
  <c r="F1129" i="10"/>
  <c r="E1129" i="10"/>
  <c r="D1129" i="10"/>
  <c r="C1129" i="10"/>
  <c r="H1128" i="10"/>
  <c r="G1128" i="10"/>
  <c r="F1128" i="10"/>
  <c r="E1128" i="10"/>
  <c r="D1128" i="10"/>
  <c r="C1128" i="10"/>
  <c r="H1127" i="10"/>
  <c r="G1127" i="10"/>
  <c r="F1127" i="10"/>
  <c r="E1127" i="10"/>
  <c r="D1127" i="10"/>
  <c r="C1127" i="10"/>
  <c r="H1126" i="10"/>
  <c r="G1126" i="10"/>
  <c r="F1126" i="10"/>
  <c r="E1126" i="10"/>
  <c r="D1126" i="10"/>
  <c r="C1126" i="10"/>
  <c r="H1125" i="10"/>
  <c r="G1125" i="10"/>
  <c r="F1125" i="10"/>
  <c r="E1125" i="10"/>
  <c r="D1125" i="10"/>
  <c r="C1125" i="10"/>
  <c r="H1124" i="10"/>
  <c r="G1124" i="10"/>
  <c r="F1124" i="10"/>
  <c r="E1124" i="10"/>
  <c r="D1124" i="10"/>
  <c r="C1124" i="10"/>
  <c r="H1123" i="10"/>
  <c r="G1123" i="10"/>
  <c r="F1123" i="10"/>
  <c r="E1123" i="10"/>
  <c r="D1123" i="10"/>
  <c r="C1123" i="10"/>
  <c r="H1122" i="10"/>
  <c r="G1122" i="10"/>
  <c r="F1122" i="10"/>
  <c r="E1122" i="10"/>
  <c r="D1122" i="10"/>
  <c r="C1122" i="10"/>
  <c r="H1121" i="10"/>
  <c r="G1121" i="10"/>
  <c r="F1121" i="10"/>
  <c r="E1121" i="10"/>
  <c r="D1121" i="10"/>
  <c r="C1121" i="10"/>
  <c r="H1120" i="10"/>
  <c r="G1120" i="10"/>
  <c r="F1120" i="10"/>
  <c r="E1120" i="10"/>
  <c r="D1120" i="10"/>
  <c r="C1120" i="10"/>
  <c r="H1119" i="10"/>
  <c r="G1119" i="10"/>
  <c r="F1119" i="10"/>
  <c r="E1119" i="10"/>
  <c r="D1119" i="10"/>
  <c r="C1119" i="10"/>
  <c r="H1118" i="10"/>
  <c r="G1118" i="10"/>
  <c r="F1118" i="10"/>
  <c r="E1118" i="10"/>
  <c r="D1118" i="10"/>
  <c r="C1118" i="10"/>
  <c r="H1117" i="10"/>
  <c r="G1117" i="10"/>
  <c r="F1117" i="10"/>
  <c r="E1117" i="10"/>
  <c r="D1117" i="10"/>
  <c r="C1117" i="10"/>
  <c r="H1116" i="10"/>
  <c r="G1116" i="10"/>
  <c r="F1116" i="10"/>
  <c r="E1116" i="10"/>
  <c r="D1116" i="10"/>
  <c r="C1116" i="10"/>
  <c r="H1115" i="10"/>
  <c r="G1115" i="10"/>
  <c r="F1115" i="10"/>
  <c r="E1115" i="10"/>
  <c r="D1115" i="10"/>
  <c r="C1115" i="10"/>
  <c r="H1114" i="10"/>
  <c r="G1114" i="10"/>
  <c r="F1114" i="10"/>
  <c r="E1114" i="10"/>
  <c r="D1114" i="10"/>
  <c r="C1114" i="10"/>
  <c r="H1113" i="10"/>
  <c r="G1113" i="10"/>
  <c r="F1113" i="10"/>
  <c r="E1113" i="10"/>
  <c r="D1113" i="10"/>
  <c r="C1113" i="10"/>
  <c r="H1112" i="10"/>
  <c r="G1112" i="10"/>
  <c r="F1112" i="10"/>
  <c r="E1112" i="10"/>
  <c r="D1112" i="10"/>
  <c r="C1112" i="10"/>
  <c r="H1111" i="10"/>
  <c r="G1111" i="10"/>
  <c r="F1111" i="10"/>
  <c r="E1111" i="10"/>
  <c r="D1111" i="10"/>
  <c r="C1111" i="10"/>
  <c r="H1110" i="10"/>
  <c r="G1110" i="10"/>
  <c r="F1110" i="10"/>
  <c r="E1110" i="10"/>
  <c r="D1110" i="10"/>
  <c r="C1110" i="10"/>
  <c r="H1109" i="10"/>
  <c r="G1109" i="10"/>
  <c r="F1109" i="10"/>
  <c r="E1109" i="10"/>
  <c r="D1109" i="10"/>
  <c r="C1109" i="10"/>
  <c r="H1108" i="10"/>
  <c r="G1108" i="10"/>
  <c r="F1108" i="10"/>
  <c r="E1108" i="10"/>
  <c r="D1108" i="10"/>
  <c r="C1108" i="10"/>
  <c r="H1107" i="10"/>
  <c r="G1107" i="10"/>
  <c r="F1107" i="10"/>
  <c r="E1107" i="10"/>
  <c r="D1107" i="10"/>
  <c r="C1107" i="10"/>
  <c r="H1106" i="10"/>
  <c r="G1106" i="10"/>
  <c r="F1106" i="10"/>
  <c r="E1106" i="10"/>
  <c r="D1106" i="10"/>
  <c r="C1106" i="10"/>
  <c r="H1105" i="10"/>
  <c r="G1105" i="10"/>
  <c r="F1105" i="10"/>
  <c r="E1105" i="10"/>
  <c r="D1105" i="10"/>
  <c r="C1105" i="10"/>
  <c r="H1104" i="10"/>
  <c r="G1104" i="10"/>
  <c r="F1104" i="10"/>
  <c r="E1104" i="10"/>
  <c r="D1104" i="10"/>
  <c r="C1104" i="10"/>
  <c r="H1103" i="10"/>
  <c r="G1103" i="10"/>
  <c r="F1103" i="10"/>
  <c r="E1103" i="10"/>
  <c r="D1103" i="10"/>
  <c r="C1103" i="10"/>
  <c r="H1102" i="10"/>
  <c r="G1102" i="10"/>
  <c r="F1102" i="10"/>
  <c r="E1102" i="10"/>
  <c r="D1102" i="10"/>
  <c r="C1102" i="10"/>
  <c r="H1101" i="10"/>
  <c r="G1101" i="10"/>
  <c r="F1101" i="10"/>
  <c r="E1101" i="10"/>
  <c r="D1101" i="10"/>
  <c r="C1101" i="10"/>
  <c r="H1100" i="10"/>
  <c r="G1100" i="10"/>
  <c r="F1100" i="10"/>
  <c r="E1100" i="10"/>
  <c r="D1100" i="10"/>
  <c r="C1100" i="10"/>
  <c r="H1099" i="10"/>
  <c r="G1099" i="10"/>
  <c r="F1099" i="10"/>
  <c r="E1099" i="10"/>
  <c r="D1099" i="10"/>
  <c r="C1099" i="10"/>
  <c r="H1098" i="10"/>
  <c r="G1098" i="10"/>
  <c r="F1098" i="10"/>
  <c r="E1098" i="10"/>
  <c r="D1098" i="10"/>
  <c r="C1098" i="10"/>
  <c r="H1097" i="10"/>
  <c r="G1097" i="10"/>
  <c r="F1097" i="10"/>
  <c r="E1097" i="10"/>
  <c r="D1097" i="10"/>
  <c r="C1097" i="10"/>
  <c r="H1096" i="10"/>
  <c r="G1096" i="10"/>
  <c r="F1096" i="10"/>
  <c r="E1096" i="10"/>
  <c r="D1096" i="10"/>
  <c r="C1096" i="10"/>
  <c r="H1095" i="10"/>
  <c r="G1095" i="10"/>
  <c r="F1095" i="10"/>
  <c r="E1095" i="10"/>
  <c r="D1095" i="10"/>
  <c r="C1095" i="10"/>
  <c r="H1094" i="10"/>
  <c r="G1094" i="10"/>
  <c r="F1094" i="10"/>
  <c r="E1094" i="10"/>
  <c r="D1094" i="10"/>
  <c r="C1094" i="10"/>
  <c r="H1093" i="10"/>
  <c r="G1093" i="10"/>
  <c r="F1093" i="10"/>
  <c r="E1093" i="10"/>
  <c r="D1093" i="10"/>
  <c r="C1093" i="10"/>
  <c r="H1092" i="10"/>
  <c r="G1092" i="10"/>
  <c r="F1092" i="10"/>
  <c r="E1092" i="10"/>
  <c r="D1092" i="10"/>
  <c r="C1092" i="10"/>
  <c r="H1091" i="10"/>
  <c r="G1091" i="10"/>
  <c r="F1091" i="10"/>
  <c r="E1091" i="10"/>
  <c r="D1091" i="10"/>
  <c r="C1091" i="10"/>
  <c r="H1090" i="10"/>
  <c r="G1090" i="10"/>
  <c r="F1090" i="10"/>
  <c r="E1090" i="10"/>
  <c r="D1090" i="10"/>
  <c r="C1090" i="10"/>
  <c r="H1089" i="10"/>
  <c r="G1089" i="10"/>
  <c r="F1089" i="10"/>
  <c r="E1089" i="10"/>
  <c r="D1089" i="10"/>
  <c r="C1089" i="10"/>
  <c r="H1088" i="10"/>
  <c r="G1088" i="10"/>
  <c r="F1088" i="10"/>
  <c r="E1088" i="10"/>
  <c r="D1088" i="10"/>
  <c r="C1088" i="10"/>
  <c r="H1087" i="10"/>
  <c r="G1087" i="10"/>
  <c r="F1087" i="10"/>
  <c r="E1087" i="10"/>
  <c r="D1087" i="10"/>
  <c r="C1087" i="10"/>
  <c r="H1086" i="10"/>
  <c r="G1086" i="10"/>
  <c r="F1086" i="10"/>
  <c r="E1086" i="10"/>
  <c r="D1086" i="10"/>
  <c r="C1086" i="10"/>
  <c r="H1085" i="10"/>
  <c r="G1085" i="10"/>
  <c r="F1085" i="10"/>
  <c r="E1085" i="10"/>
  <c r="D1085" i="10"/>
  <c r="C1085" i="10"/>
  <c r="H1084" i="10"/>
  <c r="G1084" i="10"/>
  <c r="F1084" i="10"/>
  <c r="E1084" i="10"/>
  <c r="D1084" i="10"/>
  <c r="C1084" i="10"/>
  <c r="H1083" i="10"/>
  <c r="G1083" i="10"/>
  <c r="F1083" i="10"/>
  <c r="E1083" i="10"/>
  <c r="D1083" i="10"/>
  <c r="C1083" i="10"/>
  <c r="H1082" i="10"/>
  <c r="G1082" i="10"/>
  <c r="F1082" i="10"/>
  <c r="E1082" i="10"/>
  <c r="D1082" i="10"/>
  <c r="C1082" i="10"/>
  <c r="H1081" i="10"/>
  <c r="G1081" i="10"/>
  <c r="F1081" i="10"/>
  <c r="E1081" i="10"/>
  <c r="D1081" i="10"/>
  <c r="C1081" i="10"/>
  <c r="H1080" i="10"/>
  <c r="G1080" i="10"/>
  <c r="F1080" i="10"/>
  <c r="E1080" i="10"/>
  <c r="D1080" i="10"/>
  <c r="C1080" i="10"/>
  <c r="H1079" i="10"/>
  <c r="G1079" i="10"/>
  <c r="F1079" i="10"/>
  <c r="E1079" i="10"/>
  <c r="D1079" i="10"/>
  <c r="C1079" i="10"/>
  <c r="H1078" i="10"/>
  <c r="G1078" i="10"/>
  <c r="F1078" i="10"/>
  <c r="E1078" i="10"/>
  <c r="D1078" i="10"/>
  <c r="C1078" i="10"/>
  <c r="H1077" i="10"/>
  <c r="G1077" i="10"/>
  <c r="F1077" i="10"/>
  <c r="E1077" i="10"/>
  <c r="D1077" i="10"/>
  <c r="C1077" i="10"/>
  <c r="H1076" i="10"/>
  <c r="G1076" i="10"/>
  <c r="F1076" i="10"/>
  <c r="E1076" i="10"/>
  <c r="D1076" i="10"/>
  <c r="C1076" i="10"/>
  <c r="H1075" i="10"/>
  <c r="G1075" i="10"/>
  <c r="F1075" i="10"/>
  <c r="E1075" i="10"/>
  <c r="D1075" i="10"/>
  <c r="C1075" i="10"/>
  <c r="H1074" i="10"/>
  <c r="G1074" i="10"/>
  <c r="F1074" i="10"/>
  <c r="E1074" i="10"/>
  <c r="D1074" i="10"/>
  <c r="C1074" i="10"/>
  <c r="H1073" i="10"/>
  <c r="G1073" i="10"/>
  <c r="F1073" i="10"/>
  <c r="E1073" i="10"/>
  <c r="D1073" i="10"/>
  <c r="C1073" i="10"/>
  <c r="H1072" i="10"/>
  <c r="G1072" i="10"/>
  <c r="F1072" i="10"/>
  <c r="E1072" i="10"/>
  <c r="D1072" i="10"/>
  <c r="C1072" i="10"/>
  <c r="H1071" i="10"/>
  <c r="G1071" i="10"/>
  <c r="F1071" i="10"/>
  <c r="E1071" i="10"/>
  <c r="D1071" i="10"/>
  <c r="C1071" i="10"/>
  <c r="H1070" i="10"/>
  <c r="G1070" i="10"/>
  <c r="F1070" i="10"/>
  <c r="E1070" i="10"/>
  <c r="D1070" i="10"/>
  <c r="C1070" i="10"/>
  <c r="H1069" i="10"/>
  <c r="G1069" i="10"/>
  <c r="F1069" i="10"/>
  <c r="E1069" i="10"/>
  <c r="D1069" i="10"/>
  <c r="C1069" i="10"/>
  <c r="H1068" i="10"/>
  <c r="G1068" i="10"/>
  <c r="F1068" i="10"/>
  <c r="E1068" i="10"/>
  <c r="D1068" i="10"/>
  <c r="C1068" i="10"/>
  <c r="H1067" i="10"/>
  <c r="G1067" i="10"/>
  <c r="F1067" i="10"/>
  <c r="E1067" i="10"/>
  <c r="D1067" i="10"/>
  <c r="C1067" i="10"/>
  <c r="H1066" i="10"/>
  <c r="G1066" i="10"/>
  <c r="F1066" i="10"/>
  <c r="E1066" i="10"/>
  <c r="D1066" i="10"/>
  <c r="C1066" i="10"/>
  <c r="H1065" i="10"/>
  <c r="G1065" i="10"/>
  <c r="F1065" i="10"/>
  <c r="E1065" i="10"/>
  <c r="D1065" i="10"/>
  <c r="C1065" i="10"/>
  <c r="H1064" i="10"/>
  <c r="G1064" i="10"/>
  <c r="F1064" i="10"/>
  <c r="E1064" i="10"/>
  <c r="D1064" i="10"/>
  <c r="C1064" i="10"/>
  <c r="H1063" i="10"/>
  <c r="G1063" i="10"/>
  <c r="F1063" i="10"/>
  <c r="E1063" i="10"/>
  <c r="D1063" i="10"/>
  <c r="C1063" i="10"/>
  <c r="H1062" i="10"/>
  <c r="G1062" i="10"/>
  <c r="F1062" i="10"/>
  <c r="E1062" i="10"/>
  <c r="D1062" i="10"/>
  <c r="C1062" i="10"/>
  <c r="H1061" i="10"/>
  <c r="G1061" i="10"/>
  <c r="F1061" i="10"/>
  <c r="E1061" i="10"/>
  <c r="D1061" i="10"/>
  <c r="C1061" i="10"/>
  <c r="H1060" i="10"/>
  <c r="G1060" i="10"/>
  <c r="F1060" i="10"/>
  <c r="E1060" i="10"/>
  <c r="D1060" i="10"/>
  <c r="C1060" i="10"/>
  <c r="H1059" i="10"/>
  <c r="G1059" i="10"/>
  <c r="F1059" i="10"/>
  <c r="E1059" i="10"/>
  <c r="D1059" i="10"/>
  <c r="C1059" i="10"/>
  <c r="H1058" i="10"/>
  <c r="G1058" i="10"/>
  <c r="F1058" i="10"/>
  <c r="E1058" i="10"/>
  <c r="D1058" i="10"/>
  <c r="C1058" i="10"/>
  <c r="H1057" i="10"/>
  <c r="G1057" i="10"/>
  <c r="F1057" i="10"/>
  <c r="E1057" i="10"/>
  <c r="D1057" i="10"/>
  <c r="C1057" i="10"/>
  <c r="H1056" i="10"/>
  <c r="G1056" i="10"/>
  <c r="F1056" i="10"/>
  <c r="E1056" i="10"/>
  <c r="D1056" i="10"/>
  <c r="C1056" i="10"/>
  <c r="H1055" i="10"/>
  <c r="G1055" i="10"/>
  <c r="F1055" i="10"/>
  <c r="E1055" i="10"/>
  <c r="D1055" i="10"/>
  <c r="C1055" i="10"/>
  <c r="H1054" i="10"/>
  <c r="G1054" i="10"/>
  <c r="F1054" i="10"/>
  <c r="E1054" i="10"/>
  <c r="D1054" i="10"/>
  <c r="C1054" i="10"/>
  <c r="H1053" i="10"/>
  <c r="G1053" i="10"/>
  <c r="F1053" i="10"/>
  <c r="E1053" i="10"/>
  <c r="D1053" i="10"/>
  <c r="C1053" i="10"/>
  <c r="H1052" i="10"/>
  <c r="G1052" i="10"/>
  <c r="F1052" i="10"/>
  <c r="E1052" i="10"/>
  <c r="D1052" i="10"/>
  <c r="C1052" i="10"/>
  <c r="H1051" i="10"/>
  <c r="G1051" i="10"/>
  <c r="F1051" i="10"/>
  <c r="E1051" i="10"/>
  <c r="D1051" i="10"/>
  <c r="C1051" i="10"/>
  <c r="H1050" i="10"/>
  <c r="G1050" i="10"/>
  <c r="F1050" i="10"/>
  <c r="E1050" i="10"/>
  <c r="D1050" i="10"/>
  <c r="C1050" i="10"/>
  <c r="H1049" i="10"/>
  <c r="G1049" i="10"/>
  <c r="F1049" i="10"/>
  <c r="E1049" i="10"/>
  <c r="D1049" i="10"/>
  <c r="C1049" i="10"/>
  <c r="H1048" i="10"/>
  <c r="G1048" i="10"/>
  <c r="F1048" i="10"/>
  <c r="E1048" i="10"/>
  <c r="D1048" i="10"/>
  <c r="C1048" i="10"/>
  <c r="H1047" i="10"/>
  <c r="G1047" i="10"/>
  <c r="F1047" i="10"/>
  <c r="E1047" i="10"/>
  <c r="D1047" i="10"/>
  <c r="C1047" i="10"/>
  <c r="H1046" i="10"/>
  <c r="G1046" i="10"/>
  <c r="F1046" i="10"/>
  <c r="E1046" i="10"/>
  <c r="D1046" i="10"/>
  <c r="C1046" i="10"/>
  <c r="H1045" i="10"/>
  <c r="G1045" i="10"/>
  <c r="F1045" i="10"/>
  <c r="E1045" i="10"/>
  <c r="D1045" i="10"/>
  <c r="C1045" i="10"/>
  <c r="H1044" i="10"/>
  <c r="G1044" i="10"/>
  <c r="F1044" i="10"/>
  <c r="E1044" i="10"/>
  <c r="D1044" i="10"/>
  <c r="C1044" i="10"/>
  <c r="H1043" i="10"/>
  <c r="G1043" i="10"/>
  <c r="F1043" i="10"/>
  <c r="E1043" i="10"/>
  <c r="D1043" i="10"/>
  <c r="C1043" i="10"/>
  <c r="H1042" i="10"/>
  <c r="G1042" i="10"/>
  <c r="F1042" i="10"/>
  <c r="E1042" i="10"/>
  <c r="D1042" i="10"/>
  <c r="C1042" i="10"/>
  <c r="H1041" i="10"/>
  <c r="G1041" i="10"/>
  <c r="F1041" i="10"/>
  <c r="E1041" i="10"/>
  <c r="D1041" i="10"/>
  <c r="C1041" i="10"/>
  <c r="H1040" i="10"/>
  <c r="G1040" i="10"/>
  <c r="F1040" i="10"/>
  <c r="E1040" i="10"/>
  <c r="D1040" i="10"/>
  <c r="C1040" i="10"/>
  <c r="H1039" i="10"/>
  <c r="G1039" i="10"/>
  <c r="F1039" i="10"/>
  <c r="E1039" i="10"/>
  <c r="D1039" i="10"/>
  <c r="C1039" i="10"/>
  <c r="H1038" i="10"/>
  <c r="G1038" i="10"/>
  <c r="F1038" i="10"/>
  <c r="E1038" i="10"/>
  <c r="D1038" i="10"/>
  <c r="C1038" i="10"/>
  <c r="H1037" i="10"/>
  <c r="G1037" i="10"/>
  <c r="F1037" i="10"/>
  <c r="E1037" i="10"/>
  <c r="D1037" i="10"/>
  <c r="C1037" i="10"/>
  <c r="H1036" i="10"/>
  <c r="G1036" i="10"/>
  <c r="F1036" i="10"/>
  <c r="E1036" i="10"/>
  <c r="D1036" i="10"/>
  <c r="C1036" i="10"/>
  <c r="H1035" i="10"/>
  <c r="G1035" i="10"/>
  <c r="F1035" i="10"/>
  <c r="E1035" i="10"/>
  <c r="D1035" i="10"/>
  <c r="C1035" i="10"/>
  <c r="H1034" i="10"/>
  <c r="G1034" i="10"/>
  <c r="F1034" i="10"/>
  <c r="E1034" i="10"/>
  <c r="D1034" i="10"/>
  <c r="C1034" i="10"/>
  <c r="H1033" i="10"/>
  <c r="G1033" i="10"/>
  <c r="F1033" i="10"/>
  <c r="E1033" i="10"/>
  <c r="D1033" i="10"/>
  <c r="C1033" i="10"/>
  <c r="H1032" i="10"/>
  <c r="G1032" i="10"/>
  <c r="F1032" i="10"/>
  <c r="E1032" i="10"/>
  <c r="D1032" i="10"/>
  <c r="C1032" i="10"/>
  <c r="H1031" i="10"/>
  <c r="G1031" i="10"/>
  <c r="F1031" i="10"/>
  <c r="E1031" i="10"/>
  <c r="D1031" i="10"/>
  <c r="C1031" i="10"/>
  <c r="H1030" i="10"/>
  <c r="G1030" i="10"/>
  <c r="F1030" i="10"/>
  <c r="E1030" i="10"/>
  <c r="D1030" i="10"/>
  <c r="C1030" i="10"/>
  <c r="H1029" i="10"/>
  <c r="G1029" i="10"/>
  <c r="F1029" i="10"/>
  <c r="E1029" i="10"/>
  <c r="D1029" i="10"/>
  <c r="C1029" i="10"/>
  <c r="H1028" i="10"/>
  <c r="G1028" i="10"/>
  <c r="F1028" i="10"/>
  <c r="E1028" i="10"/>
  <c r="D1028" i="10"/>
  <c r="C1028" i="10"/>
  <c r="H1027" i="10"/>
  <c r="G1027" i="10"/>
  <c r="F1027" i="10"/>
  <c r="E1027" i="10"/>
  <c r="D1027" i="10"/>
  <c r="C1027" i="10"/>
  <c r="H1026" i="10"/>
  <c r="G1026" i="10"/>
  <c r="F1026" i="10"/>
  <c r="E1026" i="10"/>
  <c r="D1026" i="10"/>
  <c r="C1026" i="10"/>
  <c r="H1025" i="10"/>
  <c r="G1025" i="10"/>
  <c r="F1025" i="10"/>
  <c r="E1025" i="10"/>
  <c r="D1025" i="10"/>
  <c r="C1025" i="10"/>
  <c r="H1024" i="10"/>
  <c r="G1024" i="10"/>
  <c r="F1024" i="10"/>
  <c r="E1024" i="10"/>
  <c r="D1024" i="10"/>
  <c r="C1024" i="10"/>
  <c r="H1023" i="10"/>
  <c r="G1023" i="10"/>
  <c r="F1023" i="10"/>
  <c r="E1023" i="10"/>
  <c r="D1023" i="10"/>
  <c r="C1023" i="10"/>
  <c r="H1022" i="10"/>
  <c r="G1022" i="10"/>
  <c r="F1022" i="10"/>
  <c r="E1022" i="10"/>
  <c r="D1022" i="10"/>
  <c r="C1022" i="10"/>
  <c r="H1021" i="10"/>
  <c r="G1021" i="10"/>
  <c r="F1021" i="10"/>
  <c r="E1021" i="10"/>
  <c r="D1021" i="10"/>
  <c r="C1021" i="10"/>
  <c r="H1020" i="10"/>
  <c r="G1020" i="10"/>
  <c r="F1020" i="10"/>
  <c r="E1020" i="10"/>
  <c r="D1020" i="10"/>
  <c r="C1020" i="10"/>
  <c r="H1019" i="10"/>
  <c r="G1019" i="10"/>
  <c r="F1019" i="10"/>
  <c r="E1019" i="10"/>
  <c r="D1019" i="10"/>
  <c r="C1019" i="10"/>
  <c r="H1018" i="10"/>
  <c r="G1018" i="10"/>
  <c r="F1018" i="10"/>
  <c r="E1018" i="10"/>
  <c r="D1018" i="10"/>
  <c r="C1018" i="10"/>
  <c r="H1017" i="10"/>
  <c r="G1017" i="10"/>
  <c r="F1017" i="10"/>
  <c r="E1017" i="10"/>
  <c r="D1017" i="10"/>
  <c r="C1017" i="10"/>
  <c r="H1016" i="10"/>
  <c r="G1016" i="10"/>
  <c r="F1016" i="10"/>
  <c r="E1016" i="10"/>
  <c r="D1016" i="10"/>
  <c r="C1016" i="10"/>
  <c r="H1015" i="10"/>
  <c r="G1015" i="10"/>
  <c r="F1015" i="10"/>
  <c r="E1015" i="10"/>
  <c r="D1015" i="10"/>
  <c r="C1015" i="10"/>
  <c r="H1014" i="10"/>
  <c r="G1014" i="10"/>
  <c r="F1014" i="10"/>
  <c r="E1014" i="10"/>
  <c r="D1014" i="10"/>
  <c r="C1014" i="10"/>
  <c r="H1013" i="10"/>
  <c r="G1013" i="10"/>
  <c r="F1013" i="10"/>
  <c r="E1013" i="10"/>
  <c r="D1013" i="10"/>
  <c r="C1013" i="10"/>
  <c r="H1012" i="10"/>
  <c r="G1012" i="10"/>
  <c r="F1012" i="10"/>
  <c r="E1012" i="10"/>
  <c r="D1012" i="10"/>
  <c r="C1012" i="10"/>
  <c r="H1011" i="10"/>
  <c r="G1011" i="10"/>
  <c r="F1011" i="10"/>
  <c r="E1011" i="10"/>
  <c r="D1011" i="10"/>
  <c r="C1011" i="10"/>
  <c r="H1010" i="10"/>
  <c r="G1010" i="10"/>
  <c r="F1010" i="10"/>
  <c r="E1010" i="10"/>
  <c r="D1010" i="10"/>
  <c r="C1010" i="10"/>
  <c r="H1009" i="10"/>
  <c r="G1009" i="10"/>
  <c r="F1009" i="10"/>
  <c r="E1009" i="10"/>
  <c r="D1009" i="10"/>
  <c r="C1009" i="10"/>
  <c r="H1008" i="10"/>
  <c r="G1008" i="10"/>
  <c r="F1008" i="10"/>
  <c r="E1008" i="10"/>
  <c r="D1008" i="10"/>
  <c r="C1008" i="10"/>
  <c r="H1007" i="10"/>
  <c r="G1007" i="10"/>
  <c r="F1007" i="10"/>
  <c r="E1007" i="10"/>
  <c r="D1007" i="10"/>
  <c r="C1007" i="10"/>
  <c r="H1006" i="10"/>
  <c r="G1006" i="10"/>
  <c r="F1006" i="10"/>
  <c r="E1006" i="10"/>
  <c r="D1006" i="10"/>
  <c r="C1006" i="10"/>
  <c r="H1005" i="10"/>
  <c r="G1005" i="10"/>
  <c r="F1005" i="10"/>
  <c r="E1005" i="10"/>
  <c r="D1005" i="10"/>
  <c r="C1005" i="10"/>
  <c r="H1004" i="10"/>
  <c r="G1004" i="10"/>
  <c r="F1004" i="10"/>
  <c r="E1004" i="10"/>
  <c r="D1004" i="10"/>
  <c r="C1004" i="10"/>
  <c r="H1003" i="10"/>
  <c r="G1003" i="10"/>
  <c r="F1003" i="10"/>
  <c r="E1003" i="10"/>
  <c r="D1003" i="10"/>
  <c r="C1003" i="10"/>
  <c r="H1002" i="10"/>
  <c r="G1002" i="10"/>
  <c r="F1002" i="10"/>
  <c r="E1002" i="10"/>
  <c r="D1002" i="10"/>
  <c r="C1002" i="10"/>
  <c r="H1001" i="10"/>
  <c r="G1001" i="10"/>
  <c r="F1001" i="10"/>
  <c r="E1001" i="10"/>
  <c r="D1001" i="10"/>
  <c r="C1001" i="10"/>
  <c r="H1000" i="10"/>
  <c r="G1000" i="10"/>
  <c r="F1000" i="10"/>
  <c r="E1000" i="10"/>
  <c r="D1000" i="10"/>
  <c r="C1000" i="10"/>
  <c r="H999" i="10"/>
  <c r="G999" i="10"/>
  <c r="F999" i="10"/>
  <c r="E999" i="10"/>
  <c r="D999" i="10"/>
  <c r="C999" i="10"/>
  <c r="H998" i="10"/>
  <c r="G998" i="10"/>
  <c r="F998" i="10"/>
  <c r="E998" i="10"/>
  <c r="D998" i="10"/>
  <c r="C998" i="10"/>
  <c r="H997" i="10"/>
  <c r="G997" i="10"/>
  <c r="F997" i="10"/>
  <c r="E997" i="10"/>
  <c r="D997" i="10"/>
  <c r="C997" i="10"/>
  <c r="H996" i="10"/>
  <c r="G996" i="10"/>
  <c r="F996" i="10"/>
  <c r="E996" i="10"/>
  <c r="D996" i="10"/>
  <c r="C996" i="10"/>
  <c r="H995" i="10"/>
  <c r="G995" i="10"/>
  <c r="F995" i="10"/>
  <c r="E995" i="10"/>
  <c r="D995" i="10"/>
  <c r="C995" i="10"/>
  <c r="H994" i="10"/>
  <c r="G994" i="10"/>
  <c r="F994" i="10"/>
  <c r="E994" i="10"/>
  <c r="D994" i="10"/>
  <c r="C994" i="10"/>
  <c r="H993" i="10"/>
  <c r="G993" i="10"/>
  <c r="F993" i="10"/>
  <c r="E993" i="10"/>
  <c r="D993" i="10"/>
  <c r="C993" i="10"/>
  <c r="H992" i="10"/>
  <c r="G992" i="10"/>
  <c r="F992" i="10"/>
  <c r="E992" i="10"/>
  <c r="D992" i="10"/>
  <c r="C992" i="10"/>
  <c r="H991" i="10"/>
  <c r="G991" i="10"/>
  <c r="F991" i="10"/>
  <c r="E991" i="10"/>
  <c r="D991" i="10"/>
  <c r="C991" i="10"/>
  <c r="H990" i="10"/>
  <c r="G990" i="10"/>
  <c r="F990" i="10"/>
  <c r="E990" i="10"/>
  <c r="D990" i="10"/>
  <c r="C990" i="10"/>
  <c r="H989" i="10"/>
  <c r="G989" i="10"/>
  <c r="F989" i="10"/>
  <c r="E989" i="10"/>
  <c r="D989" i="10"/>
  <c r="C989" i="10"/>
  <c r="H988" i="10"/>
  <c r="G988" i="10"/>
  <c r="F988" i="10"/>
  <c r="E988" i="10"/>
  <c r="D988" i="10"/>
  <c r="C988" i="10"/>
  <c r="H987" i="10"/>
  <c r="G987" i="10"/>
  <c r="F987" i="10"/>
  <c r="E987" i="10"/>
  <c r="D987" i="10"/>
  <c r="C987" i="10"/>
  <c r="H986" i="10"/>
  <c r="G986" i="10"/>
  <c r="F986" i="10"/>
  <c r="E986" i="10"/>
  <c r="D986" i="10"/>
  <c r="C986" i="10"/>
  <c r="H985" i="10"/>
  <c r="G985" i="10"/>
  <c r="F985" i="10"/>
  <c r="E985" i="10"/>
  <c r="D985" i="10"/>
  <c r="C985" i="10"/>
  <c r="H984" i="10"/>
  <c r="G984" i="10"/>
  <c r="F984" i="10"/>
  <c r="E984" i="10"/>
  <c r="D984" i="10"/>
  <c r="C984" i="10"/>
  <c r="H983" i="10"/>
  <c r="G983" i="10"/>
  <c r="F983" i="10"/>
  <c r="E983" i="10"/>
  <c r="D983" i="10"/>
  <c r="C983" i="10"/>
  <c r="H982" i="10"/>
  <c r="G982" i="10"/>
  <c r="F982" i="10"/>
  <c r="E982" i="10"/>
  <c r="D982" i="10"/>
  <c r="C982" i="10"/>
  <c r="H981" i="10"/>
  <c r="G981" i="10"/>
  <c r="F981" i="10"/>
  <c r="E981" i="10"/>
  <c r="D981" i="10"/>
  <c r="C981" i="10"/>
  <c r="H980" i="10"/>
  <c r="G980" i="10"/>
  <c r="F980" i="10"/>
  <c r="E980" i="10"/>
  <c r="D980" i="10"/>
  <c r="C980" i="10"/>
  <c r="H979" i="10"/>
  <c r="G979" i="10"/>
  <c r="F979" i="10"/>
  <c r="E979" i="10"/>
  <c r="D979" i="10"/>
  <c r="C979" i="10"/>
  <c r="H978" i="10"/>
  <c r="G978" i="10"/>
  <c r="F978" i="10"/>
  <c r="E978" i="10"/>
  <c r="D978" i="10"/>
  <c r="C978" i="10"/>
  <c r="H977" i="10"/>
  <c r="G977" i="10"/>
  <c r="F977" i="10"/>
  <c r="E977" i="10"/>
  <c r="D977" i="10"/>
  <c r="C977" i="10"/>
  <c r="H976" i="10"/>
  <c r="G976" i="10"/>
  <c r="F976" i="10"/>
  <c r="E976" i="10"/>
  <c r="D976" i="10"/>
  <c r="C976" i="10"/>
  <c r="H975" i="10"/>
  <c r="G975" i="10"/>
  <c r="F975" i="10"/>
  <c r="E975" i="10"/>
  <c r="D975" i="10"/>
  <c r="C975" i="10"/>
  <c r="H974" i="10"/>
  <c r="G974" i="10"/>
  <c r="F974" i="10"/>
  <c r="E974" i="10"/>
  <c r="D974" i="10"/>
  <c r="C974" i="10"/>
  <c r="H973" i="10"/>
  <c r="G973" i="10"/>
  <c r="F973" i="10"/>
  <c r="E973" i="10"/>
  <c r="D973" i="10"/>
  <c r="C973" i="10"/>
  <c r="H972" i="10"/>
  <c r="G972" i="10"/>
  <c r="F972" i="10"/>
  <c r="E972" i="10"/>
  <c r="D972" i="10"/>
  <c r="C972" i="10"/>
  <c r="H971" i="10"/>
  <c r="G971" i="10"/>
  <c r="F971" i="10"/>
  <c r="E971" i="10"/>
  <c r="D971" i="10"/>
  <c r="C971" i="10"/>
  <c r="H970" i="10"/>
  <c r="G970" i="10"/>
  <c r="F970" i="10"/>
  <c r="E970" i="10"/>
  <c r="D970" i="10"/>
  <c r="C970" i="10"/>
  <c r="H969" i="10"/>
  <c r="G969" i="10"/>
  <c r="F969" i="10"/>
  <c r="E969" i="10"/>
  <c r="D969" i="10"/>
  <c r="C969" i="10"/>
  <c r="H968" i="10"/>
  <c r="G968" i="10"/>
  <c r="F968" i="10"/>
  <c r="E968" i="10"/>
  <c r="D968" i="10"/>
  <c r="C968" i="10"/>
  <c r="H967" i="10"/>
  <c r="G967" i="10"/>
  <c r="F967" i="10"/>
  <c r="E967" i="10"/>
  <c r="D967" i="10"/>
  <c r="C967" i="10"/>
  <c r="H966" i="10"/>
  <c r="G966" i="10"/>
  <c r="F966" i="10"/>
  <c r="E966" i="10"/>
  <c r="D966" i="10"/>
  <c r="C966" i="10"/>
  <c r="H965" i="10"/>
  <c r="G965" i="10"/>
  <c r="F965" i="10"/>
  <c r="E965" i="10"/>
  <c r="D965" i="10"/>
  <c r="C965" i="10"/>
  <c r="H964" i="10"/>
  <c r="G964" i="10"/>
  <c r="F964" i="10"/>
  <c r="E964" i="10"/>
  <c r="D964" i="10"/>
  <c r="C964" i="10"/>
  <c r="H963" i="10"/>
  <c r="G963" i="10"/>
  <c r="F963" i="10"/>
  <c r="E963" i="10"/>
  <c r="D963" i="10"/>
  <c r="C963" i="10"/>
  <c r="H962" i="10"/>
  <c r="G962" i="10"/>
  <c r="F962" i="10"/>
  <c r="E962" i="10"/>
  <c r="D962" i="10"/>
  <c r="C962" i="10"/>
  <c r="H961" i="10"/>
  <c r="G961" i="10"/>
  <c r="F961" i="10"/>
  <c r="E961" i="10"/>
  <c r="D961" i="10"/>
  <c r="C961" i="10"/>
  <c r="H960" i="10"/>
  <c r="G960" i="10"/>
  <c r="F960" i="10"/>
  <c r="E960" i="10"/>
  <c r="D960" i="10"/>
  <c r="C960" i="10"/>
  <c r="H959" i="10"/>
  <c r="G959" i="10"/>
  <c r="F959" i="10"/>
  <c r="E959" i="10"/>
  <c r="D959" i="10"/>
  <c r="C959" i="10"/>
  <c r="H958" i="10"/>
  <c r="G958" i="10"/>
  <c r="F958" i="10"/>
  <c r="E958" i="10"/>
  <c r="D958" i="10"/>
  <c r="C958" i="10"/>
  <c r="H957" i="10"/>
  <c r="G957" i="10"/>
  <c r="F957" i="10"/>
  <c r="E957" i="10"/>
  <c r="D957" i="10"/>
  <c r="C957" i="10"/>
  <c r="H956" i="10"/>
  <c r="G956" i="10"/>
  <c r="F956" i="10"/>
  <c r="E956" i="10"/>
  <c r="D956" i="10"/>
  <c r="C956" i="10"/>
  <c r="H955" i="10"/>
  <c r="G955" i="10"/>
  <c r="F955" i="10"/>
  <c r="E955" i="10"/>
  <c r="D955" i="10"/>
  <c r="C955" i="10"/>
  <c r="H954" i="10"/>
  <c r="G954" i="10"/>
  <c r="F954" i="10"/>
  <c r="E954" i="10"/>
  <c r="D954" i="10"/>
  <c r="C954" i="10"/>
  <c r="H953" i="10"/>
  <c r="G953" i="10"/>
  <c r="F953" i="10"/>
  <c r="E953" i="10"/>
  <c r="D953" i="10"/>
  <c r="C953" i="10"/>
  <c r="H952" i="10"/>
  <c r="G952" i="10"/>
  <c r="F952" i="10"/>
  <c r="E952" i="10"/>
  <c r="D952" i="10"/>
  <c r="C952" i="10"/>
  <c r="H951" i="10"/>
  <c r="G951" i="10"/>
  <c r="F951" i="10"/>
  <c r="E951" i="10"/>
  <c r="D951" i="10"/>
  <c r="C951" i="10"/>
  <c r="H950" i="10"/>
  <c r="G950" i="10"/>
  <c r="F950" i="10"/>
  <c r="E950" i="10"/>
  <c r="D950" i="10"/>
  <c r="C950" i="10"/>
  <c r="H949" i="10"/>
  <c r="G949" i="10"/>
  <c r="F949" i="10"/>
  <c r="E949" i="10"/>
  <c r="D949" i="10"/>
  <c r="C949" i="10"/>
  <c r="H948" i="10"/>
  <c r="G948" i="10"/>
  <c r="F948" i="10"/>
  <c r="E948" i="10"/>
  <c r="D948" i="10"/>
  <c r="C948" i="10"/>
  <c r="H947" i="10"/>
  <c r="G947" i="10"/>
  <c r="F947" i="10"/>
  <c r="E947" i="10"/>
  <c r="D947" i="10"/>
  <c r="C947" i="10"/>
  <c r="H946" i="10"/>
  <c r="G946" i="10"/>
  <c r="F946" i="10"/>
  <c r="E946" i="10"/>
  <c r="D946" i="10"/>
  <c r="C946" i="10"/>
  <c r="H945" i="10"/>
  <c r="G945" i="10"/>
  <c r="F945" i="10"/>
  <c r="E945" i="10"/>
  <c r="D945" i="10"/>
  <c r="C945" i="10"/>
  <c r="H944" i="10"/>
  <c r="G944" i="10"/>
  <c r="F944" i="10"/>
  <c r="E944" i="10"/>
  <c r="D944" i="10"/>
  <c r="C944" i="10"/>
  <c r="H943" i="10"/>
  <c r="G943" i="10"/>
  <c r="F943" i="10"/>
  <c r="E943" i="10"/>
  <c r="D943" i="10"/>
  <c r="C943" i="10"/>
  <c r="H942" i="10"/>
  <c r="G942" i="10"/>
  <c r="F942" i="10"/>
  <c r="E942" i="10"/>
  <c r="D942" i="10"/>
  <c r="C942" i="10"/>
  <c r="H941" i="10"/>
  <c r="G941" i="10"/>
  <c r="F941" i="10"/>
  <c r="E941" i="10"/>
  <c r="D941" i="10"/>
  <c r="C941" i="10"/>
  <c r="H940" i="10"/>
  <c r="G940" i="10"/>
  <c r="F940" i="10"/>
  <c r="E940" i="10"/>
  <c r="D940" i="10"/>
  <c r="C940" i="10"/>
  <c r="H939" i="10"/>
  <c r="G939" i="10"/>
  <c r="F939" i="10"/>
  <c r="E939" i="10"/>
  <c r="D939" i="10"/>
  <c r="C939" i="10"/>
  <c r="H938" i="10"/>
  <c r="G938" i="10"/>
  <c r="F938" i="10"/>
  <c r="E938" i="10"/>
  <c r="D938" i="10"/>
  <c r="C938" i="10"/>
  <c r="H937" i="10"/>
  <c r="G937" i="10"/>
  <c r="F937" i="10"/>
  <c r="E937" i="10"/>
  <c r="D937" i="10"/>
  <c r="C937" i="10"/>
  <c r="H936" i="10"/>
  <c r="G936" i="10"/>
  <c r="F936" i="10"/>
  <c r="E936" i="10"/>
  <c r="D936" i="10"/>
  <c r="C936" i="10"/>
  <c r="H935" i="10"/>
  <c r="G935" i="10"/>
  <c r="F935" i="10"/>
  <c r="E935" i="10"/>
  <c r="D935" i="10"/>
  <c r="C935" i="10"/>
  <c r="H934" i="10"/>
  <c r="G934" i="10"/>
  <c r="F934" i="10"/>
  <c r="E934" i="10"/>
  <c r="D934" i="10"/>
  <c r="C934" i="10"/>
  <c r="H933" i="10"/>
  <c r="G933" i="10"/>
  <c r="F933" i="10"/>
  <c r="E933" i="10"/>
  <c r="D933" i="10"/>
  <c r="C933" i="10"/>
  <c r="H932" i="10"/>
  <c r="G932" i="10"/>
  <c r="F932" i="10"/>
  <c r="E932" i="10"/>
  <c r="D932" i="10"/>
  <c r="C932" i="10"/>
  <c r="H931" i="10"/>
  <c r="G931" i="10"/>
  <c r="F931" i="10"/>
  <c r="E931" i="10"/>
  <c r="D931" i="10"/>
  <c r="C931" i="10"/>
  <c r="H930" i="10"/>
  <c r="G930" i="10"/>
  <c r="F930" i="10"/>
  <c r="E930" i="10"/>
  <c r="D930" i="10"/>
  <c r="C930" i="10"/>
  <c r="H929" i="10"/>
  <c r="G929" i="10"/>
  <c r="F929" i="10"/>
  <c r="E929" i="10"/>
  <c r="D929" i="10"/>
  <c r="C929" i="10"/>
  <c r="H928" i="10"/>
  <c r="G928" i="10"/>
  <c r="F928" i="10"/>
  <c r="E928" i="10"/>
  <c r="D928" i="10"/>
  <c r="C928" i="10"/>
  <c r="H927" i="10"/>
  <c r="G927" i="10"/>
  <c r="F927" i="10"/>
  <c r="E927" i="10"/>
  <c r="D927" i="10"/>
  <c r="C927" i="10"/>
  <c r="H926" i="10"/>
  <c r="G926" i="10"/>
  <c r="F926" i="10"/>
  <c r="E926" i="10"/>
  <c r="D926" i="10"/>
  <c r="C926" i="10"/>
  <c r="H925" i="10"/>
  <c r="G925" i="10"/>
  <c r="F925" i="10"/>
  <c r="E925" i="10"/>
  <c r="D925" i="10"/>
  <c r="C925" i="10"/>
  <c r="H924" i="10"/>
  <c r="G924" i="10"/>
  <c r="F924" i="10"/>
  <c r="E924" i="10"/>
  <c r="D924" i="10"/>
  <c r="C924" i="10"/>
  <c r="H923" i="10"/>
  <c r="G923" i="10"/>
  <c r="F923" i="10"/>
  <c r="E923" i="10"/>
  <c r="D923" i="10"/>
  <c r="C923" i="10"/>
  <c r="H922" i="10"/>
  <c r="G922" i="10"/>
  <c r="F922" i="10"/>
  <c r="E922" i="10"/>
  <c r="D922" i="10"/>
  <c r="C922" i="10"/>
  <c r="H921" i="10"/>
  <c r="G921" i="10"/>
  <c r="F921" i="10"/>
  <c r="E921" i="10"/>
  <c r="D921" i="10"/>
  <c r="C921" i="10"/>
  <c r="H920" i="10"/>
  <c r="G920" i="10"/>
  <c r="F920" i="10"/>
  <c r="E920" i="10"/>
  <c r="D920" i="10"/>
  <c r="C920" i="10"/>
  <c r="H919" i="10"/>
  <c r="G919" i="10"/>
  <c r="F919" i="10"/>
  <c r="E919" i="10"/>
  <c r="D919" i="10"/>
  <c r="C919" i="10"/>
  <c r="H918" i="10"/>
  <c r="G918" i="10"/>
  <c r="F918" i="10"/>
  <c r="E918" i="10"/>
  <c r="D918" i="10"/>
  <c r="C918" i="10"/>
  <c r="H917" i="10"/>
  <c r="G917" i="10"/>
  <c r="F917" i="10"/>
  <c r="E917" i="10"/>
  <c r="D917" i="10"/>
  <c r="C917" i="10"/>
  <c r="H916" i="10"/>
  <c r="G916" i="10"/>
  <c r="F916" i="10"/>
  <c r="E916" i="10"/>
  <c r="D916" i="10"/>
  <c r="C916" i="10"/>
  <c r="H915" i="10"/>
  <c r="G915" i="10"/>
  <c r="F915" i="10"/>
  <c r="E915" i="10"/>
  <c r="D915" i="10"/>
  <c r="C915" i="10"/>
  <c r="H914" i="10"/>
  <c r="G914" i="10"/>
  <c r="F914" i="10"/>
  <c r="E914" i="10"/>
  <c r="D914" i="10"/>
  <c r="C914" i="10"/>
  <c r="H913" i="10"/>
  <c r="G913" i="10"/>
  <c r="F913" i="10"/>
  <c r="E913" i="10"/>
  <c r="D913" i="10"/>
  <c r="C913" i="10"/>
  <c r="H912" i="10"/>
  <c r="G912" i="10"/>
  <c r="F912" i="10"/>
  <c r="E912" i="10"/>
  <c r="D912" i="10"/>
  <c r="C912" i="10"/>
  <c r="H911" i="10"/>
  <c r="G911" i="10"/>
  <c r="F911" i="10"/>
  <c r="E911" i="10"/>
  <c r="D911" i="10"/>
  <c r="C911" i="10"/>
  <c r="H910" i="10"/>
  <c r="G910" i="10"/>
  <c r="F910" i="10"/>
  <c r="E910" i="10"/>
  <c r="D910" i="10"/>
  <c r="C910" i="10"/>
  <c r="H909" i="10"/>
  <c r="G909" i="10"/>
  <c r="F909" i="10"/>
  <c r="E909" i="10"/>
  <c r="D909" i="10"/>
  <c r="C909" i="10"/>
  <c r="H908" i="10"/>
  <c r="G908" i="10"/>
  <c r="F908" i="10"/>
  <c r="E908" i="10"/>
  <c r="D908" i="10"/>
  <c r="C908" i="10"/>
  <c r="H907" i="10"/>
  <c r="G907" i="10"/>
  <c r="F907" i="10"/>
  <c r="E907" i="10"/>
  <c r="D907" i="10"/>
  <c r="C907" i="10"/>
  <c r="H906" i="10"/>
  <c r="G906" i="10"/>
  <c r="F906" i="10"/>
  <c r="E906" i="10"/>
  <c r="D906" i="10"/>
  <c r="C906" i="10"/>
  <c r="H905" i="10"/>
  <c r="G905" i="10"/>
  <c r="F905" i="10"/>
  <c r="E905" i="10"/>
  <c r="D905" i="10"/>
  <c r="C905" i="10"/>
  <c r="H904" i="10"/>
  <c r="G904" i="10"/>
  <c r="F904" i="10"/>
  <c r="E904" i="10"/>
  <c r="D904" i="10"/>
  <c r="C904" i="10"/>
  <c r="H903" i="10"/>
  <c r="G903" i="10"/>
  <c r="F903" i="10"/>
  <c r="E903" i="10"/>
  <c r="D903" i="10"/>
  <c r="C903" i="10"/>
  <c r="H902" i="10"/>
  <c r="G902" i="10"/>
  <c r="F902" i="10"/>
  <c r="E902" i="10"/>
  <c r="D902" i="10"/>
  <c r="C902" i="10"/>
  <c r="H901" i="10"/>
  <c r="G901" i="10"/>
  <c r="F901" i="10"/>
  <c r="E901" i="10"/>
  <c r="D901" i="10"/>
  <c r="C901" i="10"/>
  <c r="H900" i="10"/>
  <c r="G900" i="10"/>
  <c r="F900" i="10"/>
  <c r="E900" i="10"/>
  <c r="D900" i="10"/>
  <c r="C900" i="10"/>
  <c r="H899" i="10"/>
  <c r="G899" i="10"/>
  <c r="F899" i="10"/>
  <c r="E899" i="10"/>
  <c r="D899" i="10"/>
  <c r="C899" i="10"/>
  <c r="H898" i="10"/>
  <c r="G898" i="10"/>
  <c r="F898" i="10"/>
  <c r="E898" i="10"/>
  <c r="D898" i="10"/>
  <c r="C898" i="10"/>
  <c r="H897" i="10"/>
  <c r="G897" i="10"/>
  <c r="F897" i="10"/>
  <c r="E897" i="10"/>
  <c r="D897" i="10"/>
  <c r="C897" i="10"/>
  <c r="H896" i="10"/>
  <c r="G896" i="10"/>
  <c r="F896" i="10"/>
  <c r="E896" i="10"/>
  <c r="D896" i="10"/>
  <c r="C896" i="10"/>
  <c r="H895" i="10"/>
  <c r="G895" i="10"/>
  <c r="F895" i="10"/>
  <c r="E895" i="10"/>
  <c r="D895" i="10"/>
  <c r="C895" i="10"/>
  <c r="H894" i="10"/>
  <c r="G894" i="10"/>
  <c r="F894" i="10"/>
  <c r="E894" i="10"/>
  <c r="D894" i="10"/>
  <c r="C894" i="10"/>
  <c r="H893" i="10"/>
  <c r="G893" i="10"/>
  <c r="F893" i="10"/>
  <c r="E893" i="10"/>
  <c r="D893" i="10"/>
  <c r="C893" i="10"/>
  <c r="H892" i="10"/>
  <c r="G892" i="10"/>
  <c r="F892" i="10"/>
  <c r="E892" i="10"/>
  <c r="D892" i="10"/>
  <c r="C892" i="10"/>
  <c r="H891" i="10"/>
  <c r="G891" i="10"/>
  <c r="F891" i="10"/>
  <c r="E891" i="10"/>
  <c r="D891" i="10"/>
  <c r="C891" i="10"/>
  <c r="H890" i="10"/>
  <c r="G890" i="10"/>
  <c r="F890" i="10"/>
  <c r="E890" i="10"/>
  <c r="D890" i="10"/>
  <c r="C890" i="10"/>
  <c r="H889" i="10"/>
  <c r="G889" i="10"/>
  <c r="F889" i="10"/>
  <c r="E889" i="10"/>
  <c r="D889" i="10"/>
  <c r="C889" i="10"/>
  <c r="H888" i="10"/>
  <c r="G888" i="10"/>
  <c r="F888" i="10"/>
  <c r="E888" i="10"/>
  <c r="D888" i="10"/>
  <c r="C888" i="10"/>
  <c r="H887" i="10"/>
  <c r="G887" i="10"/>
  <c r="F887" i="10"/>
  <c r="E887" i="10"/>
  <c r="D887" i="10"/>
  <c r="C887" i="10"/>
  <c r="H886" i="10"/>
  <c r="G886" i="10"/>
  <c r="F886" i="10"/>
  <c r="E886" i="10"/>
  <c r="D886" i="10"/>
  <c r="C886" i="10"/>
  <c r="H885" i="10"/>
  <c r="G885" i="10"/>
  <c r="F885" i="10"/>
  <c r="E885" i="10"/>
  <c r="D885" i="10"/>
  <c r="C885" i="10"/>
  <c r="H884" i="10"/>
  <c r="G884" i="10"/>
  <c r="F884" i="10"/>
  <c r="E884" i="10"/>
  <c r="D884" i="10"/>
  <c r="C884" i="10"/>
  <c r="H883" i="10"/>
  <c r="G883" i="10"/>
  <c r="F883" i="10"/>
  <c r="E883" i="10"/>
  <c r="D883" i="10"/>
  <c r="C883" i="10"/>
  <c r="H882" i="10"/>
  <c r="G882" i="10"/>
  <c r="F882" i="10"/>
  <c r="E882" i="10"/>
  <c r="D882" i="10"/>
  <c r="C882" i="10"/>
  <c r="H881" i="10"/>
  <c r="G881" i="10"/>
  <c r="F881" i="10"/>
  <c r="E881" i="10"/>
  <c r="D881" i="10"/>
  <c r="C881" i="10"/>
  <c r="H880" i="10"/>
  <c r="G880" i="10"/>
  <c r="F880" i="10"/>
  <c r="E880" i="10"/>
  <c r="D880" i="10"/>
  <c r="C880" i="10"/>
  <c r="H879" i="10"/>
  <c r="G879" i="10"/>
  <c r="F879" i="10"/>
  <c r="E879" i="10"/>
  <c r="D879" i="10"/>
  <c r="C879" i="10"/>
  <c r="H878" i="10"/>
  <c r="G878" i="10"/>
  <c r="F878" i="10"/>
  <c r="E878" i="10"/>
  <c r="D878" i="10"/>
  <c r="C878" i="10"/>
  <c r="H877" i="10"/>
  <c r="G877" i="10"/>
  <c r="F877" i="10"/>
  <c r="E877" i="10"/>
  <c r="D877" i="10"/>
  <c r="C877" i="10"/>
  <c r="H876" i="10"/>
  <c r="G876" i="10"/>
  <c r="F876" i="10"/>
  <c r="E876" i="10"/>
  <c r="D876" i="10"/>
  <c r="C876" i="10"/>
  <c r="H875" i="10"/>
  <c r="G875" i="10"/>
  <c r="F875" i="10"/>
  <c r="E875" i="10"/>
  <c r="D875" i="10"/>
  <c r="C875" i="10"/>
  <c r="H874" i="10"/>
  <c r="G874" i="10"/>
  <c r="F874" i="10"/>
  <c r="E874" i="10"/>
  <c r="D874" i="10"/>
  <c r="C874" i="10"/>
  <c r="H873" i="10"/>
  <c r="G873" i="10"/>
  <c r="F873" i="10"/>
  <c r="E873" i="10"/>
  <c r="D873" i="10"/>
  <c r="C873" i="10"/>
  <c r="H872" i="10"/>
  <c r="G872" i="10"/>
  <c r="F872" i="10"/>
  <c r="E872" i="10"/>
  <c r="D872" i="10"/>
  <c r="C872" i="10"/>
  <c r="H871" i="10"/>
  <c r="G871" i="10"/>
  <c r="F871" i="10"/>
  <c r="E871" i="10"/>
  <c r="D871" i="10"/>
  <c r="C871" i="10"/>
  <c r="H870" i="10"/>
  <c r="G870" i="10"/>
  <c r="F870" i="10"/>
  <c r="E870" i="10"/>
  <c r="D870" i="10"/>
  <c r="C870" i="10"/>
  <c r="H869" i="10"/>
  <c r="G869" i="10"/>
  <c r="F869" i="10"/>
  <c r="E869" i="10"/>
  <c r="D869" i="10"/>
  <c r="C869" i="10"/>
  <c r="H868" i="10"/>
  <c r="G868" i="10"/>
  <c r="F868" i="10"/>
  <c r="E868" i="10"/>
  <c r="D868" i="10"/>
  <c r="C868" i="10"/>
  <c r="H867" i="10"/>
  <c r="G867" i="10"/>
  <c r="F867" i="10"/>
  <c r="E867" i="10"/>
  <c r="D867" i="10"/>
  <c r="C867" i="10"/>
  <c r="H866" i="10"/>
  <c r="G866" i="10"/>
  <c r="F866" i="10"/>
  <c r="E866" i="10"/>
  <c r="D866" i="10"/>
  <c r="C866" i="10"/>
  <c r="H865" i="10"/>
  <c r="G865" i="10"/>
  <c r="F865" i="10"/>
  <c r="E865" i="10"/>
  <c r="D865" i="10"/>
  <c r="C865" i="10"/>
  <c r="H864" i="10"/>
  <c r="G864" i="10"/>
  <c r="F864" i="10"/>
  <c r="E864" i="10"/>
  <c r="D864" i="10"/>
  <c r="C864" i="10"/>
  <c r="H863" i="10"/>
  <c r="G863" i="10"/>
  <c r="F863" i="10"/>
  <c r="E863" i="10"/>
  <c r="D863" i="10"/>
  <c r="C863" i="10"/>
  <c r="H862" i="10"/>
  <c r="G862" i="10"/>
  <c r="F862" i="10"/>
  <c r="E862" i="10"/>
  <c r="D862" i="10"/>
  <c r="C862" i="10"/>
  <c r="H861" i="10"/>
  <c r="G861" i="10"/>
  <c r="F861" i="10"/>
  <c r="E861" i="10"/>
  <c r="D861" i="10"/>
  <c r="C861" i="10"/>
  <c r="H860" i="10"/>
  <c r="G860" i="10"/>
  <c r="F860" i="10"/>
  <c r="E860" i="10"/>
  <c r="D860" i="10"/>
  <c r="C860" i="10"/>
  <c r="H859" i="10"/>
  <c r="G859" i="10"/>
  <c r="F859" i="10"/>
  <c r="E859" i="10"/>
  <c r="D859" i="10"/>
  <c r="C859" i="10"/>
  <c r="H858" i="10"/>
  <c r="G858" i="10"/>
  <c r="F858" i="10"/>
  <c r="E858" i="10"/>
  <c r="D858" i="10"/>
  <c r="C858" i="10"/>
  <c r="H857" i="10"/>
  <c r="G857" i="10"/>
  <c r="F857" i="10"/>
  <c r="E857" i="10"/>
  <c r="D857" i="10"/>
  <c r="C857" i="10"/>
  <c r="H856" i="10"/>
  <c r="G856" i="10"/>
  <c r="F856" i="10"/>
  <c r="E856" i="10"/>
  <c r="D856" i="10"/>
  <c r="C856" i="10"/>
  <c r="H855" i="10"/>
  <c r="G855" i="10"/>
  <c r="F855" i="10"/>
  <c r="E855" i="10"/>
  <c r="D855" i="10"/>
  <c r="C855" i="10"/>
  <c r="H854" i="10"/>
  <c r="G854" i="10"/>
  <c r="F854" i="10"/>
  <c r="E854" i="10"/>
  <c r="D854" i="10"/>
  <c r="C854" i="10"/>
  <c r="H853" i="10"/>
  <c r="G853" i="10"/>
  <c r="F853" i="10"/>
  <c r="E853" i="10"/>
  <c r="D853" i="10"/>
  <c r="C853" i="10"/>
  <c r="H852" i="10"/>
  <c r="G852" i="10"/>
  <c r="F852" i="10"/>
  <c r="E852" i="10"/>
  <c r="D852" i="10"/>
  <c r="C852" i="10"/>
  <c r="H851" i="10"/>
  <c r="G851" i="10"/>
  <c r="F851" i="10"/>
  <c r="E851" i="10"/>
  <c r="D851" i="10"/>
  <c r="C851" i="10"/>
  <c r="H850" i="10"/>
  <c r="G850" i="10"/>
  <c r="F850" i="10"/>
  <c r="E850" i="10"/>
  <c r="D850" i="10"/>
  <c r="C850" i="10"/>
  <c r="H849" i="10"/>
  <c r="G849" i="10"/>
  <c r="F849" i="10"/>
  <c r="E849" i="10"/>
  <c r="D849" i="10"/>
  <c r="C849" i="10"/>
  <c r="H848" i="10"/>
  <c r="G848" i="10"/>
  <c r="F848" i="10"/>
  <c r="E848" i="10"/>
  <c r="D848" i="10"/>
  <c r="C848" i="10"/>
  <c r="H847" i="10"/>
  <c r="G847" i="10"/>
  <c r="F847" i="10"/>
  <c r="E847" i="10"/>
  <c r="D847" i="10"/>
  <c r="C847" i="10"/>
  <c r="H846" i="10"/>
  <c r="G846" i="10"/>
  <c r="F846" i="10"/>
  <c r="E846" i="10"/>
  <c r="D846" i="10"/>
  <c r="C846" i="10"/>
  <c r="H845" i="10"/>
  <c r="G845" i="10"/>
  <c r="F845" i="10"/>
  <c r="E845" i="10"/>
  <c r="D845" i="10"/>
  <c r="C845" i="10"/>
  <c r="H844" i="10"/>
  <c r="G844" i="10"/>
  <c r="F844" i="10"/>
  <c r="E844" i="10"/>
  <c r="D844" i="10"/>
  <c r="C844" i="10"/>
  <c r="H843" i="10"/>
  <c r="G843" i="10"/>
  <c r="F843" i="10"/>
  <c r="E843" i="10"/>
  <c r="D843" i="10"/>
  <c r="C843" i="10"/>
  <c r="H842" i="10"/>
  <c r="G842" i="10"/>
  <c r="F842" i="10"/>
  <c r="E842" i="10"/>
  <c r="D842" i="10"/>
  <c r="C842" i="10"/>
  <c r="H841" i="10"/>
  <c r="G841" i="10"/>
  <c r="F841" i="10"/>
  <c r="E841" i="10"/>
  <c r="D841" i="10"/>
  <c r="C841" i="10"/>
  <c r="H840" i="10"/>
  <c r="G840" i="10"/>
  <c r="F840" i="10"/>
  <c r="E840" i="10"/>
  <c r="D840" i="10"/>
  <c r="C840" i="10"/>
  <c r="H839" i="10"/>
  <c r="G839" i="10"/>
  <c r="F839" i="10"/>
  <c r="E839" i="10"/>
  <c r="D839" i="10"/>
  <c r="C839" i="10"/>
  <c r="H838" i="10"/>
  <c r="G838" i="10"/>
  <c r="F838" i="10"/>
  <c r="E838" i="10"/>
  <c r="D838" i="10"/>
  <c r="C838" i="10"/>
  <c r="H837" i="10"/>
  <c r="G837" i="10"/>
  <c r="F837" i="10"/>
  <c r="E837" i="10"/>
  <c r="D837" i="10"/>
  <c r="C837" i="10"/>
  <c r="H836" i="10"/>
  <c r="G836" i="10"/>
  <c r="F836" i="10"/>
  <c r="E836" i="10"/>
  <c r="D836" i="10"/>
  <c r="C836" i="10"/>
  <c r="H835" i="10"/>
  <c r="G835" i="10"/>
  <c r="F835" i="10"/>
  <c r="E835" i="10"/>
  <c r="D835" i="10"/>
  <c r="C835" i="10"/>
  <c r="H834" i="10"/>
  <c r="G834" i="10"/>
  <c r="F834" i="10"/>
  <c r="E834" i="10"/>
  <c r="D834" i="10"/>
  <c r="C834" i="10"/>
  <c r="H833" i="10"/>
  <c r="G833" i="10"/>
  <c r="F833" i="10"/>
  <c r="E833" i="10"/>
  <c r="D833" i="10"/>
  <c r="C833" i="10"/>
  <c r="H832" i="10"/>
  <c r="G832" i="10"/>
  <c r="F832" i="10"/>
  <c r="E832" i="10"/>
  <c r="D832" i="10"/>
  <c r="C832" i="10"/>
  <c r="H831" i="10"/>
  <c r="G831" i="10"/>
  <c r="F831" i="10"/>
  <c r="E831" i="10"/>
  <c r="D831" i="10"/>
  <c r="C831" i="10"/>
  <c r="H830" i="10"/>
  <c r="G830" i="10"/>
  <c r="F830" i="10"/>
  <c r="E830" i="10"/>
  <c r="D830" i="10"/>
  <c r="C830" i="10"/>
  <c r="H829" i="10"/>
  <c r="G829" i="10"/>
  <c r="F829" i="10"/>
  <c r="E829" i="10"/>
  <c r="D829" i="10"/>
  <c r="C829" i="10"/>
  <c r="H828" i="10"/>
  <c r="G828" i="10"/>
  <c r="F828" i="10"/>
  <c r="E828" i="10"/>
  <c r="D828" i="10"/>
  <c r="C828" i="10"/>
  <c r="H827" i="10"/>
  <c r="G827" i="10"/>
  <c r="F827" i="10"/>
  <c r="E827" i="10"/>
  <c r="D827" i="10"/>
  <c r="C827" i="10"/>
  <c r="H826" i="10"/>
  <c r="G826" i="10"/>
  <c r="F826" i="10"/>
  <c r="E826" i="10"/>
  <c r="D826" i="10"/>
  <c r="C826" i="10"/>
  <c r="H825" i="10"/>
  <c r="G825" i="10"/>
  <c r="F825" i="10"/>
  <c r="E825" i="10"/>
  <c r="D825" i="10"/>
  <c r="C825" i="10"/>
  <c r="H824" i="10"/>
  <c r="G824" i="10"/>
  <c r="F824" i="10"/>
  <c r="E824" i="10"/>
  <c r="D824" i="10"/>
  <c r="C824" i="10"/>
  <c r="H823" i="10"/>
  <c r="G823" i="10"/>
  <c r="F823" i="10"/>
  <c r="E823" i="10"/>
  <c r="D823" i="10"/>
  <c r="C823" i="10"/>
  <c r="H822" i="10"/>
  <c r="G822" i="10"/>
  <c r="F822" i="10"/>
  <c r="E822" i="10"/>
  <c r="D822" i="10"/>
  <c r="C822" i="10"/>
  <c r="H821" i="10"/>
  <c r="G821" i="10"/>
  <c r="F821" i="10"/>
  <c r="E821" i="10"/>
  <c r="D821" i="10"/>
  <c r="C821" i="10"/>
  <c r="H820" i="10"/>
  <c r="G820" i="10"/>
  <c r="F820" i="10"/>
  <c r="E820" i="10"/>
  <c r="D820" i="10"/>
  <c r="C820" i="10"/>
  <c r="H819" i="10"/>
  <c r="G819" i="10"/>
  <c r="F819" i="10"/>
  <c r="E819" i="10"/>
  <c r="D819" i="10"/>
  <c r="C819" i="10"/>
  <c r="H818" i="10"/>
  <c r="G818" i="10"/>
  <c r="F818" i="10"/>
  <c r="E818" i="10"/>
  <c r="D818" i="10"/>
  <c r="C818" i="10"/>
  <c r="H817" i="10"/>
  <c r="G817" i="10"/>
  <c r="F817" i="10"/>
  <c r="E817" i="10"/>
  <c r="D817" i="10"/>
  <c r="C817" i="10"/>
  <c r="H816" i="10"/>
  <c r="G816" i="10"/>
  <c r="F816" i="10"/>
  <c r="E816" i="10"/>
  <c r="D816" i="10"/>
  <c r="C816" i="10"/>
  <c r="H815" i="10"/>
  <c r="G815" i="10"/>
  <c r="F815" i="10"/>
  <c r="E815" i="10"/>
  <c r="D815" i="10"/>
  <c r="C815" i="10"/>
  <c r="H814" i="10"/>
  <c r="G814" i="10"/>
  <c r="F814" i="10"/>
  <c r="E814" i="10"/>
  <c r="D814" i="10"/>
  <c r="C814" i="10"/>
  <c r="H813" i="10"/>
  <c r="G813" i="10"/>
  <c r="F813" i="10"/>
  <c r="E813" i="10"/>
  <c r="D813" i="10"/>
  <c r="C813" i="10"/>
  <c r="H812" i="10"/>
  <c r="G812" i="10"/>
  <c r="F812" i="10"/>
  <c r="E812" i="10"/>
  <c r="D812" i="10"/>
  <c r="C812" i="10"/>
  <c r="H811" i="10"/>
  <c r="G811" i="10"/>
  <c r="F811" i="10"/>
  <c r="E811" i="10"/>
  <c r="D811" i="10"/>
  <c r="C811" i="10"/>
  <c r="H810" i="10"/>
  <c r="G810" i="10"/>
  <c r="F810" i="10"/>
  <c r="E810" i="10"/>
  <c r="D810" i="10"/>
  <c r="C810" i="10"/>
  <c r="H809" i="10"/>
  <c r="G809" i="10"/>
  <c r="F809" i="10"/>
  <c r="E809" i="10"/>
  <c r="D809" i="10"/>
  <c r="C809" i="10"/>
  <c r="H808" i="10"/>
  <c r="G808" i="10"/>
  <c r="F808" i="10"/>
  <c r="E808" i="10"/>
  <c r="D808" i="10"/>
  <c r="C808" i="10"/>
  <c r="H807" i="10"/>
  <c r="G807" i="10"/>
  <c r="F807" i="10"/>
  <c r="E807" i="10"/>
  <c r="D807" i="10"/>
  <c r="C807" i="10"/>
  <c r="H806" i="10"/>
  <c r="G806" i="10"/>
  <c r="F806" i="10"/>
  <c r="E806" i="10"/>
  <c r="D806" i="10"/>
  <c r="C806" i="10"/>
  <c r="H805" i="10"/>
  <c r="G805" i="10"/>
  <c r="F805" i="10"/>
  <c r="E805" i="10"/>
  <c r="D805" i="10"/>
  <c r="C805" i="10"/>
  <c r="H804" i="10"/>
  <c r="G804" i="10"/>
  <c r="F804" i="10"/>
  <c r="E804" i="10"/>
  <c r="D804" i="10"/>
  <c r="C804" i="10"/>
  <c r="H803" i="10"/>
  <c r="G803" i="10"/>
  <c r="F803" i="10"/>
  <c r="E803" i="10"/>
  <c r="D803" i="10"/>
  <c r="C803" i="10"/>
  <c r="H802" i="10"/>
  <c r="G802" i="10"/>
  <c r="F802" i="10"/>
  <c r="E802" i="10"/>
  <c r="D802" i="10"/>
  <c r="C802" i="10"/>
  <c r="H801" i="10"/>
  <c r="G801" i="10"/>
  <c r="F801" i="10"/>
  <c r="E801" i="10"/>
  <c r="D801" i="10"/>
  <c r="C801" i="10"/>
  <c r="H800" i="10"/>
  <c r="G800" i="10"/>
  <c r="F800" i="10"/>
  <c r="E800" i="10"/>
  <c r="D800" i="10"/>
  <c r="C800" i="10"/>
  <c r="H799" i="10"/>
  <c r="G799" i="10"/>
  <c r="F799" i="10"/>
  <c r="E799" i="10"/>
  <c r="D799" i="10"/>
  <c r="C799" i="10"/>
  <c r="H798" i="10"/>
  <c r="G798" i="10"/>
  <c r="F798" i="10"/>
  <c r="E798" i="10"/>
  <c r="D798" i="10"/>
  <c r="C798" i="10"/>
  <c r="H797" i="10"/>
  <c r="G797" i="10"/>
  <c r="F797" i="10"/>
  <c r="E797" i="10"/>
  <c r="D797" i="10"/>
  <c r="C797" i="10"/>
  <c r="H796" i="10"/>
  <c r="G796" i="10"/>
  <c r="F796" i="10"/>
  <c r="E796" i="10"/>
  <c r="D796" i="10"/>
  <c r="C796" i="10"/>
  <c r="H795" i="10"/>
  <c r="G795" i="10"/>
  <c r="F795" i="10"/>
  <c r="E795" i="10"/>
  <c r="D795" i="10"/>
  <c r="C795" i="10"/>
  <c r="H794" i="10"/>
  <c r="G794" i="10"/>
  <c r="F794" i="10"/>
  <c r="E794" i="10"/>
  <c r="D794" i="10"/>
  <c r="C794" i="10"/>
  <c r="H793" i="10"/>
  <c r="G793" i="10"/>
  <c r="F793" i="10"/>
  <c r="E793" i="10"/>
  <c r="D793" i="10"/>
  <c r="C793" i="10"/>
  <c r="H792" i="10"/>
  <c r="G792" i="10"/>
  <c r="F792" i="10"/>
  <c r="E792" i="10"/>
  <c r="D792" i="10"/>
  <c r="C792" i="10"/>
  <c r="H791" i="10"/>
  <c r="G791" i="10"/>
  <c r="F791" i="10"/>
  <c r="E791" i="10"/>
  <c r="D791" i="10"/>
  <c r="C791" i="10"/>
  <c r="H790" i="10"/>
  <c r="G790" i="10"/>
  <c r="F790" i="10"/>
  <c r="E790" i="10"/>
  <c r="D790" i="10"/>
  <c r="C790" i="10"/>
  <c r="H789" i="10"/>
  <c r="G789" i="10"/>
  <c r="F789" i="10"/>
  <c r="E789" i="10"/>
  <c r="D789" i="10"/>
  <c r="C789" i="10"/>
  <c r="H788" i="10"/>
  <c r="G788" i="10"/>
  <c r="F788" i="10"/>
  <c r="E788" i="10"/>
  <c r="D788" i="10"/>
  <c r="C788" i="10"/>
  <c r="H787" i="10"/>
  <c r="G787" i="10"/>
  <c r="F787" i="10"/>
  <c r="E787" i="10"/>
  <c r="D787" i="10"/>
  <c r="C787" i="10"/>
  <c r="H786" i="10"/>
  <c r="G786" i="10"/>
  <c r="F786" i="10"/>
  <c r="E786" i="10"/>
  <c r="D786" i="10"/>
  <c r="C786" i="10"/>
  <c r="H785" i="10"/>
  <c r="G785" i="10"/>
  <c r="F785" i="10"/>
  <c r="E785" i="10"/>
  <c r="D785" i="10"/>
  <c r="C785" i="10"/>
  <c r="H784" i="10"/>
  <c r="G784" i="10"/>
  <c r="F784" i="10"/>
  <c r="E784" i="10"/>
  <c r="D784" i="10"/>
  <c r="C784" i="10"/>
  <c r="H783" i="10"/>
  <c r="G783" i="10"/>
  <c r="F783" i="10"/>
  <c r="E783" i="10"/>
  <c r="D783" i="10"/>
  <c r="C783" i="10"/>
  <c r="H782" i="10"/>
  <c r="G782" i="10"/>
  <c r="F782" i="10"/>
  <c r="E782" i="10"/>
  <c r="D782" i="10"/>
  <c r="C782" i="10"/>
  <c r="H781" i="10"/>
  <c r="G781" i="10"/>
  <c r="F781" i="10"/>
  <c r="E781" i="10"/>
  <c r="D781" i="10"/>
  <c r="C781" i="10"/>
  <c r="H780" i="10"/>
  <c r="G780" i="10"/>
  <c r="F780" i="10"/>
  <c r="E780" i="10"/>
  <c r="D780" i="10"/>
  <c r="C780" i="10"/>
  <c r="H779" i="10"/>
  <c r="G779" i="10"/>
  <c r="F779" i="10"/>
  <c r="E779" i="10"/>
  <c r="D779" i="10"/>
  <c r="C779" i="10"/>
  <c r="H778" i="10"/>
  <c r="G778" i="10"/>
  <c r="F778" i="10"/>
  <c r="E778" i="10"/>
  <c r="D778" i="10"/>
  <c r="C778" i="10"/>
  <c r="H777" i="10"/>
  <c r="G777" i="10"/>
  <c r="F777" i="10"/>
  <c r="E777" i="10"/>
  <c r="D777" i="10"/>
  <c r="C777" i="10"/>
  <c r="H776" i="10"/>
  <c r="G776" i="10"/>
  <c r="F776" i="10"/>
  <c r="E776" i="10"/>
  <c r="D776" i="10"/>
  <c r="C776" i="10"/>
  <c r="H775" i="10"/>
  <c r="G775" i="10"/>
  <c r="F775" i="10"/>
  <c r="E775" i="10"/>
  <c r="D775" i="10"/>
  <c r="C775" i="10"/>
  <c r="H774" i="10"/>
  <c r="G774" i="10"/>
  <c r="F774" i="10"/>
  <c r="E774" i="10"/>
  <c r="D774" i="10"/>
  <c r="C774" i="10"/>
  <c r="H773" i="10"/>
  <c r="G773" i="10"/>
  <c r="F773" i="10"/>
  <c r="E773" i="10"/>
  <c r="D773" i="10"/>
  <c r="C773" i="10"/>
  <c r="H772" i="10"/>
  <c r="G772" i="10"/>
  <c r="F772" i="10"/>
  <c r="E772" i="10"/>
  <c r="D772" i="10"/>
  <c r="C772" i="10"/>
  <c r="H771" i="10"/>
  <c r="G771" i="10"/>
  <c r="F771" i="10"/>
  <c r="E771" i="10"/>
  <c r="D771" i="10"/>
  <c r="C771" i="10"/>
  <c r="H770" i="10"/>
  <c r="G770" i="10"/>
  <c r="F770" i="10"/>
  <c r="E770" i="10"/>
  <c r="D770" i="10"/>
  <c r="C770" i="10"/>
  <c r="H769" i="10"/>
  <c r="G769" i="10"/>
  <c r="F769" i="10"/>
  <c r="E769" i="10"/>
  <c r="D769" i="10"/>
  <c r="C769" i="10"/>
  <c r="H768" i="10"/>
  <c r="G768" i="10"/>
  <c r="F768" i="10"/>
  <c r="E768" i="10"/>
  <c r="D768" i="10"/>
  <c r="C768" i="10"/>
  <c r="H767" i="10"/>
  <c r="G767" i="10"/>
  <c r="F767" i="10"/>
  <c r="E767" i="10"/>
  <c r="D767" i="10"/>
  <c r="C767" i="10"/>
  <c r="H766" i="10"/>
  <c r="G766" i="10"/>
  <c r="F766" i="10"/>
  <c r="E766" i="10"/>
  <c r="D766" i="10"/>
  <c r="C766" i="10"/>
  <c r="H765" i="10"/>
  <c r="G765" i="10"/>
  <c r="F765" i="10"/>
  <c r="E765" i="10"/>
  <c r="D765" i="10"/>
  <c r="C765" i="10"/>
  <c r="H764" i="10"/>
  <c r="G764" i="10"/>
  <c r="F764" i="10"/>
  <c r="E764" i="10"/>
  <c r="D764" i="10"/>
  <c r="C764" i="10"/>
  <c r="H763" i="10"/>
  <c r="G763" i="10"/>
  <c r="F763" i="10"/>
  <c r="E763" i="10"/>
  <c r="D763" i="10"/>
  <c r="C763" i="10"/>
  <c r="H762" i="10"/>
  <c r="G762" i="10"/>
  <c r="F762" i="10"/>
  <c r="E762" i="10"/>
  <c r="D762" i="10"/>
  <c r="C762" i="10"/>
  <c r="H761" i="10"/>
  <c r="G761" i="10"/>
  <c r="F761" i="10"/>
  <c r="E761" i="10"/>
  <c r="D761" i="10"/>
  <c r="C761" i="10"/>
  <c r="H760" i="10"/>
  <c r="G760" i="10"/>
  <c r="F760" i="10"/>
  <c r="E760" i="10"/>
  <c r="D760" i="10"/>
  <c r="C760" i="10"/>
  <c r="H759" i="10"/>
  <c r="G759" i="10"/>
  <c r="F759" i="10"/>
  <c r="E759" i="10"/>
  <c r="D759" i="10"/>
  <c r="C759" i="10"/>
  <c r="H758" i="10"/>
  <c r="G758" i="10"/>
  <c r="F758" i="10"/>
  <c r="E758" i="10"/>
  <c r="D758" i="10"/>
  <c r="C758" i="10"/>
  <c r="H757" i="10"/>
  <c r="G757" i="10"/>
  <c r="F757" i="10"/>
  <c r="E757" i="10"/>
  <c r="D757" i="10"/>
  <c r="C757" i="10"/>
  <c r="H756" i="10"/>
  <c r="G756" i="10"/>
  <c r="F756" i="10"/>
  <c r="E756" i="10"/>
  <c r="D756" i="10"/>
  <c r="C756" i="10"/>
  <c r="H755" i="10"/>
  <c r="G755" i="10"/>
  <c r="F755" i="10"/>
  <c r="E755" i="10"/>
  <c r="D755" i="10"/>
  <c r="C755" i="10"/>
  <c r="H754" i="10"/>
  <c r="G754" i="10"/>
  <c r="F754" i="10"/>
  <c r="E754" i="10"/>
  <c r="D754" i="10"/>
  <c r="C754" i="10"/>
  <c r="H753" i="10"/>
  <c r="G753" i="10"/>
  <c r="F753" i="10"/>
  <c r="E753" i="10"/>
  <c r="D753" i="10"/>
  <c r="C753" i="10"/>
  <c r="H752" i="10"/>
  <c r="G752" i="10"/>
  <c r="F752" i="10"/>
  <c r="E752" i="10"/>
  <c r="D752" i="10"/>
  <c r="C752" i="10"/>
  <c r="H751" i="10"/>
  <c r="G751" i="10"/>
  <c r="F751" i="10"/>
  <c r="E751" i="10"/>
  <c r="D751" i="10"/>
  <c r="C751" i="10"/>
  <c r="H750" i="10"/>
  <c r="G750" i="10"/>
  <c r="F750" i="10"/>
  <c r="E750" i="10"/>
  <c r="D750" i="10"/>
  <c r="C750" i="10"/>
  <c r="H749" i="10"/>
  <c r="G749" i="10"/>
  <c r="F749" i="10"/>
  <c r="E749" i="10"/>
  <c r="D749" i="10"/>
  <c r="C749" i="10"/>
  <c r="H748" i="10"/>
  <c r="G748" i="10"/>
  <c r="F748" i="10"/>
  <c r="E748" i="10"/>
  <c r="D748" i="10"/>
  <c r="C748" i="10"/>
  <c r="H747" i="10"/>
  <c r="G747" i="10"/>
  <c r="F747" i="10"/>
  <c r="E747" i="10"/>
  <c r="D747" i="10"/>
  <c r="C747" i="10"/>
  <c r="H746" i="10"/>
  <c r="G746" i="10"/>
  <c r="F746" i="10"/>
  <c r="E746" i="10"/>
  <c r="D746" i="10"/>
  <c r="C746" i="10"/>
  <c r="H745" i="10"/>
  <c r="G745" i="10"/>
  <c r="F745" i="10"/>
  <c r="E745" i="10"/>
  <c r="D745" i="10"/>
  <c r="C745" i="10"/>
  <c r="H744" i="10"/>
  <c r="G744" i="10"/>
  <c r="F744" i="10"/>
  <c r="E744" i="10"/>
  <c r="D744" i="10"/>
  <c r="C744" i="10"/>
  <c r="H743" i="10"/>
  <c r="G743" i="10"/>
  <c r="F743" i="10"/>
  <c r="E743" i="10"/>
  <c r="D743" i="10"/>
  <c r="C743" i="10"/>
  <c r="H742" i="10"/>
  <c r="G742" i="10"/>
  <c r="F742" i="10"/>
  <c r="E742" i="10"/>
  <c r="D742" i="10"/>
  <c r="C742" i="10"/>
  <c r="H741" i="10"/>
  <c r="G741" i="10"/>
  <c r="F741" i="10"/>
  <c r="E741" i="10"/>
  <c r="D741" i="10"/>
  <c r="C741" i="10"/>
  <c r="H740" i="10"/>
  <c r="G740" i="10"/>
  <c r="F740" i="10"/>
  <c r="E740" i="10"/>
  <c r="D740" i="10"/>
  <c r="C740" i="10"/>
  <c r="H739" i="10"/>
  <c r="G739" i="10"/>
  <c r="F739" i="10"/>
  <c r="E739" i="10"/>
  <c r="D739" i="10"/>
  <c r="C739" i="10"/>
  <c r="H738" i="10"/>
  <c r="G738" i="10"/>
  <c r="F738" i="10"/>
  <c r="E738" i="10"/>
  <c r="D738" i="10"/>
  <c r="C738" i="10"/>
  <c r="H737" i="10"/>
  <c r="G737" i="10"/>
  <c r="F737" i="10"/>
  <c r="E737" i="10"/>
  <c r="D737" i="10"/>
  <c r="C737" i="10"/>
  <c r="H736" i="10"/>
  <c r="G736" i="10"/>
  <c r="F736" i="10"/>
  <c r="E736" i="10"/>
  <c r="D736" i="10"/>
  <c r="C736" i="10"/>
  <c r="H735" i="10"/>
  <c r="G735" i="10"/>
  <c r="F735" i="10"/>
  <c r="E735" i="10"/>
  <c r="D735" i="10"/>
  <c r="C735" i="10"/>
  <c r="H734" i="10"/>
  <c r="G734" i="10"/>
  <c r="F734" i="10"/>
  <c r="E734" i="10"/>
  <c r="D734" i="10"/>
  <c r="C734" i="10"/>
  <c r="H733" i="10"/>
  <c r="G733" i="10"/>
  <c r="F733" i="10"/>
  <c r="E733" i="10"/>
  <c r="D733" i="10"/>
  <c r="C733" i="10"/>
  <c r="H732" i="10"/>
  <c r="G732" i="10"/>
  <c r="F732" i="10"/>
  <c r="E732" i="10"/>
  <c r="D732" i="10"/>
  <c r="C732" i="10"/>
  <c r="H731" i="10"/>
  <c r="G731" i="10"/>
  <c r="F731" i="10"/>
  <c r="E731" i="10"/>
  <c r="D731" i="10"/>
  <c r="C731" i="10"/>
  <c r="H730" i="10"/>
  <c r="G730" i="10"/>
  <c r="F730" i="10"/>
  <c r="E730" i="10"/>
  <c r="D730" i="10"/>
  <c r="C730" i="10"/>
  <c r="H729" i="10"/>
  <c r="G729" i="10"/>
  <c r="F729" i="10"/>
  <c r="E729" i="10"/>
  <c r="D729" i="10"/>
  <c r="C729" i="10"/>
  <c r="H728" i="10"/>
  <c r="G728" i="10"/>
  <c r="F728" i="10"/>
  <c r="E728" i="10"/>
  <c r="D728" i="10"/>
  <c r="C728" i="10"/>
  <c r="H727" i="10"/>
  <c r="G727" i="10"/>
  <c r="F727" i="10"/>
  <c r="E727" i="10"/>
  <c r="D727" i="10"/>
  <c r="C727" i="10"/>
  <c r="H726" i="10"/>
  <c r="G726" i="10"/>
  <c r="F726" i="10"/>
  <c r="E726" i="10"/>
  <c r="D726" i="10"/>
  <c r="C726" i="10"/>
  <c r="H725" i="10"/>
  <c r="G725" i="10"/>
  <c r="F725" i="10"/>
  <c r="E725" i="10"/>
  <c r="D725" i="10"/>
  <c r="C725" i="10"/>
  <c r="H724" i="10"/>
  <c r="G724" i="10"/>
  <c r="F724" i="10"/>
  <c r="E724" i="10"/>
  <c r="D724" i="10"/>
  <c r="C724" i="10"/>
  <c r="H723" i="10"/>
  <c r="G723" i="10"/>
  <c r="F723" i="10"/>
  <c r="E723" i="10"/>
  <c r="D723" i="10"/>
  <c r="C723" i="10"/>
  <c r="H722" i="10"/>
  <c r="G722" i="10"/>
  <c r="F722" i="10"/>
  <c r="E722" i="10"/>
  <c r="D722" i="10"/>
  <c r="C722" i="10"/>
  <c r="H721" i="10"/>
  <c r="G721" i="10"/>
  <c r="F721" i="10"/>
  <c r="E721" i="10"/>
  <c r="D721" i="10"/>
  <c r="C721" i="10"/>
  <c r="H720" i="10"/>
  <c r="G720" i="10"/>
  <c r="F720" i="10"/>
  <c r="E720" i="10"/>
  <c r="D720" i="10"/>
  <c r="C720" i="10"/>
  <c r="H719" i="10"/>
  <c r="G719" i="10"/>
  <c r="F719" i="10"/>
  <c r="E719" i="10"/>
  <c r="D719" i="10"/>
  <c r="C719" i="10"/>
  <c r="H718" i="10"/>
  <c r="G718" i="10"/>
  <c r="F718" i="10"/>
  <c r="E718" i="10"/>
  <c r="D718" i="10"/>
  <c r="C718" i="10"/>
  <c r="H717" i="10"/>
  <c r="G717" i="10"/>
  <c r="F717" i="10"/>
  <c r="E717" i="10"/>
  <c r="D717" i="10"/>
  <c r="C717" i="10"/>
  <c r="H716" i="10"/>
  <c r="G716" i="10"/>
  <c r="F716" i="10"/>
  <c r="E716" i="10"/>
  <c r="D716" i="10"/>
  <c r="C716" i="10"/>
  <c r="H715" i="10"/>
  <c r="G715" i="10"/>
  <c r="F715" i="10"/>
  <c r="E715" i="10"/>
  <c r="D715" i="10"/>
  <c r="C715" i="10"/>
  <c r="H714" i="10"/>
  <c r="G714" i="10"/>
  <c r="F714" i="10"/>
  <c r="E714" i="10"/>
  <c r="D714" i="10"/>
  <c r="C714" i="10"/>
  <c r="H713" i="10"/>
  <c r="G713" i="10"/>
  <c r="F713" i="10"/>
  <c r="E713" i="10"/>
  <c r="D713" i="10"/>
  <c r="C713" i="10"/>
  <c r="H712" i="10"/>
  <c r="G712" i="10"/>
  <c r="F712" i="10"/>
  <c r="E712" i="10"/>
  <c r="D712" i="10"/>
  <c r="C712" i="10"/>
  <c r="H711" i="10"/>
  <c r="G711" i="10"/>
  <c r="F711" i="10"/>
  <c r="E711" i="10"/>
  <c r="D711" i="10"/>
  <c r="C711" i="10"/>
  <c r="H710" i="10"/>
  <c r="G710" i="10"/>
  <c r="F710" i="10"/>
  <c r="E710" i="10"/>
  <c r="D710" i="10"/>
  <c r="C710" i="10"/>
  <c r="H709" i="10"/>
  <c r="G709" i="10"/>
  <c r="F709" i="10"/>
  <c r="E709" i="10"/>
  <c r="D709" i="10"/>
  <c r="C709" i="10"/>
  <c r="H708" i="10"/>
  <c r="G708" i="10"/>
  <c r="F708" i="10"/>
  <c r="E708" i="10"/>
  <c r="D708" i="10"/>
  <c r="C708" i="10"/>
  <c r="H707" i="10"/>
  <c r="G707" i="10"/>
  <c r="F707" i="10"/>
  <c r="E707" i="10"/>
  <c r="D707" i="10"/>
  <c r="C707" i="10"/>
  <c r="H706" i="10"/>
  <c r="G706" i="10"/>
  <c r="F706" i="10"/>
  <c r="E706" i="10"/>
  <c r="D706" i="10"/>
  <c r="C706" i="10"/>
  <c r="H705" i="10"/>
  <c r="G705" i="10"/>
  <c r="F705" i="10"/>
  <c r="E705" i="10"/>
  <c r="D705" i="10"/>
  <c r="C705" i="10"/>
  <c r="H704" i="10"/>
  <c r="G704" i="10"/>
  <c r="F704" i="10"/>
  <c r="E704" i="10"/>
  <c r="D704" i="10"/>
  <c r="C704" i="10"/>
  <c r="H703" i="10"/>
  <c r="G703" i="10"/>
  <c r="F703" i="10"/>
  <c r="E703" i="10"/>
  <c r="D703" i="10"/>
  <c r="C703" i="10"/>
  <c r="H702" i="10"/>
  <c r="G702" i="10"/>
  <c r="F702" i="10"/>
  <c r="E702" i="10"/>
  <c r="D702" i="10"/>
  <c r="C702" i="10"/>
  <c r="H701" i="10"/>
  <c r="G701" i="10"/>
  <c r="F701" i="10"/>
  <c r="E701" i="10"/>
  <c r="D701" i="10"/>
  <c r="C701" i="10"/>
  <c r="H700" i="10"/>
  <c r="G700" i="10"/>
  <c r="F700" i="10"/>
  <c r="E700" i="10"/>
  <c r="D700" i="10"/>
  <c r="C700" i="10"/>
  <c r="H699" i="10"/>
  <c r="G699" i="10"/>
  <c r="F699" i="10"/>
  <c r="E699" i="10"/>
  <c r="D699" i="10"/>
  <c r="C699" i="10"/>
  <c r="H698" i="10"/>
  <c r="G698" i="10"/>
  <c r="F698" i="10"/>
  <c r="E698" i="10"/>
  <c r="D698" i="10"/>
  <c r="C698" i="10"/>
  <c r="H697" i="10"/>
  <c r="G697" i="10"/>
  <c r="F697" i="10"/>
  <c r="E697" i="10"/>
  <c r="D697" i="10"/>
  <c r="C697" i="10"/>
  <c r="H696" i="10"/>
  <c r="G696" i="10"/>
  <c r="F696" i="10"/>
  <c r="E696" i="10"/>
  <c r="D696" i="10"/>
  <c r="C696" i="10"/>
  <c r="H695" i="10"/>
  <c r="G695" i="10"/>
  <c r="F695" i="10"/>
  <c r="E695" i="10"/>
  <c r="D695" i="10"/>
  <c r="C695" i="10"/>
  <c r="H694" i="10"/>
  <c r="G694" i="10"/>
  <c r="F694" i="10"/>
  <c r="E694" i="10"/>
  <c r="D694" i="10"/>
  <c r="C694" i="10"/>
  <c r="H693" i="10"/>
  <c r="G693" i="10"/>
  <c r="F693" i="10"/>
  <c r="E693" i="10"/>
  <c r="D693" i="10"/>
  <c r="C693" i="10"/>
  <c r="H692" i="10"/>
  <c r="G692" i="10"/>
  <c r="F692" i="10"/>
  <c r="E692" i="10"/>
  <c r="D692" i="10"/>
  <c r="C692" i="10"/>
  <c r="H691" i="10"/>
  <c r="G691" i="10"/>
  <c r="F691" i="10"/>
  <c r="E691" i="10"/>
  <c r="D691" i="10"/>
  <c r="C691" i="10"/>
  <c r="H690" i="10"/>
  <c r="G690" i="10"/>
  <c r="F690" i="10"/>
  <c r="E690" i="10"/>
  <c r="D690" i="10"/>
  <c r="C690" i="10"/>
  <c r="H689" i="10"/>
  <c r="G689" i="10"/>
  <c r="F689" i="10"/>
  <c r="E689" i="10"/>
  <c r="D689" i="10"/>
  <c r="C689" i="10"/>
  <c r="H688" i="10"/>
  <c r="G688" i="10"/>
  <c r="F688" i="10"/>
  <c r="E688" i="10"/>
  <c r="D688" i="10"/>
  <c r="C688" i="10"/>
  <c r="H687" i="10"/>
  <c r="G687" i="10"/>
  <c r="F687" i="10"/>
  <c r="E687" i="10"/>
  <c r="D687" i="10"/>
  <c r="C687" i="10"/>
  <c r="H686" i="10"/>
  <c r="G686" i="10"/>
  <c r="F686" i="10"/>
  <c r="E686" i="10"/>
  <c r="D686" i="10"/>
  <c r="C686" i="10"/>
  <c r="H685" i="10"/>
  <c r="G685" i="10"/>
  <c r="F685" i="10"/>
  <c r="E685" i="10"/>
  <c r="D685" i="10"/>
  <c r="C685" i="10"/>
  <c r="H684" i="10"/>
  <c r="G684" i="10"/>
  <c r="F684" i="10"/>
  <c r="E684" i="10"/>
  <c r="D684" i="10"/>
  <c r="C684" i="10"/>
  <c r="H683" i="10"/>
  <c r="G683" i="10"/>
  <c r="F683" i="10"/>
  <c r="E683" i="10"/>
  <c r="D683" i="10"/>
  <c r="C683" i="10"/>
  <c r="H682" i="10"/>
  <c r="G682" i="10"/>
  <c r="F682" i="10"/>
  <c r="E682" i="10"/>
  <c r="D682" i="10"/>
  <c r="C682" i="10"/>
  <c r="H681" i="10"/>
  <c r="G681" i="10"/>
  <c r="F681" i="10"/>
  <c r="E681" i="10"/>
  <c r="D681" i="10"/>
  <c r="C681" i="10"/>
  <c r="H680" i="10"/>
  <c r="G680" i="10"/>
  <c r="F680" i="10"/>
  <c r="E680" i="10"/>
  <c r="D680" i="10"/>
  <c r="C680" i="10"/>
  <c r="H679" i="10"/>
  <c r="G679" i="10"/>
  <c r="F679" i="10"/>
  <c r="E679" i="10"/>
  <c r="D679" i="10"/>
  <c r="C679" i="10"/>
  <c r="H678" i="10"/>
  <c r="G678" i="10"/>
  <c r="F678" i="10"/>
  <c r="E678" i="10"/>
  <c r="D678" i="10"/>
  <c r="C678" i="10"/>
  <c r="H677" i="10"/>
  <c r="G677" i="10"/>
  <c r="F677" i="10"/>
  <c r="E677" i="10"/>
  <c r="D677" i="10"/>
  <c r="C677" i="10"/>
  <c r="H676" i="10"/>
  <c r="G676" i="10"/>
  <c r="F676" i="10"/>
  <c r="E676" i="10"/>
  <c r="D676" i="10"/>
  <c r="C676" i="10"/>
  <c r="H675" i="10"/>
  <c r="G675" i="10"/>
  <c r="F675" i="10"/>
  <c r="E675" i="10"/>
  <c r="D675" i="10"/>
  <c r="C675" i="10"/>
  <c r="H674" i="10"/>
  <c r="G674" i="10"/>
  <c r="F674" i="10"/>
  <c r="E674" i="10"/>
  <c r="D674" i="10"/>
  <c r="C674" i="10"/>
  <c r="H673" i="10"/>
  <c r="G673" i="10"/>
  <c r="F673" i="10"/>
  <c r="E673" i="10"/>
  <c r="D673" i="10"/>
  <c r="C673" i="10"/>
  <c r="H672" i="10"/>
  <c r="G672" i="10"/>
  <c r="F672" i="10"/>
  <c r="E672" i="10"/>
  <c r="D672" i="10"/>
  <c r="C672" i="10"/>
  <c r="H671" i="10"/>
  <c r="G671" i="10"/>
  <c r="F671" i="10"/>
  <c r="E671" i="10"/>
  <c r="D671" i="10"/>
  <c r="C671" i="10"/>
  <c r="H670" i="10"/>
  <c r="G670" i="10"/>
  <c r="F670" i="10"/>
  <c r="E670" i="10"/>
  <c r="D670" i="10"/>
  <c r="C670" i="10"/>
  <c r="H669" i="10"/>
  <c r="G669" i="10"/>
  <c r="F669" i="10"/>
  <c r="E669" i="10"/>
  <c r="D669" i="10"/>
  <c r="C669" i="10"/>
  <c r="H668" i="10"/>
  <c r="G668" i="10"/>
  <c r="F668" i="10"/>
  <c r="E668" i="10"/>
  <c r="D668" i="10"/>
  <c r="C668" i="10"/>
  <c r="H667" i="10"/>
  <c r="G667" i="10"/>
  <c r="F667" i="10"/>
  <c r="E667" i="10"/>
  <c r="D667" i="10"/>
  <c r="C667" i="10"/>
  <c r="H666" i="10"/>
  <c r="G666" i="10"/>
  <c r="F666" i="10"/>
  <c r="E666" i="10"/>
  <c r="D666" i="10"/>
  <c r="C666" i="10"/>
  <c r="H665" i="10"/>
  <c r="G665" i="10"/>
  <c r="F665" i="10"/>
  <c r="E665" i="10"/>
  <c r="D665" i="10"/>
  <c r="C665" i="10"/>
  <c r="H664" i="10"/>
  <c r="G664" i="10"/>
  <c r="F664" i="10"/>
  <c r="E664" i="10"/>
  <c r="D664" i="10"/>
  <c r="C664" i="10"/>
  <c r="H663" i="10"/>
  <c r="G663" i="10"/>
  <c r="F663" i="10"/>
  <c r="E663" i="10"/>
  <c r="D663" i="10"/>
  <c r="C663" i="10"/>
  <c r="H662" i="10"/>
  <c r="G662" i="10"/>
  <c r="F662" i="10"/>
  <c r="E662" i="10"/>
  <c r="D662" i="10"/>
  <c r="C662" i="10"/>
  <c r="H661" i="10"/>
  <c r="G661" i="10"/>
  <c r="F661" i="10"/>
  <c r="E661" i="10"/>
  <c r="D661" i="10"/>
  <c r="C661" i="10"/>
  <c r="H660" i="10"/>
  <c r="G660" i="10"/>
  <c r="F660" i="10"/>
  <c r="E660" i="10"/>
  <c r="D660" i="10"/>
  <c r="C660" i="10"/>
  <c r="H659" i="10"/>
  <c r="G659" i="10"/>
  <c r="F659" i="10"/>
  <c r="E659" i="10"/>
  <c r="D659" i="10"/>
  <c r="C659" i="10"/>
  <c r="H658" i="10"/>
  <c r="G658" i="10"/>
  <c r="F658" i="10"/>
  <c r="E658" i="10"/>
  <c r="D658" i="10"/>
  <c r="C658" i="10"/>
  <c r="H657" i="10"/>
  <c r="G657" i="10"/>
  <c r="F657" i="10"/>
  <c r="E657" i="10"/>
  <c r="D657" i="10"/>
  <c r="C657" i="10"/>
  <c r="H656" i="10"/>
  <c r="G656" i="10"/>
  <c r="F656" i="10"/>
  <c r="E656" i="10"/>
  <c r="D656" i="10"/>
  <c r="C656" i="10"/>
  <c r="H655" i="10"/>
  <c r="G655" i="10"/>
  <c r="F655" i="10"/>
  <c r="E655" i="10"/>
  <c r="D655" i="10"/>
  <c r="C655" i="10"/>
  <c r="H654" i="10"/>
  <c r="G654" i="10"/>
  <c r="F654" i="10"/>
  <c r="E654" i="10"/>
  <c r="D654" i="10"/>
  <c r="C654" i="10"/>
  <c r="H653" i="10"/>
  <c r="G653" i="10"/>
  <c r="F653" i="10"/>
  <c r="E653" i="10"/>
  <c r="D653" i="10"/>
  <c r="C653" i="10"/>
  <c r="H652" i="10"/>
  <c r="G652" i="10"/>
  <c r="F652" i="10"/>
  <c r="E652" i="10"/>
  <c r="D652" i="10"/>
  <c r="C652" i="10"/>
  <c r="H651" i="10"/>
  <c r="G651" i="10"/>
  <c r="F651" i="10"/>
  <c r="E651" i="10"/>
  <c r="D651" i="10"/>
  <c r="C651" i="10"/>
  <c r="H650" i="10"/>
  <c r="G650" i="10"/>
  <c r="F650" i="10"/>
  <c r="E650" i="10"/>
  <c r="D650" i="10"/>
  <c r="C650" i="10"/>
  <c r="H649" i="10"/>
  <c r="G649" i="10"/>
  <c r="F649" i="10"/>
  <c r="E649" i="10"/>
  <c r="D649" i="10"/>
  <c r="C649" i="10"/>
  <c r="H648" i="10"/>
  <c r="G648" i="10"/>
  <c r="F648" i="10"/>
  <c r="E648" i="10"/>
  <c r="D648" i="10"/>
  <c r="C648" i="10"/>
  <c r="H647" i="10"/>
  <c r="G647" i="10"/>
  <c r="F647" i="10"/>
  <c r="E647" i="10"/>
  <c r="D647" i="10"/>
  <c r="C647" i="10"/>
  <c r="H646" i="10"/>
  <c r="G646" i="10"/>
  <c r="F646" i="10"/>
  <c r="E646" i="10"/>
  <c r="D646" i="10"/>
  <c r="C646" i="10"/>
  <c r="H645" i="10"/>
  <c r="G645" i="10"/>
  <c r="F645" i="10"/>
  <c r="E645" i="10"/>
  <c r="D645" i="10"/>
  <c r="C645" i="10"/>
  <c r="H644" i="10"/>
  <c r="G644" i="10"/>
  <c r="F644" i="10"/>
  <c r="E644" i="10"/>
  <c r="D644" i="10"/>
  <c r="C644" i="10"/>
  <c r="H643" i="10"/>
  <c r="G643" i="10"/>
  <c r="F643" i="10"/>
  <c r="E643" i="10"/>
  <c r="D643" i="10"/>
  <c r="C643" i="10"/>
  <c r="H642" i="10"/>
  <c r="G642" i="10"/>
  <c r="F642" i="10"/>
  <c r="E642" i="10"/>
  <c r="D642" i="10"/>
  <c r="C642" i="10"/>
  <c r="H641" i="10"/>
  <c r="G641" i="10"/>
  <c r="F641" i="10"/>
  <c r="E641" i="10"/>
  <c r="D641" i="10"/>
  <c r="C641" i="10"/>
  <c r="H640" i="10"/>
  <c r="G640" i="10"/>
  <c r="F640" i="10"/>
  <c r="E640" i="10"/>
  <c r="D640" i="10"/>
  <c r="C640" i="10"/>
  <c r="H639" i="10"/>
  <c r="G639" i="10"/>
  <c r="F639" i="10"/>
  <c r="E639" i="10"/>
  <c r="D639" i="10"/>
  <c r="C639" i="10"/>
  <c r="H638" i="10"/>
  <c r="G638" i="10"/>
  <c r="F638" i="10"/>
  <c r="E638" i="10"/>
  <c r="D638" i="10"/>
  <c r="C638" i="10"/>
  <c r="H637" i="10"/>
  <c r="G637" i="10"/>
  <c r="F637" i="10"/>
  <c r="E637" i="10"/>
  <c r="D637" i="10"/>
  <c r="C637" i="10"/>
  <c r="H636" i="10"/>
  <c r="G636" i="10"/>
  <c r="F636" i="10"/>
  <c r="E636" i="10"/>
  <c r="D636" i="10"/>
  <c r="C636" i="10"/>
  <c r="H635" i="10"/>
  <c r="G635" i="10"/>
  <c r="F635" i="10"/>
  <c r="E635" i="10"/>
  <c r="D635" i="10"/>
  <c r="C635" i="10"/>
  <c r="H634" i="10"/>
  <c r="G634" i="10"/>
  <c r="F634" i="10"/>
  <c r="E634" i="10"/>
  <c r="D634" i="10"/>
  <c r="C634" i="10"/>
  <c r="H633" i="10"/>
  <c r="G633" i="10"/>
  <c r="F633" i="10"/>
  <c r="E633" i="10"/>
  <c r="D633" i="10"/>
  <c r="C633" i="10"/>
  <c r="H632" i="10"/>
  <c r="G632" i="10"/>
  <c r="F632" i="10"/>
  <c r="E632" i="10"/>
  <c r="D632" i="10"/>
  <c r="C632" i="10"/>
  <c r="H631" i="10"/>
  <c r="G631" i="10"/>
  <c r="F631" i="10"/>
  <c r="E631" i="10"/>
  <c r="D631" i="10"/>
  <c r="C631" i="10"/>
  <c r="H630" i="10"/>
  <c r="G630" i="10"/>
  <c r="F630" i="10"/>
  <c r="E630" i="10"/>
  <c r="D630" i="10"/>
  <c r="C630" i="10"/>
  <c r="H629" i="10"/>
  <c r="G629" i="10"/>
  <c r="F629" i="10"/>
  <c r="E629" i="10"/>
  <c r="D629" i="10"/>
  <c r="C629" i="10"/>
  <c r="H628" i="10"/>
  <c r="G628" i="10"/>
  <c r="F628" i="10"/>
  <c r="E628" i="10"/>
  <c r="D628" i="10"/>
  <c r="C628" i="10"/>
  <c r="H627" i="10"/>
  <c r="G627" i="10"/>
  <c r="F627" i="10"/>
  <c r="E627" i="10"/>
  <c r="D627" i="10"/>
  <c r="C627" i="10"/>
  <c r="H626" i="10"/>
  <c r="G626" i="10"/>
  <c r="F626" i="10"/>
  <c r="E626" i="10"/>
  <c r="D626" i="10"/>
  <c r="C626" i="10"/>
  <c r="H625" i="10"/>
  <c r="G625" i="10"/>
  <c r="F625" i="10"/>
  <c r="E625" i="10"/>
  <c r="D625" i="10"/>
  <c r="C625" i="10"/>
  <c r="H624" i="10"/>
  <c r="G624" i="10"/>
  <c r="F624" i="10"/>
  <c r="E624" i="10"/>
  <c r="D624" i="10"/>
  <c r="C624" i="10"/>
  <c r="H623" i="10"/>
  <c r="G623" i="10"/>
  <c r="F623" i="10"/>
  <c r="E623" i="10"/>
  <c r="D623" i="10"/>
  <c r="C623" i="10"/>
  <c r="H622" i="10"/>
  <c r="G622" i="10"/>
  <c r="F622" i="10"/>
  <c r="E622" i="10"/>
  <c r="D622" i="10"/>
  <c r="C622" i="10"/>
  <c r="H621" i="10"/>
  <c r="G621" i="10"/>
  <c r="F621" i="10"/>
  <c r="E621" i="10"/>
  <c r="D621" i="10"/>
  <c r="C621" i="10"/>
  <c r="H620" i="10"/>
  <c r="G620" i="10"/>
  <c r="F620" i="10"/>
  <c r="E620" i="10"/>
  <c r="D620" i="10"/>
  <c r="C620" i="10"/>
  <c r="H619" i="10"/>
  <c r="G619" i="10"/>
  <c r="F619" i="10"/>
  <c r="E619" i="10"/>
  <c r="D619" i="10"/>
  <c r="C619" i="10"/>
  <c r="H618" i="10"/>
  <c r="G618" i="10"/>
  <c r="F618" i="10"/>
  <c r="E618" i="10"/>
  <c r="D618" i="10"/>
  <c r="C618" i="10"/>
  <c r="H617" i="10"/>
  <c r="G617" i="10"/>
  <c r="F617" i="10"/>
  <c r="E617" i="10"/>
  <c r="D617" i="10"/>
  <c r="C617" i="10"/>
  <c r="H616" i="10"/>
  <c r="G616" i="10"/>
  <c r="F616" i="10"/>
  <c r="E616" i="10"/>
  <c r="D616" i="10"/>
  <c r="C616" i="10"/>
  <c r="H615" i="10"/>
  <c r="G615" i="10"/>
  <c r="F615" i="10"/>
  <c r="E615" i="10"/>
  <c r="D615" i="10"/>
  <c r="C615" i="10"/>
  <c r="H614" i="10"/>
  <c r="G614" i="10"/>
  <c r="F614" i="10"/>
  <c r="E614" i="10"/>
  <c r="D614" i="10"/>
  <c r="C614" i="10"/>
  <c r="H613" i="10"/>
  <c r="G613" i="10"/>
  <c r="F613" i="10"/>
  <c r="E613" i="10"/>
  <c r="D613" i="10"/>
  <c r="C613" i="10"/>
  <c r="H612" i="10"/>
  <c r="G612" i="10"/>
  <c r="F612" i="10"/>
  <c r="E612" i="10"/>
  <c r="D612" i="10"/>
  <c r="C612" i="10"/>
  <c r="H611" i="10"/>
  <c r="G611" i="10"/>
  <c r="F611" i="10"/>
  <c r="E611" i="10"/>
  <c r="D611" i="10"/>
  <c r="C611" i="10"/>
  <c r="H610" i="10"/>
  <c r="G610" i="10"/>
  <c r="F610" i="10"/>
  <c r="E610" i="10"/>
  <c r="D610" i="10"/>
  <c r="C610" i="10"/>
  <c r="H609" i="10"/>
  <c r="G609" i="10"/>
  <c r="F609" i="10"/>
  <c r="E609" i="10"/>
  <c r="D609" i="10"/>
  <c r="C609" i="10"/>
  <c r="H608" i="10"/>
  <c r="G608" i="10"/>
  <c r="F608" i="10"/>
  <c r="E608" i="10"/>
  <c r="D608" i="10"/>
  <c r="C608" i="10"/>
  <c r="H607" i="10"/>
  <c r="G607" i="10"/>
  <c r="F607" i="10"/>
  <c r="E607" i="10"/>
  <c r="D607" i="10"/>
  <c r="C607" i="10"/>
  <c r="H606" i="10"/>
  <c r="G606" i="10"/>
  <c r="F606" i="10"/>
  <c r="E606" i="10"/>
  <c r="D606" i="10"/>
  <c r="C606" i="10"/>
  <c r="H605" i="10"/>
  <c r="G605" i="10"/>
  <c r="F605" i="10"/>
  <c r="E605" i="10"/>
  <c r="D605" i="10"/>
  <c r="C605" i="10"/>
  <c r="H604" i="10"/>
  <c r="G604" i="10"/>
  <c r="F604" i="10"/>
  <c r="E604" i="10"/>
  <c r="D604" i="10"/>
  <c r="C604" i="10"/>
  <c r="H603" i="10"/>
  <c r="G603" i="10"/>
  <c r="F603" i="10"/>
  <c r="E603" i="10"/>
  <c r="D603" i="10"/>
  <c r="C603" i="10"/>
  <c r="H602" i="10"/>
  <c r="G602" i="10"/>
  <c r="F602" i="10"/>
  <c r="E602" i="10"/>
  <c r="D602" i="10"/>
  <c r="C602" i="10"/>
  <c r="H601" i="10"/>
  <c r="G601" i="10"/>
  <c r="F601" i="10"/>
  <c r="E601" i="10"/>
  <c r="D601" i="10"/>
  <c r="C601" i="10"/>
  <c r="H600" i="10"/>
  <c r="G600" i="10"/>
  <c r="F600" i="10"/>
  <c r="E600" i="10"/>
  <c r="D600" i="10"/>
  <c r="C600" i="10"/>
  <c r="H599" i="10"/>
  <c r="G599" i="10"/>
  <c r="F599" i="10"/>
  <c r="E599" i="10"/>
  <c r="D599" i="10"/>
  <c r="C599" i="10"/>
  <c r="H598" i="10"/>
  <c r="G598" i="10"/>
  <c r="F598" i="10"/>
  <c r="E598" i="10"/>
  <c r="D598" i="10"/>
  <c r="C598" i="10"/>
  <c r="H597" i="10"/>
  <c r="G597" i="10"/>
  <c r="F597" i="10"/>
  <c r="E597" i="10"/>
  <c r="D597" i="10"/>
  <c r="C597" i="10"/>
  <c r="H596" i="10"/>
  <c r="G596" i="10"/>
  <c r="F596" i="10"/>
  <c r="E596" i="10"/>
  <c r="D596" i="10"/>
  <c r="C596" i="10"/>
  <c r="H595" i="10"/>
  <c r="G595" i="10"/>
  <c r="F595" i="10"/>
  <c r="E595" i="10"/>
  <c r="D595" i="10"/>
  <c r="C595" i="10"/>
  <c r="H594" i="10"/>
  <c r="G594" i="10"/>
  <c r="F594" i="10"/>
  <c r="E594" i="10"/>
  <c r="D594" i="10"/>
  <c r="C594" i="10"/>
  <c r="H593" i="10"/>
  <c r="G593" i="10"/>
  <c r="F593" i="10"/>
  <c r="E593" i="10"/>
  <c r="D593" i="10"/>
  <c r="C593" i="10"/>
  <c r="H592" i="10"/>
  <c r="G592" i="10"/>
  <c r="F592" i="10"/>
  <c r="E592" i="10"/>
  <c r="D592" i="10"/>
  <c r="C592" i="10"/>
  <c r="H591" i="10"/>
  <c r="G591" i="10"/>
  <c r="F591" i="10"/>
  <c r="E591" i="10"/>
  <c r="D591" i="10"/>
  <c r="C591" i="10"/>
  <c r="H590" i="10"/>
  <c r="G590" i="10"/>
  <c r="F590" i="10"/>
  <c r="E590" i="10"/>
  <c r="D590" i="10"/>
  <c r="C590" i="10"/>
  <c r="H589" i="10"/>
  <c r="G589" i="10"/>
  <c r="F589" i="10"/>
  <c r="E589" i="10"/>
  <c r="D589" i="10"/>
  <c r="C589" i="10"/>
  <c r="H588" i="10"/>
  <c r="G588" i="10"/>
  <c r="F588" i="10"/>
  <c r="E588" i="10"/>
  <c r="D588" i="10"/>
  <c r="C588" i="10"/>
  <c r="H587" i="10"/>
  <c r="G587" i="10"/>
  <c r="F587" i="10"/>
  <c r="E587" i="10"/>
  <c r="D587" i="10"/>
  <c r="C587" i="10"/>
  <c r="H586" i="10"/>
  <c r="G586" i="10"/>
  <c r="F586" i="10"/>
  <c r="E586" i="10"/>
  <c r="D586" i="10"/>
  <c r="C586" i="10"/>
  <c r="H585" i="10"/>
  <c r="G585" i="10"/>
  <c r="F585" i="10"/>
  <c r="E585" i="10"/>
  <c r="D585" i="10"/>
  <c r="C585" i="10"/>
  <c r="H584" i="10"/>
  <c r="G584" i="10"/>
  <c r="F584" i="10"/>
  <c r="E584" i="10"/>
  <c r="D584" i="10"/>
  <c r="C584" i="10"/>
  <c r="H583" i="10"/>
  <c r="G583" i="10"/>
  <c r="F583" i="10"/>
  <c r="E583" i="10"/>
  <c r="D583" i="10"/>
  <c r="C583" i="10"/>
  <c r="H582" i="10"/>
  <c r="G582" i="10"/>
  <c r="F582" i="10"/>
  <c r="E582" i="10"/>
  <c r="D582" i="10"/>
  <c r="C582" i="10"/>
  <c r="H581" i="10"/>
  <c r="G581" i="10"/>
  <c r="F581" i="10"/>
  <c r="E581" i="10"/>
  <c r="D581" i="10"/>
  <c r="C581" i="10"/>
  <c r="H580" i="10"/>
  <c r="G580" i="10"/>
  <c r="F580" i="10"/>
  <c r="E580" i="10"/>
  <c r="D580" i="10"/>
  <c r="C580" i="10"/>
  <c r="H579" i="10"/>
  <c r="G579" i="10"/>
  <c r="F579" i="10"/>
  <c r="E579" i="10"/>
  <c r="D579" i="10"/>
  <c r="C579" i="10"/>
  <c r="H578" i="10"/>
  <c r="G578" i="10"/>
  <c r="F578" i="10"/>
  <c r="E578" i="10"/>
  <c r="D578" i="10"/>
  <c r="C578" i="10"/>
  <c r="H577" i="10"/>
  <c r="G577" i="10"/>
  <c r="F577" i="10"/>
  <c r="E577" i="10"/>
  <c r="D577" i="10"/>
  <c r="C577" i="10"/>
  <c r="H576" i="10"/>
  <c r="G576" i="10"/>
  <c r="F576" i="10"/>
  <c r="E576" i="10"/>
  <c r="D576" i="10"/>
  <c r="C576" i="10"/>
  <c r="H575" i="10"/>
  <c r="G575" i="10"/>
  <c r="F575" i="10"/>
  <c r="E575" i="10"/>
  <c r="D575" i="10"/>
  <c r="C575" i="10"/>
  <c r="H574" i="10"/>
  <c r="G574" i="10"/>
  <c r="F574" i="10"/>
  <c r="E574" i="10"/>
  <c r="D574" i="10"/>
  <c r="C574" i="10"/>
  <c r="H573" i="10"/>
  <c r="G573" i="10"/>
  <c r="F573" i="10"/>
  <c r="E573" i="10"/>
  <c r="D573" i="10"/>
  <c r="C573" i="10"/>
  <c r="H572" i="10"/>
  <c r="G572" i="10"/>
  <c r="F572" i="10"/>
  <c r="E572" i="10"/>
  <c r="D572" i="10"/>
  <c r="C572" i="10"/>
  <c r="H571" i="10"/>
  <c r="G571" i="10"/>
  <c r="F571" i="10"/>
  <c r="E571" i="10"/>
  <c r="D571" i="10"/>
  <c r="C571" i="10"/>
  <c r="H570" i="10"/>
  <c r="G570" i="10"/>
  <c r="F570" i="10"/>
  <c r="E570" i="10"/>
  <c r="D570" i="10"/>
  <c r="C570" i="10"/>
  <c r="H569" i="10"/>
  <c r="G569" i="10"/>
  <c r="F569" i="10"/>
  <c r="E569" i="10"/>
  <c r="D569" i="10"/>
  <c r="C569" i="10"/>
  <c r="H568" i="10"/>
  <c r="G568" i="10"/>
  <c r="F568" i="10"/>
  <c r="E568" i="10"/>
  <c r="D568" i="10"/>
  <c r="C568" i="10"/>
  <c r="H567" i="10"/>
  <c r="G567" i="10"/>
  <c r="F567" i="10"/>
  <c r="E567" i="10"/>
  <c r="D567" i="10"/>
  <c r="C567" i="10"/>
  <c r="H566" i="10"/>
  <c r="G566" i="10"/>
  <c r="F566" i="10"/>
  <c r="E566" i="10"/>
  <c r="D566" i="10"/>
  <c r="C566" i="10"/>
  <c r="H565" i="10"/>
  <c r="G565" i="10"/>
  <c r="F565" i="10"/>
  <c r="E565" i="10"/>
  <c r="D565" i="10"/>
  <c r="C565" i="10"/>
  <c r="H564" i="10"/>
  <c r="G564" i="10"/>
  <c r="F564" i="10"/>
  <c r="E564" i="10"/>
  <c r="D564" i="10"/>
  <c r="C564" i="10"/>
  <c r="H563" i="10"/>
  <c r="G563" i="10"/>
  <c r="F563" i="10"/>
  <c r="E563" i="10"/>
  <c r="D563" i="10"/>
  <c r="C563" i="10"/>
  <c r="H562" i="10"/>
  <c r="G562" i="10"/>
  <c r="F562" i="10"/>
  <c r="E562" i="10"/>
  <c r="D562" i="10"/>
  <c r="C562" i="10"/>
  <c r="H561" i="10"/>
  <c r="G561" i="10"/>
  <c r="F561" i="10"/>
  <c r="E561" i="10"/>
  <c r="D561" i="10"/>
  <c r="C561" i="10"/>
  <c r="H560" i="10"/>
  <c r="G560" i="10"/>
  <c r="F560" i="10"/>
  <c r="E560" i="10"/>
  <c r="D560" i="10"/>
  <c r="C560" i="10"/>
  <c r="H559" i="10"/>
  <c r="G559" i="10"/>
  <c r="F559" i="10"/>
  <c r="E559" i="10"/>
  <c r="D559" i="10"/>
  <c r="C559" i="10"/>
  <c r="H558" i="10"/>
  <c r="G558" i="10"/>
  <c r="F558" i="10"/>
  <c r="E558" i="10"/>
  <c r="D558" i="10"/>
  <c r="C558" i="10"/>
  <c r="H557" i="10"/>
  <c r="G557" i="10"/>
  <c r="F557" i="10"/>
  <c r="E557" i="10"/>
  <c r="D557" i="10"/>
  <c r="C557" i="10"/>
  <c r="H556" i="10"/>
  <c r="G556" i="10"/>
  <c r="F556" i="10"/>
  <c r="E556" i="10"/>
  <c r="D556" i="10"/>
  <c r="C556" i="10"/>
  <c r="H555" i="10"/>
  <c r="G555" i="10"/>
  <c r="F555" i="10"/>
  <c r="E555" i="10"/>
  <c r="D555" i="10"/>
  <c r="C555" i="10"/>
  <c r="H554" i="10"/>
  <c r="G554" i="10"/>
  <c r="F554" i="10"/>
  <c r="E554" i="10"/>
  <c r="D554" i="10"/>
  <c r="C554" i="10"/>
  <c r="H553" i="10"/>
  <c r="G553" i="10"/>
  <c r="F553" i="10"/>
  <c r="E553" i="10"/>
  <c r="D553" i="10"/>
  <c r="C553" i="10"/>
  <c r="H552" i="10"/>
  <c r="G552" i="10"/>
  <c r="F552" i="10"/>
  <c r="E552" i="10"/>
  <c r="D552" i="10"/>
  <c r="C552" i="10"/>
  <c r="H551" i="10"/>
  <c r="G551" i="10"/>
  <c r="F551" i="10"/>
  <c r="E551" i="10"/>
  <c r="D551" i="10"/>
  <c r="C551" i="10"/>
  <c r="H550" i="10"/>
  <c r="G550" i="10"/>
  <c r="F550" i="10"/>
  <c r="E550" i="10"/>
  <c r="D550" i="10"/>
  <c r="C550" i="10"/>
  <c r="H549" i="10"/>
  <c r="G549" i="10"/>
  <c r="F549" i="10"/>
  <c r="E549" i="10"/>
  <c r="D549" i="10"/>
  <c r="C549" i="10"/>
  <c r="H548" i="10"/>
  <c r="G548" i="10"/>
  <c r="F548" i="10"/>
  <c r="E548" i="10"/>
  <c r="D548" i="10"/>
  <c r="C548" i="10"/>
  <c r="H547" i="10"/>
  <c r="G547" i="10"/>
  <c r="F547" i="10"/>
  <c r="E547" i="10"/>
  <c r="D547" i="10"/>
  <c r="C547" i="10"/>
  <c r="H546" i="10"/>
  <c r="G546" i="10"/>
  <c r="F546" i="10"/>
  <c r="E546" i="10"/>
  <c r="D546" i="10"/>
  <c r="C546" i="10"/>
  <c r="H545" i="10"/>
  <c r="G545" i="10"/>
  <c r="F545" i="10"/>
  <c r="E545" i="10"/>
  <c r="D545" i="10"/>
  <c r="C545" i="10"/>
  <c r="H544" i="10"/>
  <c r="G544" i="10"/>
  <c r="F544" i="10"/>
  <c r="E544" i="10"/>
  <c r="D544" i="10"/>
  <c r="C544" i="10"/>
  <c r="H543" i="10"/>
  <c r="G543" i="10"/>
  <c r="F543" i="10"/>
  <c r="E543" i="10"/>
  <c r="D543" i="10"/>
  <c r="C543" i="10"/>
  <c r="H542" i="10"/>
  <c r="G542" i="10"/>
  <c r="F542" i="10"/>
  <c r="E542" i="10"/>
  <c r="D542" i="10"/>
  <c r="C542" i="10"/>
  <c r="H541" i="10"/>
  <c r="G541" i="10"/>
  <c r="F541" i="10"/>
  <c r="E541" i="10"/>
  <c r="D541" i="10"/>
  <c r="C541" i="10"/>
  <c r="H540" i="10"/>
  <c r="G540" i="10"/>
  <c r="F540" i="10"/>
  <c r="E540" i="10"/>
  <c r="D540" i="10"/>
  <c r="C540" i="10"/>
  <c r="H539" i="10"/>
  <c r="G539" i="10"/>
  <c r="F539" i="10"/>
  <c r="E539" i="10"/>
  <c r="D539" i="10"/>
  <c r="C539" i="10"/>
  <c r="H538" i="10"/>
  <c r="G538" i="10"/>
  <c r="F538" i="10"/>
  <c r="E538" i="10"/>
  <c r="D538" i="10"/>
  <c r="C538" i="10"/>
  <c r="H537" i="10"/>
  <c r="G537" i="10"/>
  <c r="F537" i="10"/>
  <c r="E537" i="10"/>
  <c r="D537" i="10"/>
  <c r="C537" i="10"/>
  <c r="H536" i="10"/>
  <c r="G536" i="10"/>
  <c r="F536" i="10"/>
  <c r="E536" i="10"/>
  <c r="D536" i="10"/>
  <c r="C536" i="10"/>
  <c r="H535" i="10"/>
  <c r="G535" i="10"/>
  <c r="F535" i="10"/>
  <c r="E535" i="10"/>
  <c r="D535" i="10"/>
  <c r="C535" i="10"/>
  <c r="H534" i="10"/>
  <c r="G534" i="10"/>
  <c r="F534" i="10"/>
  <c r="E534" i="10"/>
  <c r="D534" i="10"/>
  <c r="C534" i="10"/>
  <c r="H533" i="10"/>
  <c r="G533" i="10"/>
  <c r="F533" i="10"/>
  <c r="E533" i="10"/>
  <c r="D533" i="10"/>
  <c r="C533" i="10"/>
  <c r="H532" i="10"/>
  <c r="G532" i="10"/>
  <c r="F532" i="10"/>
  <c r="E532" i="10"/>
  <c r="D532" i="10"/>
  <c r="C532" i="10"/>
  <c r="H531" i="10"/>
  <c r="G531" i="10"/>
  <c r="F531" i="10"/>
  <c r="E531" i="10"/>
  <c r="D531" i="10"/>
  <c r="C531" i="10"/>
  <c r="H530" i="10"/>
  <c r="G530" i="10"/>
  <c r="F530" i="10"/>
  <c r="E530" i="10"/>
  <c r="D530" i="10"/>
  <c r="C530" i="10"/>
  <c r="H529" i="10"/>
  <c r="G529" i="10"/>
  <c r="F529" i="10"/>
  <c r="E529" i="10"/>
  <c r="D529" i="10"/>
  <c r="C529" i="10"/>
  <c r="H528" i="10"/>
  <c r="G528" i="10"/>
  <c r="F528" i="10"/>
  <c r="E528" i="10"/>
  <c r="D528" i="10"/>
  <c r="C528" i="10"/>
  <c r="H527" i="10"/>
  <c r="G527" i="10"/>
  <c r="F527" i="10"/>
  <c r="E527" i="10"/>
  <c r="D527" i="10"/>
  <c r="C527" i="10"/>
  <c r="H526" i="10"/>
  <c r="G526" i="10"/>
  <c r="F526" i="10"/>
  <c r="E526" i="10"/>
  <c r="D526" i="10"/>
  <c r="C526" i="10"/>
  <c r="H525" i="10"/>
  <c r="G525" i="10"/>
  <c r="F525" i="10"/>
  <c r="E525" i="10"/>
  <c r="D525" i="10"/>
  <c r="C525" i="10"/>
  <c r="H524" i="10"/>
  <c r="G524" i="10"/>
  <c r="F524" i="10"/>
  <c r="E524" i="10"/>
  <c r="D524" i="10"/>
  <c r="C524" i="10"/>
  <c r="H523" i="10"/>
  <c r="G523" i="10"/>
  <c r="F523" i="10"/>
  <c r="E523" i="10"/>
  <c r="D523" i="10"/>
  <c r="C523" i="10"/>
  <c r="H522" i="10"/>
  <c r="G522" i="10"/>
  <c r="F522" i="10"/>
  <c r="E522" i="10"/>
  <c r="D522" i="10"/>
  <c r="C522" i="10"/>
  <c r="H521" i="10"/>
  <c r="G521" i="10"/>
  <c r="F521" i="10"/>
  <c r="E521" i="10"/>
  <c r="D521" i="10"/>
  <c r="C521" i="10"/>
  <c r="H520" i="10"/>
  <c r="G520" i="10"/>
  <c r="F520" i="10"/>
  <c r="E520" i="10"/>
  <c r="D520" i="10"/>
  <c r="C520" i="10"/>
  <c r="H519" i="10"/>
  <c r="G519" i="10"/>
  <c r="F519" i="10"/>
  <c r="E519" i="10"/>
  <c r="D519" i="10"/>
  <c r="C519" i="10"/>
  <c r="H518" i="10"/>
  <c r="G518" i="10"/>
  <c r="F518" i="10"/>
  <c r="E518" i="10"/>
  <c r="D518" i="10"/>
  <c r="C518" i="10"/>
  <c r="H517" i="10"/>
  <c r="G517" i="10"/>
  <c r="F517" i="10"/>
  <c r="E517" i="10"/>
  <c r="D517" i="10"/>
  <c r="C517" i="10"/>
  <c r="H516" i="10"/>
  <c r="G516" i="10"/>
  <c r="F516" i="10"/>
  <c r="E516" i="10"/>
  <c r="D516" i="10"/>
  <c r="C516" i="10"/>
  <c r="H515" i="10"/>
  <c r="G515" i="10"/>
  <c r="F515" i="10"/>
  <c r="E515" i="10"/>
  <c r="D515" i="10"/>
  <c r="C515" i="10"/>
  <c r="H514" i="10"/>
  <c r="G514" i="10"/>
  <c r="F514" i="10"/>
  <c r="E514" i="10"/>
  <c r="D514" i="10"/>
  <c r="C514" i="10"/>
  <c r="H513" i="10"/>
  <c r="G513" i="10"/>
  <c r="F513" i="10"/>
  <c r="E513" i="10"/>
  <c r="D513" i="10"/>
  <c r="C513" i="10"/>
  <c r="H512" i="10"/>
  <c r="G512" i="10"/>
  <c r="F512" i="10"/>
  <c r="E512" i="10"/>
  <c r="D512" i="10"/>
  <c r="C512" i="10"/>
  <c r="H511" i="10"/>
  <c r="G511" i="10"/>
  <c r="F511" i="10"/>
  <c r="E511" i="10"/>
  <c r="D511" i="10"/>
  <c r="C511" i="10"/>
  <c r="H510" i="10"/>
  <c r="G510" i="10"/>
  <c r="F510" i="10"/>
  <c r="E510" i="10"/>
  <c r="D510" i="10"/>
  <c r="C510" i="10"/>
  <c r="H509" i="10"/>
  <c r="G509" i="10"/>
  <c r="F509" i="10"/>
  <c r="E509" i="10"/>
  <c r="D509" i="10"/>
  <c r="C509" i="10"/>
  <c r="H508" i="10"/>
  <c r="G508" i="10"/>
  <c r="F508" i="10"/>
  <c r="E508" i="10"/>
  <c r="D508" i="10"/>
  <c r="C508" i="10"/>
  <c r="H507" i="10"/>
  <c r="G507" i="10"/>
  <c r="F507" i="10"/>
  <c r="E507" i="10"/>
  <c r="D507" i="10"/>
  <c r="C507" i="10"/>
  <c r="H506" i="10"/>
  <c r="G506" i="10"/>
  <c r="F506" i="10"/>
  <c r="E506" i="10"/>
  <c r="D506" i="10"/>
  <c r="C506" i="10"/>
  <c r="H505" i="10"/>
  <c r="G505" i="10"/>
  <c r="F505" i="10"/>
  <c r="E505" i="10"/>
  <c r="D505" i="10"/>
  <c r="C505" i="10"/>
  <c r="H504" i="10"/>
  <c r="G504" i="10"/>
  <c r="F504" i="10"/>
  <c r="E504" i="10"/>
  <c r="D504" i="10"/>
  <c r="C504" i="10"/>
  <c r="H503" i="10"/>
  <c r="G503" i="10"/>
  <c r="F503" i="10"/>
  <c r="E503" i="10"/>
  <c r="D503" i="10"/>
  <c r="C503" i="10"/>
  <c r="H502" i="10"/>
  <c r="G502" i="10"/>
  <c r="F502" i="10"/>
  <c r="E502" i="10"/>
  <c r="D502" i="10"/>
  <c r="C502" i="10"/>
  <c r="H501" i="10"/>
  <c r="G501" i="10"/>
  <c r="F501" i="10"/>
  <c r="E501" i="10"/>
  <c r="D501" i="10"/>
  <c r="C501" i="10"/>
  <c r="H500" i="10"/>
  <c r="G500" i="10"/>
  <c r="F500" i="10"/>
  <c r="E500" i="10"/>
  <c r="D500" i="10"/>
  <c r="C500" i="10"/>
  <c r="H499" i="10"/>
  <c r="G499" i="10"/>
  <c r="F499" i="10"/>
  <c r="E499" i="10"/>
  <c r="D499" i="10"/>
  <c r="C499" i="10"/>
  <c r="H498" i="10"/>
  <c r="G498" i="10"/>
  <c r="F498" i="10"/>
  <c r="E498" i="10"/>
  <c r="D498" i="10"/>
  <c r="C498" i="10"/>
  <c r="H497" i="10"/>
  <c r="G497" i="10"/>
  <c r="F497" i="10"/>
  <c r="E497" i="10"/>
  <c r="D497" i="10"/>
  <c r="C497" i="10"/>
  <c r="H496" i="10"/>
  <c r="G496" i="10"/>
  <c r="F496" i="10"/>
  <c r="E496" i="10"/>
  <c r="D496" i="10"/>
  <c r="C496" i="10"/>
  <c r="H495" i="10"/>
  <c r="G495" i="10"/>
  <c r="F495" i="10"/>
  <c r="E495" i="10"/>
  <c r="D495" i="10"/>
  <c r="C495" i="10"/>
  <c r="H494" i="10"/>
  <c r="G494" i="10"/>
  <c r="F494" i="10"/>
  <c r="E494" i="10"/>
  <c r="D494" i="10"/>
  <c r="C494" i="10"/>
  <c r="H493" i="10"/>
  <c r="G493" i="10"/>
  <c r="F493" i="10"/>
  <c r="E493" i="10"/>
  <c r="D493" i="10"/>
  <c r="C493" i="10"/>
  <c r="H492" i="10"/>
  <c r="G492" i="10"/>
  <c r="F492" i="10"/>
  <c r="E492" i="10"/>
  <c r="D492" i="10"/>
  <c r="C492" i="10"/>
  <c r="H491" i="10"/>
  <c r="G491" i="10"/>
  <c r="F491" i="10"/>
  <c r="E491" i="10"/>
  <c r="D491" i="10"/>
  <c r="C491" i="10"/>
  <c r="H490" i="10"/>
  <c r="G490" i="10"/>
  <c r="F490" i="10"/>
  <c r="E490" i="10"/>
  <c r="D490" i="10"/>
  <c r="C490" i="10"/>
  <c r="H489" i="10"/>
  <c r="G489" i="10"/>
  <c r="F489" i="10"/>
  <c r="E489" i="10"/>
  <c r="D489" i="10"/>
  <c r="C489" i="10"/>
  <c r="H488" i="10"/>
  <c r="G488" i="10"/>
  <c r="F488" i="10"/>
  <c r="E488" i="10"/>
  <c r="D488" i="10"/>
  <c r="C488" i="10"/>
  <c r="H487" i="10"/>
  <c r="G487" i="10"/>
  <c r="F487" i="10"/>
  <c r="E487" i="10"/>
  <c r="D487" i="10"/>
  <c r="C487" i="10"/>
  <c r="H486" i="10"/>
  <c r="G486" i="10"/>
  <c r="F486" i="10"/>
  <c r="E486" i="10"/>
  <c r="D486" i="10"/>
  <c r="C486" i="10"/>
  <c r="H485" i="10"/>
  <c r="G485" i="10"/>
  <c r="F485" i="10"/>
  <c r="E485" i="10"/>
  <c r="D485" i="10"/>
  <c r="C485" i="10"/>
  <c r="H484" i="10"/>
  <c r="G484" i="10"/>
  <c r="F484" i="10"/>
  <c r="E484" i="10"/>
  <c r="D484" i="10"/>
  <c r="C484" i="10"/>
  <c r="H483" i="10"/>
  <c r="G483" i="10"/>
  <c r="F483" i="10"/>
  <c r="E483" i="10"/>
  <c r="D483" i="10"/>
  <c r="C483" i="10"/>
  <c r="H482" i="10"/>
  <c r="G482" i="10"/>
  <c r="F482" i="10"/>
  <c r="E482" i="10"/>
  <c r="D482" i="10"/>
  <c r="C482" i="10"/>
  <c r="H481" i="10"/>
  <c r="G481" i="10"/>
  <c r="F481" i="10"/>
  <c r="E481" i="10"/>
  <c r="D481" i="10"/>
  <c r="C481" i="10"/>
  <c r="H480" i="10"/>
  <c r="G480" i="10"/>
  <c r="F480" i="10"/>
  <c r="E480" i="10"/>
  <c r="D480" i="10"/>
  <c r="C480" i="10"/>
  <c r="H479" i="10"/>
  <c r="G479" i="10"/>
  <c r="F479" i="10"/>
  <c r="E479" i="10"/>
  <c r="D479" i="10"/>
  <c r="C479" i="10"/>
  <c r="H478" i="10"/>
  <c r="G478" i="10"/>
  <c r="F478" i="10"/>
  <c r="E478" i="10"/>
  <c r="D478" i="10"/>
  <c r="C478" i="10"/>
  <c r="H477" i="10"/>
  <c r="G477" i="10"/>
  <c r="F477" i="10"/>
  <c r="E477" i="10"/>
  <c r="D477" i="10"/>
  <c r="C477" i="10"/>
  <c r="H476" i="10"/>
  <c r="G476" i="10"/>
  <c r="F476" i="10"/>
  <c r="E476" i="10"/>
  <c r="D476" i="10"/>
  <c r="C476" i="10"/>
  <c r="H475" i="10"/>
  <c r="G475" i="10"/>
  <c r="F475" i="10"/>
  <c r="E475" i="10"/>
  <c r="D475" i="10"/>
  <c r="C475" i="10"/>
  <c r="H474" i="10"/>
  <c r="G474" i="10"/>
  <c r="F474" i="10"/>
  <c r="E474" i="10"/>
  <c r="D474" i="10"/>
  <c r="C474" i="10"/>
  <c r="H473" i="10"/>
  <c r="G473" i="10"/>
  <c r="F473" i="10"/>
  <c r="E473" i="10"/>
  <c r="D473" i="10"/>
  <c r="C473" i="10"/>
  <c r="H472" i="10"/>
  <c r="G472" i="10"/>
  <c r="F472" i="10"/>
  <c r="E472" i="10"/>
  <c r="D472" i="10"/>
  <c r="C472" i="10"/>
  <c r="H471" i="10"/>
  <c r="G471" i="10"/>
  <c r="F471" i="10"/>
  <c r="E471" i="10"/>
  <c r="D471" i="10"/>
  <c r="C471" i="10"/>
  <c r="H470" i="10"/>
  <c r="G470" i="10"/>
  <c r="F470" i="10"/>
  <c r="E470" i="10"/>
  <c r="D470" i="10"/>
  <c r="C470" i="10"/>
  <c r="H469" i="10"/>
  <c r="G469" i="10"/>
  <c r="F469" i="10"/>
  <c r="E469" i="10"/>
  <c r="D469" i="10"/>
  <c r="C469" i="10"/>
  <c r="H468" i="10"/>
  <c r="G468" i="10"/>
  <c r="F468" i="10"/>
  <c r="E468" i="10"/>
  <c r="D468" i="10"/>
  <c r="C468" i="10"/>
  <c r="H467" i="10"/>
  <c r="G467" i="10"/>
  <c r="F467" i="10"/>
  <c r="E467" i="10"/>
  <c r="D467" i="10"/>
  <c r="C467" i="10"/>
  <c r="H466" i="10"/>
  <c r="G466" i="10"/>
  <c r="F466" i="10"/>
  <c r="E466" i="10"/>
  <c r="D466" i="10"/>
  <c r="C466" i="10"/>
  <c r="H465" i="10"/>
  <c r="G465" i="10"/>
  <c r="F465" i="10"/>
  <c r="E465" i="10"/>
  <c r="D465" i="10"/>
  <c r="C465" i="10"/>
  <c r="H464" i="10"/>
  <c r="G464" i="10"/>
  <c r="F464" i="10"/>
  <c r="E464" i="10"/>
  <c r="D464" i="10"/>
  <c r="C464" i="10"/>
  <c r="H463" i="10"/>
  <c r="G463" i="10"/>
  <c r="F463" i="10"/>
  <c r="E463" i="10"/>
  <c r="D463" i="10"/>
  <c r="C463" i="10"/>
  <c r="H462" i="10"/>
  <c r="G462" i="10"/>
  <c r="F462" i="10"/>
  <c r="E462" i="10"/>
  <c r="D462" i="10"/>
  <c r="C462" i="10"/>
  <c r="H461" i="10"/>
  <c r="G461" i="10"/>
  <c r="F461" i="10"/>
  <c r="E461" i="10"/>
  <c r="D461" i="10"/>
  <c r="C461" i="10"/>
  <c r="H460" i="10"/>
  <c r="G460" i="10"/>
  <c r="F460" i="10"/>
  <c r="E460" i="10"/>
  <c r="D460" i="10"/>
  <c r="C460" i="10"/>
  <c r="H459" i="10"/>
  <c r="G459" i="10"/>
  <c r="F459" i="10"/>
  <c r="E459" i="10"/>
  <c r="D459" i="10"/>
  <c r="C459" i="10"/>
  <c r="H458" i="10"/>
  <c r="G458" i="10"/>
  <c r="F458" i="10"/>
  <c r="E458" i="10"/>
  <c r="D458" i="10"/>
  <c r="C458" i="10"/>
  <c r="H457" i="10"/>
  <c r="G457" i="10"/>
  <c r="F457" i="10"/>
  <c r="E457" i="10"/>
  <c r="D457" i="10"/>
  <c r="C457" i="10"/>
  <c r="H456" i="10"/>
  <c r="G456" i="10"/>
  <c r="F456" i="10"/>
  <c r="E456" i="10"/>
  <c r="D456" i="10"/>
  <c r="C456" i="10"/>
  <c r="H455" i="10"/>
  <c r="G455" i="10"/>
  <c r="F455" i="10"/>
  <c r="E455" i="10"/>
  <c r="D455" i="10"/>
  <c r="C455" i="10"/>
  <c r="H454" i="10"/>
  <c r="G454" i="10"/>
  <c r="F454" i="10"/>
  <c r="E454" i="10"/>
  <c r="D454" i="10"/>
  <c r="C454" i="10"/>
  <c r="H453" i="10"/>
  <c r="G453" i="10"/>
  <c r="F453" i="10"/>
  <c r="E453" i="10"/>
  <c r="D453" i="10"/>
  <c r="C453" i="10"/>
  <c r="H452" i="10"/>
  <c r="G452" i="10"/>
  <c r="F452" i="10"/>
  <c r="E452" i="10"/>
  <c r="D452" i="10"/>
  <c r="C452" i="10"/>
  <c r="H451" i="10"/>
  <c r="G451" i="10"/>
  <c r="F451" i="10"/>
  <c r="E451" i="10"/>
  <c r="D451" i="10"/>
  <c r="C451" i="10"/>
  <c r="H450" i="10"/>
  <c r="G450" i="10"/>
  <c r="F450" i="10"/>
  <c r="E450" i="10"/>
  <c r="D450" i="10"/>
  <c r="C450" i="10"/>
  <c r="H449" i="10"/>
  <c r="G449" i="10"/>
  <c r="F449" i="10"/>
  <c r="E449" i="10"/>
  <c r="D449" i="10"/>
  <c r="C449" i="10"/>
  <c r="H448" i="10"/>
  <c r="G448" i="10"/>
  <c r="F448" i="10"/>
  <c r="E448" i="10"/>
  <c r="D448" i="10"/>
  <c r="C448" i="10"/>
  <c r="H447" i="10"/>
  <c r="G447" i="10"/>
  <c r="F447" i="10"/>
  <c r="E447" i="10"/>
  <c r="D447" i="10"/>
  <c r="C447" i="10"/>
  <c r="H446" i="10"/>
  <c r="G446" i="10"/>
  <c r="F446" i="10"/>
  <c r="E446" i="10"/>
  <c r="D446" i="10"/>
  <c r="C446" i="10"/>
  <c r="H445" i="10"/>
  <c r="G445" i="10"/>
  <c r="F445" i="10"/>
  <c r="E445" i="10"/>
  <c r="D445" i="10"/>
  <c r="C445" i="10"/>
  <c r="H444" i="10"/>
  <c r="G444" i="10"/>
  <c r="F444" i="10"/>
  <c r="E444" i="10"/>
  <c r="D444" i="10"/>
  <c r="C444" i="10"/>
  <c r="H443" i="10"/>
  <c r="G443" i="10"/>
  <c r="F443" i="10"/>
  <c r="E443" i="10"/>
  <c r="D443" i="10"/>
  <c r="C443" i="10"/>
  <c r="H442" i="10"/>
  <c r="G442" i="10"/>
  <c r="F442" i="10"/>
  <c r="E442" i="10"/>
  <c r="D442" i="10"/>
  <c r="C442" i="10"/>
  <c r="H441" i="10"/>
  <c r="G441" i="10"/>
  <c r="F441" i="10"/>
  <c r="E441" i="10"/>
  <c r="D441" i="10"/>
  <c r="C441" i="10"/>
  <c r="H440" i="10"/>
  <c r="G440" i="10"/>
  <c r="F440" i="10"/>
  <c r="E440" i="10"/>
  <c r="D440" i="10"/>
  <c r="C440" i="10"/>
  <c r="H439" i="10"/>
  <c r="G439" i="10"/>
  <c r="F439" i="10"/>
  <c r="E439" i="10"/>
  <c r="D439" i="10"/>
  <c r="C439" i="10"/>
  <c r="H438" i="10"/>
  <c r="G438" i="10"/>
  <c r="F438" i="10"/>
  <c r="E438" i="10"/>
  <c r="D438" i="10"/>
  <c r="C438" i="10"/>
  <c r="H437" i="10"/>
  <c r="G437" i="10"/>
  <c r="F437" i="10"/>
  <c r="E437" i="10"/>
  <c r="D437" i="10"/>
  <c r="C437" i="10"/>
  <c r="H436" i="10"/>
  <c r="G436" i="10"/>
  <c r="F436" i="10"/>
  <c r="E436" i="10"/>
  <c r="D436" i="10"/>
  <c r="C436" i="10"/>
  <c r="H435" i="10"/>
  <c r="G435" i="10"/>
  <c r="F435" i="10"/>
  <c r="E435" i="10"/>
  <c r="D435" i="10"/>
  <c r="C435" i="10"/>
  <c r="H434" i="10"/>
  <c r="G434" i="10"/>
  <c r="F434" i="10"/>
  <c r="E434" i="10"/>
  <c r="D434" i="10"/>
  <c r="C434" i="10"/>
  <c r="H433" i="10"/>
  <c r="G433" i="10"/>
  <c r="F433" i="10"/>
  <c r="E433" i="10"/>
  <c r="D433" i="10"/>
  <c r="C433" i="10"/>
  <c r="H432" i="10"/>
  <c r="G432" i="10"/>
  <c r="F432" i="10"/>
  <c r="E432" i="10"/>
  <c r="D432" i="10"/>
  <c r="C432" i="10"/>
  <c r="H431" i="10"/>
  <c r="G431" i="10"/>
  <c r="F431" i="10"/>
  <c r="E431" i="10"/>
  <c r="D431" i="10"/>
  <c r="C431" i="10"/>
  <c r="H430" i="10"/>
  <c r="G430" i="10"/>
  <c r="F430" i="10"/>
  <c r="E430" i="10"/>
  <c r="D430" i="10"/>
  <c r="C430" i="10"/>
  <c r="H429" i="10"/>
  <c r="G429" i="10"/>
  <c r="F429" i="10"/>
  <c r="E429" i="10"/>
  <c r="D429" i="10"/>
  <c r="C429" i="10"/>
  <c r="H428" i="10"/>
  <c r="G428" i="10"/>
  <c r="F428" i="10"/>
  <c r="E428" i="10"/>
  <c r="D428" i="10"/>
  <c r="C428" i="10"/>
  <c r="H427" i="10"/>
  <c r="G427" i="10"/>
  <c r="F427" i="10"/>
  <c r="E427" i="10"/>
  <c r="D427" i="10"/>
  <c r="C427" i="10"/>
  <c r="H426" i="10"/>
  <c r="G426" i="10"/>
  <c r="F426" i="10"/>
  <c r="E426" i="10"/>
  <c r="D426" i="10"/>
  <c r="C426" i="10"/>
  <c r="H425" i="10"/>
  <c r="G425" i="10"/>
  <c r="F425" i="10"/>
  <c r="E425" i="10"/>
  <c r="D425" i="10"/>
  <c r="C425" i="10"/>
  <c r="H424" i="10"/>
  <c r="G424" i="10"/>
  <c r="F424" i="10"/>
  <c r="E424" i="10"/>
  <c r="D424" i="10"/>
  <c r="C424" i="10"/>
  <c r="H423" i="10"/>
  <c r="G423" i="10"/>
  <c r="F423" i="10"/>
  <c r="E423" i="10"/>
  <c r="D423" i="10"/>
  <c r="C423" i="10"/>
  <c r="H422" i="10"/>
  <c r="G422" i="10"/>
  <c r="F422" i="10"/>
  <c r="E422" i="10"/>
  <c r="D422" i="10"/>
  <c r="C422" i="10"/>
  <c r="H421" i="10"/>
  <c r="G421" i="10"/>
  <c r="F421" i="10"/>
  <c r="E421" i="10"/>
  <c r="D421" i="10"/>
  <c r="C421" i="10"/>
  <c r="H420" i="10"/>
  <c r="G420" i="10"/>
  <c r="F420" i="10"/>
  <c r="E420" i="10"/>
  <c r="D420" i="10"/>
  <c r="C420" i="10"/>
  <c r="H419" i="10"/>
  <c r="G419" i="10"/>
  <c r="F419" i="10"/>
  <c r="E419" i="10"/>
  <c r="D419" i="10"/>
  <c r="C419" i="10"/>
  <c r="H418" i="10"/>
  <c r="G418" i="10"/>
  <c r="F418" i="10"/>
  <c r="E418" i="10"/>
  <c r="D418" i="10"/>
  <c r="C418" i="10"/>
  <c r="H417" i="10"/>
  <c r="G417" i="10"/>
  <c r="F417" i="10"/>
  <c r="E417" i="10"/>
  <c r="D417" i="10"/>
  <c r="C417" i="10"/>
  <c r="H416" i="10"/>
  <c r="G416" i="10"/>
  <c r="F416" i="10"/>
  <c r="E416" i="10"/>
  <c r="D416" i="10"/>
  <c r="C416" i="10"/>
  <c r="H415" i="10"/>
  <c r="G415" i="10"/>
  <c r="F415" i="10"/>
  <c r="E415" i="10"/>
  <c r="D415" i="10"/>
  <c r="C415" i="10"/>
  <c r="H414" i="10"/>
  <c r="G414" i="10"/>
  <c r="F414" i="10"/>
  <c r="E414" i="10"/>
  <c r="D414" i="10"/>
  <c r="C414" i="10"/>
  <c r="H413" i="10"/>
  <c r="G413" i="10"/>
  <c r="F413" i="10"/>
  <c r="E413" i="10"/>
  <c r="D413" i="10"/>
  <c r="C413" i="10"/>
  <c r="H412" i="10"/>
  <c r="G412" i="10"/>
  <c r="F412" i="10"/>
  <c r="E412" i="10"/>
  <c r="D412" i="10"/>
  <c r="C412" i="10"/>
  <c r="H411" i="10"/>
  <c r="G411" i="10"/>
  <c r="F411" i="10"/>
  <c r="E411" i="10"/>
  <c r="D411" i="10"/>
  <c r="C411" i="10"/>
  <c r="H410" i="10"/>
  <c r="G410" i="10"/>
  <c r="F410" i="10"/>
  <c r="E410" i="10"/>
  <c r="D410" i="10"/>
  <c r="C410" i="10"/>
  <c r="H409" i="10"/>
  <c r="G409" i="10"/>
  <c r="F409" i="10"/>
  <c r="E409" i="10"/>
  <c r="D409" i="10"/>
  <c r="C409" i="10"/>
  <c r="H408" i="10"/>
  <c r="G408" i="10"/>
  <c r="F408" i="10"/>
  <c r="E408" i="10"/>
  <c r="D408" i="10"/>
  <c r="C408" i="10"/>
  <c r="H407" i="10"/>
  <c r="G407" i="10"/>
  <c r="F407" i="10"/>
  <c r="E407" i="10"/>
  <c r="D407" i="10"/>
  <c r="C407" i="10"/>
  <c r="H406" i="10"/>
  <c r="G406" i="10"/>
  <c r="F406" i="10"/>
  <c r="E406" i="10"/>
  <c r="D406" i="10"/>
  <c r="C406" i="10"/>
  <c r="H405" i="10"/>
  <c r="G405" i="10"/>
  <c r="F405" i="10"/>
  <c r="E405" i="10"/>
  <c r="D405" i="10"/>
  <c r="C405" i="10"/>
  <c r="H404" i="10"/>
  <c r="G404" i="10"/>
  <c r="F404" i="10"/>
  <c r="E404" i="10"/>
  <c r="D404" i="10"/>
  <c r="C404" i="10"/>
  <c r="H403" i="10"/>
  <c r="G403" i="10"/>
  <c r="F403" i="10"/>
  <c r="E403" i="10"/>
  <c r="D403" i="10"/>
  <c r="C403" i="10"/>
  <c r="H402" i="10"/>
  <c r="G402" i="10"/>
  <c r="F402" i="10"/>
  <c r="E402" i="10"/>
  <c r="D402" i="10"/>
  <c r="C402" i="10"/>
  <c r="H401" i="10"/>
  <c r="G401" i="10"/>
  <c r="F401" i="10"/>
  <c r="E401" i="10"/>
  <c r="D401" i="10"/>
  <c r="C401" i="10"/>
  <c r="H400" i="10"/>
  <c r="G400" i="10"/>
  <c r="F400" i="10"/>
  <c r="E400" i="10"/>
  <c r="D400" i="10"/>
  <c r="C400" i="10"/>
  <c r="H399" i="10"/>
  <c r="G399" i="10"/>
  <c r="F399" i="10"/>
  <c r="E399" i="10"/>
  <c r="D399" i="10"/>
  <c r="C399" i="10"/>
  <c r="H398" i="10"/>
  <c r="G398" i="10"/>
  <c r="F398" i="10"/>
  <c r="E398" i="10"/>
  <c r="D398" i="10"/>
  <c r="C398" i="10"/>
  <c r="H397" i="10"/>
  <c r="G397" i="10"/>
  <c r="F397" i="10"/>
  <c r="E397" i="10"/>
  <c r="D397" i="10"/>
  <c r="C397" i="10"/>
  <c r="H396" i="10"/>
  <c r="G396" i="10"/>
  <c r="F396" i="10"/>
  <c r="E396" i="10"/>
  <c r="D396" i="10"/>
  <c r="C396" i="10"/>
  <c r="H395" i="10"/>
  <c r="G395" i="10"/>
  <c r="F395" i="10"/>
  <c r="E395" i="10"/>
  <c r="D395" i="10"/>
  <c r="C395" i="10"/>
  <c r="H394" i="10"/>
  <c r="G394" i="10"/>
  <c r="F394" i="10"/>
  <c r="E394" i="10"/>
  <c r="D394" i="10"/>
  <c r="C394" i="10"/>
  <c r="H393" i="10"/>
  <c r="G393" i="10"/>
  <c r="F393" i="10"/>
  <c r="E393" i="10"/>
  <c r="D393" i="10"/>
  <c r="C393" i="10"/>
  <c r="H392" i="10"/>
  <c r="G392" i="10"/>
  <c r="F392" i="10"/>
  <c r="E392" i="10"/>
  <c r="D392" i="10"/>
  <c r="C392" i="10"/>
  <c r="H391" i="10"/>
  <c r="G391" i="10"/>
  <c r="F391" i="10"/>
  <c r="E391" i="10"/>
  <c r="D391" i="10"/>
  <c r="C391" i="10"/>
  <c r="H390" i="10"/>
  <c r="G390" i="10"/>
  <c r="F390" i="10"/>
  <c r="E390" i="10"/>
  <c r="D390" i="10"/>
  <c r="C390" i="10"/>
  <c r="H389" i="10"/>
  <c r="G389" i="10"/>
  <c r="F389" i="10"/>
  <c r="E389" i="10"/>
  <c r="D389" i="10"/>
  <c r="C389" i="10"/>
  <c r="H388" i="10"/>
  <c r="G388" i="10"/>
  <c r="F388" i="10"/>
  <c r="E388" i="10"/>
  <c r="D388" i="10"/>
  <c r="C388" i="10"/>
  <c r="H387" i="10"/>
  <c r="G387" i="10"/>
  <c r="F387" i="10"/>
  <c r="E387" i="10"/>
  <c r="D387" i="10"/>
  <c r="C387" i="10"/>
  <c r="H386" i="10"/>
  <c r="G386" i="10"/>
  <c r="F386" i="10"/>
  <c r="E386" i="10"/>
  <c r="D386" i="10"/>
  <c r="C386" i="10"/>
  <c r="H385" i="10"/>
  <c r="G385" i="10"/>
  <c r="F385" i="10"/>
  <c r="E385" i="10"/>
  <c r="D385" i="10"/>
  <c r="C385" i="10"/>
  <c r="H384" i="10"/>
  <c r="G384" i="10"/>
  <c r="F384" i="10"/>
  <c r="E384" i="10"/>
  <c r="D384" i="10"/>
  <c r="C384" i="10"/>
  <c r="H383" i="10"/>
  <c r="G383" i="10"/>
  <c r="F383" i="10"/>
  <c r="E383" i="10"/>
  <c r="D383" i="10"/>
  <c r="C383" i="10"/>
  <c r="H382" i="10"/>
  <c r="G382" i="10"/>
  <c r="F382" i="10"/>
  <c r="E382" i="10"/>
  <c r="D382" i="10"/>
  <c r="C382" i="10"/>
  <c r="H381" i="10"/>
  <c r="G381" i="10"/>
  <c r="F381" i="10"/>
  <c r="E381" i="10"/>
  <c r="D381" i="10"/>
  <c r="C381" i="10"/>
  <c r="H380" i="10"/>
  <c r="G380" i="10"/>
  <c r="F380" i="10"/>
  <c r="E380" i="10"/>
  <c r="D380" i="10"/>
  <c r="C380" i="10"/>
  <c r="H379" i="10"/>
  <c r="G379" i="10"/>
  <c r="F379" i="10"/>
  <c r="E379" i="10"/>
  <c r="D379" i="10"/>
  <c r="C379" i="10"/>
  <c r="H378" i="10"/>
  <c r="G378" i="10"/>
  <c r="F378" i="10"/>
  <c r="E378" i="10"/>
  <c r="D378" i="10"/>
  <c r="C378" i="10"/>
  <c r="H377" i="10"/>
  <c r="G377" i="10"/>
  <c r="F377" i="10"/>
  <c r="E377" i="10"/>
  <c r="D377" i="10"/>
  <c r="C377" i="10"/>
  <c r="H376" i="10"/>
  <c r="G376" i="10"/>
  <c r="F376" i="10"/>
  <c r="E376" i="10"/>
  <c r="D376" i="10"/>
  <c r="C376" i="10"/>
  <c r="H375" i="10"/>
  <c r="G375" i="10"/>
  <c r="F375" i="10"/>
  <c r="E375" i="10"/>
  <c r="D375" i="10"/>
  <c r="C375" i="10"/>
  <c r="H374" i="10"/>
  <c r="G374" i="10"/>
  <c r="F374" i="10"/>
  <c r="E374" i="10"/>
  <c r="D374" i="10"/>
  <c r="C374" i="10"/>
  <c r="H373" i="10"/>
  <c r="G373" i="10"/>
  <c r="F373" i="10"/>
  <c r="E373" i="10"/>
  <c r="D373" i="10"/>
  <c r="C373" i="10"/>
  <c r="H372" i="10"/>
  <c r="G372" i="10"/>
  <c r="F372" i="10"/>
  <c r="E372" i="10"/>
  <c r="D372" i="10"/>
  <c r="C372" i="10"/>
  <c r="H371" i="10"/>
  <c r="G371" i="10"/>
  <c r="F371" i="10"/>
  <c r="E371" i="10"/>
  <c r="D371" i="10"/>
  <c r="C371" i="10"/>
  <c r="H370" i="10"/>
  <c r="G370" i="10"/>
  <c r="F370" i="10"/>
  <c r="E370" i="10"/>
  <c r="D370" i="10"/>
  <c r="C370" i="10"/>
  <c r="H369" i="10"/>
  <c r="G369" i="10"/>
  <c r="F369" i="10"/>
  <c r="E369" i="10"/>
  <c r="D369" i="10"/>
  <c r="C369" i="10"/>
  <c r="H368" i="10"/>
  <c r="G368" i="10"/>
  <c r="F368" i="10"/>
  <c r="E368" i="10"/>
  <c r="D368" i="10"/>
  <c r="C368" i="10"/>
  <c r="H367" i="10"/>
  <c r="G367" i="10"/>
  <c r="F367" i="10"/>
  <c r="E367" i="10"/>
  <c r="D367" i="10"/>
  <c r="C367" i="10"/>
  <c r="H366" i="10"/>
  <c r="G366" i="10"/>
  <c r="F366" i="10"/>
  <c r="E366" i="10"/>
  <c r="D366" i="10"/>
  <c r="C366" i="10"/>
  <c r="H365" i="10"/>
  <c r="G365" i="10"/>
  <c r="F365" i="10"/>
  <c r="E365" i="10"/>
  <c r="D365" i="10"/>
  <c r="C365" i="10"/>
  <c r="H364" i="10"/>
  <c r="G364" i="10"/>
  <c r="F364" i="10"/>
  <c r="E364" i="10"/>
  <c r="D364" i="10"/>
  <c r="C364" i="10"/>
  <c r="H363" i="10"/>
  <c r="G363" i="10"/>
  <c r="F363" i="10"/>
  <c r="E363" i="10"/>
  <c r="D363" i="10"/>
  <c r="C363" i="10"/>
  <c r="H362" i="10"/>
  <c r="G362" i="10"/>
  <c r="F362" i="10"/>
  <c r="E362" i="10"/>
  <c r="D362" i="10"/>
  <c r="C362" i="10"/>
  <c r="H361" i="10"/>
  <c r="G361" i="10"/>
  <c r="F361" i="10"/>
  <c r="E361" i="10"/>
  <c r="D361" i="10"/>
  <c r="C361" i="10"/>
  <c r="H360" i="10"/>
  <c r="G360" i="10"/>
  <c r="F360" i="10"/>
  <c r="E360" i="10"/>
  <c r="D360" i="10"/>
  <c r="C360" i="10"/>
  <c r="H359" i="10"/>
  <c r="G359" i="10"/>
  <c r="F359" i="10"/>
  <c r="E359" i="10"/>
  <c r="D359" i="10"/>
  <c r="C359" i="10"/>
  <c r="H358" i="10"/>
  <c r="G358" i="10"/>
  <c r="F358" i="10"/>
  <c r="E358" i="10"/>
  <c r="D358" i="10"/>
  <c r="C358" i="10"/>
  <c r="H357" i="10"/>
  <c r="G357" i="10"/>
  <c r="F357" i="10"/>
  <c r="E357" i="10"/>
  <c r="D357" i="10"/>
  <c r="C357" i="10"/>
  <c r="H356" i="10"/>
  <c r="G356" i="10"/>
  <c r="F356" i="10"/>
  <c r="E356" i="10"/>
  <c r="D356" i="10"/>
  <c r="C356" i="10"/>
  <c r="H355" i="10"/>
  <c r="G355" i="10"/>
  <c r="F355" i="10"/>
  <c r="E355" i="10"/>
  <c r="D355" i="10"/>
  <c r="C355" i="10"/>
  <c r="H354" i="10"/>
  <c r="G354" i="10"/>
  <c r="F354" i="10"/>
  <c r="E354" i="10"/>
  <c r="D354" i="10"/>
  <c r="C354" i="10"/>
  <c r="H353" i="10"/>
  <c r="G353" i="10"/>
  <c r="F353" i="10"/>
  <c r="E353" i="10"/>
  <c r="D353" i="10"/>
  <c r="C353" i="10"/>
  <c r="H352" i="10"/>
  <c r="G352" i="10"/>
  <c r="F352" i="10"/>
  <c r="E352" i="10"/>
  <c r="D352" i="10"/>
  <c r="C352" i="10"/>
  <c r="H351" i="10"/>
  <c r="G351" i="10"/>
  <c r="F351" i="10"/>
  <c r="E351" i="10"/>
  <c r="D351" i="10"/>
  <c r="C351" i="10"/>
  <c r="H350" i="10"/>
  <c r="G350" i="10"/>
  <c r="F350" i="10"/>
  <c r="E350" i="10"/>
  <c r="D350" i="10"/>
  <c r="C350" i="10"/>
  <c r="H349" i="10"/>
  <c r="G349" i="10"/>
  <c r="F349" i="10"/>
  <c r="E349" i="10"/>
  <c r="D349" i="10"/>
  <c r="C349" i="10"/>
  <c r="H348" i="10"/>
  <c r="G348" i="10"/>
  <c r="F348" i="10"/>
  <c r="E348" i="10"/>
  <c r="D348" i="10"/>
  <c r="C348" i="10"/>
  <c r="H347" i="10"/>
  <c r="G347" i="10"/>
  <c r="F347" i="10"/>
  <c r="E347" i="10"/>
  <c r="D347" i="10"/>
  <c r="C347" i="10"/>
  <c r="H346" i="10"/>
  <c r="G346" i="10"/>
  <c r="F346" i="10"/>
  <c r="E346" i="10"/>
  <c r="D346" i="10"/>
  <c r="C346" i="10"/>
  <c r="H345" i="10"/>
  <c r="G345" i="10"/>
  <c r="F345" i="10"/>
  <c r="E345" i="10"/>
  <c r="D345" i="10"/>
  <c r="C345" i="10"/>
  <c r="H344" i="10"/>
  <c r="G344" i="10"/>
  <c r="F344" i="10"/>
  <c r="E344" i="10"/>
  <c r="D344" i="10"/>
  <c r="C344" i="10"/>
  <c r="H343" i="10"/>
  <c r="G343" i="10"/>
  <c r="F343" i="10"/>
  <c r="E343" i="10"/>
  <c r="D343" i="10"/>
  <c r="C343" i="10"/>
  <c r="H342" i="10"/>
  <c r="G342" i="10"/>
  <c r="F342" i="10"/>
  <c r="E342" i="10"/>
  <c r="D342" i="10"/>
  <c r="C342" i="10"/>
  <c r="H341" i="10"/>
  <c r="G341" i="10"/>
  <c r="F341" i="10"/>
  <c r="E341" i="10"/>
  <c r="D341" i="10"/>
  <c r="C341" i="10"/>
  <c r="H340" i="10"/>
  <c r="G340" i="10"/>
  <c r="F340" i="10"/>
  <c r="E340" i="10"/>
  <c r="D340" i="10"/>
  <c r="C340" i="10"/>
  <c r="H339" i="10"/>
  <c r="G339" i="10"/>
  <c r="F339" i="10"/>
  <c r="E339" i="10"/>
  <c r="D339" i="10"/>
  <c r="C339" i="10"/>
  <c r="H338" i="10"/>
  <c r="G338" i="10"/>
  <c r="F338" i="10"/>
  <c r="E338" i="10"/>
  <c r="D338" i="10"/>
  <c r="C338" i="10"/>
  <c r="H337" i="10"/>
  <c r="G337" i="10"/>
  <c r="F337" i="10"/>
  <c r="E337" i="10"/>
  <c r="D337" i="10"/>
  <c r="C337" i="10"/>
  <c r="H336" i="10"/>
  <c r="G336" i="10"/>
  <c r="F336" i="10"/>
  <c r="E336" i="10"/>
  <c r="D336" i="10"/>
  <c r="C336" i="10"/>
  <c r="H335" i="10"/>
  <c r="G335" i="10"/>
  <c r="F335" i="10"/>
  <c r="E335" i="10"/>
  <c r="D335" i="10"/>
  <c r="C335" i="10"/>
  <c r="H334" i="10"/>
  <c r="G334" i="10"/>
  <c r="F334" i="10"/>
  <c r="E334" i="10"/>
  <c r="D334" i="10"/>
  <c r="C334" i="10"/>
  <c r="H333" i="10"/>
  <c r="G333" i="10"/>
  <c r="F333" i="10"/>
  <c r="E333" i="10"/>
  <c r="D333" i="10"/>
  <c r="C333" i="10"/>
  <c r="H332" i="10"/>
  <c r="G332" i="10"/>
  <c r="F332" i="10"/>
  <c r="E332" i="10"/>
  <c r="D332" i="10"/>
  <c r="C332" i="10"/>
  <c r="H331" i="10"/>
  <c r="G331" i="10"/>
  <c r="F331" i="10"/>
  <c r="E331" i="10"/>
  <c r="D331" i="10"/>
  <c r="C331" i="10"/>
  <c r="H330" i="10"/>
  <c r="G330" i="10"/>
  <c r="F330" i="10"/>
  <c r="E330" i="10"/>
  <c r="D330" i="10"/>
  <c r="C330" i="10"/>
  <c r="H329" i="10"/>
  <c r="G329" i="10"/>
  <c r="F329" i="10"/>
  <c r="E329" i="10"/>
  <c r="D329" i="10"/>
  <c r="C329" i="10"/>
  <c r="H328" i="10"/>
  <c r="G328" i="10"/>
  <c r="F328" i="10"/>
  <c r="E328" i="10"/>
  <c r="D328" i="10"/>
  <c r="C328" i="10"/>
  <c r="H327" i="10"/>
  <c r="G327" i="10"/>
  <c r="F327" i="10"/>
  <c r="E327" i="10"/>
  <c r="D327" i="10"/>
  <c r="C327" i="10"/>
  <c r="H326" i="10"/>
  <c r="G326" i="10"/>
  <c r="F326" i="10"/>
  <c r="E326" i="10"/>
  <c r="D326" i="10"/>
  <c r="C326" i="10"/>
  <c r="H325" i="10"/>
  <c r="G325" i="10"/>
  <c r="F325" i="10"/>
  <c r="E325" i="10"/>
  <c r="D325" i="10"/>
  <c r="C325" i="10"/>
  <c r="H324" i="10"/>
  <c r="G324" i="10"/>
  <c r="F324" i="10"/>
  <c r="E324" i="10"/>
  <c r="D324" i="10"/>
  <c r="C324" i="10"/>
  <c r="H323" i="10"/>
  <c r="G323" i="10"/>
  <c r="F323" i="10"/>
  <c r="E323" i="10"/>
  <c r="D323" i="10"/>
  <c r="C323" i="10"/>
  <c r="H322" i="10"/>
  <c r="G322" i="10"/>
  <c r="F322" i="10"/>
  <c r="E322" i="10"/>
  <c r="D322" i="10"/>
  <c r="C322" i="10"/>
  <c r="H321" i="10"/>
  <c r="G321" i="10"/>
  <c r="F321" i="10"/>
  <c r="E321" i="10"/>
  <c r="D321" i="10"/>
  <c r="C321" i="10"/>
  <c r="H320" i="10"/>
  <c r="G320" i="10"/>
  <c r="F320" i="10"/>
  <c r="E320" i="10"/>
  <c r="D320" i="10"/>
  <c r="C320" i="10"/>
  <c r="H319" i="10"/>
  <c r="G319" i="10"/>
  <c r="F319" i="10"/>
  <c r="E319" i="10"/>
  <c r="D319" i="10"/>
  <c r="C319" i="10"/>
  <c r="H318" i="10"/>
  <c r="G318" i="10"/>
  <c r="F318" i="10"/>
  <c r="E318" i="10"/>
  <c r="D318" i="10"/>
  <c r="C318" i="10"/>
  <c r="H317" i="10"/>
  <c r="G317" i="10"/>
  <c r="F317" i="10"/>
  <c r="E317" i="10"/>
  <c r="D317" i="10"/>
  <c r="C317" i="10"/>
  <c r="H316" i="10"/>
  <c r="G316" i="10"/>
  <c r="F316" i="10"/>
  <c r="E316" i="10"/>
  <c r="D316" i="10"/>
  <c r="C316" i="10"/>
  <c r="H315" i="10"/>
  <c r="G315" i="10"/>
  <c r="F315" i="10"/>
  <c r="E315" i="10"/>
  <c r="D315" i="10"/>
  <c r="C315" i="10"/>
  <c r="H314" i="10"/>
  <c r="G314" i="10"/>
  <c r="F314" i="10"/>
  <c r="E314" i="10"/>
  <c r="D314" i="10"/>
  <c r="C314" i="10"/>
  <c r="H313" i="10"/>
  <c r="G313" i="10"/>
  <c r="F313" i="10"/>
  <c r="E313" i="10"/>
  <c r="D313" i="10"/>
  <c r="C313" i="10"/>
  <c r="H312" i="10"/>
  <c r="G312" i="10"/>
  <c r="F312" i="10"/>
  <c r="E312" i="10"/>
  <c r="D312" i="10"/>
  <c r="C312" i="10"/>
  <c r="H311" i="10"/>
  <c r="G311" i="10"/>
  <c r="F311" i="10"/>
  <c r="E311" i="10"/>
  <c r="D311" i="10"/>
  <c r="C311" i="10"/>
  <c r="H310" i="10"/>
  <c r="G310" i="10"/>
  <c r="F310" i="10"/>
  <c r="E310" i="10"/>
  <c r="D310" i="10"/>
  <c r="C310" i="10"/>
  <c r="H309" i="10"/>
  <c r="G309" i="10"/>
  <c r="F309" i="10"/>
  <c r="E309" i="10"/>
  <c r="D309" i="10"/>
  <c r="C309" i="10"/>
  <c r="H308" i="10"/>
  <c r="G308" i="10"/>
  <c r="F308" i="10"/>
  <c r="E308" i="10"/>
  <c r="D308" i="10"/>
  <c r="C308" i="10"/>
  <c r="H307" i="10"/>
  <c r="G307" i="10"/>
  <c r="F307" i="10"/>
  <c r="E307" i="10"/>
  <c r="D307" i="10"/>
  <c r="C307" i="10"/>
  <c r="H306" i="10"/>
  <c r="G306" i="10"/>
  <c r="F306" i="10"/>
  <c r="E306" i="10"/>
  <c r="D306" i="10"/>
  <c r="C306" i="10"/>
  <c r="H305" i="10"/>
  <c r="G305" i="10"/>
  <c r="F305" i="10"/>
  <c r="E305" i="10"/>
  <c r="D305" i="10"/>
  <c r="C305" i="10"/>
  <c r="H304" i="10"/>
  <c r="G304" i="10"/>
  <c r="F304" i="10"/>
  <c r="E304" i="10"/>
  <c r="D304" i="10"/>
  <c r="C304" i="10"/>
  <c r="H303" i="10"/>
  <c r="G303" i="10"/>
  <c r="F303" i="10"/>
  <c r="E303" i="10"/>
  <c r="D303" i="10"/>
  <c r="C303" i="10"/>
  <c r="H302" i="10"/>
  <c r="G302" i="10"/>
  <c r="F302" i="10"/>
  <c r="E302" i="10"/>
  <c r="D302" i="10"/>
  <c r="C302" i="10"/>
  <c r="H301" i="10"/>
  <c r="G301" i="10"/>
  <c r="F301" i="10"/>
  <c r="E301" i="10"/>
  <c r="D301" i="10"/>
  <c r="C301" i="10"/>
  <c r="H300" i="10"/>
  <c r="G300" i="10"/>
  <c r="F300" i="10"/>
  <c r="E300" i="10"/>
  <c r="D300" i="10"/>
  <c r="C300" i="10"/>
  <c r="H299" i="10"/>
  <c r="G299" i="10"/>
  <c r="F299" i="10"/>
  <c r="E299" i="10"/>
  <c r="D299" i="10"/>
  <c r="C299" i="10"/>
  <c r="H298" i="10"/>
  <c r="G298" i="10"/>
  <c r="F298" i="10"/>
  <c r="E298" i="10"/>
  <c r="D298" i="10"/>
  <c r="C298" i="10"/>
  <c r="H297" i="10"/>
  <c r="G297" i="10"/>
  <c r="F297" i="10"/>
  <c r="E297" i="10"/>
  <c r="D297" i="10"/>
  <c r="C297" i="10"/>
  <c r="H296" i="10"/>
  <c r="G296" i="10"/>
  <c r="F296" i="10"/>
  <c r="E296" i="10"/>
  <c r="D296" i="10"/>
  <c r="C296" i="10"/>
  <c r="H295" i="10"/>
  <c r="G295" i="10"/>
  <c r="F295" i="10"/>
  <c r="E295" i="10"/>
  <c r="D295" i="10"/>
  <c r="C295" i="10"/>
  <c r="H294" i="10"/>
  <c r="G294" i="10"/>
  <c r="F294" i="10"/>
  <c r="E294" i="10"/>
  <c r="D294" i="10"/>
  <c r="C294" i="10"/>
  <c r="H293" i="10"/>
  <c r="G293" i="10"/>
  <c r="F293" i="10"/>
  <c r="E293" i="10"/>
  <c r="D293" i="10"/>
  <c r="C293" i="10"/>
  <c r="H292" i="10"/>
  <c r="G292" i="10"/>
  <c r="F292" i="10"/>
  <c r="E292" i="10"/>
  <c r="D292" i="10"/>
  <c r="C292" i="10"/>
  <c r="H291" i="10"/>
  <c r="G291" i="10"/>
  <c r="F291" i="10"/>
  <c r="E291" i="10"/>
  <c r="D291" i="10"/>
  <c r="C291" i="10"/>
  <c r="H290" i="10"/>
  <c r="G290" i="10"/>
  <c r="F290" i="10"/>
  <c r="E290" i="10"/>
  <c r="D290" i="10"/>
  <c r="C290" i="10"/>
  <c r="H289" i="10"/>
  <c r="G289" i="10"/>
  <c r="F289" i="10"/>
  <c r="E289" i="10"/>
  <c r="D289" i="10"/>
  <c r="C289" i="10"/>
  <c r="H288" i="10"/>
  <c r="G288" i="10"/>
  <c r="F288" i="10"/>
  <c r="E288" i="10"/>
  <c r="D288" i="10"/>
  <c r="C288" i="10"/>
  <c r="H287" i="10"/>
  <c r="G287" i="10"/>
  <c r="F287" i="10"/>
  <c r="E287" i="10"/>
  <c r="D287" i="10"/>
  <c r="C287" i="10"/>
  <c r="H286" i="10"/>
  <c r="G286" i="10"/>
  <c r="F286" i="10"/>
  <c r="E286" i="10"/>
  <c r="D286" i="10"/>
  <c r="C286" i="10"/>
  <c r="H285" i="10"/>
  <c r="G285" i="10"/>
  <c r="F285" i="10"/>
  <c r="E285" i="10"/>
  <c r="D285" i="10"/>
  <c r="C285" i="10"/>
  <c r="H284" i="10"/>
  <c r="G284" i="10"/>
  <c r="F284" i="10"/>
  <c r="E284" i="10"/>
  <c r="D284" i="10"/>
  <c r="C284" i="10"/>
  <c r="H283" i="10"/>
  <c r="G283" i="10"/>
  <c r="F283" i="10"/>
  <c r="E283" i="10"/>
  <c r="D283" i="10"/>
  <c r="C283" i="10"/>
  <c r="H282" i="10"/>
  <c r="G282" i="10"/>
  <c r="F282" i="10"/>
  <c r="E282" i="10"/>
  <c r="D282" i="10"/>
  <c r="C282" i="10"/>
  <c r="H281" i="10"/>
  <c r="G281" i="10"/>
  <c r="F281" i="10"/>
  <c r="E281" i="10"/>
  <c r="D281" i="10"/>
  <c r="C281" i="10"/>
  <c r="H280" i="10"/>
  <c r="G280" i="10"/>
  <c r="F280" i="10"/>
  <c r="E280" i="10"/>
  <c r="D280" i="10"/>
  <c r="C280" i="10"/>
  <c r="H279" i="10"/>
  <c r="G279" i="10"/>
  <c r="F279" i="10"/>
  <c r="E279" i="10"/>
  <c r="D279" i="10"/>
  <c r="C279" i="10"/>
  <c r="H278" i="10"/>
  <c r="G278" i="10"/>
  <c r="F278" i="10"/>
  <c r="E278" i="10"/>
  <c r="D278" i="10"/>
  <c r="C278" i="10"/>
  <c r="H277" i="10"/>
  <c r="G277" i="10"/>
  <c r="F277" i="10"/>
  <c r="E277" i="10"/>
  <c r="D277" i="10"/>
  <c r="C277" i="10"/>
  <c r="H276" i="10"/>
  <c r="G276" i="10"/>
  <c r="F276" i="10"/>
  <c r="E276" i="10"/>
  <c r="D276" i="10"/>
  <c r="C276" i="10"/>
  <c r="H275" i="10"/>
  <c r="G275" i="10"/>
  <c r="F275" i="10"/>
  <c r="E275" i="10"/>
  <c r="D275" i="10"/>
  <c r="C275" i="10"/>
  <c r="H274" i="10"/>
  <c r="G274" i="10"/>
  <c r="F274" i="10"/>
  <c r="E274" i="10"/>
  <c r="D274" i="10"/>
  <c r="C274" i="10"/>
  <c r="H273" i="10"/>
  <c r="G273" i="10"/>
  <c r="F273" i="10"/>
  <c r="E273" i="10"/>
  <c r="D273" i="10"/>
  <c r="C273" i="10"/>
  <c r="H272" i="10"/>
  <c r="G272" i="10"/>
  <c r="F272" i="10"/>
  <c r="E272" i="10"/>
  <c r="D272" i="10"/>
  <c r="C272" i="10"/>
  <c r="H271" i="10"/>
  <c r="G271" i="10"/>
  <c r="F271" i="10"/>
  <c r="E271" i="10"/>
  <c r="D271" i="10"/>
  <c r="C271" i="10"/>
  <c r="H270" i="10"/>
  <c r="G270" i="10"/>
  <c r="F270" i="10"/>
  <c r="E270" i="10"/>
  <c r="D270" i="10"/>
  <c r="C270" i="10"/>
  <c r="H269" i="10"/>
  <c r="G269" i="10"/>
  <c r="F269" i="10"/>
  <c r="E269" i="10"/>
  <c r="D269" i="10"/>
  <c r="C269" i="10"/>
  <c r="H268" i="10"/>
  <c r="G268" i="10"/>
  <c r="F268" i="10"/>
  <c r="E268" i="10"/>
  <c r="D268" i="10"/>
  <c r="C268" i="10"/>
  <c r="H267" i="10"/>
  <c r="G267" i="10"/>
  <c r="F267" i="10"/>
  <c r="E267" i="10"/>
  <c r="D267" i="10"/>
  <c r="C267" i="10"/>
  <c r="H266" i="10"/>
  <c r="G266" i="10"/>
  <c r="F266" i="10"/>
  <c r="E266" i="10"/>
  <c r="D266" i="10"/>
  <c r="C266" i="10"/>
  <c r="H265" i="10"/>
  <c r="G265" i="10"/>
  <c r="F265" i="10"/>
  <c r="E265" i="10"/>
  <c r="D265" i="10"/>
  <c r="C265" i="10"/>
  <c r="H264" i="10"/>
  <c r="G264" i="10"/>
  <c r="F264" i="10"/>
  <c r="E264" i="10"/>
  <c r="D264" i="10"/>
  <c r="C264" i="10"/>
  <c r="H263" i="10"/>
  <c r="G263" i="10"/>
  <c r="F263" i="10"/>
  <c r="E263" i="10"/>
  <c r="D263" i="10"/>
  <c r="C263" i="10"/>
  <c r="H262" i="10"/>
  <c r="G262" i="10"/>
  <c r="F262" i="10"/>
  <c r="E262" i="10"/>
  <c r="D262" i="10"/>
  <c r="C262" i="10"/>
  <c r="H261" i="10"/>
  <c r="G261" i="10"/>
  <c r="F261" i="10"/>
  <c r="E261" i="10"/>
  <c r="D261" i="10"/>
  <c r="C261" i="10"/>
  <c r="H260" i="10"/>
  <c r="G260" i="10"/>
  <c r="F260" i="10"/>
  <c r="E260" i="10"/>
  <c r="D260" i="10"/>
  <c r="C260" i="10"/>
  <c r="H259" i="10"/>
  <c r="G259" i="10"/>
  <c r="F259" i="10"/>
  <c r="E259" i="10"/>
  <c r="D259" i="10"/>
  <c r="C259" i="10"/>
  <c r="H258" i="10"/>
  <c r="G258" i="10"/>
  <c r="F258" i="10"/>
  <c r="E258" i="10"/>
  <c r="D258" i="10"/>
  <c r="C258" i="10"/>
  <c r="H257" i="10"/>
  <c r="G257" i="10"/>
  <c r="F257" i="10"/>
  <c r="E257" i="10"/>
  <c r="D257" i="10"/>
  <c r="C257" i="10"/>
  <c r="H256" i="10"/>
  <c r="G256" i="10"/>
  <c r="F256" i="10"/>
  <c r="E256" i="10"/>
  <c r="D256" i="10"/>
  <c r="C256" i="10"/>
  <c r="H255" i="10"/>
  <c r="G255" i="10"/>
  <c r="F255" i="10"/>
  <c r="E255" i="10"/>
  <c r="D255" i="10"/>
  <c r="C255" i="10"/>
  <c r="H254" i="10"/>
  <c r="G254" i="10"/>
  <c r="F254" i="10"/>
  <c r="E254" i="10"/>
  <c r="D254" i="10"/>
  <c r="C254" i="10"/>
  <c r="H253" i="10"/>
  <c r="G253" i="10"/>
  <c r="F253" i="10"/>
  <c r="E253" i="10"/>
  <c r="D253" i="10"/>
  <c r="C253" i="10"/>
  <c r="H252" i="10"/>
  <c r="G252" i="10"/>
  <c r="F252" i="10"/>
  <c r="E252" i="10"/>
  <c r="D252" i="10"/>
  <c r="C252" i="10"/>
  <c r="H251" i="10"/>
  <c r="G251" i="10"/>
  <c r="F251" i="10"/>
  <c r="E251" i="10"/>
  <c r="D251" i="10"/>
  <c r="C251" i="10"/>
  <c r="H250" i="10"/>
  <c r="G250" i="10"/>
  <c r="F250" i="10"/>
  <c r="E250" i="10"/>
  <c r="D250" i="10"/>
  <c r="C250" i="10"/>
  <c r="H249" i="10"/>
  <c r="G249" i="10"/>
  <c r="F249" i="10"/>
  <c r="E249" i="10"/>
  <c r="D249" i="10"/>
  <c r="C249" i="10"/>
  <c r="H248" i="10"/>
  <c r="G248" i="10"/>
  <c r="F248" i="10"/>
  <c r="E248" i="10"/>
  <c r="D248" i="10"/>
  <c r="C248" i="10"/>
  <c r="H247" i="10"/>
  <c r="G247" i="10"/>
  <c r="F247" i="10"/>
  <c r="E247" i="10"/>
  <c r="D247" i="10"/>
  <c r="C247" i="10"/>
  <c r="H246" i="10"/>
  <c r="G246" i="10"/>
  <c r="F246" i="10"/>
  <c r="E246" i="10"/>
  <c r="D246" i="10"/>
  <c r="C246" i="10"/>
  <c r="H245" i="10"/>
  <c r="G245" i="10"/>
  <c r="F245" i="10"/>
  <c r="E245" i="10"/>
  <c r="D245" i="10"/>
  <c r="C245" i="10"/>
  <c r="H244" i="10"/>
  <c r="G244" i="10"/>
  <c r="F244" i="10"/>
  <c r="E244" i="10"/>
  <c r="D244" i="10"/>
  <c r="C244" i="10"/>
  <c r="H243" i="10"/>
  <c r="G243" i="10"/>
  <c r="F243" i="10"/>
  <c r="E243" i="10"/>
  <c r="D243" i="10"/>
  <c r="C243" i="10"/>
  <c r="H242" i="10"/>
  <c r="G242" i="10"/>
  <c r="F242" i="10"/>
  <c r="E242" i="10"/>
  <c r="D242" i="10"/>
  <c r="C242" i="10"/>
  <c r="H241" i="10"/>
  <c r="G241" i="10"/>
  <c r="F241" i="10"/>
  <c r="E241" i="10"/>
  <c r="D241" i="10"/>
  <c r="C241" i="10"/>
  <c r="H240" i="10"/>
  <c r="G240" i="10"/>
  <c r="F240" i="10"/>
  <c r="E240" i="10"/>
  <c r="D240" i="10"/>
  <c r="C240" i="10"/>
  <c r="H239" i="10"/>
  <c r="G239" i="10"/>
  <c r="F239" i="10"/>
  <c r="E239" i="10"/>
  <c r="D239" i="10"/>
  <c r="C239" i="10"/>
  <c r="H238" i="10"/>
  <c r="G238" i="10"/>
  <c r="F238" i="10"/>
  <c r="E238" i="10"/>
  <c r="D238" i="10"/>
  <c r="C238" i="10"/>
  <c r="H237" i="10"/>
  <c r="G237" i="10"/>
  <c r="F237" i="10"/>
  <c r="E237" i="10"/>
  <c r="D237" i="10"/>
  <c r="C237" i="10"/>
  <c r="H236" i="10"/>
  <c r="G236" i="10"/>
  <c r="F236" i="10"/>
  <c r="E236" i="10"/>
  <c r="D236" i="10"/>
  <c r="C236" i="10"/>
  <c r="H235" i="10"/>
  <c r="G235" i="10"/>
  <c r="F235" i="10"/>
  <c r="E235" i="10"/>
  <c r="D235" i="10"/>
  <c r="C235" i="10"/>
  <c r="H234" i="10"/>
  <c r="G234" i="10"/>
  <c r="F234" i="10"/>
  <c r="E234" i="10"/>
  <c r="D234" i="10"/>
  <c r="C234" i="10"/>
  <c r="H233" i="10"/>
  <c r="G233" i="10"/>
  <c r="F233" i="10"/>
  <c r="E233" i="10"/>
  <c r="D233" i="10"/>
  <c r="C233" i="10"/>
  <c r="H232" i="10"/>
  <c r="G232" i="10"/>
  <c r="F232" i="10"/>
  <c r="E232" i="10"/>
  <c r="D232" i="10"/>
  <c r="C232" i="10"/>
  <c r="H231" i="10"/>
  <c r="G231" i="10"/>
  <c r="F231" i="10"/>
  <c r="E231" i="10"/>
  <c r="D231" i="10"/>
  <c r="C231" i="10"/>
  <c r="H230" i="10"/>
  <c r="G230" i="10"/>
  <c r="F230" i="10"/>
  <c r="E230" i="10"/>
  <c r="D230" i="10"/>
  <c r="C230" i="10"/>
  <c r="H229" i="10"/>
  <c r="G229" i="10"/>
  <c r="F229" i="10"/>
  <c r="E229" i="10"/>
  <c r="D229" i="10"/>
  <c r="C229" i="10"/>
  <c r="H228" i="10"/>
  <c r="G228" i="10"/>
  <c r="F228" i="10"/>
  <c r="E228" i="10"/>
  <c r="D228" i="10"/>
  <c r="C228" i="10"/>
  <c r="H227" i="10"/>
  <c r="G227" i="10"/>
  <c r="F227" i="10"/>
  <c r="E227" i="10"/>
  <c r="D227" i="10"/>
  <c r="C227" i="10"/>
  <c r="H226" i="10"/>
  <c r="G226" i="10"/>
  <c r="F226" i="10"/>
  <c r="E226" i="10"/>
  <c r="D226" i="10"/>
  <c r="C226" i="10"/>
  <c r="H225" i="10"/>
  <c r="G225" i="10"/>
  <c r="F225" i="10"/>
  <c r="E225" i="10"/>
  <c r="D225" i="10"/>
  <c r="C225" i="10"/>
  <c r="H224" i="10"/>
  <c r="G224" i="10"/>
  <c r="F224" i="10"/>
  <c r="E224" i="10"/>
  <c r="D224" i="10"/>
  <c r="C224" i="10"/>
  <c r="H223" i="10"/>
  <c r="G223" i="10"/>
  <c r="F223" i="10"/>
  <c r="E223" i="10"/>
  <c r="D223" i="10"/>
  <c r="C223" i="10"/>
  <c r="H222" i="10"/>
  <c r="G222" i="10"/>
  <c r="F222" i="10"/>
  <c r="E222" i="10"/>
  <c r="D222" i="10"/>
  <c r="C222" i="10"/>
  <c r="H221" i="10"/>
  <c r="G221" i="10"/>
  <c r="F221" i="10"/>
  <c r="E221" i="10"/>
  <c r="D221" i="10"/>
  <c r="C221" i="10"/>
  <c r="H220" i="10"/>
  <c r="G220" i="10"/>
  <c r="F220" i="10"/>
  <c r="E220" i="10"/>
  <c r="D220" i="10"/>
  <c r="C220" i="10"/>
  <c r="H219" i="10"/>
  <c r="G219" i="10"/>
  <c r="F219" i="10"/>
  <c r="E219" i="10"/>
  <c r="D219" i="10"/>
  <c r="C219" i="10"/>
  <c r="H218" i="10"/>
  <c r="G218" i="10"/>
  <c r="F218" i="10"/>
  <c r="E218" i="10"/>
  <c r="D218" i="10"/>
  <c r="C218" i="10"/>
  <c r="H217" i="10"/>
  <c r="G217" i="10"/>
  <c r="F217" i="10"/>
  <c r="E217" i="10"/>
  <c r="D217" i="10"/>
  <c r="C217" i="10"/>
  <c r="H216" i="10"/>
  <c r="G216" i="10"/>
  <c r="F216" i="10"/>
  <c r="E216" i="10"/>
  <c r="D216" i="10"/>
  <c r="C216" i="10"/>
  <c r="H215" i="10"/>
  <c r="G215" i="10"/>
  <c r="F215" i="10"/>
  <c r="E215" i="10"/>
  <c r="D215" i="10"/>
  <c r="C215" i="10"/>
  <c r="H214" i="10"/>
  <c r="G214" i="10"/>
  <c r="F214" i="10"/>
  <c r="E214" i="10"/>
  <c r="D214" i="10"/>
  <c r="C214" i="10"/>
  <c r="H213" i="10"/>
  <c r="G213" i="10"/>
  <c r="F213" i="10"/>
  <c r="E213" i="10"/>
  <c r="D213" i="10"/>
  <c r="C213" i="10"/>
  <c r="H212" i="10"/>
  <c r="G212" i="10"/>
  <c r="F212" i="10"/>
  <c r="E212" i="10"/>
  <c r="D212" i="10"/>
  <c r="C212" i="10"/>
  <c r="H211" i="10"/>
  <c r="G211" i="10"/>
  <c r="F211" i="10"/>
  <c r="E211" i="10"/>
  <c r="D211" i="10"/>
  <c r="C211" i="10"/>
  <c r="H210" i="10"/>
  <c r="G210" i="10"/>
  <c r="F210" i="10"/>
  <c r="E210" i="10"/>
  <c r="D210" i="10"/>
  <c r="C210" i="10"/>
  <c r="H209" i="10"/>
  <c r="G209" i="10"/>
  <c r="F209" i="10"/>
  <c r="E209" i="10"/>
  <c r="D209" i="10"/>
  <c r="C209" i="10"/>
  <c r="H208" i="10"/>
  <c r="G208" i="10"/>
  <c r="F208" i="10"/>
  <c r="E208" i="10"/>
  <c r="D208" i="10"/>
  <c r="C208" i="10"/>
  <c r="H207" i="10"/>
  <c r="G207" i="10"/>
  <c r="F207" i="10"/>
  <c r="E207" i="10"/>
  <c r="D207" i="10"/>
  <c r="C207" i="10"/>
  <c r="H206" i="10"/>
  <c r="G206" i="10"/>
  <c r="F206" i="10"/>
  <c r="E206" i="10"/>
  <c r="D206" i="10"/>
  <c r="C206" i="10"/>
  <c r="H205" i="10"/>
  <c r="G205" i="10"/>
  <c r="F205" i="10"/>
  <c r="E205" i="10"/>
  <c r="D205" i="10"/>
  <c r="C205" i="10"/>
  <c r="H204" i="10"/>
  <c r="G204" i="10"/>
  <c r="F204" i="10"/>
  <c r="E204" i="10"/>
  <c r="D204" i="10"/>
  <c r="C204" i="10"/>
  <c r="H203" i="10"/>
  <c r="G203" i="10"/>
  <c r="F203" i="10"/>
  <c r="E203" i="10"/>
  <c r="D203" i="10"/>
  <c r="C203" i="10"/>
  <c r="H202" i="10"/>
  <c r="G202" i="10"/>
  <c r="F202" i="10"/>
  <c r="E202" i="10"/>
  <c r="D202" i="10"/>
  <c r="C202" i="10"/>
  <c r="H201" i="10"/>
  <c r="G201" i="10"/>
  <c r="F201" i="10"/>
  <c r="E201" i="10"/>
  <c r="D201" i="10"/>
  <c r="C201" i="10"/>
  <c r="H200" i="10"/>
  <c r="G200" i="10"/>
  <c r="F200" i="10"/>
  <c r="E200" i="10"/>
  <c r="D200" i="10"/>
  <c r="C200" i="10"/>
  <c r="H199" i="10"/>
  <c r="G199" i="10"/>
  <c r="F199" i="10"/>
  <c r="E199" i="10"/>
  <c r="D199" i="10"/>
  <c r="C199" i="10"/>
  <c r="H198" i="10"/>
  <c r="G198" i="10"/>
  <c r="F198" i="10"/>
  <c r="E198" i="10"/>
  <c r="D198" i="10"/>
  <c r="C198" i="10"/>
  <c r="H197" i="10"/>
  <c r="G197" i="10"/>
  <c r="F197" i="10"/>
  <c r="E197" i="10"/>
  <c r="D197" i="10"/>
  <c r="C197" i="10"/>
  <c r="H196" i="10"/>
  <c r="G196" i="10"/>
  <c r="F196" i="10"/>
  <c r="E196" i="10"/>
  <c r="D196" i="10"/>
  <c r="C196" i="10"/>
  <c r="H195" i="10"/>
  <c r="G195" i="10"/>
  <c r="F195" i="10"/>
  <c r="E195" i="10"/>
  <c r="D195" i="10"/>
  <c r="C195" i="10"/>
  <c r="H194" i="10"/>
  <c r="G194" i="10"/>
  <c r="F194" i="10"/>
  <c r="E194" i="10"/>
  <c r="D194" i="10"/>
  <c r="C194" i="10"/>
  <c r="H193" i="10"/>
  <c r="G193" i="10"/>
  <c r="F193" i="10"/>
  <c r="E193" i="10"/>
  <c r="D193" i="10"/>
  <c r="C193" i="10"/>
  <c r="H192" i="10"/>
  <c r="G192" i="10"/>
  <c r="F192" i="10"/>
  <c r="E192" i="10"/>
  <c r="D192" i="10"/>
  <c r="C192" i="10"/>
  <c r="H191" i="10"/>
  <c r="G191" i="10"/>
  <c r="F191" i="10"/>
  <c r="E191" i="10"/>
  <c r="D191" i="10"/>
  <c r="C191" i="10"/>
  <c r="H190" i="10"/>
  <c r="G190" i="10"/>
  <c r="F190" i="10"/>
  <c r="E190" i="10"/>
  <c r="D190" i="10"/>
  <c r="C190" i="10"/>
  <c r="H189" i="10"/>
  <c r="G189" i="10"/>
  <c r="F189" i="10"/>
  <c r="E189" i="10"/>
  <c r="D189" i="10"/>
  <c r="C189" i="10"/>
  <c r="H188" i="10"/>
  <c r="G188" i="10"/>
  <c r="F188" i="10"/>
  <c r="E188" i="10"/>
  <c r="D188" i="10"/>
  <c r="C188" i="10"/>
  <c r="H187" i="10"/>
  <c r="G187" i="10"/>
  <c r="F187" i="10"/>
  <c r="E187" i="10"/>
  <c r="D187" i="10"/>
  <c r="C187" i="10"/>
  <c r="H186" i="10"/>
  <c r="G186" i="10"/>
  <c r="F186" i="10"/>
  <c r="E186" i="10"/>
  <c r="D186" i="10"/>
  <c r="C186" i="10"/>
  <c r="H185" i="10"/>
  <c r="G185" i="10"/>
  <c r="F185" i="10"/>
  <c r="E185" i="10"/>
  <c r="D185" i="10"/>
  <c r="C185" i="10"/>
  <c r="H184" i="10"/>
  <c r="G184" i="10"/>
  <c r="F184" i="10"/>
  <c r="E184" i="10"/>
  <c r="D184" i="10"/>
  <c r="C184" i="10"/>
  <c r="H183" i="10"/>
  <c r="G183" i="10"/>
  <c r="F183" i="10"/>
  <c r="E183" i="10"/>
  <c r="D183" i="10"/>
  <c r="C183" i="10"/>
  <c r="H182" i="10"/>
  <c r="G182" i="10"/>
  <c r="F182" i="10"/>
  <c r="E182" i="10"/>
  <c r="D182" i="10"/>
  <c r="C182" i="10"/>
  <c r="H181" i="10"/>
  <c r="G181" i="10"/>
  <c r="F181" i="10"/>
  <c r="E181" i="10"/>
  <c r="D181" i="10"/>
  <c r="C181" i="10"/>
  <c r="H180" i="10"/>
  <c r="G180" i="10"/>
  <c r="F180" i="10"/>
  <c r="E180" i="10"/>
  <c r="D180" i="10"/>
  <c r="C180" i="10"/>
  <c r="H179" i="10"/>
  <c r="G179" i="10"/>
  <c r="F179" i="10"/>
  <c r="E179" i="10"/>
  <c r="D179" i="10"/>
  <c r="C179" i="10"/>
  <c r="H178" i="10"/>
  <c r="G178" i="10"/>
  <c r="F178" i="10"/>
  <c r="E178" i="10"/>
  <c r="D178" i="10"/>
  <c r="C178" i="10"/>
  <c r="H177" i="10"/>
  <c r="G177" i="10"/>
  <c r="F177" i="10"/>
  <c r="E177" i="10"/>
  <c r="D177" i="10"/>
  <c r="C177" i="10"/>
  <c r="H176" i="10"/>
  <c r="G176" i="10"/>
  <c r="F176" i="10"/>
  <c r="E176" i="10"/>
  <c r="D176" i="10"/>
  <c r="C176" i="10"/>
  <c r="H175" i="10"/>
  <c r="G175" i="10"/>
  <c r="F175" i="10"/>
  <c r="E175" i="10"/>
  <c r="D175" i="10"/>
  <c r="C175" i="10"/>
  <c r="H174" i="10"/>
  <c r="G174" i="10"/>
  <c r="F174" i="10"/>
  <c r="E174" i="10"/>
  <c r="D174" i="10"/>
  <c r="C174" i="10"/>
  <c r="H173" i="10"/>
  <c r="G173" i="10"/>
  <c r="F173" i="10"/>
  <c r="E173" i="10"/>
  <c r="D173" i="10"/>
  <c r="C173" i="10"/>
  <c r="H172" i="10"/>
  <c r="G172" i="10"/>
  <c r="F172" i="10"/>
  <c r="E172" i="10"/>
  <c r="D172" i="10"/>
  <c r="C172" i="10"/>
  <c r="H171" i="10"/>
  <c r="G171" i="10"/>
  <c r="F171" i="10"/>
  <c r="E171" i="10"/>
  <c r="D171" i="10"/>
  <c r="C171" i="10"/>
  <c r="H170" i="10"/>
  <c r="G170" i="10"/>
  <c r="F170" i="10"/>
  <c r="E170" i="10"/>
  <c r="D170" i="10"/>
  <c r="C170" i="10"/>
  <c r="H169" i="10"/>
  <c r="G169" i="10"/>
  <c r="F169" i="10"/>
  <c r="E169" i="10"/>
  <c r="D169" i="10"/>
  <c r="C169" i="10"/>
  <c r="H168" i="10"/>
  <c r="G168" i="10"/>
  <c r="F168" i="10"/>
  <c r="E168" i="10"/>
  <c r="D168" i="10"/>
  <c r="C168" i="10"/>
  <c r="H167" i="10"/>
  <c r="G167" i="10"/>
  <c r="F167" i="10"/>
  <c r="E167" i="10"/>
  <c r="D167" i="10"/>
  <c r="C167" i="10"/>
  <c r="H166" i="10"/>
  <c r="G166" i="10"/>
  <c r="F166" i="10"/>
  <c r="E166" i="10"/>
  <c r="D166" i="10"/>
  <c r="C166" i="10"/>
  <c r="H165" i="10"/>
  <c r="G165" i="10"/>
  <c r="F165" i="10"/>
  <c r="E165" i="10"/>
  <c r="D165" i="10"/>
  <c r="C165" i="10"/>
  <c r="H164" i="10"/>
  <c r="G164" i="10"/>
  <c r="F164" i="10"/>
  <c r="E164" i="10"/>
  <c r="D164" i="10"/>
  <c r="C164" i="10"/>
  <c r="H163" i="10"/>
  <c r="G163" i="10"/>
  <c r="F163" i="10"/>
  <c r="E163" i="10"/>
  <c r="D163" i="10"/>
  <c r="C163" i="10"/>
  <c r="H162" i="10"/>
  <c r="G162" i="10"/>
  <c r="F162" i="10"/>
  <c r="E162" i="10"/>
  <c r="D162" i="10"/>
  <c r="C162" i="10"/>
  <c r="H161" i="10"/>
  <c r="G161" i="10"/>
  <c r="F161" i="10"/>
  <c r="E161" i="10"/>
  <c r="D161" i="10"/>
  <c r="C161" i="10"/>
  <c r="H160" i="10"/>
  <c r="G160" i="10"/>
  <c r="F160" i="10"/>
  <c r="E160" i="10"/>
  <c r="D160" i="10"/>
  <c r="C160" i="10"/>
  <c r="H159" i="10"/>
  <c r="G159" i="10"/>
  <c r="F159" i="10"/>
  <c r="E159" i="10"/>
  <c r="D159" i="10"/>
  <c r="C159" i="10"/>
  <c r="H158" i="10"/>
  <c r="G158" i="10"/>
  <c r="F158" i="10"/>
  <c r="E158" i="10"/>
  <c r="D158" i="10"/>
  <c r="C158" i="10"/>
  <c r="H157" i="10"/>
  <c r="G157" i="10"/>
  <c r="F157" i="10"/>
  <c r="E157" i="10"/>
  <c r="D157" i="10"/>
  <c r="C157" i="10"/>
  <c r="H156" i="10"/>
  <c r="G156" i="10"/>
  <c r="F156" i="10"/>
  <c r="E156" i="10"/>
  <c r="D156" i="10"/>
  <c r="C156" i="10"/>
  <c r="H155" i="10"/>
  <c r="G155" i="10"/>
  <c r="F155" i="10"/>
  <c r="E155" i="10"/>
  <c r="D155" i="10"/>
  <c r="C155" i="10"/>
  <c r="H154" i="10"/>
  <c r="G154" i="10"/>
  <c r="F154" i="10"/>
  <c r="E154" i="10"/>
  <c r="D154" i="10"/>
  <c r="C154" i="10"/>
  <c r="H153" i="10"/>
  <c r="G153" i="10"/>
  <c r="F153" i="10"/>
  <c r="E153" i="10"/>
  <c r="D153" i="10"/>
  <c r="C153" i="10"/>
  <c r="H152" i="10"/>
  <c r="G152" i="10"/>
  <c r="F152" i="10"/>
  <c r="E152" i="10"/>
  <c r="D152" i="10"/>
  <c r="C152" i="10"/>
  <c r="H151" i="10"/>
  <c r="G151" i="10"/>
  <c r="F151" i="10"/>
  <c r="E151" i="10"/>
  <c r="D151" i="10"/>
  <c r="C151" i="10"/>
  <c r="H150" i="10"/>
  <c r="G150" i="10"/>
  <c r="F150" i="10"/>
  <c r="E150" i="10"/>
  <c r="D150" i="10"/>
  <c r="C150" i="10"/>
  <c r="H149" i="10"/>
  <c r="G149" i="10"/>
  <c r="F149" i="10"/>
  <c r="E149" i="10"/>
  <c r="D149" i="10"/>
  <c r="C149" i="10"/>
  <c r="H148" i="10"/>
  <c r="G148" i="10"/>
  <c r="F148" i="10"/>
  <c r="E148" i="10"/>
  <c r="D148" i="10"/>
  <c r="C148" i="10"/>
  <c r="H147" i="10"/>
  <c r="G147" i="10"/>
  <c r="F147" i="10"/>
  <c r="E147" i="10"/>
  <c r="D147" i="10"/>
  <c r="C147" i="10"/>
  <c r="H146" i="10"/>
  <c r="G146" i="10"/>
  <c r="F146" i="10"/>
  <c r="E146" i="10"/>
  <c r="D146" i="10"/>
  <c r="C146" i="10"/>
  <c r="H145" i="10"/>
  <c r="G145" i="10"/>
  <c r="F145" i="10"/>
  <c r="E145" i="10"/>
  <c r="D145" i="10"/>
  <c r="C145" i="10"/>
  <c r="H144" i="10"/>
  <c r="G144" i="10"/>
  <c r="F144" i="10"/>
  <c r="E144" i="10"/>
  <c r="D144" i="10"/>
  <c r="C144" i="10"/>
  <c r="H143" i="10"/>
  <c r="G143" i="10"/>
  <c r="F143" i="10"/>
  <c r="E143" i="10"/>
  <c r="D143" i="10"/>
  <c r="C143" i="10"/>
  <c r="H142" i="10"/>
  <c r="G142" i="10"/>
  <c r="F142" i="10"/>
  <c r="E142" i="10"/>
  <c r="D142" i="10"/>
  <c r="C142" i="10"/>
  <c r="H141" i="10"/>
  <c r="G141" i="10"/>
  <c r="F141" i="10"/>
  <c r="E141" i="10"/>
  <c r="D141" i="10"/>
  <c r="C141" i="10"/>
  <c r="H140" i="10"/>
  <c r="G140" i="10"/>
  <c r="F140" i="10"/>
  <c r="E140" i="10"/>
  <c r="D140" i="10"/>
  <c r="C140" i="10"/>
  <c r="H139" i="10"/>
  <c r="G139" i="10"/>
  <c r="F139" i="10"/>
  <c r="E139" i="10"/>
  <c r="D139" i="10"/>
  <c r="C139" i="10"/>
  <c r="H138" i="10"/>
  <c r="G138" i="10"/>
  <c r="F138" i="10"/>
  <c r="E138" i="10"/>
  <c r="D138" i="10"/>
  <c r="C138" i="10"/>
  <c r="H137" i="10"/>
  <c r="G137" i="10"/>
  <c r="F137" i="10"/>
  <c r="E137" i="10"/>
  <c r="D137" i="10"/>
  <c r="C137" i="10"/>
  <c r="H136" i="10"/>
  <c r="G136" i="10"/>
  <c r="F136" i="10"/>
  <c r="E136" i="10"/>
  <c r="D136" i="10"/>
  <c r="C136" i="10"/>
  <c r="H135" i="10"/>
  <c r="G135" i="10"/>
  <c r="F135" i="10"/>
  <c r="E135" i="10"/>
  <c r="D135" i="10"/>
  <c r="C135" i="10"/>
  <c r="H134" i="10"/>
  <c r="G134" i="10"/>
  <c r="F134" i="10"/>
  <c r="E134" i="10"/>
  <c r="D134" i="10"/>
  <c r="C134" i="10"/>
  <c r="H133" i="10"/>
  <c r="G133" i="10"/>
  <c r="F133" i="10"/>
  <c r="E133" i="10"/>
  <c r="D133" i="10"/>
  <c r="C133" i="10"/>
  <c r="H132" i="10"/>
  <c r="G132" i="10"/>
  <c r="F132" i="10"/>
  <c r="E132" i="10"/>
  <c r="D132" i="10"/>
  <c r="C132" i="10"/>
  <c r="H131" i="10"/>
  <c r="G131" i="10"/>
  <c r="F131" i="10"/>
  <c r="E131" i="10"/>
  <c r="D131" i="10"/>
  <c r="C131" i="10"/>
  <c r="H130" i="10"/>
  <c r="G130" i="10"/>
  <c r="F130" i="10"/>
  <c r="E130" i="10"/>
  <c r="D130" i="10"/>
  <c r="C130" i="10"/>
  <c r="H129" i="10"/>
  <c r="G129" i="10"/>
  <c r="F129" i="10"/>
  <c r="E129" i="10"/>
  <c r="D129" i="10"/>
  <c r="C129" i="10"/>
  <c r="H128" i="10"/>
  <c r="G128" i="10"/>
  <c r="F128" i="10"/>
  <c r="E128" i="10"/>
  <c r="D128" i="10"/>
  <c r="C128" i="10"/>
  <c r="H127" i="10"/>
  <c r="G127" i="10"/>
  <c r="F127" i="10"/>
  <c r="E127" i="10"/>
  <c r="D127" i="10"/>
  <c r="C127" i="10"/>
  <c r="H126" i="10"/>
  <c r="G126" i="10"/>
  <c r="F126" i="10"/>
  <c r="E126" i="10"/>
  <c r="D126" i="10"/>
  <c r="C126" i="10"/>
  <c r="H125" i="10"/>
  <c r="G125" i="10"/>
  <c r="F125" i="10"/>
  <c r="E125" i="10"/>
  <c r="D125" i="10"/>
  <c r="C125" i="10"/>
  <c r="H124" i="10"/>
  <c r="G124" i="10"/>
  <c r="F124" i="10"/>
  <c r="E124" i="10"/>
  <c r="D124" i="10"/>
  <c r="C124" i="10"/>
  <c r="H123" i="10"/>
  <c r="G123" i="10"/>
  <c r="F123" i="10"/>
  <c r="E123" i="10"/>
  <c r="D123" i="10"/>
  <c r="C123" i="10"/>
  <c r="H122" i="10"/>
  <c r="G122" i="10"/>
  <c r="F122" i="10"/>
  <c r="E122" i="10"/>
  <c r="D122" i="10"/>
  <c r="C122" i="10"/>
  <c r="H121" i="10"/>
  <c r="G121" i="10"/>
  <c r="F121" i="10"/>
  <c r="E121" i="10"/>
  <c r="D121" i="10"/>
  <c r="C121" i="10"/>
  <c r="H120" i="10"/>
  <c r="G120" i="10"/>
  <c r="F120" i="10"/>
  <c r="E120" i="10"/>
  <c r="D120" i="10"/>
  <c r="C120" i="10"/>
  <c r="H119" i="10"/>
  <c r="G119" i="10"/>
  <c r="F119" i="10"/>
  <c r="E119" i="10"/>
  <c r="D119" i="10"/>
  <c r="C119" i="10"/>
  <c r="H118" i="10"/>
  <c r="G118" i="10"/>
  <c r="F118" i="10"/>
  <c r="E118" i="10"/>
  <c r="D118" i="10"/>
  <c r="C118" i="10"/>
  <c r="H117" i="10"/>
  <c r="G117" i="10"/>
  <c r="F117" i="10"/>
  <c r="E117" i="10"/>
  <c r="D117" i="10"/>
  <c r="C117" i="10"/>
  <c r="H116" i="10"/>
  <c r="G116" i="10"/>
  <c r="F116" i="10"/>
  <c r="E116" i="10"/>
  <c r="D116" i="10"/>
  <c r="C116" i="10"/>
  <c r="H115" i="10"/>
  <c r="G115" i="10"/>
  <c r="F115" i="10"/>
  <c r="E115" i="10"/>
  <c r="D115" i="10"/>
  <c r="C115" i="10"/>
  <c r="H114" i="10"/>
  <c r="G114" i="10"/>
  <c r="F114" i="10"/>
  <c r="E114" i="10"/>
  <c r="D114" i="10"/>
  <c r="C114" i="10"/>
  <c r="H113" i="10"/>
  <c r="G113" i="10"/>
  <c r="F113" i="10"/>
  <c r="E113" i="10"/>
  <c r="D113" i="10"/>
  <c r="C113" i="10"/>
  <c r="H112" i="10"/>
  <c r="G112" i="10"/>
  <c r="F112" i="10"/>
  <c r="E112" i="10"/>
  <c r="D112" i="10"/>
  <c r="C112" i="10"/>
  <c r="H111" i="10"/>
  <c r="G111" i="10"/>
  <c r="F111" i="10"/>
  <c r="E111" i="10"/>
  <c r="D111" i="10"/>
  <c r="C111" i="10"/>
  <c r="H110" i="10"/>
  <c r="G110" i="10"/>
  <c r="F110" i="10"/>
  <c r="E110" i="10"/>
  <c r="D110" i="10"/>
  <c r="C110" i="10"/>
  <c r="H109" i="10"/>
  <c r="G109" i="10"/>
  <c r="F109" i="10"/>
  <c r="E109" i="10"/>
  <c r="D109" i="10"/>
  <c r="C109" i="10"/>
  <c r="H108" i="10"/>
  <c r="G108" i="10"/>
  <c r="F108" i="10"/>
  <c r="E108" i="10"/>
  <c r="D108" i="10"/>
  <c r="C108" i="10"/>
  <c r="H107" i="10"/>
  <c r="G107" i="10"/>
  <c r="F107" i="10"/>
  <c r="E107" i="10"/>
  <c r="D107" i="10"/>
  <c r="C107" i="10"/>
  <c r="H106" i="10"/>
  <c r="G106" i="10"/>
  <c r="F106" i="10"/>
  <c r="E106" i="10"/>
  <c r="D106" i="10"/>
  <c r="C106" i="10"/>
  <c r="H105" i="10"/>
  <c r="G105" i="10"/>
  <c r="F105" i="10"/>
  <c r="E105" i="10"/>
  <c r="D105" i="10"/>
  <c r="C105" i="10"/>
  <c r="H104" i="10"/>
  <c r="G104" i="10"/>
  <c r="F104" i="10"/>
  <c r="E104" i="10"/>
  <c r="D104" i="10"/>
  <c r="C104" i="10"/>
  <c r="H103" i="10"/>
  <c r="G103" i="10"/>
  <c r="F103" i="10"/>
  <c r="E103" i="10"/>
  <c r="D103" i="10"/>
  <c r="C103" i="10"/>
  <c r="H102" i="10"/>
  <c r="G102" i="10"/>
  <c r="F102" i="10"/>
  <c r="E102" i="10"/>
  <c r="D102" i="10"/>
  <c r="C102" i="10"/>
  <c r="H101" i="10"/>
  <c r="G101" i="10"/>
  <c r="F101" i="10"/>
  <c r="E101" i="10"/>
  <c r="D101" i="10"/>
  <c r="C101" i="10"/>
  <c r="H100" i="10"/>
  <c r="G100" i="10"/>
  <c r="F100" i="10"/>
  <c r="E100" i="10"/>
  <c r="D100" i="10"/>
  <c r="C100" i="10"/>
  <c r="H99" i="10"/>
  <c r="G99" i="10"/>
  <c r="F99" i="10"/>
  <c r="E99" i="10"/>
  <c r="D99" i="10"/>
  <c r="C99" i="10"/>
  <c r="H98" i="10"/>
  <c r="G98" i="10"/>
  <c r="F98" i="10"/>
  <c r="E98" i="10"/>
  <c r="D98" i="10"/>
  <c r="C98" i="10"/>
  <c r="H97" i="10"/>
  <c r="G97" i="10"/>
  <c r="F97" i="10"/>
  <c r="E97" i="10"/>
  <c r="D97" i="10"/>
  <c r="C97" i="10"/>
  <c r="H96" i="10"/>
  <c r="G96" i="10"/>
  <c r="F96" i="10"/>
  <c r="E96" i="10"/>
  <c r="D96" i="10"/>
  <c r="C96" i="10"/>
  <c r="H95" i="10"/>
  <c r="G95" i="10"/>
  <c r="F95" i="10"/>
  <c r="E95" i="10"/>
  <c r="D95" i="10"/>
  <c r="C95" i="10"/>
  <c r="H94" i="10"/>
  <c r="G94" i="10"/>
  <c r="F94" i="10"/>
  <c r="E94" i="10"/>
  <c r="D94" i="10"/>
  <c r="C94" i="10"/>
  <c r="H93" i="10"/>
  <c r="G93" i="10"/>
  <c r="F93" i="10"/>
  <c r="E93" i="10"/>
  <c r="D93" i="10"/>
  <c r="C93" i="10"/>
  <c r="H92" i="10"/>
  <c r="G92" i="10"/>
  <c r="F92" i="10"/>
  <c r="E92" i="10"/>
  <c r="D92" i="10"/>
  <c r="C92" i="10"/>
  <c r="H91" i="10"/>
  <c r="G91" i="10"/>
  <c r="F91" i="10"/>
  <c r="E91" i="10"/>
  <c r="D91" i="10"/>
  <c r="C91" i="10"/>
  <c r="H90" i="10"/>
  <c r="G90" i="10"/>
  <c r="F90" i="10"/>
  <c r="E90" i="10"/>
  <c r="D90" i="10"/>
  <c r="C90" i="10"/>
  <c r="H89" i="10"/>
  <c r="G89" i="10"/>
  <c r="F89" i="10"/>
  <c r="E89" i="10"/>
  <c r="D89" i="10"/>
  <c r="C89" i="10"/>
  <c r="H88" i="10"/>
  <c r="G88" i="10"/>
  <c r="F88" i="10"/>
  <c r="E88" i="10"/>
  <c r="D88" i="10"/>
  <c r="C88" i="10"/>
  <c r="H87" i="10"/>
  <c r="G87" i="10"/>
  <c r="F87" i="10"/>
  <c r="E87" i="10"/>
  <c r="D87" i="10"/>
  <c r="C87" i="10"/>
  <c r="H86" i="10"/>
  <c r="G86" i="10"/>
  <c r="F86" i="10"/>
  <c r="E86" i="10"/>
  <c r="D86" i="10"/>
  <c r="C86" i="10"/>
  <c r="H85" i="10"/>
  <c r="G85" i="10"/>
  <c r="F85" i="10"/>
  <c r="E85" i="10"/>
  <c r="D85" i="10"/>
  <c r="C85" i="10"/>
  <c r="H84" i="10"/>
  <c r="G84" i="10"/>
  <c r="F84" i="10"/>
  <c r="E84" i="10"/>
  <c r="D84" i="10"/>
  <c r="C84" i="10"/>
  <c r="H83" i="10"/>
  <c r="G83" i="10"/>
  <c r="F83" i="10"/>
  <c r="E83" i="10"/>
  <c r="D83" i="10"/>
  <c r="C83" i="10"/>
  <c r="H82" i="10"/>
  <c r="G82" i="10"/>
  <c r="F82" i="10"/>
  <c r="E82" i="10"/>
  <c r="D82" i="10"/>
  <c r="C82" i="10"/>
  <c r="H81" i="10"/>
  <c r="G81" i="10"/>
  <c r="F81" i="10"/>
  <c r="E81" i="10"/>
  <c r="D81" i="10"/>
  <c r="C81" i="10"/>
  <c r="H80" i="10"/>
  <c r="G80" i="10"/>
  <c r="F80" i="10"/>
  <c r="E80" i="10"/>
  <c r="D80" i="10"/>
  <c r="C80" i="10"/>
  <c r="H79" i="10"/>
  <c r="G79" i="10"/>
  <c r="F79" i="10"/>
  <c r="E79" i="10"/>
  <c r="D79" i="10"/>
  <c r="C79" i="10"/>
  <c r="H78" i="10"/>
  <c r="G78" i="10"/>
  <c r="F78" i="10"/>
  <c r="E78" i="10"/>
  <c r="D78" i="10"/>
  <c r="C78" i="10"/>
  <c r="H77" i="10"/>
  <c r="G77" i="10"/>
  <c r="F77" i="10"/>
  <c r="E77" i="10"/>
  <c r="D77" i="10"/>
  <c r="C77" i="10"/>
  <c r="H76" i="10"/>
  <c r="G76" i="10"/>
  <c r="F76" i="10"/>
  <c r="E76" i="10"/>
  <c r="D76" i="10"/>
  <c r="C76" i="10"/>
  <c r="H75" i="10"/>
  <c r="G75" i="10"/>
  <c r="F75" i="10"/>
  <c r="E75" i="10"/>
  <c r="D75" i="10"/>
  <c r="C75" i="10"/>
  <c r="H74" i="10"/>
  <c r="G74" i="10"/>
  <c r="F74" i="10"/>
  <c r="E74" i="10"/>
  <c r="D74" i="10"/>
  <c r="C74" i="10"/>
  <c r="H73" i="10"/>
  <c r="G73" i="10"/>
  <c r="F73" i="10"/>
  <c r="E73" i="10"/>
  <c r="D73" i="10"/>
  <c r="C73" i="10"/>
  <c r="H72" i="10"/>
  <c r="G72" i="10"/>
  <c r="F72" i="10"/>
  <c r="E72" i="10"/>
  <c r="D72" i="10"/>
  <c r="C72" i="10"/>
  <c r="H71" i="10"/>
  <c r="G71" i="10"/>
  <c r="F71" i="10"/>
  <c r="E71" i="10"/>
  <c r="D71" i="10"/>
  <c r="C71" i="10"/>
  <c r="H70" i="10"/>
  <c r="G70" i="10"/>
  <c r="F70" i="10"/>
  <c r="E70" i="10"/>
  <c r="D70" i="10"/>
  <c r="C70" i="10"/>
  <c r="H69" i="10"/>
  <c r="G69" i="10"/>
  <c r="F69" i="10"/>
  <c r="E69" i="10"/>
  <c r="D69" i="10"/>
  <c r="C69" i="10"/>
  <c r="H68" i="10"/>
  <c r="G68" i="10"/>
  <c r="F68" i="10"/>
  <c r="E68" i="10"/>
  <c r="D68" i="10"/>
  <c r="C68" i="10"/>
  <c r="H67" i="10"/>
  <c r="G67" i="10"/>
  <c r="F67" i="10"/>
  <c r="E67" i="10"/>
  <c r="D67" i="10"/>
  <c r="C67" i="10"/>
  <c r="H66" i="10"/>
  <c r="G66" i="10"/>
  <c r="F66" i="10"/>
  <c r="E66" i="10"/>
  <c r="D66" i="10"/>
  <c r="C66" i="10"/>
  <c r="H65" i="10"/>
  <c r="G65" i="10"/>
  <c r="F65" i="10"/>
  <c r="E65" i="10"/>
  <c r="D65" i="10"/>
  <c r="C65" i="10"/>
  <c r="H64" i="10"/>
  <c r="G64" i="10"/>
  <c r="F64" i="10"/>
  <c r="E64" i="10"/>
  <c r="D64" i="10"/>
  <c r="C64" i="10"/>
  <c r="H63" i="10"/>
  <c r="G63" i="10"/>
  <c r="F63" i="10"/>
  <c r="E63" i="10"/>
  <c r="D63" i="10"/>
  <c r="C63" i="10"/>
  <c r="H62" i="10"/>
  <c r="G62" i="10"/>
  <c r="F62" i="10"/>
  <c r="E62" i="10"/>
  <c r="D62" i="10"/>
  <c r="C62" i="10"/>
  <c r="H61" i="10"/>
  <c r="G61" i="10"/>
  <c r="F61" i="10"/>
  <c r="E61" i="10"/>
  <c r="D61" i="10"/>
  <c r="C61" i="10"/>
  <c r="H60" i="10"/>
  <c r="G60" i="10"/>
  <c r="F60" i="10"/>
  <c r="E60" i="10"/>
  <c r="D60" i="10"/>
  <c r="C60" i="10"/>
  <c r="H59" i="10"/>
  <c r="G59" i="10"/>
  <c r="F59" i="10"/>
  <c r="E59" i="10"/>
  <c r="D59" i="10"/>
  <c r="C59" i="10"/>
  <c r="H58" i="10"/>
  <c r="G58" i="10"/>
  <c r="F58" i="10"/>
  <c r="E58" i="10"/>
  <c r="D58" i="10"/>
  <c r="C58" i="10"/>
  <c r="H57" i="10"/>
  <c r="G57" i="10"/>
  <c r="F57" i="10"/>
  <c r="E57" i="10"/>
  <c r="D57" i="10"/>
  <c r="C57" i="10"/>
  <c r="H56" i="10"/>
  <c r="G56" i="10"/>
  <c r="F56" i="10"/>
  <c r="E56" i="10"/>
  <c r="D56" i="10"/>
  <c r="C56" i="10"/>
  <c r="H55" i="10"/>
  <c r="G55" i="10"/>
  <c r="F55" i="10"/>
  <c r="E55" i="10"/>
  <c r="D55" i="10"/>
  <c r="C55" i="10"/>
  <c r="H54" i="10"/>
  <c r="G54" i="10"/>
  <c r="F54" i="10"/>
  <c r="E54" i="10"/>
  <c r="D54" i="10"/>
  <c r="C54" i="10"/>
  <c r="H53" i="10"/>
  <c r="G53" i="10"/>
  <c r="F53" i="10"/>
  <c r="E53" i="10"/>
  <c r="D53" i="10"/>
  <c r="C53" i="10"/>
  <c r="H52" i="10"/>
  <c r="G52" i="10"/>
  <c r="F52" i="10"/>
  <c r="E52" i="10"/>
  <c r="D52" i="10"/>
  <c r="C52" i="10"/>
  <c r="H51" i="10"/>
  <c r="G51" i="10"/>
  <c r="F51" i="10"/>
  <c r="E51" i="10"/>
  <c r="D51" i="10"/>
  <c r="C51" i="10"/>
  <c r="H50" i="10"/>
  <c r="G50" i="10"/>
  <c r="F50" i="10"/>
  <c r="E50" i="10"/>
  <c r="D50" i="10"/>
  <c r="C50" i="10"/>
  <c r="H49" i="10"/>
  <c r="G49" i="10"/>
  <c r="F49" i="10"/>
  <c r="E49" i="10"/>
  <c r="D49" i="10"/>
  <c r="C49" i="10"/>
  <c r="H48" i="10"/>
  <c r="G48" i="10"/>
  <c r="F48" i="10"/>
  <c r="E48" i="10"/>
  <c r="D48" i="10"/>
  <c r="C48" i="10"/>
  <c r="H47" i="10"/>
  <c r="G47" i="10"/>
  <c r="F47" i="10"/>
  <c r="E47" i="10"/>
  <c r="D47" i="10"/>
  <c r="C47" i="10"/>
  <c r="H46" i="10"/>
  <c r="G46" i="10"/>
  <c r="F46" i="10"/>
  <c r="E46" i="10"/>
  <c r="D46" i="10"/>
  <c r="C46" i="10"/>
  <c r="H45" i="10"/>
  <c r="G45" i="10"/>
  <c r="F45" i="10"/>
  <c r="E45" i="10"/>
  <c r="D45" i="10"/>
  <c r="C45" i="10"/>
  <c r="H44" i="10"/>
  <c r="G44" i="10"/>
  <c r="F44" i="10"/>
  <c r="E44" i="10"/>
  <c r="D44" i="10"/>
  <c r="C44" i="10"/>
  <c r="H43" i="10"/>
  <c r="G43" i="10"/>
  <c r="F43" i="10"/>
  <c r="E43" i="10"/>
  <c r="D43" i="10"/>
  <c r="C43" i="10"/>
  <c r="H42" i="10"/>
  <c r="G42" i="10"/>
  <c r="F42" i="10"/>
  <c r="E42" i="10"/>
  <c r="D42" i="10"/>
  <c r="C42" i="10"/>
  <c r="H41" i="10"/>
  <c r="G41" i="10"/>
  <c r="F41" i="10"/>
  <c r="E41" i="10"/>
  <c r="D41" i="10"/>
  <c r="C41" i="10"/>
  <c r="H40" i="10"/>
  <c r="G40" i="10"/>
  <c r="F40" i="10"/>
  <c r="E40" i="10"/>
  <c r="D40" i="10"/>
  <c r="C40" i="10"/>
  <c r="H39" i="10"/>
  <c r="G39" i="10"/>
  <c r="F39" i="10"/>
  <c r="E39" i="10"/>
  <c r="D39" i="10"/>
  <c r="C39" i="10"/>
  <c r="H38" i="10"/>
  <c r="G38" i="10"/>
  <c r="F38" i="10"/>
  <c r="E38" i="10"/>
  <c r="D38" i="10"/>
  <c r="C38" i="10"/>
  <c r="H37" i="10"/>
  <c r="G37" i="10"/>
  <c r="F37" i="10"/>
  <c r="E37" i="10"/>
  <c r="D37" i="10"/>
  <c r="C37" i="10"/>
  <c r="H36" i="10"/>
  <c r="G36" i="10"/>
  <c r="F36" i="10"/>
  <c r="E36" i="10"/>
  <c r="D36" i="10"/>
  <c r="C36" i="10"/>
  <c r="H35" i="10"/>
  <c r="G35" i="10"/>
  <c r="F35" i="10"/>
  <c r="E35" i="10"/>
  <c r="D35" i="10"/>
  <c r="C35" i="10"/>
  <c r="H34" i="10"/>
  <c r="G34" i="10"/>
  <c r="F34" i="10"/>
  <c r="E34" i="10"/>
  <c r="D34" i="10"/>
  <c r="C34" i="10"/>
  <c r="H33" i="10"/>
  <c r="G33" i="10"/>
  <c r="F33" i="10"/>
  <c r="E33" i="10"/>
  <c r="D33" i="10"/>
  <c r="C33" i="10"/>
  <c r="H32" i="10"/>
  <c r="G32" i="10"/>
  <c r="F32" i="10"/>
  <c r="E32" i="10"/>
  <c r="D32" i="10"/>
  <c r="C32" i="10"/>
  <c r="H31" i="10"/>
  <c r="G31" i="10"/>
  <c r="F31" i="10"/>
  <c r="E31" i="10"/>
  <c r="D31" i="10"/>
  <c r="C31" i="10"/>
  <c r="H30" i="10"/>
  <c r="G30" i="10"/>
  <c r="F30" i="10"/>
  <c r="E30" i="10"/>
  <c r="D30" i="10"/>
  <c r="C30" i="10"/>
  <c r="H29" i="10"/>
  <c r="G29" i="10"/>
  <c r="F29" i="10"/>
  <c r="E29" i="10"/>
  <c r="D29" i="10"/>
  <c r="C29" i="10"/>
  <c r="H28" i="10"/>
  <c r="G28" i="10"/>
  <c r="F28" i="10"/>
  <c r="E28" i="10"/>
  <c r="D28" i="10"/>
  <c r="C28" i="10"/>
  <c r="H27" i="10"/>
  <c r="G27" i="10"/>
  <c r="F27" i="10"/>
  <c r="E27" i="10"/>
  <c r="D27" i="10"/>
  <c r="C27" i="10"/>
  <c r="H26" i="10"/>
  <c r="G26" i="10"/>
  <c r="F26" i="10"/>
  <c r="E26" i="10"/>
  <c r="D26" i="10"/>
  <c r="C26" i="10"/>
  <c r="H25" i="10"/>
  <c r="G25" i="10"/>
  <c r="F25" i="10"/>
  <c r="E25" i="10"/>
  <c r="D25" i="10"/>
  <c r="C25" i="10"/>
  <c r="H24" i="10"/>
  <c r="G24" i="10"/>
  <c r="F24" i="10"/>
  <c r="E24" i="10"/>
  <c r="D24" i="10"/>
  <c r="C24" i="10"/>
  <c r="H23" i="10"/>
  <c r="G23" i="10"/>
  <c r="F23" i="10"/>
  <c r="E23" i="10"/>
  <c r="D23" i="10"/>
  <c r="C23" i="10"/>
  <c r="H22" i="10"/>
  <c r="G22" i="10"/>
  <c r="F22" i="10"/>
  <c r="E22" i="10"/>
  <c r="D22" i="10"/>
  <c r="C22" i="10"/>
  <c r="H21" i="10"/>
  <c r="G21" i="10"/>
  <c r="F21" i="10"/>
  <c r="E21" i="10"/>
  <c r="D21" i="10"/>
  <c r="C21" i="10"/>
  <c r="H20" i="10"/>
  <c r="G20" i="10"/>
  <c r="F20" i="10"/>
  <c r="E20" i="10"/>
  <c r="D20" i="10"/>
  <c r="C20" i="10"/>
  <c r="H19" i="10"/>
  <c r="G19" i="10"/>
  <c r="F19" i="10"/>
  <c r="E19" i="10"/>
  <c r="D19" i="10"/>
  <c r="C19" i="10"/>
  <c r="H18" i="10"/>
  <c r="G18" i="10"/>
  <c r="F18" i="10"/>
  <c r="E18" i="10"/>
  <c r="D18" i="10"/>
  <c r="C18" i="10"/>
  <c r="H17" i="10"/>
  <c r="G17" i="10"/>
  <c r="F17" i="10"/>
  <c r="E17" i="10"/>
  <c r="D17" i="10"/>
  <c r="C17" i="10"/>
  <c r="H16" i="10"/>
  <c r="G16" i="10"/>
  <c r="F16" i="10"/>
  <c r="E16" i="10"/>
  <c r="D16" i="10"/>
  <c r="C16" i="10"/>
  <c r="H15" i="10"/>
  <c r="G15" i="10"/>
  <c r="F15" i="10"/>
  <c r="E15" i="10"/>
  <c r="D15" i="10"/>
  <c r="C15" i="10"/>
  <c r="H14" i="10"/>
  <c r="G14" i="10"/>
  <c r="F14" i="10"/>
  <c r="E14" i="10"/>
  <c r="D14" i="10"/>
  <c r="C14" i="10"/>
  <c r="H13" i="10"/>
  <c r="G13" i="10"/>
  <c r="F13" i="10"/>
  <c r="E13" i="10"/>
  <c r="D13" i="10"/>
  <c r="C13" i="10"/>
  <c r="H12" i="10"/>
  <c r="G12" i="10"/>
  <c r="F12" i="10"/>
  <c r="E12" i="10"/>
  <c r="D12" i="10"/>
  <c r="C12" i="10"/>
  <c r="H11" i="10"/>
  <c r="G11" i="10"/>
  <c r="F11" i="10"/>
  <c r="E11" i="10"/>
  <c r="D11" i="10"/>
  <c r="C11" i="10"/>
  <c r="H10" i="10"/>
  <c r="G10" i="10"/>
  <c r="F10" i="10"/>
  <c r="E10" i="10"/>
  <c r="D10" i="10"/>
  <c r="C10" i="10"/>
  <c r="H9" i="10"/>
  <c r="G9" i="10"/>
  <c r="F9" i="10"/>
  <c r="E9" i="10"/>
  <c r="D9" i="10"/>
  <c r="C9" i="10"/>
  <c r="H8" i="10"/>
  <c r="G8" i="10"/>
  <c r="F8" i="10"/>
  <c r="E8" i="10"/>
  <c r="D8" i="10"/>
  <c r="C8" i="10"/>
  <c r="H7" i="10"/>
  <c r="G7" i="10"/>
  <c r="F7" i="10"/>
  <c r="E7" i="10"/>
  <c r="D7" i="10"/>
  <c r="C7" i="10"/>
  <c r="H6" i="10"/>
  <c r="G6" i="10"/>
  <c r="F6" i="10"/>
  <c r="E6" i="10"/>
  <c r="D6" i="10"/>
  <c r="C6" i="10"/>
  <c r="H5" i="10"/>
  <c r="G5" i="10"/>
  <c r="F5" i="10"/>
  <c r="E5" i="10"/>
  <c r="D5" i="10"/>
  <c r="C5" i="10"/>
  <c r="H4" i="10"/>
  <c r="G4" i="10"/>
  <c r="F4" i="10"/>
  <c r="E4" i="10"/>
  <c r="D4" i="10"/>
  <c r="C4" i="10"/>
  <c r="H3" i="10"/>
  <c r="G3" i="10"/>
  <c r="F3" i="10"/>
  <c r="E3" i="10"/>
  <c r="D3" i="10"/>
  <c r="C3" i="10"/>
  <c r="D6" i="6"/>
  <c r="D8" i="6"/>
  <c r="D4" i="6"/>
  <c r="B4" i="6"/>
  <c r="B6" i="6"/>
  <c r="B12" i="6"/>
  <c r="F100" i="6" l="1"/>
  <c r="H100" i="6"/>
  <c r="G100" i="6"/>
  <c r="H47" i="9"/>
  <c r="J43" i="9"/>
  <c r="J44" i="9"/>
  <c r="J46" i="9"/>
  <c r="J42" i="9"/>
  <c r="F47" i="9"/>
  <c r="B2" i="6"/>
  <c r="J47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7C93B8-25B6-48A3-8447-CC41F653625A}" name="D_dates" type="102" refreshedVersion="8" minRefreshableVersion="5" refreshOnLoad="1" saveData="1">
    <extLst>
      <ext xmlns:x15="http://schemas.microsoft.com/office/spreadsheetml/2010/11/main" uri="{DE250136-89BD-433C-8126-D09CA5730AF9}">
        <x15:connection id="D_dates">
          <x15:rangePr sourceName="_xlcn.D_dates1"/>
        </x15:connection>
      </ext>
    </extLst>
  </connection>
  <connection id="2" xr16:uid="{72DA02F8-C2E3-4289-8D9C-56A29C99498C}" name="F_Facture" type="102" refreshedVersion="8" minRefreshableVersion="5" refreshOnLoad="1" saveData="1">
    <extLst>
      <ext xmlns:x15="http://schemas.microsoft.com/office/spreadsheetml/2010/11/main" uri="{DE250136-89BD-433C-8126-D09CA5730AF9}">
        <x15:connection id="Cockpit">
          <x15:rangePr sourceName="_xlcn.F_Facture1"/>
        </x15:connection>
      </ext>
    </extLst>
  </connection>
  <connection id="3" xr16:uid="{B8032409-8B1A-4AE2-98AF-2494249DE868}" name="F_Marché" type="102" refreshedVersion="8" minRefreshableVersion="5" refreshOnLoad="1" saveData="1">
    <extLst>
      <ext xmlns:x15="http://schemas.microsoft.com/office/spreadsheetml/2010/11/main" uri="{DE250136-89BD-433C-8126-D09CA5730AF9}">
        <x15:connection id="Suivi_marché">
          <x15:rangePr sourceName="_xlcn.F_Marché1"/>
        </x15:connection>
      </ext>
    </extLst>
  </connection>
  <connection id="4" xr16:uid="{E7EC386F-E119-428C-9DF3-BC6BDC694CAC}" odcFile="C:\Users\Leo.speder\Desktop\Requête - F_marche.odc" keepAlive="1" name="Requête - D_marche" description="Connexion à la requête « D_marche » dans le classeur." type="5" refreshedVersion="8" background="1" refreshOnLoad="1" saveData="1">
    <dbPr connection="Provider=Microsoft.Mashup.OleDb.1;Data Source=$Workbook$;Location=D_marche;Extended Properties=&quot;&quot;" command="SELECT * FROM [D_marche]"/>
  </connection>
  <connection id="5" xr16:uid="{CDD1FCB8-7429-4B19-90C7-5EC7E3F12A4A}" keepAlive="1" name="Requête - F_factures" description="Connexion à la requête « F_factures » dans le classeur." type="5" refreshedVersion="8" background="1" refreshOnLoad="1" saveData="1">
    <dbPr connection="Provider=Microsoft.Mashup.OleDb.1;Data Source=$Workbook$;Location=F_factures;Extended Properties=&quot;&quot;" command="SELECT * FROM [F_factures]"/>
  </connection>
  <connection id="6" xr16:uid="{635C7EA9-EDEE-4406-AF7B-4A5DED7E53FB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6CCF87EB-393C-414F-8D90-3FB5CB117FEA}" name="WorksheetConnection_2026_pilotage_marché.xlsm!D_SE" type="102" refreshedVersion="8" minRefreshableVersion="5">
    <extLst>
      <ext xmlns:x15="http://schemas.microsoft.com/office/spreadsheetml/2010/11/main" uri="{DE250136-89BD-433C-8126-D09CA5730AF9}">
        <x15:connection id="D_SE">
          <x15:rangePr sourceName="_xlcn.WorksheetConnection_2026_pilotage_marché.xlsmD_SE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2">
    <metadataType name="XLMDX" minSupportedVersion="120000" copy="1" pasteAll="1" pasteValues="1" merge="1" splitFirst="1" rowColShift="1" clearFormats="1" clearComments="1" assign="1" coerce="1"/>
    <metadataType name="XLRICHVALUE" minSupportedVersion="120000" copy="1" pasteAll="1" pasteValues="1" merge="1" splitFirst="1" rowColShift="1" clearFormats="1" clearComments="1" assign="1" coerce="1"/>
  </metadataTypes>
  <metadataStrings count="8">
    <s v="ThisWorkbookDataModel"/>
    <s v="{[F_facture].[Nature du flux].&amp;[Facture]}"/>
    <s v="{[D_marché].[Statut marché].&amp;[En cours]}"/>
    <s v="{[D_marché].[Type de marché].&amp;[TRAVAUX]}"/>
    <s v="{[F_facture].[Nature du flux].&amp;[Sous-traitance]}"/>
    <s v="{[D_marché].[Type de marché].&amp;,[D_marché].[Type de marché].&amp;[ZMU],[D_marché].[Type de marché].&amp;[ZMX],[D_marché].[Type de marché].&amp;[ZBCM],[D_marché].[Type de marché].&amp;[ZCTR],[D_marché].[Type de marché].&amp;[ZMBC],[D_marché].[Type de marché].&amp;[ZMPU],[D_marché].[Type de marché].&amp;[ZMPX]}"/>
    <s v="{[F_facture].[Service exécutant].&amp;[SE18],[F_facture].[Service exécutant].&amp;[SE33],[F_facture].[Service exécutant].&amp;[SE53]}"/>
    <s v="{[F_facture].[Statut de la facture].&amp;[PAY],[F_facture].[Statut de la facture].&amp;[PES],[F_facture].[Statut de la facture].&amp;[SUS]}"/>
  </metadataStrings>
  <mdxMetadata count="7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</mdxMetadata>
  <futureMetadata name="XLRICHVALUE" count="1">
    <bk>
      <extLst>
        <ext uri="{3e2802c4-a4d2-4d8b-9148-e3be6c30e623}">
          <xlrd:rvb i="0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2" v="0"/>
    </bk>
  </valueMetadata>
</metadata>
</file>

<file path=xl/sharedStrings.xml><?xml version="1.0" encoding="utf-8"?>
<sst xmlns="http://schemas.openxmlformats.org/spreadsheetml/2006/main" count="45398" uniqueCount="871">
  <si>
    <t>Date de réception</t>
  </si>
  <si>
    <t>Montant</t>
  </si>
  <si>
    <t>n° facture MM</t>
  </si>
  <si>
    <t>n° facture FI</t>
  </si>
  <si>
    <t>Date statut rapproché</t>
  </si>
  <si>
    <t>Correction N° de marché</t>
  </si>
  <si>
    <t>ZMX</t>
  </si>
  <si>
    <t>ZCTR</t>
  </si>
  <si>
    <t>ZMU</t>
  </si>
  <si>
    <t>TENBO CONSTRUCTION</t>
  </si>
  <si>
    <t>Statut marché</t>
  </si>
  <si>
    <t>Type de marché</t>
  </si>
  <si>
    <t>N° Accord- cadre</t>
  </si>
  <si>
    <t>Numéro de marché</t>
  </si>
  <si>
    <t>Date de début du marché</t>
  </si>
  <si>
    <t>Fin de période actuelle</t>
  </si>
  <si>
    <t>Durée initale en mois</t>
  </si>
  <si>
    <t>Date max de fin du marché</t>
  </si>
  <si>
    <t>Montant total du marché TTC</t>
  </si>
  <si>
    <t xml:space="preserve">
Objet DPG
Prioriser les grandes natures de dépenses  (Fluides, etc…)
</t>
  </si>
  <si>
    <t>Préavis (en mois)</t>
  </si>
  <si>
    <t>A reconduire période actuelle avant le</t>
  </si>
  <si>
    <t xml:space="preserve">Type de révision
Si anniv alors date de début de contrat, si fixe prendre notification </t>
  </si>
  <si>
    <t>Prochaine date de révision
rajouter le Na</t>
  </si>
  <si>
    <t>Date de révision personnalisée
Dans le cas où la date de révision est trop spécifique pour être prise en compte par une formule excel</t>
  </si>
  <si>
    <t>Terminé</t>
  </si>
  <si>
    <t>TRAVAUX</t>
  </si>
  <si>
    <t>FLUIDES</t>
  </si>
  <si>
    <t>NA</t>
  </si>
  <si>
    <t>En cours</t>
  </si>
  <si>
    <t>AUCUNE</t>
  </si>
  <si>
    <t>NETTOYAGE</t>
  </si>
  <si>
    <t/>
  </si>
  <si>
    <t>MAINTENANCE</t>
  </si>
  <si>
    <t>INFORMATIQUE</t>
  </si>
  <si>
    <t>PRESTATIONS</t>
  </si>
  <si>
    <t>Date de notitication</t>
  </si>
  <si>
    <t>ACF N°17818</t>
  </si>
  <si>
    <t>TELECOM</t>
  </si>
  <si>
    <t>2022-SNACE-003</t>
  </si>
  <si>
    <t>ANNIV</t>
  </si>
  <si>
    <t>CSPS_CT_2_ARA_2022</t>
  </si>
  <si>
    <t>CVC_4_ARA_2023</t>
  </si>
  <si>
    <t>AC</t>
  </si>
  <si>
    <t>ZBCM</t>
  </si>
  <si>
    <t>EV2_ARA_2023</t>
  </si>
  <si>
    <t>01 JANVIER</t>
  </si>
  <si>
    <t>PERSONNALISEE</t>
  </si>
  <si>
    <t>Étiquettes de lignes</t>
  </si>
  <si>
    <t>Montant payé</t>
  </si>
  <si>
    <t>AE disponible</t>
  </si>
  <si>
    <t>% engagement</t>
  </si>
  <si>
    <t>Statut paiement</t>
  </si>
  <si>
    <t>Non payée</t>
  </si>
  <si>
    <t>Payée</t>
  </si>
  <si>
    <t>SNIA_PAI-LYO_MAPA_25-033</t>
  </si>
  <si>
    <t>Montant factures non payées</t>
  </si>
  <si>
    <t>Montant non payé</t>
  </si>
  <si>
    <t>2021-04-SNACE</t>
  </si>
  <si>
    <t>SNIA PAI LYON MAPA 25-066</t>
  </si>
  <si>
    <t>ZMBC</t>
  </si>
  <si>
    <t>ARTAN</t>
  </si>
  <si>
    <t>EMI Services</t>
  </si>
  <si>
    <t>TEAMSOL</t>
  </si>
  <si>
    <t>TENBO MENUISERIE</t>
  </si>
  <si>
    <t>Montant TTC</t>
  </si>
  <si>
    <t>Montant HT pour SF</t>
  </si>
  <si>
    <t xml:space="preserve">Retenue de garantie </t>
  </si>
  <si>
    <t>N° Marché global</t>
  </si>
  <si>
    <t>C-MS_ GEMA_2022</t>
  </si>
  <si>
    <t>500006730</t>
  </si>
  <si>
    <t>Nature du flux</t>
  </si>
  <si>
    <t>Dates</t>
  </si>
  <si>
    <t>Année</t>
  </si>
  <si>
    <t>Mois chiffre</t>
  </si>
  <si>
    <t>Mois texte</t>
  </si>
  <si>
    <t>Mois année</t>
  </si>
  <si>
    <t>clé de tri</t>
  </si>
  <si>
    <t>début du mois</t>
  </si>
  <si>
    <t>Montant facturé TTC</t>
  </si>
  <si>
    <t>Montant payé TTC</t>
  </si>
  <si>
    <t>Taux d'engagement</t>
  </si>
  <si>
    <t>% avancement temporel</t>
  </si>
  <si>
    <t>% avancement financier</t>
  </si>
  <si>
    <t>Avance</t>
  </si>
  <si>
    <t>Fournisseur</t>
  </si>
  <si>
    <t>Nature paiement</t>
  </si>
  <si>
    <t>Solde</t>
  </si>
  <si>
    <t>Numéro de facture MM</t>
  </si>
  <si>
    <t>Montant facturé</t>
  </si>
  <si>
    <t>Fin de marché | jours restants</t>
  </si>
  <si>
    <t>Comptable</t>
  </si>
  <si>
    <t>TRAITÉ</t>
  </si>
  <si>
    <t>EN ATTENTE</t>
  </si>
  <si>
    <t>A TRAITER</t>
  </si>
  <si>
    <t>Ordonnateur</t>
  </si>
  <si>
    <t>A PAYER</t>
  </si>
  <si>
    <t>EN COURS</t>
  </si>
  <si>
    <t>DEF - Detection electronique f</t>
  </si>
  <si>
    <t>BATIMONTAGE</t>
  </si>
  <si>
    <t>SOCOTEC REUNION</t>
  </si>
  <si>
    <t>QUALICONSULT</t>
  </si>
  <si>
    <t>BUREAU VERITAS CONSTRUCTION</t>
  </si>
  <si>
    <t>C'CLOT</t>
  </si>
  <si>
    <t>NEWCLIM</t>
  </si>
  <si>
    <t>INEO ENERGY &amp; SYSTEMS</t>
  </si>
  <si>
    <t>AKKODIS HIGH TECH SAS</t>
  </si>
  <si>
    <t>ADECCO FRANCE</t>
  </si>
  <si>
    <t>OTEIS</t>
  </si>
  <si>
    <t>APAVE INFRASTRUCTURES ET CONST</t>
  </si>
  <si>
    <t>STAFFMATCH FRANCE 16</t>
  </si>
  <si>
    <t>LASOTEL</t>
  </si>
  <si>
    <t>ISOLA RHONE-ALPES</t>
  </si>
  <si>
    <t>France parafoudre</t>
  </si>
  <si>
    <t>TERIDEAL TARVEL</t>
  </si>
  <si>
    <t>SA NEW CLIM</t>
  </si>
  <si>
    <t>MISSENARD</t>
  </si>
  <si>
    <t>ATALIAN MAINTENANCE &amp; ENERGY</t>
  </si>
  <si>
    <t>DERICHEBOURG</t>
  </si>
  <si>
    <t>ENTREPRISE GUY CHALLANCIN</t>
  </si>
  <si>
    <t>ATALIAN PROPRETE</t>
  </si>
  <si>
    <t>NETIDUS</t>
  </si>
  <si>
    <t>SOCLEAN SERVICES</t>
  </si>
  <si>
    <t>AINTER SERVICES LOT 1</t>
  </si>
  <si>
    <t>ID VERDE</t>
  </si>
  <si>
    <t>GREEN STYLE</t>
  </si>
  <si>
    <t>SNEF</t>
  </si>
  <si>
    <t>ENGIE</t>
  </si>
  <si>
    <t>AXIMA</t>
  </si>
  <si>
    <t>EOLYA</t>
  </si>
  <si>
    <t>IDEXENERGIES</t>
  </si>
  <si>
    <t>SAS GRREN STYLE LOT 7</t>
  </si>
  <si>
    <t>BOUYGUES TELECOM</t>
  </si>
  <si>
    <t>GEODIS</t>
  </si>
  <si>
    <t>KYOCERA</t>
  </si>
  <si>
    <t>TEMSYS</t>
  </si>
  <si>
    <t>EDF</t>
  </si>
  <si>
    <t>PRIMEO</t>
  </si>
  <si>
    <t>PRIMEO ENERGIE</t>
  </si>
  <si>
    <t>EKWATEUR LOT E3 MS1</t>
  </si>
  <si>
    <t>EKWATEUR G2-MS1 PETIT GAZ</t>
  </si>
  <si>
    <t>UGAP</t>
  </si>
  <si>
    <t>SHELL</t>
  </si>
  <si>
    <t>APRR</t>
  </si>
  <si>
    <t>BUMP</t>
  </si>
  <si>
    <t>TOTAL ENERGIE</t>
  </si>
  <si>
    <t>DECA France &amp; CO</t>
  </si>
  <si>
    <t>LA POSTE</t>
  </si>
  <si>
    <t>TDF GPE France TELECOM</t>
  </si>
  <si>
    <t>SERVICEO</t>
  </si>
  <si>
    <t>CANAL +</t>
  </si>
  <si>
    <t>PRO SERVICE ENVIRONNEMENT</t>
  </si>
  <si>
    <t>CONVENTION FLUIDES</t>
  </si>
  <si>
    <t>TECHNEAU 38</t>
  </si>
  <si>
    <t>SOCOTEC EQUIPEMENTS</t>
  </si>
  <si>
    <t>SPIE FACILITIES</t>
  </si>
  <si>
    <t>SFR BUSINESS</t>
  </si>
  <si>
    <t>ADL AEROPORTS DE LYON</t>
  </si>
  <si>
    <t>REGIE D EXPLOITATION AEROPORT DE SAINT ETIENNE</t>
  </si>
  <si>
    <t>WISPER</t>
  </si>
  <si>
    <t>TERMI TEC</t>
  </si>
  <si>
    <t>Monsieur Richer sébastien</t>
  </si>
  <si>
    <t>AFEO</t>
  </si>
  <si>
    <t>LF COMPANY</t>
  </si>
  <si>
    <t>SEACFA CLERMONT FERRANT</t>
  </si>
  <si>
    <t>ADL LYON ST EX SNA</t>
  </si>
  <si>
    <t>ATC France</t>
  </si>
  <si>
    <t>ORONA</t>
  </si>
  <si>
    <t>ELIS</t>
  </si>
  <si>
    <t>RA SECURITE</t>
  </si>
  <si>
    <t>FINSECUR</t>
  </si>
  <si>
    <t>VEOLIA</t>
  </si>
  <si>
    <t>AIR PRODUCT SIR/CE</t>
  </si>
  <si>
    <t>DAIKIN AIRCONDITIONING FRANCE</t>
  </si>
  <si>
    <t>DEF</t>
  </si>
  <si>
    <t>ELECTROCLASS 2 visites par an sir ce</t>
  </si>
  <si>
    <t>SEACFA</t>
  </si>
  <si>
    <t>PROSERVICES ENVIRONNEMENT</t>
  </si>
  <si>
    <t>RECORD PORTES AUTOMATIQUES</t>
  </si>
  <si>
    <t>SARP OSIS</t>
  </si>
  <si>
    <t>ACTECH</t>
  </si>
  <si>
    <t>SDMO INDUSTRIES</t>
  </si>
  <si>
    <t>ADL LYON</t>
  </si>
  <si>
    <t>ADL LYON AEROPORT LYON SAINT EXUPERY</t>
  </si>
  <si>
    <t>IFMS</t>
  </si>
  <si>
    <t>CULLIGAN</t>
  </si>
  <si>
    <t>new clim SITE BTA DSAC-CE</t>
  </si>
  <si>
    <t>OTIS</t>
  </si>
  <si>
    <t>TECHN EAU 38</t>
  </si>
  <si>
    <t>Richer sébastien</t>
  </si>
  <si>
    <t>STOPPA Celine</t>
  </si>
  <si>
    <t>ROBLOT PLOMBERIE GENERALE</t>
  </si>
  <si>
    <t>REGIE EXPL. AERO. ST ETIENNE</t>
  </si>
  <si>
    <t>LA POSTE AFFRANCHIGO FORFAIT DSAC-CE</t>
  </si>
  <si>
    <t>SN3I</t>
  </si>
  <si>
    <t>ADL</t>
  </si>
  <si>
    <t>MP LYON SUD</t>
  </si>
  <si>
    <t>AUDIO VIDEO INTEGRATION</t>
  </si>
  <si>
    <t>NAEVA (Elise)</t>
  </si>
  <si>
    <t>NEW CLIM</t>
  </si>
  <si>
    <t>MELEZE</t>
  </si>
  <si>
    <t>EUROP ELEC AUDIOVISUEL</t>
  </si>
  <si>
    <t>ATS CULLIGAN</t>
  </si>
  <si>
    <t>ECUS</t>
  </si>
  <si>
    <t>PUSCEDDU DAVID</t>
  </si>
  <si>
    <t>INTELLIWAN</t>
  </si>
  <si>
    <t>Date min factures</t>
  </si>
  <si>
    <t>Date max factures</t>
  </si>
  <si>
    <t>Nombre de factures</t>
  </si>
  <si>
    <t>Date min</t>
  </si>
  <si>
    <t>Date max</t>
  </si>
  <si>
    <t>AE consommés</t>
  </si>
  <si>
    <t>AE disponibles</t>
  </si>
  <si>
    <t>Nb factures</t>
  </si>
  <si>
    <t>RETOUR</t>
  </si>
  <si>
    <t xml:space="preserve">Marchés reste </t>
  </si>
  <si>
    <t>Nom marché enrichit</t>
  </si>
  <si>
    <t>300013352 | DEF - Detection electronique f</t>
  </si>
  <si>
    <t>300013353 | BATIMONTAGE</t>
  </si>
  <si>
    <t>300015154 | SOCOTEC REUNION</t>
  </si>
  <si>
    <t>300015455 | QUALICONSULT</t>
  </si>
  <si>
    <t>300015677 | BUREAU VERITAS CONSTRUCTION</t>
  </si>
  <si>
    <t>300015793 | C'CLOT</t>
  </si>
  <si>
    <t>300016295 | NEWCLIM</t>
  </si>
  <si>
    <t>300016296 | TENBO CONSTRUCTION</t>
  </si>
  <si>
    <t>300016799 | QUALICONSULT</t>
  </si>
  <si>
    <t>500004723 | INEO ENERGY &amp; SYSTEMS</t>
  </si>
  <si>
    <t>500006293 | AKKODIS HIGH TECH SAS</t>
  </si>
  <si>
    <t>500006662 | ADECCO FRANCE</t>
  </si>
  <si>
    <t>500007295 | OTEIS</t>
  </si>
  <si>
    <t>500007964 | APAVE INFRASTRUCTURES ET CONST</t>
  </si>
  <si>
    <t>500008054 | STAFFMATCH FRANCE 16</t>
  </si>
  <si>
    <t>700005300 | LASOTEL</t>
  </si>
  <si>
    <t>700005470 | ISOLA RHONE-ALPES</t>
  </si>
  <si>
    <t>700005471 | France parafoudre</t>
  </si>
  <si>
    <t>800002281 | TERIDEAL TARVEL</t>
  </si>
  <si>
    <t>800002340 | SA NEW CLIM</t>
  </si>
  <si>
    <t>800002351 | MISSENARD</t>
  </si>
  <si>
    <t>800002450 | ATALIAN MAINTENANCE &amp; ENERGY</t>
  </si>
  <si>
    <t>800002670 | DERICHEBOURG</t>
  </si>
  <si>
    <t>800002671 | ENTREPRISE GUY CHALLANCIN</t>
  </si>
  <si>
    <t>800002672 | DERICHEBOURG</t>
  </si>
  <si>
    <t>800002673 | ATALIAN PROPRETE</t>
  </si>
  <si>
    <t>800002674 | NETIDUS</t>
  </si>
  <si>
    <t>800002675 | NETIDUS</t>
  </si>
  <si>
    <t>800002677 | NETIDUS</t>
  </si>
  <si>
    <t>800002680 | SOCLEAN SERVICES</t>
  </si>
  <si>
    <t>800003160 | AINTER SERVICES LOT 1</t>
  </si>
  <si>
    <t>800003161 | TERIDEAL TARVEL</t>
  </si>
  <si>
    <t>800003162 | ID VERDE</t>
  </si>
  <si>
    <t>800003163 | TERIDEAL TARVEL</t>
  </si>
  <si>
    <t>800003165 | GREEN STYLE</t>
  </si>
  <si>
    <t>800003166 | TERIDEAL TARVEL</t>
  </si>
  <si>
    <t>800003240 | SNEF</t>
  </si>
  <si>
    <t>800003241 | ENGIE</t>
  </si>
  <si>
    <t>800003242 | AXIMA</t>
  </si>
  <si>
    <t>800003243 | SNEF</t>
  </si>
  <si>
    <t>800003244 | SNEF</t>
  </si>
  <si>
    <t>800003245 | EOLYA</t>
  </si>
  <si>
    <t>800003246 | AXIMA</t>
  </si>
  <si>
    <t>800003400 | SNEF</t>
  </si>
  <si>
    <t>800003520 | IDEXENERGIES</t>
  </si>
  <si>
    <t>800003521 | NEWCLIM</t>
  </si>
  <si>
    <t>800003522 | IDEXENERGIES</t>
  </si>
  <si>
    <t>800036165 | SAS GRREN STYLE LOT 7</t>
  </si>
  <si>
    <t>900091292 | BOUYGUES TELECOM</t>
  </si>
  <si>
    <t>900097398 | BOUYGUES TELECOM</t>
  </si>
  <si>
    <t>900098827 | GEODIS</t>
  </si>
  <si>
    <t>900100184 | KYOCERA</t>
  </si>
  <si>
    <t>900100190 | KYOCERA</t>
  </si>
  <si>
    <t>900100231 | TEMSYS</t>
  </si>
  <si>
    <t>900100238 | TEMSYS</t>
  </si>
  <si>
    <t>900100880 | EDF</t>
  </si>
  <si>
    <t>900100882 | PRIMEO</t>
  </si>
  <si>
    <t>900100886 | PRIMEO ENERGIE</t>
  </si>
  <si>
    <t>900100902 | EKWATEUR LOT E3 MS1</t>
  </si>
  <si>
    <t>900101189 | EKWATEUR G2-MS1 PETIT GAZ</t>
  </si>
  <si>
    <t>900102303 | KYOCERA</t>
  </si>
  <si>
    <t>900112474 | SHELL</t>
  </si>
  <si>
    <t>900112475 | SHELL</t>
  </si>
  <si>
    <t>900113063 | APRR</t>
  </si>
  <si>
    <t>900113065 | APRR</t>
  </si>
  <si>
    <t>900116225 | BUMP</t>
  </si>
  <si>
    <t>900118234 | TOTAL ENERGIE</t>
  </si>
  <si>
    <t>900118996 | DECA France &amp; CO</t>
  </si>
  <si>
    <t>1200005282 | LA POSTE</t>
  </si>
  <si>
    <t>1200005364 | TDF GPE France TELECOM</t>
  </si>
  <si>
    <t>1200005382 | SERVICEO</t>
  </si>
  <si>
    <t>1200005582 | SERVICEO</t>
  </si>
  <si>
    <t>1200008648 | CANAL +</t>
  </si>
  <si>
    <t>1200008848 | PRO SERVICE ENVIRONNEMENT</t>
  </si>
  <si>
    <t>1200008984 | CONVENTION FLUIDES</t>
  </si>
  <si>
    <t>1200009111 | TECHNEAU 38</t>
  </si>
  <si>
    <t>1200009570 | SOCOTEC EQUIPEMENTS</t>
  </si>
  <si>
    <t>1200009671 | SPIE FACILITIES</t>
  </si>
  <si>
    <t>1200009761 | SFR BUSINESS</t>
  </si>
  <si>
    <t>1200009928 | ADL AEROPORTS DE LYON</t>
  </si>
  <si>
    <t>1200009936 | REGIE D EXPLOITATION AEROPORT DE SAINT ETIENNE</t>
  </si>
  <si>
    <t>1200010087 | WISPER</t>
  </si>
  <si>
    <t>1200010329 | TERMI TEC</t>
  </si>
  <si>
    <t>1200010666 | Monsieur Richer sébastien</t>
  </si>
  <si>
    <t>1200010771 | AFEO</t>
  </si>
  <si>
    <t>1200010931 | LF COMPANY</t>
  </si>
  <si>
    <t>1200010970 | SEACFA CLERMONT FERRANT</t>
  </si>
  <si>
    <t>1200011054 | SEACFA CLERMONT FERRANT</t>
  </si>
  <si>
    <t>1200011083 | ADL LYON ST EX SNA</t>
  </si>
  <si>
    <t>1200011090 | ATC France</t>
  </si>
  <si>
    <t>1200011141 | ORONA</t>
  </si>
  <si>
    <t>1200011142 | ORONA</t>
  </si>
  <si>
    <t>1200011274 | ELIS</t>
  </si>
  <si>
    <t>1200011297 | RA SECURITE</t>
  </si>
  <si>
    <t>1200011394 | FINSECUR</t>
  </si>
  <si>
    <t>1200011431 | VEOLIA</t>
  </si>
  <si>
    <t>1200011432 | AFEO</t>
  </si>
  <si>
    <t>1200011488 | AIR PRODUCT SIR/CE</t>
  </si>
  <si>
    <t>1200011577 | AFEO</t>
  </si>
  <si>
    <t>1200011589 | DAIKIN AIRCONDITIONING FRANCE</t>
  </si>
  <si>
    <t>1200011590 | DAIKIN AIRCONDITIONING FRANCE</t>
  </si>
  <si>
    <t>1200011591 | DEF</t>
  </si>
  <si>
    <t>1200011754 | ELECTROCLASS 2 visites par an sir ce</t>
  </si>
  <si>
    <t>1200011763 | SEACFA</t>
  </si>
  <si>
    <t>1200011764 | PROSERVICES ENVIRONNEMENT</t>
  </si>
  <si>
    <t>1200011820 | RECORD PORTES AUTOMATIQUES</t>
  </si>
  <si>
    <t>1200011926 | SARP OSIS</t>
  </si>
  <si>
    <t>1200012002 | ACTECH</t>
  </si>
  <si>
    <t>1200012201 | SDMO INDUSTRIES</t>
  </si>
  <si>
    <t>1200012205 | SOCOTEC EQUIPEMENTS</t>
  </si>
  <si>
    <t>1200012210 | AFEO</t>
  </si>
  <si>
    <t>1200012220 | ADL LYON</t>
  </si>
  <si>
    <t>1200012221 | ADL LYON AEROPORT LYON SAINT EXUPERY</t>
  </si>
  <si>
    <t>1200012255 | FINSECUR</t>
  </si>
  <si>
    <t>1200012270 | IFMS</t>
  </si>
  <si>
    <t>1200012308 | CULLIGAN</t>
  </si>
  <si>
    <t>1200012334 | SEACFA CLERMONT FERRANT</t>
  </si>
  <si>
    <t>1200012362 | new clim SITE BTA DSAC-CE</t>
  </si>
  <si>
    <t>1200012397 | OTIS</t>
  </si>
  <si>
    <t>1200012398 | OTIS</t>
  </si>
  <si>
    <t>1200012400 | TECHN EAU 38</t>
  </si>
  <si>
    <t>1200012530 | SPIE FACILITIES</t>
  </si>
  <si>
    <t>1200012540 | Richer sébastien</t>
  </si>
  <si>
    <t>1200012560 | STOPPA Celine</t>
  </si>
  <si>
    <t>1200012700 | ACTECH</t>
  </si>
  <si>
    <t>1200012701 | ELIS</t>
  </si>
  <si>
    <t>1200012797 | AFEO</t>
  </si>
  <si>
    <t>1200012799 | ROBLOT PLOMBERIE GENERALE</t>
  </si>
  <si>
    <t>1200012800 | REGIE EXPL. AERO. ST ETIENNE</t>
  </si>
  <si>
    <t>1200012813 | LA POSTE AFFRANCHIGO FORFAIT DSAC-CE</t>
  </si>
  <si>
    <t>1200012848 | SN3I</t>
  </si>
  <si>
    <t>1200012900 | TDF GPE France TELECOM</t>
  </si>
  <si>
    <t>1200012930 | ADL</t>
  </si>
  <si>
    <t>1200012937 | MP LYON SUD</t>
  </si>
  <si>
    <t>1200013111 | AUDIO VIDEO INTEGRATION</t>
  </si>
  <si>
    <t>1200013146 | NAEVA (Elise)</t>
  </si>
  <si>
    <t>1200013295 | NEW CLIM</t>
  </si>
  <si>
    <t>1200013345 | ACTECH</t>
  </si>
  <si>
    <t>1200013374 | SEACFA</t>
  </si>
  <si>
    <t>1200013400 | MELEZE</t>
  </si>
  <si>
    <t>1200013401 | MELEZE</t>
  </si>
  <si>
    <t>1200013403 | MELEZE</t>
  </si>
  <si>
    <t>1200013409 | EUROP ELEC AUDIOVISUEL</t>
  </si>
  <si>
    <t>1200013488 | ATS CULLIGAN</t>
  </si>
  <si>
    <t>1200013572 | ROBLOT PLOMBERIE GENERALE</t>
  </si>
  <si>
    <t>1200013573 | RECORD PORTES AUTOMATIQUES</t>
  </si>
  <si>
    <t>1200013577 | ECUS</t>
  </si>
  <si>
    <t>1200013692 | PUSCEDDU DAVID</t>
  </si>
  <si>
    <t>1200013843 | SEACFA</t>
  </si>
  <si>
    <t>1200013851 | FINSECUR</t>
  </si>
  <si>
    <t>1200014086 | INTELLIWAN</t>
  </si>
  <si>
    <t>1200014100 | DEF</t>
  </si>
  <si>
    <t>Site</t>
  </si>
  <si>
    <t>SNA</t>
  </si>
  <si>
    <t>marché mutualisé</t>
  </si>
  <si>
    <t>SE48</t>
  </si>
  <si>
    <t>SIR</t>
  </si>
  <si>
    <t>DSAC</t>
  </si>
  <si>
    <t>1200011385 | UGAP</t>
  </si>
  <si>
    <t>Total général</t>
  </si>
  <si>
    <t>ZONE MARCHES TRAVAUX</t>
  </si>
  <si>
    <t>Nombre de factures payées</t>
  </si>
  <si>
    <t>Nombre de factures en attentes</t>
  </si>
  <si>
    <t>Variation de prix solde :</t>
  </si>
  <si>
    <t>Type de pièce</t>
  </si>
  <si>
    <t>K1</t>
  </si>
  <si>
    <t>K2</t>
  </si>
  <si>
    <t>Poste 4 révision de prix</t>
  </si>
  <si>
    <t>5001187128 poste 1 +  5001187138 poste 5</t>
  </si>
  <si>
    <t>Tiers</t>
  </si>
  <si>
    <t>Montant pour SF</t>
  </si>
  <si>
    <t>Numéro de SF</t>
  </si>
  <si>
    <t>2023-CC-04-SNACE-A8</t>
  </si>
  <si>
    <t>HORIZON JARDIN</t>
  </si>
  <si>
    <t>ZMPX</t>
  </si>
  <si>
    <t xml:space="preserve">2020-01-SNA-CE </t>
  </si>
  <si>
    <t>800002285 | HORIZON JARDIN</t>
  </si>
  <si>
    <t>800002284 | HORIZON JARDIN</t>
  </si>
  <si>
    <t>TARVEL</t>
  </si>
  <si>
    <t>800002283 | TARVEL</t>
  </si>
  <si>
    <t>800002282 | TARVEL</t>
  </si>
  <si>
    <t>ACTION FROID ET CLIMATISATION</t>
  </si>
  <si>
    <t>2023-snace-002</t>
  </si>
  <si>
    <t>700005154 | ACTION FROID ET CLIMATISATION</t>
  </si>
  <si>
    <t>DONETTI ET FILS</t>
  </si>
  <si>
    <t>700005153 | DONETTI ET FILS</t>
  </si>
  <si>
    <t>EIFFAGE ENERGIE SYSTEMES</t>
  </si>
  <si>
    <t>700005152 | EIFFAGE ENERGIE SYSTEMES</t>
  </si>
  <si>
    <t>300015792 | C'CLOT</t>
  </si>
  <si>
    <t>NAMIXIS - SSICOOR</t>
  </si>
  <si>
    <t>ZMPU</t>
  </si>
  <si>
    <t>300011880 | NAMIXIS - SSICOOR</t>
  </si>
  <si>
    <t>(vide)</t>
  </si>
  <si>
    <t>UBIQUS</t>
  </si>
  <si>
    <t>500007462 | UBIQUS</t>
  </si>
  <si>
    <t>Numéro fournisseur</t>
  </si>
  <si>
    <t>EIFFAGE CONSTRUCTION RHONE LOI</t>
  </si>
  <si>
    <t xml:space="preserve">                MARCHE DE TRAVAUX STARSIM</t>
  </si>
  <si>
    <t>Acompte 2</t>
  </si>
  <si>
    <t>Variation de prix</t>
  </si>
  <si>
    <t xml:space="preserve">          STARSIM - TENBO CONSTRUCTION Lot 2</t>
  </si>
  <si>
    <t xml:space="preserve">          STARSIM - NEW CLIM LOT 1</t>
  </si>
  <si>
    <t>Acompte 1</t>
  </si>
  <si>
    <t>Facturé</t>
  </si>
  <si>
    <t>Disponible</t>
  </si>
  <si>
    <t>Montant TTC marché New clim</t>
  </si>
  <si>
    <t>Suivi factures de sous- traitants - Lignes en "KR"</t>
  </si>
  <si>
    <t>Notes et bonnes pratiques</t>
  </si>
  <si>
    <r>
      <t xml:space="preserve">Pour bénéficier de l'ensemble des fonctionnalités et de l'interface, il est recommandé d'ouvrir le fichier dans </t>
    </r>
    <r>
      <rPr>
        <b/>
        <sz val="11"/>
        <color rgb="FFFF0000"/>
        <rFont val="Calibri"/>
        <family val="2"/>
        <scheme val="minor"/>
      </rPr>
      <t>l'application Excel de bureau.</t>
    </r>
  </si>
  <si>
    <t>Dernière mise à jour des données :</t>
  </si>
  <si>
    <t>Fichier de pilotage des marchés</t>
  </si>
  <si>
    <t>SF variation de prix</t>
  </si>
  <si>
    <t>SF facture</t>
  </si>
  <si>
    <t>Prestation HT</t>
  </si>
  <si>
    <t>TVA sur variation</t>
  </si>
  <si>
    <t>TVA sur prestation</t>
  </si>
  <si>
    <t>Montant TTC pour SF</t>
  </si>
  <si>
    <t>Variation de prix TTC</t>
  </si>
  <si>
    <t>TVA Totale</t>
  </si>
  <si>
    <t>Chemin intial : "S:\sir-ce\FIN\FINNEWARBO\ACHATS - MARCHÉS\Marchés\Travail_en_cours_sur suivi marché_Léo\2026_pilotage_marché.xlsm"</t>
  </si>
  <si>
    <t>Pour le SNIA via teams/ sharepoint :</t>
  </si>
  <si>
    <t>SNIA_marché_de travaux</t>
  </si>
  <si>
    <r>
      <rPr>
        <b/>
        <sz val="13"/>
        <color theme="1"/>
        <rFont val="Calibri"/>
        <family val="2"/>
        <scheme val="minor"/>
      </rPr>
      <t>Rappatriement des données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F_Marchés</t>
    </r>
    <r>
      <rPr>
        <sz val="11"/>
        <color theme="1"/>
        <rFont val="Calibri"/>
        <family val="2"/>
        <scheme val="minor"/>
      </rPr>
      <t xml:space="preserve">
Issue du suivi des marchés tenu par le service Finance du SIR/CE, cette table constitue le référentiel des paramètres des </t>
    </r>
    <r>
      <rPr>
        <u/>
        <sz val="11"/>
        <color theme="1"/>
        <rFont val="Calibri"/>
        <family val="2"/>
        <scheme val="minor"/>
      </rPr>
      <t>marchés de la région</t>
    </r>
    <r>
      <rPr>
        <sz val="11"/>
        <color theme="1"/>
        <rFont val="Calibri"/>
        <family val="2"/>
        <scheme val="minor"/>
      </rPr>
      <t xml:space="preserve">, y compris les marchés de travaux. Elle centralise notamment les informations contractuelles, les échéances, les reconductions et les révisions de prix.
</t>
    </r>
    <r>
      <rPr>
        <b/>
        <sz val="11"/>
        <color theme="1"/>
        <rFont val="Calibri"/>
        <family val="2"/>
        <scheme val="minor"/>
      </rPr>
      <t>F_Factures</t>
    </r>
    <r>
      <rPr>
        <sz val="11"/>
        <color theme="1"/>
        <rFont val="Calibri"/>
        <family val="2"/>
        <scheme val="minor"/>
      </rPr>
      <t xml:space="preserve">
Issue du Cockpit Finance, cette table permet d'intégrer les</t>
    </r>
    <r>
      <rPr>
        <u/>
        <sz val="11"/>
        <color theme="1"/>
        <rFont val="Calibri"/>
        <family val="2"/>
        <scheme val="minor"/>
      </rPr>
      <t xml:space="preserve"> données de facturation</t>
    </r>
    <r>
      <rPr>
        <sz val="11"/>
        <color theme="1"/>
        <rFont val="Calibri"/>
        <family val="2"/>
        <scheme val="minor"/>
      </rPr>
      <t xml:space="preserve"> associées aux marchés : état des factures (payées ou en attente), montants, fournisseurs, dates de réception et informations de paiement.
--&gt; Les deux tables de données, parmis d'autres, relationnent dans le même modèle.
</t>
    </r>
    <r>
      <rPr>
        <b/>
        <sz val="11"/>
        <color theme="1"/>
        <rFont val="Calibri"/>
        <family val="2"/>
        <scheme val="minor"/>
      </rPr>
      <t>Mise à jour des données</t>
    </r>
    <r>
      <rPr>
        <sz val="11"/>
        <color theme="1"/>
        <rFont val="Calibri"/>
        <family val="2"/>
        <scheme val="minor"/>
      </rPr>
      <t xml:space="preserve">
Le fichier est alimenté et actualisé de manière hebdomadaire afin de garantir la fiabilité des informations présentées.
Les mises à jour sont actuellement réalisées par Léo.</t>
    </r>
  </si>
  <si>
    <r>
      <t xml:space="preserve">Il n'est pas accessible à plusieurs personnes en même temps, il est toutefois possible de l'ouvrir en </t>
    </r>
    <r>
      <rPr>
        <b/>
        <sz val="11"/>
        <color rgb="FFFF0000"/>
        <rFont val="Calibri"/>
        <family val="2"/>
        <scheme val="minor"/>
      </rPr>
      <t>lecture seul.</t>
    </r>
    <r>
      <rPr>
        <sz val="11"/>
        <color rgb="FFFF0000"/>
        <rFont val="Calibri"/>
        <family val="2"/>
        <scheme val="minor"/>
      </rPr>
      <t xml:space="preserve"> Les copies du fichier sont possibles.</t>
    </r>
  </si>
  <si>
    <t>ACOFROID SAS</t>
  </si>
  <si>
    <t>AEROPORTS DE LYON MANAGEMENT E</t>
  </si>
  <si>
    <t>AEROPORTS DE LYON SA</t>
  </si>
  <si>
    <t>AUTOROUTES DU SUD DE LA FRANCE</t>
  </si>
  <si>
    <t>BUTTERFLY AERO TRAINING</t>
  </si>
  <si>
    <t>Cabinet BOUCOMONT</t>
  </si>
  <si>
    <t>CERBALLIANCE IDF OUEST</t>
  </si>
  <si>
    <t>COMFORT</t>
  </si>
  <si>
    <t>CORA CLERMONT FERRAND</t>
  </si>
  <si>
    <t>DEJBOX SERVICES</t>
  </si>
  <si>
    <t>DEVAUX KATHIA</t>
  </si>
  <si>
    <t>DUSOLIER CALBERSON SAS</t>
  </si>
  <si>
    <t>EDF DIVISION ENTREPRISES</t>
  </si>
  <si>
    <t>EKWATEUR PRO</t>
  </si>
  <si>
    <t>ELECTROCLASS</t>
  </si>
  <si>
    <t>ENGIE ENERGIE SERVICES</t>
  </si>
  <si>
    <t>Espace Cuisine Diffusion</t>
  </si>
  <si>
    <t>Fournisseur générique CPP</t>
  </si>
  <si>
    <t>HUGONNARD</t>
  </si>
  <si>
    <t>ILE DE F4ANCE MAINTENANCE SERV</t>
  </si>
  <si>
    <t>KYOCERA DOCUMENT SOLUTIONS FRA</t>
  </si>
  <si>
    <t>LA POSTE CSP2C NARBONNE</t>
  </si>
  <si>
    <t>LASOTEL SARL</t>
  </si>
  <si>
    <t>L'ASSIETTE RESTAURANTS D'AEROP</t>
  </si>
  <si>
    <t>Le Comptoir de la Bascule</t>
  </si>
  <si>
    <t>LES CYCAS</t>
  </si>
  <si>
    <t>MACONNERIE DU CLUZEL</t>
  </si>
  <si>
    <t>MENIP</t>
  </si>
  <si>
    <t>MLA INDUSTRIE</t>
  </si>
  <si>
    <t>MOBILIS</t>
  </si>
  <si>
    <t>OPSIA AVIATION</t>
  </si>
  <si>
    <t>ORANGE</t>
  </si>
  <si>
    <t>PACK CREATION</t>
  </si>
  <si>
    <t>PASTOR RENOVATION</t>
  </si>
  <si>
    <t>POLLEN</t>
  </si>
  <si>
    <t>PRENAX SAS</t>
  </si>
  <si>
    <t>PRIMEO ENERGIE GRANDS COMPTES</t>
  </si>
  <si>
    <t>PUSCUDDU DAVID</t>
  </si>
  <si>
    <t>QAPA STAFFING</t>
  </si>
  <si>
    <t>RENAUDIN Hélène</t>
  </si>
  <si>
    <t>SARL ECUS</t>
  </si>
  <si>
    <t>SHELL FRANCE</t>
  </si>
  <si>
    <t>SOCIETE A.LEGROS ET CIE</t>
  </si>
  <si>
    <t>SODICLER</t>
  </si>
  <si>
    <t>SOGETREL</t>
  </si>
  <si>
    <t>SOS PIZZAS</t>
  </si>
  <si>
    <t>STE EXPLOIT. AEROP. GRENOBLE S</t>
  </si>
  <si>
    <t>SUPER U SAS STEGEDIS</t>
  </si>
  <si>
    <t>TERRA LYON</t>
  </si>
  <si>
    <t>TK ELEVATOR FRANCE</t>
  </si>
  <si>
    <t>TOTALENERGIES ELECTRICITE ET G</t>
  </si>
  <si>
    <t>TOTALENERGIES MARKETING FRANCE</t>
  </si>
  <si>
    <t>TRATTORIA ET CIE</t>
  </si>
  <si>
    <t>UGAP DIRECTION FINANCIERE ET C</t>
  </si>
  <si>
    <t>VEOLIA PROPRETE ONYX ARA EST</t>
  </si>
  <si>
    <t>1400045836</t>
  </si>
  <si>
    <t>1400028775</t>
  </si>
  <si>
    <t>1400012611</t>
  </si>
  <si>
    <t>1400037993</t>
  </si>
  <si>
    <t>1400037191</t>
  </si>
  <si>
    <t>1400047760</t>
  </si>
  <si>
    <t>1400043187</t>
  </si>
  <si>
    <t>1400046171</t>
  </si>
  <si>
    <t>1400048916</t>
  </si>
  <si>
    <t>1400017151</t>
  </si>
  <si>
    <t>1400003376</t>
  </si>
  <si>
    <t>1400015446</t>
  </si>
  <si>
    <t>1400046115</t>
  </si>
  <si>
    <t>1400029704</t>
  </si>
  <si>
    <t>1</t>
  </si>
  <si>
    <t>1400030127</t>
  </si>
  <si>
    <t>1400042718</t>
  </si>
  <si>
    <t>1400047147</t>
  </si>
  <si>
    <t>1400015013</t>
  </si>
  <si>
    <t>1400038704</t>
  </si>
  <si>
    <t>1400045901</t>
  </si>
  <si>
    <t>1400013887</t>
  </si>
  <si>
    <t>1400037686</t>
  </si>
  <si>
    <t>1400044011</t>
  </si>
  <si>
    <t>1400039906</t>
  </si>
  <si>
    <t>1400041339</t>
  </si>
  <si>
    <t>1400044067</t>
  </si>
  <si>
    <t>1400042849</t>
  </si>
  <si>
    <t>1400025933</t>
  </si>
  <si>
    <t>1400017367</t>
  </si>
  <si>
    <t>1400039144</t>
  </si>
  <si>
    <t>1400032589</t>
  </si>
  <si>
    <t>1400043472</t>
  </si>
  <si>
    <t>1400048608</t>
  </si>
  <si>
    <t>1400031948</t>
  </si>
  <si>
    <t>1700000211</t>
  </si>
  <si>
    <t>1400042697</t>
  </si>
  <si>
    <t>1400045561</t>
  </si>
  <si>
    <t>1400040829</t>
  </si>
  <si>
    <t>1400047302</t>
  </si>
  <si>
    <t>1400030710</t>
  </si>
  <si>
    <t>1400012441</t>
  </si>
  <si>
    <t>1400040846</t>
  </si>
  <si>
    <t>1400040341</t>
  </si>
  <si>
    <t>1400036119</t>
  </si>
  <si>
    <t>1400042925</t>
  </si>
  <si>
    <t>1400032827</t>
  </si>
  <si>
    <t>1400037026</t>
  </si>
  <si>
    <t>1400046969</t>
  </si>
  <si>
    <t>1400006304</t>
  </si>
  <si>
    <t>1400002198</t>
  </si>
  <si>
    <t>1400038464</t>
  </si>
  <si>
    <t>1400033695</t>
  </si>
  <si>
    <t>1400048203</t>
  </si>
  <si>
    <t>1400043183</t>
  </si>
  <si>
    <t>1400045950</t>
  </si>
  <si>
    <t>1400005723</t>
  </si>
  <si>
    <t>1400047245</t>
  </si>
  <si>
    <t>1400043218</t>
  </si>
  <si>
    <t>1400018034</t>
  </si>
  <si>
    <t>1400043140</t>
  </si>
  <si>
    <t>1400005062</t>
  </si>
  <si>
    <t>1400037655</t>
  </si>
  <si>
    <t>1400019318</t>
  </si>
  <si>
    <t>1400047622</t>
  </si>
  <si>
    <t>1400032682</t>
  </si>
  <si>
    <t>1400036784</t>
  </si>
  <si>
    <t>1400033155</t>
  </si>
  <si>
    <t>1400047304</t>
  </si>
  <si>
    <t>1400019257</t>
  </si>
  <si>
    <t>1400047303</t>
  </si>
  <si>
    <t>1400038337</t>
  </si>
  <si>
    <t>1400024311</t>
  </si>
  <si>
    <t>1400015896</t>
  </si>
  <si>
    <t>1400041104</t>
  </si>
  <si>
    <t>1400041914</t>
  </si>
  <si>
    <t>1400039901</t>
  </si>
  <si>
    <t>1400038661</t>
  </si>
  <si>
    <t>1400047201</t>
  </si>
  <si>
    <t>1400047742</t>
  </si>
  <si>
    <t>1400042345</t>
  </si>
  <si>
    <t>1400039427</t>
  </si>
  <si>
    <t>1400042824</t>
  </si>
  <si>
    <t>1400035191</t>
  </si>
  <si>
    <t>1400041096</t>
  </si>
  <si>
    <t>1400035866</t>
  </si>
  <si>
    <t>1400020606</t>
  </si>
  <si>
    <t>1400014268</t>
  </si>
  <si>
    <t>1400039259</t>
  </si>
  <si>
    <t>1400043995</t>
  </si>
  <si>
    <t>1400039900</t>
  </si>
  <si>
    <t>1400036082</t>
  </si>
  <si>
    <t>1400039884</t>
  </si>
  <si>
    <t>1400013492</t>
  </si>
  <si>
    <t>1400021156</t>
  </si>
  <si>
    <t>1400034800</t>
  </si>
  <si>
    <t>1400046628</t>
  </si>
  <si>
    <t>1400046890</t>
  </si>
  <si>
    <t>1400047623</t>
  </si>
  <si>
    <t>1400033998</t>
  </si>
  <si>
    <t>1400033482</t>
  </si>
  <si>
    <t>1400033801</t>
  </si>
  <si>
    <t>1400030349</t>
  </si>
  <si>
    <t>1400038660</t>
  </si>
  <si>
    <t>1400024027</t>
  </si>
  <si>
    <t>1400002213</t>
  </si>
  <si>
    <t>1400035796</t>
  </si>
  <si>
    <t>1400017064</t>
  </si>
  <si>
    <t>1400022730</t>
  </si>
  <si>
    <t>1400044491</t>
  </si>
  <si>
    <t>1400011900</t>
  </si>
  <si>
    <t>1400039638</t>
  </si>
  <si>
    <t>Audio Vidéo Intégration</t>
  </si>
  <si>
    <t>NAEVA</t>
  </si>
  <si>
    <t>Régie exploitation aéroport St</t>
  </si>
  <si>
    <t>ONET SECURITE SYSTEMES</t>
  </si>
  <si>
    <t>1400042981</t>
  </si>
  <si>
    <t>FRANCE PROTECTION FOUDRE</t>
  </si>
  <si>
    <t>1400042937</t>
  </si>
  <si>
    <t>1400037129</t>
  </si>
  <si>
    <t>DECA FRANCE &amp; Co</t>
  </si>
  <si>
    <t>1400035816</t>
  </si>
  <si>
    <t>1400012135</t>
  </si>
  <si>
    <t>1400045082</t>
  </si>
  <si>
    <t>1400008795</t>
  </si>
  <si>
    <t>TDF Télédiffusion de France</t>
  </si>
  <si>
    <t>1400032065</t>
  </si>
  <si>
    <t>1400039212</t>
  </si>
  <si>
    <t>DESPS</t>
  </si>
  <si>
    <t>1400048813</t>
  </si>
  <si>
    <t>1400045722</t>
  </si>
  <si>
    <t>CENTRE DEPART GESTION FONCT PU</t>
  </si>
  <si>
    <t>INEO ES</t>
  </si>
  <si>
    <t>1400002734</t>
  </si>
  <si>
    <t>1400043031</t>
  </si>
  <si>
    <t>1400048604</t>
  </si>
  <si>
    <t>1400046041</t>
  </si>
  <si>
    <t>RPG</t>
  </si>
  <si>
    <t>1400047718</t>
  </si>
  <si>
    <t>GEODIS D&amp;E VAL DE LOIRE OCEAN</t>
  </si>
  <si>
    <t>AUTOROUTE PARIS RHIN RHONE STE</t>
  </si>
  <si>
    <t>1400007813</t>
  </si>
  <si>
    <t>CLERMONT FERRANDAUVERGNE</t>
  </si>
  <si>
    <t>SOCIETE-MISSENARD QUINT B</t>
  </si>
  <si>
    <t>1400047060</t>
  </si>
  <si>
    <t>DERICHEBOURG PROPRETE</t>
  </si>
  <si>
    <t>1400014356</t>
  </si>
  <si>
    <t>ATC FRANCE</t>
  </si>
  <si>
    <t>1400046411</t>
  </si>
  <si>
    <t>1400041259</t>
  </si>
  <si>
    <t>AINTER SERVICES</t>
  </si>
  <si>
    <t>1400043127</t>
  </si>
  <si>
    <t>TDF GROUPE FRANCE TELECOM</t>
  </si>
  <si>
    <t>CANAL PLUS</t>
  </si>
  <si>
    <t>1400044840</t>
  </si>
  <si>
    <t>1400047401</t>
  </si>
  <si>
    <t>1400026932</t>
  </si>
  <si>
    <t>1400023307</t>
  </si>
  <si>
    <t>1400043912</t>
  </si>
  <si>
    <t>1400014910</t>
  </si>
  <si>
    <t>MLA ENERGY - SARL</t>
  </si>
  <si>
    <t>1400015794</t>
  </si>
  <si>
    <t>1400040755</t>
  </si>
  <si>
    <t>1400026643</t>
  </si>
  <si>
    <t>1400040373</t>
  </si>
  <si>
    <t>1400043480</t>
  </si>
  <si>
    <t>1400044126</t>
  </si>
  <si>
    <t>1400042695</t>
  </si>
  <si>
    <t>SUEZ RV OSIS SUD EST</t>
  </si>
  <si>
    <t>1400032439</t>
  </si>
  <si>
    <t>RICHER SEBASTIEN</t>
  </si>
  <si>
    <t>1400040854</t>
  </si>
  <si>
    <t>1400041442</t>
  </si>
  <si>
    <t>1400040219</t>
  </si>
  <si>
    <t>1400040334</t>
  </si>
  <si>
    <t>1400033501</t>
  </si>
  <si>
    <t>ASF</t>
  </si>
  <si>
    <t>1400036782</t>
  </si>
  <si>
    <t>1400042693</t>
  </si>
  <si>
    <t>E2M</t>
  </si>
  <si>
    <t>1400040593</t>
  </si>
  <si>
    <t>TELEM</t>
  </si>
  <si>
    <t>1400020401</t>
  </si>
  <si>
    <t>MAINTENANCE TECHNIQUE OPTIMISE</t>
  </si>
  <si>
    <t>1400043545</t>
  </si>
  <si>
    <t>N° FOURNISSEUR</t>
  </si>
  <si>
    <t>FOURNISSEUR</t>
  </si>
  <si>
    <t>KR</t>
  </si>
  <si>
    <t>1400039497</t>
  </si>
  <si>
    <t>EMI SERVICES</t>
  </si>
  <si>
    <t>1400048607</t>
  </si>
  <si>
    <t>ASSO. UNIES CENTRE EST AVIATIO</t>
  </si>
  <si>
    <t>1400043686</t>
  </si>
  <si>
    <t>INTEGRAL SYSTEME</t>
  </si>
  <si>
    <t>1400046939</t>
  </si>
  <si>
    <t>RIBEIRO ENTREPRISE GENERALE</t>
  </si>
  <si>
    <t>1400048475</t>
  </si>
  <si>
    <t>TEIC SARL</t>
  </si>
  <si>
    <t>1400048965</t>
  </si>
  <si>
    <t>EDOM</t>
  </si>
  <si>
    <t>1800016544</t>
  </si>
  <si>
    <t>ROMAIN ISOLATION</t>
  </si>
  <si>
    <t>SOGNO</t>
  </si>
  <si>
    <t>1800017248</t>
  </si>
  <si>
    <t>ENER-CO</t>
  </si>
  <si>
    <t>1400046694</t>
  </si>
  <si>
    <t>PETIT</t>
  </si>
  <si>
    <t>1800003556</t>
  </si>
  <si>
    <t>GECAPE SUD</t>
  </si>
  <si>
    <t>1400045947</t>
  </si>
  <si>
    <t>NET SOL EXPANSION</t>
  </si>
  <si>
    <t>1400045337</t>
  </si>
  <si>
    <t>PROBAT LYON</t>
  </si>
  <si>
    <t>1400045336</t>
  </si>
  <si>
    <t>QUALI ELEC</t>
  </si>
  <si>
    <t>1400045949</t>
  </si>
  <si>
    <t>CLIMAY</t>
  </si>
  <si>
    <t>1400045940</t>
  </si>
  <si>
    <t>DUTEURTRE</t>
  </si>
  <si>
    <t>1400023455</t>
  </si>
  <si>
    <t>ARSENAL FLUIDES</t>
  </si>
  <si>
    <t>1400038760</t>
  </si>
  <si>
    <t>METALLIANCE INDUSTRIE</t>
  </si>
  <si>
    <t>1400013932</t>
  </si>
  <si>
    <t>ENTREPRISES DIMITRIO FRERES</t>
  </si>
  <si>
    <t>1400038859</t>
  </si>
  <si>
    <t>SOGEDAS</t>
  </si>
  <si>
    <t>1400044634</t>
  </si>
  <si>
    <t>Facture</t>
  </si>
  <si>
    <t>Sous-traitance</t>
  </si>
  <si>
    <t>Somme de Montant total du marché TTC</t>
  </si>
  <si>
    <t>Montant marché</t>
  </si>
  <si>
    <t>500007955</t>
  </si>
  <si>
    <t>500007496</t>
  </si>
  <si>
    <t>ACHAT</t>
  </si>
  <si>
    <t>1400048605</t>
  </si>
  <si>
    <t>ARCHES ETUDES</t>
  </si>
  <si>
    <t>1400031730</t>
  </si>
  <si>
    <t>500007966 | APAVE INFRASTRUCTURES ET CONST</t>
  </si>
  <si>
    <t xml:space="preserve"> </t>
  </si>
  <si>
    <t>Suivi paiements marchés</t>
  </si>
  <si>
    <t>Revision</t>
  </si>
  <si>
    <t>Factures en attentes</t>
  </si>
  <si>
    <t>1400026083</t>
  </si>
  <si>
    <t>CVC_2026-04-SNACE</t>
  </si>
  <si>
    <t xml:space="preserve">AC_NET4_ARA_2025 </t>
  </si>
  <si>
    <t>(Plusieurs éléments)</t>
  </si>
  <si>
    <t xml:space="preserve">ZONE MARCHES Hors travaux - révision de prix + reconduction </t>
  </si>
  <si>
    <t>mars</t>
  </si>
  <si>
    <t>avr</t>
  </si>
  <si>
    <t>mai</t>
  </si>
  <si>
    <t>juin</t>
  </si>
  <si>
    <t>juil</t>
  </si>
  <si>
    <t>août</t>
  </si>
  <si>
    <t>2026</t>
  </si>
  <si>
    <t>Étiquettes de colonnes</t>
  </si>
  <si>
    <t>Ancienneté facture en retard de 30 jours</t>
  </si>
  <si>
    <t>- d'un mois</t>
  </si>
  <si>
    <t>Entre 1 et 3 mois</t>
  </si>
  <si>
    <t>Entre  3 et 6 mois</t>
  </si>
  <si>
    <t>Reste à payer</t>
  </si>
  <si>
    <t>Nombre de factures en attente</t>
  </si>
  <si>
    <t>Delai_Moyen_Paiement</t>
  </si>
  <si>
    <t xml:space="preserve">Délai moyen de paiement en jours </t>
  </si>
  <si>
    <t>Performance service finance</t>
  </si>
  <si>
    <t>GBA ENERGIES</t>
  </si>
  <si>
    <t>1400040774</t>
  </si>
  <si>
    <t>Si date de révision à une fréquence
En mois</t>
  </si>
  <si>
    <t>Nombre de jours période concernée en jours ouvrés</t>
  </si>
  <si>
    <t>Facture à payer par jours par agent</t>
  </si>
  <si>
    <t>Nb agents service finance</t>
  </si>
  <si>
    <t>2024</t>
  </si>
  <si>
    <t>2025</t>
  </si>
  <si>
    <t>janv</t>
  </si>
  <si>
    <t>févr</t>
  </si>
  <si>
    <t>sept</t>
  </si>
  <si>
    <t>oct</t>
  </si>
  <si>
    <t>nov</t>
  </si>
  <si>
    <t>déc</t>
  </si>
  <si>
    <t>à traiter par le SIR/CE</t>
  </si>
  <si>
    <t>Oui</t>
  </si>
  <si>
    <t>ELIS AUVERGNE</t>
  </si>
  <si>
    <t>PRECEPT MEDIA</t>
  </si>
  <si>
    <t>1400006716</t>
  </si>
  <si>
    <t>AXIMA CONCEPT</t>
  </si>
  <si>
    <t>1400047391</t>
  </si>
  <si>
    <t>IDVERDE</t>
  </si>
  <si>
    <t>S N 3 I</t>
  </si>
  <si>
    <t>ILE DE FRANCE MAINTE SERVICE</t>
  </si>
  <si>
    <t>1400039542</t>
  </si>
  <si>
    <t>PRO SERVICES ENVIRONNEMENT</t>
  </si>
  <si>
    <t>SYLEC</t>
  </si>
  <si>
    <t>1400048359</t>
  </si>
  <si>
    <t>STE EXPLOIT. AEROPORT ANNECY M</t>
  </si>
  <si>
    <t>1400042636</t>
  </si>
  <si>
    <t>IDF MAINTENANCE SERVICE - IFMS</t>
  </si>
  <si>
    <t>SINTEGRA SARL</t>
  </si>
  <si>
    <t>1400020435</t>
  </si>
  <si>
    <t>DOME HYGIENE</t>
  </si>
  <si>
    <t>1400039194</t>
  </si>
  <si>
    <t>CHUBB FRANCE</t>
  </si>
  <si>
    <t>1400022058</t>
  </si>
  <si>
    <t>IMMOBILIER CHAVANNE</t>
  </si>
  <si>
    <t>1400043956</t>
  </si>
  <si>
    <t>1400024322</t>
  </si>
  <si>
    <t>DEPLACEMENTS</t>
  </si>
  <si>
    <t>Gestion des risques</t>
  </si>
  <si>
    <t>Nb factures &gt; 30 jours</t>
  </si>
  <si>
    <t>700005151 | FRANCE PROTECTION FOUDRE</t>
  </si>
  <si>
    <t>Sous- traitances travaux</t>
  </si>
  <si>
    <t>Nombre de factures Marché</t>
  </si>
  <si>
    <t>Estimation fact. Totales</t>
  </si>
  <si>
    <t>Part des ZPAI</t>
  </si>
  <si>
    <t>Volume mensuel apr agent</t>
  </si>
  <si>
    <t>Nombre de semaine</t>
  </si>
  <si>
    <t>Volume hebdomadaire apr agent</t>
  </si>
  <si>
    <t>Nombre de mois</t>
  </si>
  <si>
    <t>Révision de prix</t>
  </si>
  <si>
    <t>Suivi tot. des factures marchés</t>
  </si>
  <si>
    <t>améliorations :</t>
  </si>
  <si>
    <t>Pareto sur EJ par % de nombre de facture pour connaitre la répartition</t>
  </si>
  <si>
    <t>% Cumulée</t>
  </si>
  <si>
    <t>Suivi tot. des factures TRAVAUX</t>
  </si>
  <si>
    <t>2024-010-CSTA - 1300202350</t>
  </si>
  <si>
    <t>500007571</t>
  </si>
  <si>
    <t>LANCEMENT Emmanuel</t>
  </si>
  <si>
    <t>1400047624</t>
  </si>
  <si>
    <t>Service exécutant</t>
  </si>
  <si>
    <t>SE33</t>
  </si>
  <si>
    <t>SE18</t>
  </si>
  <si>
    <t>SE53</t>
  </si>
  <si>
    <t>Entre 25 et 30 jours</t>
  </si>
  <si>
    <t>&gt; 30 jours</t>
  </si>
  <si>
    <t xml:space="preserve">SNIA_PAI_FRA_AOO_24-093-MS2 </t>
  </si>
  <si>
    <t>800003420 | ARCHES ETUDES</t>
  </si>
  <si>
    <t>SNIA_PAI_FRA_AOO_24-093-MS2</t>
  </si>
  <si>
    <t>Statut de la facture</t>
  </si>
  <si>
    <t>PAY</t>
  </si>
  <si>
    <t>PES</t>
  </si>
  <si>
    <t>1400042848</t>
  </si>
  <si>
    <t>COM</t>
  </si>
  <si>
    <t>SUS</t>
  </si>
  <si>
    <t>2024-CC-03-SNACE-A4</t>
  </si>
  <si>
    <t>na</t>
  </si>
  <si>
    <t>1400038528</t>
  </si>
  <si>
    <t>1400003158</t>
  </si>
  <si>
    <t>LOCATION</t>
  </si>
  <si>
    <t>1200012810 | LA POSTE</t>
  </si>
  <si>
    <t>1200012811 | LA POSTE</t>
  </si>
  <si>
    <t>1200012812 | LA POSTE</t>
  </si>
  <si>
    <t xml:space="preserve">LA POSTE </t>
  </si>
  <si>
    <t xml:space="preserve">1200012809 | LA POSTE </t>
  </si>
  <si>
    <t>500006525 | ONET SECURITE SYSTEMES</t>
  </si>
  <si>
    <t>1200012809 | LA POSTE</t>
  </si>
  <si>
    <t>Moy. Nb de facture mensuelle</t>
  </si>
  <si>
    <t>SE</t>
  </si>
  <si>
    <t>Nom de service</t>
  </si>
  <si>
    <t>SNA/CE</t>
  </si>
  <si>
    <t>SIR/CE</t>
  </si>
  <si>
    <t>DSAC/CE</t>
  </si>
  <si>
    <t>budget</t>
  </si>
  <si>
    <t>Ae disponible</t>
  </si>
  <si>
    <t>1400024550</t>
  </si>
  <si>
    <t>REXEL France</t>
  </si>
  <si>
    <t>DAE_2023_MAT_ELEC_CHAUFF_PLOMB</t>
  </si>
  <si>
    <t>FREQUENCE</t>
  </si>
  <si>
    <t>500007451 | REXEL France</t>
  </si>
  <si>
    <t>CARBURANT</t>
  </si>
  <si>
    <t>1400040968</t>
  </si>
  <si>
    <t>1400024295</t>
  </si>
  <si>
    <t>2023</t>
  </si>
  <si>
    <t>nb facture COM</t>
  </si>
  <si>
    <t>nb de facture en cours</t>
  </si>
  <si>
    <t>Pareto 50%</t>
  </si>
  <si>
    <t>Montant en attente TTC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</si>
</sst>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#,##0.00\ &quot;€&quot;"/>
    <numFmt numFmtId="165" formatCode="0.0\ %;\-0.0\ %;0.0\ %"/>
    <numFmt numFmtId="166" formatCode="0.0%"/>
    <numFmt numFmtId="167" formatCode="[$-F800]dddd\,\ mmmm\ dd\,\ yyyy"/>
    <numFmt numFmtId="168" formatCode="_-* #,##0.0\ &quot;€&quot;_-;\-* #,##0.0\ &quot;€&quot;_-;_-* &quot;-&quot;??\ &quot;€&quot;_-;_-@_-"/>
    <numFmt numFmtId="169" formatCode="_-* #,##0.0_-;\-* #,##0.0_-;_-* &quot;-&quot;??_-;_-@_-"/>
    <numFmt numFmtId="170" formatCode="_-* #,##0_-;\-* #,##0_-;_-* &quot;-&quot;??_-;_-@_-"/>
    <numFmt numFmtId="171" formatCode="0.0"/>
    <numFmt numFmtId="172" formatCode="_-* #,##0.00\ _€_-;\-* #,##0.00\ _€_-;_-* &quot;-&quot;??\ _€_-;_-@_-"/>
    <numFmt numFmtId="173" formatCode="0\ %;\-0\ %;0\ %"/>
    <numFmt numFmtId="174" formatCode="#,##0.00\ &quot;€&quot;;\-#,##0.00\ &quot;€&quot;;#,##0.00\ &quot;€&quot;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6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3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color theme="1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theme="8" tint="0.79998168889431442"/>
      </top>
      <bottom style="thin">
        <color theme="8" tint="0.79998168889431442"/>
      </bottom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/>
    <xf numFmtId="0" fontId="11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4" fillId="0" borderId="0" applyNumberForma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5" borderId="0" applyNumberFormat="0" applyBorder="0" applyAlignment="0" applyProtection="0"/>
  </cellStyleXfs>
  <cellXfs count="12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4" borderId="0" xfId="3" applyFill="1"/>
    <xf numFmtId="164" fontId="3" fillId="3" borderId="0" xfId="2" applyNumberFormat="1"/>
    <xf numFmtId="164" fontId="2" fillId="2" borderId="0" xfId="1" applyNumberFormat="1"/>
    <xf numFmtId="44" fontId="2" fillId="2" borderId="0" xfId="4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44" fontId="0" fillId="0" borderId="0" xfId="0" applyNumberFormat="1"/>
    <xf numFmtId="166" fontId="2" fillId="2" borderId="0" xfId="1" applyNumberFormat="1"/>
    <xf numFmtId="0" fontId="3" fillId="3" borderId="0" xfId="2" applyAlignment="1">
      <alignment horizontal="center"/>
    </xf>
    <xf numFmtId="0" fontId="5" fillId="0" borderId="0" xfId="6"/>
    <xf numFmtId="14" fontId="5" fillId="0" borderId="0" xfId="6" applyNumberFormat="1" applyAlignment="1">
      <alignment horizontal="center"/>
    </xf>
    <xf numFmtId="1" fontId="4" fillId="0" borderId="0" xfId="6" applyNumberFormat="1" applyFont="1" applyAlignment="1">
      <alignment horizontal="center"/>
    </xf>
    <xf numFmtId="0" fontId="5" fillId="0" borderId="0" xfId="6" applyAlignment="1">
      <alignment horizontal="center"/>
    </xf>
    <xf numFmtId="0" fontId="6" fillId="0" borderId="0" xfId="6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vertical="center"/>
    </xf>
    <xf numFmtId="44" fontId="0" fillId="0" borderId="0" xfId="4" applyFont="1"/>
    <xf numFmtId="44" fontId="0" fillId="0" borderId="0" xfId="4" applyFont="1" applyAlignment="1">
      <alignment horizontal="center" vertical="center"/>
    </xf>
    <xf numFmtId="44" fontId="0" fillId="0" borderId="0" xfId="4" applyFont="1" applyAlignment="1">
      <alignment vertical="center"/>
    </xf>
    <xf numFmtId="9" fontId="0" fillId="0" borderId="0" xfId="0" applyNumberFormat="1"/>
    <xf numFmtId="14" fontId="3" fillId="3" borderId="0" xfId="2" applyNumberFormat="1"/>
    <xf numFmtId="14" fontId="2" fillId="2" borderId="0" xfId="1" applyNumberFormat="1"/>
    <xf numFmtId="0" fontId="2" fillId="2" borderId="0" xfId="1" applyNumberFormat="1"/>
    <xf numFmtId="168" fontId="0" fillId="0" borderId="0" xfId="4" applyNumberFormat="1" applyFont="1"/>
    <xf numFmtId="44" fontId="0" fillId="0" borderId="0" xfId="4" applyFont="1" applyAlignment="1">
      <alignment horizontal="left"/>
    </xf>
    <xf numFmtId="0" fontId="11" fillId="5" borderId="0" xfId="7"/>
    <xf numFmtId="14" fontId="4" fillId="4" borderId="0" xfId="3" applyNumberFormat="1" applyFill="1" applyAlignment="1">
      <alignment vertical="center"/>
    </xf>
    <xf numFmtId="0" fontId="4" fillId="4" borderId="0" xfId="3" applyFill="1" applyAlignment="1">
      <alignment vertical="center" wrapText="1"/>
    </xf>
    <xf numFmtId="4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/>
    <xf numFmtId="7" fontId="0" fillId="0" borderId="0" xfId="0" applyNumberFormat="1" applyAlignment="1">
      <alignment horizontal="center"/>
    </xf>
    <xf numFmtId="7" fontId="2" fillId="8" borderId="0" xfId="10" applyNumberFormat="1" applyAlignment="1">
      <alignment horizontal="center" vertical="center"/>
    </xf>
    <xf numFmtId="0" fontId="0" fillId="0" borderId="0" xfId="0" applyAlignment="1">
      <alignment vertical="center"/>
    </xf>
    <xf numFmtId="0" fontId="15" fillId="7" borderId="4" xfId="9" applyFont="1" applyBorder="1" applyAlignment="1">
      <alignment horizontal="center" vertical="center"/>
    </xf>
    <xf numFmtId="44" fontId="0" fillId="7" borderId="2" xfId="4" applyFont="1" applyFill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4" applyFont="1" applyAlignment="1">
      <alignment horizontal="center"/>
    </xf>
    <xf numFmtId="44" fontId="0" fillId="7" borderId="1" xfId="4" applyFont="1" applyFill="1" applyBorder="1" applyAlignment="1">
      <alignment vertical="center"/>
    </xf>
    <xf numFmtId="7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right"/>
    </xf>
    <xf numFmtId="0" fontId="12" fillId="6" borderId="0" xfId="8" applyFont="1" applyAlignment="1">
      <alignment horizontal="center" vertical="center"/>
    </xf>
    <xf numFmtId="7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4" fontId="0" fillId="0" borderId="0" xfId="0" applyNumberFormat="1"/>
    <xf numFmtId="0" fontId="17" fillId="0" borderId="0" xfId="0" applyFont="1"/>
    <xf numFmtId="0" fontId="18" fillId="0" borderId="0" xfId="0" applyFont="1" applyAlignment="1">
      <alignment horizontal="left"/>
    </xf>
    <xf numFmtId="44" fontId="0" fillId="0" borderId="0" xfId="4" applyFont="1" applyBorder="1"/>
    <xf numFmtId="44" fontId="0" fillId="7" borderId="8" xfId="4" applyFont="1" applyFill="1" applyBorder="1" applyAlignment="1">
      <alignment vertical="center"/>
    </xf>
    <xf numFmtId="0" fontId="15" fillId="7" borderId="3" xfId="9" applyFont="1" applyBorder="1" applyAlignment="1">
      <alignment horizontal="center" vertical="center"/>
    </xf>
    <xf numFmtId="0" fontId="15" fillId="7" borderId="5" xfId="9" applyFont="1" applyBorder="1" applyAlignment="1">
      <alignment horizontal="center" vertical="center"/>
    </xf>
    <xf numFmtId="44" fontId="0" fillId="0" borderId="6" xfId="4" applyFont="1" applyBorder="1" applyAlignment="1">
      <alignment horizontal="center"/>
    </xf>
    <xf numFmtId="44" fontId="0" fillId="0" borderId="7" xfId="4" applyFont="1" applyBorder="1" applyAlignment="1">
      <alignment horizontal="center"/>
    </xf>
    <xf numFmtId="0" fontId="3" fillId="3" borderId="0" xfId="2" applyAlignment="1">
      <alignment horizontal="center" vertical="center"/>
    </xf>
    <xf numFmtId="44" fontId="2" fillId="2" borderId="0" xfId="1" applyNumberFormat="1" applyAlignment="1">
      <alignment horizontal="center" vertical="center"/>
    </xf>
    <xf numFmtId="44" fontId="0" fillId="7" borderId="2" xfId="4" applyFont="1" applyFill="1" applyBorder="1" applyAlignment="1">
      <alignment vertical="center"/>
    </xf>
    <xf numFmtId="0" fontId="0" fillId="0" borderId="0" xfId="0" applyAlignment="1">
      <alignment horizontal="right"/>
    </xf>
    <xf numFmtId="0" fontId="2" fillId="2" borderId="0" xfId="1" applyAlignment="1">
      <alignment horizontal="center"/>
    </xf>
    <xf numFmtId="0" fontId="18" fillId="0" borderId="0" xfId="0" applyFont="1"/>
    <xf numFmtId="0" fontId="24" fillId="0" borderId="0" xfId="1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0" fillId="0" borderId="0" xfId="0" applyAlignment="1">
      <alignment horizontal="right" vertical="center"/>
    </xf>
    <xf numFmtId="0" fontId="22" fillId="0" borderId="0" xfId="0" applyFont="1" applyAlignment="1">
      <alignment horizontal="right" vertical="center"/>
    </xf>
    <xf numFmtId="167" fontId="23" fillId="0" borderId="0" xfId="0" applyNumberFormat="1" applyFont="1" applyAlignment="1">
      <alignment horizontal="left" vertical="center"/>
    </xf>
    <xf numFmtId="1" fontId="0" fillId="0" borderId="0" xfId="0" applyNumberFormat="1"/>
    <xf numFmtId="14" fontId="0" fillId="0" borderId="0" xfId="0" applyNumberFormat="1" applyAlignment="1">
      <alignment horizontal="left" indent="2"/>
    </xf>
    <xf numFmtId="0" fontId="0" fillId="0" borderId="10" xfId="0" applyBorder="1"/>
    <xf numFmtId="170" fontId="2" fillId="2" borderId="0" xfId="12" applyNumberFormat="1" applyFill="1"/>
    <xf numFmtId="171" fontId="0" fillId="0" borderId="0" xfId="0" applyNumberFormat="1"/>
    <xf numFmtId="164" fontId="3" fillId="3" borderId="0" xfId="2" applyNumberFormat="1" applyAlignment="1">
      <alignment vertical="center"/>
    </xf>
    <xf numFmtId="44" fontId="2" fillId="2" borderId="0" xfId="4" applyFill="1" applyAlignment="1">
      <alignment vertical="center"/>
    </xf>
    <xf numFmtId="170" fontId="2" fillId="2" borderId="0" xfId="12" applyNumberFormat="1" applyFill="1" applyAlignment="1">
      <alignment vertical="center"/>
    </xf>
    <xf numFmtId="169" fontId="2" fillId="2" borderId="0" xfId="12" applyNumberFormat="1" applyFill="1" applyAlignment="1">
      <alignment vertical="center"/>
    </xf>
    <xf numFmtId="164" fontId="3" fillId="3" borderId="0" xfId="2" applyNumberFormat="1" applyAlignment="1">
      <alignment horizontal="left" vertical="center"/>
    </xf>
    <xf numFmtId="170" fontId="2" fillId="2" borderId="0" xfId="12" applyNumberFormat="1" applyFill="1" applyAlignment="1">
      <alignment horizontal="left" vertical="center"/>
    </xf>
    <xf numFmtId="2" fontId="0" fillId="2" borderId="0" xfId="13" applyNumberFormat="1" applyFont="1" applyFill="1" applyAlignment="1">
      <alignment horizontal="left" vertical="center"/>
    </xf>
    <xf numFmtId="172" fontId="2" fillId="2" borderId="0" xfId="12" applyNumberFormat="1" applyFill="1" applyAlignment="1">
      <alignment horizontal="left" vertical="center"/>
    </xf>
    <xf numFmtId="0" fontId="0" fillId="0" borderId="5" xfId="0" pivotButton="1" applyBorder="1"/>
    <xf numFmtId="0" fontId="0" fillId="0" borderId="5" xfId="0" applyBorder="1"/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left" indent="1"/>
    </xf>
    <xf numFmtId="14" fontId="0" fillId="0" borderId="5" xfId="0" applyNumberFormat="1" applyBorder="1" applyAlignment="1">
      <alignment horizontal="left" indent="2"/>
    </xf>
    <xf numFmtId="0" fontId="0" fillId="0" borderId="5" xfId="0" applyBorder="1" applyAlignment="1">
      <alignment horizontal="left" indent="2"/>
    </xf>
    <xf numFmtId="0" fontId="28" fillId="12" borderId="0" xfId="0" applyFont="1" applyFill="1" applyAlignment="1">
      <alignment horizontal="center"/>
    </xf>
    <xf numFmtId="0" fontId="29" fillId="13" borderId="0" xfId="0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0" fontId="3" fillId="3" borderId="0" xfId="2" applyAlignment="1">
      <alignment horizontal="right" vertical="center"/>
    </xf>
    <xf numFmtId="166" fontId="0" fillId="0" borderId="0" xfId="0" applyNumberFormat="1"/>
    <xf numFmtId="0" fontId="30" fillId="0" borderId="0" xfId="0" applyFont="1" applyAlignment="1">
      <alignment vertical="center"/>
    </xf>
    <xf numFmtId="1" fontId="0" fillId="2" borderId="0" xfId="13" applyNumberFormat="1" applyFont="1" applyFill="1" applyAlignment="1">
      <alignment horizontal="left" vertical="center"/>
    </xf>
    <xf numFmtId="0" fontId="0" fillId="0" borderId="11" xfId="0" applyBorder="1" applyAlignment="1">
      <alignment horizontal="left"/>
    </xf>
    <xf numFmtId="0" fontId="3" fillId="6" borderId="0" xfId="0" applyFont="1" applyFill="1"/>
    <xf numFmtId="0" fontId="3" fillId="6" borderId="0" xfId="8"/>
    <xf numFmtId="44" fontId="2" fillId="7" borderId="0" xfId="4" applyFill="1"/>
    <xf numFmtId="173" fontId="0" fillId="0" borderId="0" xfId="0" applyNumberFormat="1"/>
    <xf numFmtId="0" fontId="0" fillId="0" borderId="0" xfId="0" applyAlignment="1">
      <alignment horizontal="left" vertical="center" wrapText="1"/>
    </xf>
    <xf numFmtId="0" fontId="13" fillId="10" borderId="0" xfId="0" applyFont="1" applyFill="1" applyAlignment="1">
      <alignment horizontal="left" vertical="center"/>
    </xf>
    <xf numFmtId="0" fontId="20" fillId="0" borderId="9" xfId="0" applyFont="1" applyBorder="1" applyAlignment="1">
      <alignment horizontal="left" vertical="center"/>
    </xf>
    <xf numFmtId="0" fontId="4" fillId="4" borderId="0" xfId="3" applyFill="1" applyAlignment="1">
      <alignment horizontal="left" vertical="center" wrapText="1"/>
    </xf>
    <xf numFmtId="0" fontId="13" fillId="9" borderId="0" xfId="2" applyFont="1" applyFill="1" applyAlignment="1">
      <alignment horizontal="left" vertical="center"/>
    </xf>
    <xf numFmtId="0" fontId="16" fillId="9" borderId="0" xfId="0" applyFont="1" applyFill="1" applyAlignment="1">
      <alignment horizontal="left" vertical="center"/>
    </xf>
    <xf numFmtId="0" fontId="7" fillId="3" borderId="0" xfId="2" applyFont="1" applyAlignment="1">
      <alignment horizontal="left" vertical="center"/>
    </xf>
    <xf numFmtId="0" fontId="7" fillId="6" borderId="0" xfId="8" applyFont="1" applyAlignment="1">
      <alignment horizontal="left" vertical="center"/>
    </xf>
    <xf numFmtId="0" fontId="9" fillId="3" borderId="0" xfId="2" applyFont="1" applyAlignment="1">
      <alignment horizontal="center" vertical="center"/>
    </xf>
    <xf numFmtId="0" fontId="10" fillId="3" borderId="0" xfId="2" applyFont="1" applyAlignment="1">
      <alignment horizontal="left" vertical="center"/>
    </xf>
    <xf numFmtId="0" fontId="26" fillId="3" borderId="0" xfId="2" applyFont="1" applyAlignment="1">
      <alignment horizontal="center" vertical="center"/>
    </xf>
    <xf numFmtId="0" fontId="26" fillId="11" borderId="0" xfId="2" applyFont="1" applyFill="1" applyAlignment="1">
      <alignment horizontal="center" vertical="center"/>
    </xf>
    <xf numFmtId="0" fontId="27" fillId="3" borderId="0" xfId="2" applyFont="1" applyAlignment="1">
      <alignment horizontal="center" vertical="center"/>
    </xf>
    <xf numFmtId="0" fontId="2" fillId="15" borderId="0" xfId="14" applyAlignment="1">
      <alignment horizontal="left" vertical="center"/>
    </xf>
    <xf numFmtId="0" fontId="26" fillId="16" borderId="0" xfId="2" applyFont="1" applyFill="1" applyAlignment="1">
      <alignment horizontal="center" vertical="center"/>
    </xf>
    <xf numFmtId="0" fontId="9" fillId="14" borderId="0" xfId="2" applyFont="1" applyFill="1" applyAlignment="1">
      <alignment horizontal="center" vertical="center"/>
    </xf>
    <xf numFmtId="174" fontId="0" fillId="0" borderId="0" xfId="0" applyNumberFormat="1"/>
    <xf numFmtId="0" fontId="0" fillId="0" borderId="0" xfId="0" applyNumberFormat="1"/>
    <xf numFmtId="0" fontId="0" fillId="0" borderId="5" xfId="0" applyNumberFormat="1" applyBorder="1"/>
    <xf numFmtId="174" fontId="0" fillId="0" borderId="5" xfId="0" applyNumberFormat="1" applyBorder="1"/>
    <xf numFmtId="174" fontId="3" fillId="6" borderId="0" xfId="0" applyNumberFormat="1" applyFont="1" applyFill="1"/>
    <xf numFmtId="0" fontId="28" fillId="12" borderId="0" xfId="0" applyNumberFormat="1" applyFont="1" applyFill="1" applyAlignment="1">
      <alignment horizontal="center"/>
    </xf>
    <xf numFmtId="0" fontId="29" fillId="13" borderId="0" xfId="0" applyNumberFormat="1" applyFont="1" applyFill="1" applyAlignment="1">
      <alignment horizontal="center"/>
    </xf>
    <xf numFmtId="0" fontId="11" fillId="5" borderId="0" xfId="0" applyNumberFormat="1" applyFont="1" applyFill="1" applyAlignment="1">
      <alignment horizontal="center"/>
    </xf>
  </cellXfs>
  <cellStyles count="15">
    <cellStyle name="40 % - Accent1" xfId="1" builtinId="31"/>
    <cellStyle name="40 % - Accent2" xfId="9" builtinId="35"/>
    <cellStyle name="40 % - Accent5" xfId="14" builtinId="47"/>
    <cellStyle name="60 % - Accent2" xfId="10" builtinId="36"/>
    <cellStyle name="Accent2" xfId="8" builtinId="33"/>
    <cellStyle name="Accent5" xfId="2" builtinId="45"/>
    <cellStyle name="Lien hypertexte" xfId="11" builtinId="8"/>
    <cellStyle name="Milliers" xfId="12" builtinId="3"/>
    <cellStyle name="Monétaire" xfId="4" builtinId="4"/>
    <cellStyle name="Monétaire 2" xfId="5" xr:uid="{CFF29F6F-9F17-433C-B40B-602AF04AD742}"/>
    <cellStyle name="Normal" xfId="0" builtinId="0"/>
    <cellStyle name="Normal 2" xfId="3" xr:uid="{24D28049-7351-44C2-9737-F10E24EC71CD}"/>
    <cellStyle name="Normal 3" xfId="6" xr:uid="{D8B0DD0A-30D5-4F30-AD14-9646728C5A47}"/>
    <cellStyle name="Pourcentage" xfId="13" builtinId="5"/>
    <cellStyle name="Satisfaisant" xfId="7" builtinId="26"/>
  </cellStyles>
  <dxfs count="23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#,##0.00\ &quot;€&quot;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numFmt numFmtId="1" formatCode="0"/>
    </dxf>
    <dxf>
      <alignment horizont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4" formatCode="_-* #,##0.00\ &quot;€&quot;_-;\-* #,##0.00\ &quot;€&quot;_-;_-* &quot;-&quot;??\ &quot;€&quot;_-;_-@_-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z val="15"/>
        <color theme="0"/>
        <name val="Calibri"/>
        <family val="2"/>
        <scheme val="minor"/>
      </font>
    </dxf>
    <dxf>
      <font>
        <name val="72 Condensed"/>
        <family val="2"/>
        <scheme val="none"/>
      </font>
      <fill>
        <patternFill patternType="none">
          <fgColor indexed="64"/>
          <bgColor auto="1"/>
        </patternFill>
      </fill>
    </dxf>
  </dxfs>
  <tableStyles count="2" defaultTableStyle="TableStyleMedium2" defaultPivotStyle="PivotStyleLight16">
    <tableStyle name="Invisible" pivot="0" table="0" count="0" xr9:uid="{8524C60F-62AC-49C3-86C1-0E8E7544011B}"/>
    <tableStyle name="Style de chronologie 1" pivot="0" table="0" count="8" xr9:uid="{4BE5CC56-2CF7-4ECA-B9C3-9BC87A09BBD1}">
      <tableStyleElement type="wholeTable" dxfId="2371"/>
      <tableStyleElement type="headerRow" dxfId="23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4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1" tint="0.499984740745262"/>
          </font>
        </dxf>
        <dxf>
          <font>
            <sz val="10"/>
            <color theme="0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Style de chronologie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55.xml"/><Relationship Id="rId21" Type="http://schemas.openxmlformats.org/officeDocument/2006/relationships/pivotCacheDefinition" Target="pivotCache/pivotCacheDefinition10.xml"/><Relationship Id="rId42" Type="http://schemas.openxmlformats.org/officeDocument/2006/relationships/pivotCacheDefinition" Target="pivotCache/pivotCacheDefinition31.xml"/><Relationship Id="rId63" Type="http://schemas.openxmlformats.org/officeDocument/2006/relationships/customXml" Target="../customXml/item1.xml"/><Relationship Id="rId84" Type="http://schemas.openxmlformats.org/officeDocument/2006/relationships/customXml" Target="../customXml/item22.xml"/><Relationship Id="rId138" Type="http://schemas.openxmlformats.org/officeDocument/2006/relationships/customXml" Target="../customXml/item76.xml"/><Relationship Id="rId107" Type="http://schemas.openxmlformats.org/officeDocument/2006/relationships/customXml" Target="../customXml/item45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21.xml"/><Relationship Id="rId53" Type="http://schemas.openxmlformats.org/officeDocument/2006/relationships/theme" Target="theme/theme1.xml"/><Relationship Id="rId74" Type="http://schemas.openxmlformats.org/officeDocument/2006/relationships/customXml" Target="../customXml/item12.xml"/><Relationship Id="rId128" Type="http://schemas.openxmlformats.org/officeDocument/2006/relationships/customXml" Target="../customXml/item66.xml"/><Relationship Id="rId149" Type="http://schemas.openxmlformats.org/officeDocument/2006/relationships/customXml" Target="../customXml/item87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33.xml"/><Relationship Id="rId22" Type="http://schemas.openxmlformats.org/officeDocument/2006/relationships/pivotCacheDefinition" Target="pivotCache/pivotCacheDefinition11.xml"/><Relationship Id="rId43" Type="http://schemas.openxmlformats.org/officeDocument/2006/relationships/pivotCacheDefinition" Target="pivotCache/pivotCacheDefinition32.xml"/><Relationship Id="rId64" Type="http://schemas.openxmlformats.org/officeDocument/2006/relationships/customXml" Target="../customXml/item2.xml"/><Relationship Id="rId118" Type="http://schemas.openxmlformats.org/officeDocument/2006/relationships/customXml" Target="../customXml/item56.xml"/><Relationship Id="rId139" Type="http://schemas.openxmlformats.org/officeDocument/2006/relationships/customXml" Target="../customXml/item77.xml"/><Relationship Id="rId80" Type="http://schemas.openxmlformats.org/officeDocument/2006/relationships/customXml" Target="../customXml/item18.xml"/><Relationship Id="rId85" Type="http://schemas.openxmlformats.org/officeDocument/2006/relationships/customXml" Target="../customXml/item23.xml"/><Relationship Id="rId150" Type="http://schemas.openxmlformats.org/officeDocument/2006/relationships/customXml" Target="../customXml/item88.xml"/><Relationship Id="rId155" Type="http://schemas.openxmlformats.org/officeDocument/2006/relationships/customXml" Target="../customXml/item9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33" Type="http://schemas.openxmlformats.org/officeDocument/2006/relationships/pivotCacheDefinition" Target="pivotCache/pivotCacheDefinition22.xml"/><Relationship Id="rId38" Type="http://schemas.openxmlformats.org/officeDocument/2006/relationships/pivotCacheDefinition" Target="pivotCache/pivotCacheDefinition27.xml"/><Relationship Id="rId59" Type="http://schemas.microsoft.com/office/2017/06/relationships/rdRichValueStructure" Target="richData/rdrichvaluestructure.xml"/><Relationship Id="rId103" Type="http://schemas.openxmlformats.org/officeDocument/2006/relationships/customXml" Target="../customXml/item41.xml"/><Relationship Id="rId108" Type="http://schemas.openxmlformats.org/officeDocument/2006/relationships/customXml" Target="../customXml/item46.xml"/><Relationship Id="rId124" Type="http://schemas.openxmlformats.org/officeDocument/2006/relationships/customXml" Target="../customXml/item62.xml"/><Relationship Id="rId129" Type="http://schemas.openxmlformats.org/officeDocument/2006/relationships/customXml" Target="../customXml/item67.xml"/><Relationship Id="rId54" Type="http://schemas.openxmlformats.org/officeDocument/2006/relationships/connections" Target="connections.xml"/><Relationship Id="rId70" Type="http://schemas.openxmlformats.org/officeDocument/2006/relationships/customXml" Target="../customXml/item8.xml"/><Relationship Id="rId75" Type="http://schemas.openxmlformats.org/officeDocument/2006/relationships/customXml" Target="../customXml/item13.xml"/><Relationship Id="rId91" Type="http://schemas.openxmlformats.org/officeDocument/2006/relationships/customXml" Target="../customXml/item29.xml"/><Relationship Id="rId96" Type="http://schemas.openxmlformats.org/officeDocument/2006/relationships/customXml" Target="../customXml/item34.xml"/><Relationship Id="rId140" Type="http://schemas.openxmlformats.org/officeDocument/2006/relationships/customXml" Target="../customXml/item78.xml"/><Relationship Id="rId145" Type="http://schemas.openxmlformats.org/officeDocument/2006/relationships/customXml" Target="../customXml/item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12.xml"/><Relationship Id="rId28" Type="http://schemas.openxmlformats.org/officeDocument/2006/relationships/pivotCacheDefinition" Target="pivotCache/pivotCacheDefinition17.xml"/><Relationship Id="rId49" Type="http://schemas.openxmlformats.org/officeDocument/2006/relationships/pivotCacheDefinition" Target="pivotCache/pivotCacheDefinition38.xml"/><Relationship Id="rId114" Type="http://schemas.openxmlformats.org/officeDocument/2006/relationships/customXml" Target="../customXml/item52.xml"/><Relationship Id="rId119" Type="http://schemas.openxmlformats.org/officeDocument/2006/relationships/customXml" Target="../customXml/item57.xml"/><Relationship Id="rId44" Type="http://schemas.openxmlformats.org/officeDocument/2006/relationships/pivotCacheDefinition" Target="pivotCache/pivotCacheDefinition33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3.xml"/><Relationship Id="rId81" Type="http://schemas.openxmlformats.org/officeDocument/2006/relationships/customXml" Target="../customXml/item19.xml"/><Relationship Id="rId86" Type="http://schemas.openxmlformats.org/officeDocument/2006/relationships/customXml" Target="../customXml/item24.xml"/><Relationship Id="rId130" Type="http://schemas.openxmlformats.org/officeDocument/2006/relationships/customXml" Target="../customXml/item68.xml"/><Relationship Id="rId135" Type="http://schemas.openxmlformats.org/officeDocument/2006/relationships/customXml" Target="../customXml/item73.xml"/><Relationship Id="rId151" Type="http://schemas.openxmlformats.org/officeDocument/2006/relationships/customXml" Target="../customXml/item89.xml"/><Relationship Id="rId156" Type="http://schemas.openxmlformats.org/officeDocument/2006/relationships/customXml" Target="../customXml/item94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39" Type="http://schemas.openxmlformats.org/officeDocument/2006/relationships/pivotCacheDefinition" Target="pivotCache/pivotCacheDefinition28.xml"/><Relationship Id="rId109" Type="http://schemas.openxmlformats.org/officeDocument/2006/relationships/customXml" Target="../customXml/item47.xml"/><Relationship Id="rId34" Type="http://schemas.openxmlformats.org/officeDocument/2006/relationships/pivotCacheDefinition" Target="pivotCache/pivotCacheDefinition23.xml"/><Relationship Id="rId50" Type="http://schemas.microsoft.com/office/2007/relationships/slicerCache" Target="slicerCaches/slicerCache1.xml"/><Relationship Id="rId55" Type="http://schemas.openxmlformats.org/officeDocument/2006/relationships/styles" Target="styles.xml"/><Relationship Id="rId76" Type="http://schemas.openxmlformats.org/officeDocument/2006/relationships/customXml" Target="../customXml/item14.xml"/><Relationship Id="rId97" Type="http://schemas.openxmlformats.org/officeDocument/2006/relationships/customXml" Target="../customXml/item35.xml"/><Relationship Id="rId104" Type="http://schemas.openxmlformats.org/officeDocument/2006/relationships/customXml" Target="../customXml/item42.xml"/><Relationship Id="rId120" Type="http://schemas.openxmlformats.org/officeDocument/2006/relationships/customXml" Target="../customXml/item58.xml"/><Relationship Id="rId125" Type="http://schemas.openxmlformats.org/officeDocument/2006/relationships/customXml" Target="../customXml/item63.xml"/><Relationship Id="rId141" Type="http://schemas.openxmlformats.org/officeDocument/2006/relationships/customXml" Target="../customXml/item79.xml"/><Relationship Id="rId146" Type="http://schemas.openxmlformats.org/officeDocument/2006/relationships/customXml" Target="../customXml/item84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9.xml"/><Relationship Id="rId92" Type="http://schemas.openxmlformats.org/officeDocument/2006/relationships/customXml" Target="../customXml/item30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8.xml"/><Relationship Id="rId24" Type="http://schemas.openxmlformats.org/officeDocument/2006/relationships/pivotCacheDefinition" Target="pivotCache/pivotCacheDefinition13.xml"/><Relationship Id="rId40" Type="http://schemas.openxmlformats.org/officeDocument/2006/relationships/pivotCacheDefinition" Target="pivotCache/pivotCacheDefinition29.xml"/><Relationship Id="rId45" Type="http://schemas.openxmlformats.org/officeDocument/2006/relationships/pivotCacheDefinition" Target="pivotCache/pivotCacheDefinition34.xml"/><Relationship Id="rId66" Type="http://schemas.openxmlformats.org/officeDocument/2006/relationships/customXml" Target="../customXml/item4.xml"/><Relationship Id="rId87" Type="http://schemas.openxmlformats.org/officeDocument/2006/relationships/customXml" Target="../customXml/item25.xml"/><Relationship Id="rId110" Type="http://schemas.openxmlformats.org/officeDocument/2006/relationships/customXml" Target="../customXml/item48.xml"/><Relationship Id="rId115" Type="http://schemas.openxmlformats.org/officeDocument/2006/relationships/customXml" Target="../customXml/item53.xml"/><Relationship Id="rId131" Type="http://schemas.openxmlformats.org/officeDocument/2006/relationships/customXml" Target="../customXml/item69.xml"/><Relationship Id="rId136" Type="http://schemas.openxmlformats.org/officeDocument/2006/relationships/customXml" Target="../customXml/item74.xml"/><Relationship Id="rId157" Type="http://schemas.microsoft.com/office/2006/relationships/vbaProject" Target="vbaProject.bin"/><Relationship Id="rId61" Type="http://schemas.openxmlformats.org/officeDocument/2006/relationships/powerPivotData" Target="model/item.data"/><Relationship Id="rId82" Type="http://schemas.openxmlformats.org/officeDocument/2006/relationships/customXml" Target="../customXml/item20.xml"/><Relationship Id="rId152" Type="http://schemas.openxmlformats.org/officeDocument/2006/relationships/customXml" Target="../customXml/item90.xml"/><Relationship Id="rId19" Type="http://schemas.openxmlformats.org/officeDocument/2006/relationships/pivotCacheDefinition" Target="pivotCache/pivotCacheDefinition8.xml"/><Relationship Id="rId14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19.xml"/><Relationship Id="rId35" Type="http://schemas.openxmlformats.org/officeDocument/2006/relationships/pivotCacheDefinition" Target="pivotCache/pivotCacheDefinition24.xml"/><Relationship Id="rId56" Type="http://schemas.openxmlformats.org/officeDocument/2006/relationships/sharedStrings" Target="sharedStrings.xml"/><Relationship Id="rId77" Type="http://schemas.openxmlformats.org/officeDocument/2006/relationships/customXml" Target="../customXml/item15.xml"/><Relationship Id="rId100" Type="http://schemas.openxmlformats.org/officeDocument/2006/relationships/customXml" Target="../customXml/item38.xml"/><Relationship Id="rId105" Type="http://schemas.openxmlformats.org/officeDocument/2006/relationships/customXml" Target="../customXml/item43.xml"/><Relationship Id="rId126" Type="http://schemas.openxmlformats.org/officeDocument/2006/relationships/customXml" Target="../customXml/item64.xml"/><Relationship Id="rId147" Type="http://schemas.openxmlformats.org/officeDocument/2006/relationships/customXml" Target="../customXml/item85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.xml"/><Relationship Id="rId72" Type="http://schemas.openxmlformats.org/officeDocument/2006/relationships/customXml" Target="../customXml/item10.xml"/><Relationship Id="rId93" Type="http://schemas.openxmlformats.org/officeDocument/2006/relationships/customXml" Target="../customXml/item31.xml"/><Relationship Id="rId98" Type="http://schemas.openxmlformats.org/officeDocument/2006/relationships/customXml" Target="../customXml/item36.xml"/><Relationship Id="rId121" Type="http://schemas.openxmlformats.org/officeDocument/2006/relationships/customXml" Target="../customXml/item59.xml"/><Relationship Id="rId142" Type="http://schemas.openxmlformats.org/officeDocument/2006/relationships/customXml" Target="../customXml/item80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4.xml"/><Relationship Id="rId46" Type="http://schemas.openxmlformats.org/officeDocument/2006/relationships/pivotCacheDefinition" Target="pivotCache/pivotCacheDefinition35.xml"/><Relationship Id="rId67" Type="http://schemas.openxmlformats.org/officeDocument/2006/relationships/customXml" Target="../customXml/item5.xml"/><Relationship Id="rId116" Type="http://schemas.openxmlformats.org/officeDocument/2006/relationships/customXml" Target="../customXml/item54.xml"/><Relationship Id="rId137" Type="http://schemas.openxmlformats.org/officeDocument/2006/relationships/customXml" Target="../customXml/item75.xml"/><Relationship Id="rId20" Type="http://schemas.openxmlformats.org/officeDocument/2006/relationships/pivotCacheDefinition" Target="pivotCache/pivotCacheDefinition9.xml"/><Relationship Id="rId41" Type="http://schemas.openxmlformats.org/officeDocument/2006/relationships/pivotCacheDefinition" Target="pivotCache/pivotCacheDefinition30.xml"/><Relationship Id="rId62" Type="http://schemas.openxmlformats.org/officeDocument/2006/relationships/calcChain" Target="calcChain.xml"/><Relationship Id="rId83" Type="http://schemas.openxmlformats.org/officeDocument/2006/relationships/customXml" Target="../customXml/item21.xml"/><Relationship Id="rId88" Type="http://schemas.openxmlformats.org/officeDocument/2006/relationships/customXml" Target="../customXml/item26.xml"/><Relationship Id="rId111" Type="http://schemas.openxmlformats.org/officeDocument/2006/relationships/customXml" Target="../customXml/item49.xml"/><Relationship Id="rId132" Type="http://schemas.openxmlformats.org/officeDocument/2006/relationships/customXml" Target="../customXml/item70.xml"/><Relationship Id="rId153" Type="http://schemas.openxmlformats.org/officeDocument/2006/relationships/customXml" Target="../customXml/item91.xml"/><Relationship Id="rId15" Type="http://schemas.openxmlformats.org/officeDocument/2006/relationships/pivotCacheDefinition" Target="pivotCache/pivotCacheDefinition4.xml"/><Relationship Id="rId36" Type="http://schemas.openxmlformats.org/officeDocument/2006/relationships/pivotCacheDefinition" Target="pivotCache/pivotCacheDefinition25.xml"/><Relationship Id="rId57" Type="http://schemas.openxmlformats.org/officeDocument/2006/relationships/sheetMetadata" Target="metadata.xml"/><Relationship Id="rId106" Type="http://schemas.openxmlformats.org/officeDocument/2006/relationships/customXml" Target="../customXml/item44.xml"/><Relationship Id="rId127" Type="http://schemas.openxmlformats.org/officeDocument/2006/relationships/customXml" Target="../customXml/item65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20.xml"/><Relationship Id="rId52" Type="http://schemas.microsoft.com/office/2007/relationships/slicerCache" Target="slicerCaches/slicerCache3.xml"/><Relationship Id="rId73" Type="http://schemas.openxmlformats.org/officeDocument/2006/relationships/customXml" Target="../customXml/item11.xml"/><Relationship Id="rId78" Type="http://schemas.openxmlformats.org/officeDocument/2006/relationships/customXml" Target="../customXml/item16.xml"/><Relationship Id="rId94" Type="http://schemas.openxmlformats.org/officeDocument/2006/relationships/customXml" Target="../customXml/item32.xml"/><Relationship Id="rId99" Type="http://schemas.openxmlformats.org/officeDocument/2006/relationships/customXml" Target="../customXml/item37.xml"/><Relationship Id="rId101" Type="http://schemas.openxmlformats.org/officeDocument/2006/relationships/customXml" Target="../customXml/item39.xml"/><Relationship Id="rId122" Type="http://schemas.openxmlformats.org/officeDocument/2006/relationships/customXml" Target="../customXml/item60.xml"/><Relationship Id="rId143" Type="http://schemas.openxmlformats.org/officeDocument/2006/relationships/customXml" Target="../customXml/item81.xml"/><Relationship Id="rId148" Type="http://schemas.openxmlformats.org/officeDocument/2006/relationships/customXml" Target="../customXml/item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pivotCacheDefinition" Target="pivotCache/pivotCacheDefinition15.xml"/><Relationship Id="rId47" Type="http://schemas.openxmlformats.org/officeDocument/2006/relationships/pivotCacheDefinition" Target="pivotCache/pivotCacheDefinition36.xml"/><Relationship Id="rId68" Type="http://schemas.openxmlformats.org/officeDocument/2006/relationships/customXml" Target="../customXml/item6.xml"/><Relationship Id="rId89" Type="http://schemas.openxmlformats.org/officeDocument/2006/relationships/customXml" Target="../customXml/item27.xml"/><Relationship Id="rId112" Type="http://schemas.openxmlformats.org/officeDocument/2006/relationships/customXml" Target="../customXml/item50.xml"/><Relationship Id="rId133" Type="http://schemas.openxmlformats.org/officeDocument/2006/relationships/customXml" Target="../customXml/item71.xml"/><Relationship Id="rId154" Type="http://schemas.openxmlformats.org/officeDocument/2006/relationships/customXml" Target="../customXml/item92.xml"/><Relationship Id="rId16" Type="http://schemas.openxmlformats.org/officeDocument/2006/relationships/pivotCacheDefinition" Target="pivotCache/pivotCacheDefinition5.xml"/><Relationship Id="rId37" Type="http://schemas.openxmlformats.org/officeDocument/2006/relationships/pivotCacheDefinition" Target="pivotCache/pivotCacheDefinition26.xml"/><Relationship Id="rId58" Type="http://schemas.microsoft.com/office/2017/06/relationships/rdRichValue" Target="richData/rdrichvalue.xml"/><Relationship Id="rId79" Type="http://schemas.openxmlformats.org/officeDocument/2006/relationships/customXml" Target="../customXml/item17.xml"/><Relationship Id="rId102" Type="http://schemas.openxmlformats.org/officeDocument/2006/relationships/customXml" Target="../customXml/item40.xml"/><Relationship Id="rId123" Type="http://schemas.openxmlformats.org/officeDocument/2006/relationships/customXml" Target="../customXml/item61.xml"/><Relationship Id="rId144" Type="http://schemas.openxmlformats.org/officeDocument/2006/relationships/customXml" Target="../customXml/item82.xml"/><Relationship Id="rId90" Type="http://schemas.openxmlformats.org/officeDocument/2006/relationships/customXml" Target="../customXml/item28.xml"/><Relationship Id="rId27" Type="http://schemas.openxmlformats.org/officeDocument/2006/relationships/pivotCacheDefinition" Target="pivotCache/pivotCacheDefinition16.xml"/><Relationship Id="rId48" Type="http://schemas.openxmlformats.org/officeDocument/2006/relationships/pivotCacheDefinition" Target="pivotCache/pivotCacheDefinition37.xml"/><Relationship Id="rId69" Type="http://schemas.openxmlformats.org/officeDocument/2006/relationships/customXml" Target="../customXml/item7.xml"/><Relationship Id="rId113" Type="http://schemas.openxmlformats.org/officeDocument/2006/relationships/customXml" Target="../customXml/item51.xml"/><Relationship Id="rId134" Type="http://schemas.openxmlformats.org/officeDocument/2006/relationships/customXml" Target="../customXml/item7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</c:pivotFmt>
      <c:pivotFmt>
        <c:idx val="23"/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</c:pivotFmt>
      <c:pivotFmt>
        <c:idx val="40"/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</c:pivotFmt>
      <c:pivotFmt>
        <c:idx val="45"/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602444882516302"/>
          <c:y val="6.4317031542280398E-2"/>
          <c:w val="0.77291718414170796"/>
          <c:h val="0.9028015947725406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CALCULATIONS!$C$37</c:f>
              <c:strCache>
                <c:ptCount val="1"/>
                <c:pt idx="0">
                  <c:v>AE consommés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CALCULATIONS!$B$38:$B$55</c:f>
              <c:multiLvlStrCache>
                <c:ptCount val="10"/>
                <c:lvl>
                  <c:pt idx="0">
                    <c:v>300015154</c:v>
                  </c:pt>
                  <c:pt idx="1">
                    <c:v>300015677</c:v>
                  </c:pt>
                  <c:pt idx="2">
                    <c:v>500007964</c:v>
                  </c:pt>
                  <c:pt idx="3">
                    <c:v>500007966</c:v>
                  </c:pt>
                  <c:pt idx="4">
                    <c:v>300015455</c:v>
                  </c:pt>
                  <c:pt idx="5">
                    <c:v>300016799</c:v>
                  </c:pt>
                  <c:pt idx="6">
                    <c:v>800003420</c:v>
                  </c:pt>
                  <c:pt idx="7">
                    <c:v>300016296</c:v>
                  </c:pt>
                  <c:pt idx="8">
                    <c:v>300016295</c:v>
                  </c:pt>
                  <c:pt idx="9">
                    <c:v>700005470</c:v>
                  </c:pt>
                </c:lvl>
                <c:lvl>
                  <c:pt idx="0">
                    <c:v>SOCOTEC REUNION</c:v>
                  </c:pt>
                  <c:pt idx="1">
                    <c:v>BUREAU VERITAS CONSTRUCTION</c:v>
                  </c:pt>
                  <c:pt idx="2">
                    <c:v>APAVE INFRASTRUCTURES ET CONST</c:v>
                  </c:pt>
                  <c:pt idx="4">
                    <c:v>QUALICONSULT</c:v>
                  </c:pt>
                  <c:pt idx="6">
                    <c:v>ARCHES ETUDES</c:v>
                  </c:pt>
                  <c:pt idx="7">
                    <c:v>TENBO CONSTRUCTION</c:v>
                  </c:pt>
                  <c:pt idx="8">
                    <c:v>NEWCLIM</c:v>
                  </c:pt>
                  <c:pt idx="9">
                    <c:v>ISOLA RHONE-ALPES</c:v>
                  </c:pt>
                </c:lvl>
              </c:multiLvlStrCache>
            </c:multiLvlStrRef>
          </c:cat>
          <c:val>
            <c:numRef>
              <c:f>CALCULATIONS!$C$38:$C$55</c:f>
              <c:numCache>
                <c:formatCode>#\ ##0.00\ "€";\-#\ ##0.00\ "€";#\ ##0.00\ "€"</c:formatCode>
                <c:ptCount val="10"/>
                <c:pt idx="2">
                  <c:v>2501.06</c:v>
                </c:pt>
                <c:pt idx="4">
                  <c:v>16458</c:v>
                </c:pt>
                <c:pt idx="6">
                  <c:v>31698</c:v>
                </c:pt>
                <c:pt idx="7">
                  <c:v>63937.22</c:v>
                </c:pt>
                <c:pt idx="8">
                  <c:v>70399.199999999997</c:v>
                </c:pt>
                <c:pt idx="9">
                  <c:v>306899.46999999997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1B-4893-AFE0-C1556D923282}"/>
            </c:ext>
          </c:extLst>
        </c:ser>
        <c:ser>
          <c:idx val="1"/>
          <c:order val="1"/>
          <c:tx>
            <c:strRef>
              <c:f>CALCULATIONS!$D$37</c:f>
              <c:strCache>
                <c:ptCount val="1"/>
                <c:pt idx="0">
                  <c:v>AE disponibles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CALCULATIONS!$B$38:$B$55</c:f>
              <c:multiLvlStrCache>
                <c:ptCount val="10"/>
                <c:lvl>
                  <c:pt idx="0">
                    <c:v>300015154</c:v>
                  </c:pt>
                  <c:pt idx="1">
                    <c:v>300015677</c:v>
                  </c:pt>
                  <c:pt idx="2">
                    <c:v>500007964</c:v>
                  </c:pt>
                  <c:pt idx="3">
                    <c:v>500007966</c:v>
                  </c:pt>
                  <c:pt idx="4">
                    <c:v>300015455</c:v>
                  </c:pt>
                  <c:pt idx="5">
                    <c:v>300016799</c:v>
                  </c:pt>
                  <c:pt idx="6">
                    <c:v>800003420</c:v>
                  </c:pt>
                  <c:pt idx="7">
                    <c:v>300016296</c:v>
                  </c:pt>
                  <c:pt idx="8">
                    <c:v>300016295</c:v>
                  </c:pt>
                  <c:pt idx="9">
                    <c:v>700005470</c:v>
                  </c:pt>
                </c:lvl>
                <c:lvl>
                  <c:pt idx="0">
                    <c:v>SOCOTEC REUNION</c:v>
                  </c:pt>
                  <c:pt idx="1">
                    <c:v>BUREAU VERITAS CONSTRUCTION</c:v>
                  </c:pt>
                  <c:pt idx="2">
                    <c:v>APAVE INFRASTRUCTURES ET CONST</c:v>
                  </c:pt>
                  <c:pt idx="4">
                    <c:v>QUALICONSULT</c:v>
                  </c:pt>
                  <c:pt idx="6">
                    <c:v>ARCHES ETUDES</c:v>
                  </c:pt>
                  <c:pt idx="7">
                    <c:v>TENBO CONSTRUCTION</c:v>
                  </c:pt>
                  <c:pt idx="8">
                    <c:v>NEWCLIM</c:v>
                  </c:pt>
                  <c:pt idx="9">
                    <c:v>ISOLA RHONE-ALPES</c:v>
                  </c:pt>
                </c:lvl>
              </c:multiLvlStrCache>
            </c:multiLvlStrRef>
          </c:cat>
          <c:val>
            <c:numRef>
              <c:f>CALCULATIONS!$D$38:$D$55</c:f>
              <c:numCache>
                <c:formatCode>#\ ##0.00\ "€";\-#\ ##0.00\ "€";#\ ##0.00\ "€"</c:formatCode>
                <c:ptCount val="10"/>
                <c:pt idx="0">
                  <c:v>40698</c:v>
                </c:pt>
                <c:pt idx="1">
                  <c:v>16956</c:v>
                </c:pt>
                <c:pt idx="2">
                  <c:v>1.0000000000218279E-2</c:v>
                </c:pt>
                <c:pt idx="3">
                  <c:v>1620</c:v>
                </c:pt>
                <c:pt idx="4">
                  <c:v>16237</c:v>
                </c:pt>
                <c:pt idx="5">
                  <c:v>22074.3</c:v>
                </c:pt>
                <c:pt idx="6">
                  <c:v>15627</c:v>
                </c:pt>
                <c:pt idx="7">
                  <c:v>2206.2799999999988</c:v>
                </c:pt>
                <c:pt idx="8">
                  <c:v>1143.3099999999977</c:v>
                </c:pt>
                <c:pt idx="9">
                  <c:v>54520.130000000005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1B-4893-AFE0-C1556D9232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04734560"/>
        <c:axId val="404738400"/>
      </c:barChart>
      <c:catAx>
        <c:axId val="404734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4738400"/>
        <c:crosses val="autoZero"/>
        <c:auto val="1"/>
        <c:lblAlgn val="r"/>
        <c:lblOffset val="100"/>
        <c:tickLblSkip val="1"/>
        <c:noMultiLvlLbl val="1"/>
      </c:catAx>
      <c:valAx>
        <c:axId val="404738400"/>
        <c:scaling>
          <c:orientation val="minMax"/>
        </c:scaling>
        <c:delete val="1"/>
        <c:axPos val="b"/>
        <c:numFmt formatCode="#\ ##0.00\ &quot;€&quot;;\-#\ ##0.00\ &quot;€&quot;;#\ ##0.00\ &quot;€&quot;" sourceLinked="1"/>
        <c:majorTickMark val="out"/>
        <c:minorTickMark val="none"/>
        <c:tickLblPos val="nextTo"/>
        <c:crossAx val="40473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pa ravancement </c:name>
    <c:fmtId val="3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761156373114741"/>
          <c:y val="0.11010611765205705"/>
          <c:w val="0.70764981774698732"/>
          <c:h val="0.8144913055596149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CALCULATIONS!$AA$35</c:f>
              <c:strCache>
                <c:ptCount val="1"/>
                <c:pt idx="0">
                  <c:v>% avancement financier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CALCULATIONS!$Z$36:$Z$45</c:f>
              <c:strCache>
                <c:ptCount val="10"/>
                <c:pt idx="0">
                  <c:v>300015154 | SOCOTEC REUNION</c:v>
                </c:pt>
                <c:pt idx="1">
                  <c:v>300015677 | BUREAU VERITAS CONSTRUCTION</c:v>
                </c:pt>
                <c:pt idx="2">
                  <c:v>300016799 | QUALICONSULT</c:v>
                </c:pt>
                <c:pt idx="3">
                  <c:v>500007966 | APAVE INFRASTRUCTURES ET CONST</c:v>
                </c:pt>
                <c:pt idx="4">
                  <c:v>300015455 | QUALICONSULT</c:v>
                </c:pt>
                <c:pt idx="5">
                  <c:v>800003420 | ARCHES ETUDES</c:v>
                </c:pt>
                <c:pt idx="6">
                  <c:v>700005470 | ISOLA RHONE-ALPES</c:v>
                </c:pt>
                <c:pt idx="7">
                  <c:v>300016296 | TENBO CONSTRUCTION</c:v>
                </c:pt>
                <c:pt idx="8">
                  <c:v>300016295 | NEWCLIM</c:v>
                </c:pt>
                <c:pt idx="9">
                  <c:v>500007964 | APAVE INFRASTRUCTURES ET CONST</c:v>
                </c:pt>
              </c:strCache>
            </c:strRef>
          </c:cat>
          <c:val>
            <c:numRef>
              <c:f>CALCULATIONS!$AA$36:$AA$45</c:f>
              <c:numCache>
                <c:formatCode>0.0\ %;\-0.0\ %;0.0\ %</c:formatCode>
                <c:ptCount val="10"/>
                <c:pt idx="4">
                  <c:v>0.50337972166998013</c:v>
                </c:pt>
                <c:pt idx="5">
                  <c:v>0.66979397781299521</c:v>
                </c:pt>
                <c:pt idx="6">
                  <c:v>0.84915004609600586</c:v>
                </c:pt>
                <c:pt idx="7">
                  <c:v>0.96664403909681229</c:v>
                </c:pt>
                <c:pt idx="8">
                  <c:v>0.98401915169037268</c:v>
                </c:pt>
                <c:pt idx="9">
                  <c:v>0.99999600171126746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F-48ED-A613-7CFD50E3D7FD}"/>
            </c:ext>
          </c:extLst>
        </c:ser>
        <c:ser>
          <c:idx val="1"/>
          <c:order val="1"/>
          <c:tx>
            <c:strRef>
              <c:f>CALCULATIONS!$AB$35</c:f>
              <c:strCache>
                <c:ptCount val="1"/>
                <c:pt idx="0">
                  <c:v>% avancement temporel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CALCULATIONS!$Z$36:$Z$45</c:f>
              <c:strCache>
                <c:ptCount val="10"/>
                <c:pt idx="0">
                  <c:v>300015154 | SOCOTEC REUNION</c:v>
                </c:pt>
                <c:pt idx="1">
                  <c:v>300015677 | BUREAU VERITAS CONSTRUCTION</c:v>
                </c:pt>
                <c:pt idx="2">
                  <c:v>300016799 | QUALICONSULT</c:v>
                </c:pt>
                <c:pt idx="3">
                  <c:v>500007966 | APAVE INFRASTRUCTURES ET CONST</c:v>
                </c:pt>
                <c:pt idx="4">
                  <c:v>300015455 | QUALICONSULT</c:v>
                </c:pt>
                <c:pt idx="5">
                  <c:v>800003420 | ARCHES ETUDES</c:v>
                </c:pt>
                <c:pt idx="6">
                  <c:v>700005470 | ISOLA RHONE-ALPES</c:v>
                </c:pt>
                <c:pt idx="7">
                  <c:v>300016296 | TENBO CONSTRUCTION</c:v>
                </c:pt>
                <c:pt idx="8">
                  <c:v>300016295 | NEWCLIM</c:v>
                </c:pt>
                <c:pt idx="9">
                  <c:v>500007964 | APAVE INFRASTRUCTURES ET CONST</c:v>
                </c:pt>
              </c:strCache>
            </c:strRef>
          </c:cat>
          <c:val>
            <c:numRef>
              <c:f>CALCULATIONS!$AB$36:$AB$45</c:f>
              <c:numCache>
                <c:formatCode>0.0\ %;\-0.0\ %;0.0\ %</c:formatCode>
                <c:ptCount val="10"/>
                <c:pt idx="0">
                  <c:v>0.43899895724713245</c:v>
                </c:pt>
                <c:pt idx="1">
                  <c:v>0.38108882521489973</c:v>
                </c:pt>
                <c:pt idx="2">
                  <c:v>2.2255192878338281E-2</c:v>
                </c:pt>
                <c:pt idx="3">
                  <c:v>0.87909319899244331</c:v>
                </c:pt>
                <c:pt idx="4">
                  <c:v>0.42013422818791946</c:v>
                </c:pt>
                <c:pt idx="5">
                  <c:v>0.40957446808510639</c:v>
                </c:pt>
                <c:pt idx="6">
                  <c:v>0.88429752066115708</c:v>
                </c:pt>
                <c:pt idx="7">
                  <c:v>0.70136986301369864</c:v>
                </c:pt>
                <c:pt idx="8">
                  <c:v>0.66253869969040247</c:v>
                </c:pt>
                <c:pt idx="9">
                  <c:v>0.90940288263555247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F-48ED-A613-7CFD50E3D7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1"/>
        <c:axId val="1007708127"/>
        <c:axId val="1007699007"/>
      </c:barChart>
      <c:catAx>
        <c:axId val="10077081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7699007"/>
        <c:crosses val="autoZero"/>
        <c:auto val="1"/>
        <c:lblAlgn val="r"/>
        <c:lblOffset val="100"/>
        <c:noMultiLvlLbl val="1"/>
      </c:catAx>
      <c:valAx>
        <c:axId val="1007699007"/>
        <c:scaling>
          <c:orientation val="minMax"/>
        </c:scaling>
        <c:delete val="0"/>
        <c:axPos val="b"/>
        <c:numFmt formatCode="0.0\ %;\-0.0\ %;0.0\ 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770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par taux d'engagement</c:name>
    <c:fmtId val="3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CALCULATIONS!$X$35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CALCULATIONS!$W$36:$W$41</c:f>
              <c:strCache>
                <c:ptCount val="6"/>
                <c:pt idx="0">
                  <c:v>300015455</c:v>
                </c:pt>
                <c:pt idx="1">
                  <c:v>800003420</c:v>
                </c:pt>
                <c:pt idx="2">
                  <c:v>700005470</c:v>
                </c:pt>
                <c:pt idx="3">
                  <c:v>300016296</c:v>
                </c:pt>
                <c:pt idx="4">
                  <c:v>300016295</c:v>
                </c:pt>
                <c:pt idx="5">
                  <c:v>500007964</c:v>
                </c:pt>
              </c:strCache>
            </c:strRef>
          </c:cat>
          <c:val>
            <c:numRef>
              <c:f>CALCULATIONS!$X$36:$X$41</c:f>
              <c:numCache>
                <c:formatCode>0.0\ %;\-0.0\ %;0.0\ %</c:formatCode>
                <c:ptCount val="6"/>
                <c:pt idx="0">
                  <c:v>0.50337972166998013</c:v>
                </c:pt>
                <c:pt idx="1">
                  <c:v>0.66979397781299521</c:v>
                </c:pt>
                <c:pt idx="2">
                  <c:v>0.84915004609600586</c:v>
                </c:pt>
                <c:pt idx="3">
                  <c:v>0.96664403909681229</c:v>
                </c:pt>
                <c:pt idx="4">
                  <c:v>0.98401915169037268</c:v>
                </c:pt>
                <c:pt idx="5">
                  <c:v>0.99999600171126746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C-444B-8326-D1ECD625A3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2972832"/>
        <c:axId val="1262973312"/>
      </c:barChart>
      <c:catAx>
        <c:axId val="1262972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2973312"/>
        <c:crosses val="autoZero"/>
        <c:auto val="1"/>
        <c:lblAlgn val="ctr"/>
        <c:lblOffset val="100"/>
        <c:noMultiLvlLbl val="0"/>
      </c:catAx>
      <c:valAx>
        <c:axId val="1262973312"/>
        <c:scaling>
          <c:orientation val="minMax"/>
        </c:scaling>
        <c:delete val="1"/>
        <c:axPos val="b"/>
        <c:numFmt formatCode="0.0\ %;\-0.0\ %;0.0\ %" sourceLinked="1"/>
        <c:majorTickMark val="none"/>
        <c:minorTickMark val="none"/>
        <c:tickLblPos val="nextTo"/>
        <c:crossAx val="12629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[2026_pilotage_marché.xlsm]CALCULATIONS!Date de fin de marché travaux</c:name>
    <c:fmtId val="4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970906830324312"/>
          <c:y val="4.499651333388089E-2"/>
          <c:w val="0.78036423573897418"/>
          <c:h val="0.9100069733322382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CALCULATIONS!$AH$35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CALCULATIONS!$AG$36:$AG$45</c:f>
              <c:strCache>
                <c:ptCount val="10"/>
                <c:pt idx="0">
                  <c:v>300016799</c:v>
                </c:pt>
                <c:pt idx="1">
                  <c:v>300015154</c:v>
                </c:pt>
                <c:pt idx="2">
                  <c:v>300015677</c:v>
                </c:pt>
                <c:pt idx="3">
                  <c:v>300015455</c:v>
                </c:pt>
                <c:pt idx="4">
                  <c:v>800003420</c:v>
                </c:pt>
                <c:pt idx="5">
                  <c:v>500007966</c:v>
                </c:pt>
                <c:pt idx="6">
                  <c:v>500007964</c:v>
                </c:pt>
                <c:pt idx="7">
                  <c:v>300016295</c:v>
                </c:pt>
                <c:pt idx="8">
                  <c:v>300016296</c:v>
                </c:pt>
                <c:pt idx="9">
                  <c:v>700005470</c:v>
                </c:pt>
              </c:strCache>
            </c:strRef>
          </c:cat>
          <c:val>
            <c:numRef>
              <c:f>CALCULATIONS!$AH$36:$AH$45</c:f>
              <c:numCache>
                <c:formatCode>0</c:formatCode>
                <c:ptCount val="10"/>
                <c:pt idx="0">
                  <c:v>1318</c:v>
                </c:pt>
                <c:pt idx="1">
                  <c:v>1076</c:v>
                </c:pt>
                <c:pt idx="2">
                  <c:v>864</c:v>
                </c:pt>
                <c:pt idx="3">
                  <c:v>864</c:v>
                </c:pt>
                <c:pt idx="4">
                  <c:v>222</c:v>
                </c:pt>
                <c:pt idx="5">
                  <c:v>192</c:v>
                </c:pt>
                <c:pt idx="6">
                  <c:v>132</c:v>
                </c:pt>
                <c:pt idx="7">
                  <c:v>109</c:v>
                </c:pt>
                <c:pt idx="8">
                  <c:v>109</c:v>
                </c:pt>
                <c:pt idx="9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6-46D2-8C51-33A6D28831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32617728"/>
        <c:axId val="2032611008"/>
      </c:barChart>
      <c:catAx>
        <c:axId val="2032617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2611008"/>
        <c:crosses val="autoZero"/>
        <c:auto val="1"/>
        <c:lblAlgn val="ctr"/>
        <c:lblOffset val="100"/>
        <c:noMultiLvlLbl val="0"/>
      </c:catAx>
      <c:valAx>
        <c:axId val="203261100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03261772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AE 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3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7284412426437829E-2"/>
          <c:y val="0"/>
          <c:w val="0.81717516220718422"/>
          <c:h val="0.965903599362818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CALCULATIONS!$H$6</c:f>
              <c:strCache>
                <c:ptCount val="1"/>
                <c:pt idx="0">
                  <c:v>AE consommés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CALCULATIONS!$H$7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CALCULATIONS!$H$7</c:f>
              <c:numCache>
                <c:formatCode>#\ ##0.00\ "€";\-#\ ##0.00\ "€";#\ ##0.00\ "€"</c:formatCode>
                <c:ptCount val="1"/>
                <c:pt idx="0">
                  <c:v>491892.95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9-49C4-A008-CC302E5D5972}"/>
            </c:ext>
          </c:extLst>
        </c:ser>
        <c:ser>
          <c:idx val="1"/>
          <c:order val="1"/>
          <c:tx>
            <c:strRef>
              <c:f>CALCULATIONS!$I$6</c:f>
              <c:strCache>
                <c:ptCount val="1"/>
                <c:pt idx="0">
                  <c:v>AE disponibles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CALCULATIONS!$H$7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CALCULATIONS!$I$7</c:f>
              <c:numCache>
                <c:formatCode>#\ ##0.00\ "€";\-#\ ##0.00\ "€";#\ ##0.00\ "€"</c:formatCode>
                <c:ptCount val="1"/>
                <c:pt idx="0">
                  <c:v>171082.02999999997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A-41EF-B52B-AEA2A0E85D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1"/>
        <c:overlap val="100"/>
        <c:axId val="1431949599"/>
        <c:axId val="1431950079"/>
      </c:barChart>
      <c:catAx>
        <c:axId val="143194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31950079"/>
        <c:crosses val="autoZero"/>
        <c:auto val="1"/>
        <c:lblAlgn val="ctr"/>
        <c:lblOffset val="100"/>
        <c:noMultiLvlLbl val="0"/>
      </c:catAx>
      <c:valAx>
        <c:axId val="1431950079"/>
        <c:scaling>
          <c:orientation val="minMax"/>
        </c:scaling>
        <c:delete val="1"/>
        <c:axPos val="b"/>
        <c:numFmt formatCode="#\ ##0.00\ &quot;€&quot;;\-#\ ##0.00\ &quot;€&quot;;#\ ##0.00\ &quot;€&quot;" sourceLinked="1"/>
        <c:majorTickMark val="none"/>
        <c:minorTickMark val="none"/>
        <c:tickLblPos val="nextTo"/>
        <c:crossAx val="14319495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montant péys </c:name>
    <c:fmtId val="12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174589991023862E-2"/>
          <c:y val="3.6858033692588353E-2"/>
          <c:w val="0.96495407842835723"/>
          <c:h val="0.609245265252351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CALCULATIONS!$Q$31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CALCULATIONS!$P$32:$P$48</c:f>
              <c:multiLvlStrCache>
                <c:ptCount val="8"/>
                <c:lvl>
                  <c:pt idx="0">
                    <c:v>19/05/2026</c:v>
                  </c:pt>
                  <c:pt idx="1">
                    <c:v>10/08/2026</c:v>
                  </c:pt>
                  <c:pt idx="2">
                    <c:v>11/05/2026</c:v>
                  </c:pt>
                  <c:pt idx="3">
                    <c:v>15/12/2025</c:v>
                  </c:pt>
                  <c:pt idx="4">
                    <c:v>21/07/2026</c:v>
                  </c:pt>
                  <c:pt idx="5">
                    <c:v>29/05/2026</c:v>
                  </c:pt>
                  <c:pt idx="6">
                    <c:v>24/06/2026</c:v>
                  </c:pt>
                  <c:pt idx="7">
                    <c:v>10/08/2026</c:v>
                  </c:pt>
                </c:lvl>
                <c:lvl>
                  <c:pt idx="0">
                    <c:v>500007964</c:v>
                  </c:pt>
                  <c:pt idx="2">
                    <c:v>300016295</c:v>
                  </c:pt>
                  <c:pt idx="3">
                    <c:v>300015455</c:v>
                  </c:pt>
                  <c:pt idx="5">
                    <c:v>300016296</c:v>
                  </c:pt>
                </c:lvl>
                <c:lvl>
                  <c:pt idx="0">
                    <c:v>APAVE INFRASTRUCTURES ET CONST</c:v>
                  </c:pt>
                  <c:pt idx="2">
                    <c:v>NEWCLIM</c:v>
                  </c:pt>
                  <c:pt idx="3">
                    <c:v>QUALICONSULT</c:v>
                  </c:pt>
                  <c:pt idx="5">
                    <c:v>TENBO CONSTRUCTION</c:v>
                  </c:pt>
                </c:lvl>
              </c:multiLvlStrCache>
            </c:multiLvlStrRef>
          </c:cat>
          <c:val>
            <c:numRef>
              <c:f>CALCULATIONS!$Q$32:$Q$48</c:f>
              <c:numCache>
                <c:formatCode>#\ ##0.00\ "€";\-#\ ##0.00\ "€";#\ ##0.00\ "€"</c:formatCode>
                <c:ptCount val="8"/>
                <c:pt idx="0">
                  <c:v>377.76</c:v>
                </c:pt>
                <c:pt idx="1">
                  <c:v>2123.3000000000002</c:v>
                </c:pt>
                <c:pt idx="2">
                  <c:v>47494.559999999998</c:v>
                </c:pt>
                <c:pt idx="3">
                  <c:v>6708</c:v>
                </c:pt>
                <c:pt idx="4">
                  <c:v>9750</c:v>
                </c:pt>
                <c:pt idx="5">
                  <c:v>14952.54</c:v>
                </c:pt>
                <c:pt idx="6">
                  <c:v>11702.38</c:v>
                </c:pt>
                <c:pt idx="7">
                  <c:v>37282.300000000003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6-4088-B2E1-82A512B03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47680880"/>
        <c:axId val="647665040"/>
      </c:barChart>
      <c:catAx>
        <c:axId val="64768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7665040"/>
        <c:crosses val="autoZero"/>
        <c:auto val="1"/>
        <c:lblAlgn val="ctr"/>
        <c:lblOffset val="100"/>
        <c:noMultiLvlLbl val="0"/>
      </c:catAx>
      <c:valAx>
        <c:axId val="647665040"/>
        <c:scaling>
          <c:orientation val="minMax"/>
        </c:scaling>
        <c:delete val="1"/>
        <c:axPos val="l"/>
        <c:numFmt formatCode="#\ ##0.00\ &quot;€&quot;;\-#\ ##0.00\ &quot;€&quot;;#\ ##0.00\ &quot;€&quot;" sourceLinked="1"/>
        <c:majorTickMark val="none"/>
        <c:minorTickMark val="none"/>
        <c:tickLblPos val="nextTo"/>
        <c:crossAx val="64768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11</c:name>
    <c:fmtId val="12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7608864361472787E-3"/>
          <c:y val="6.3003469655643865E-2"/>
          <c:w val="0.97897387255324653"/>
          <c:h val="0.754123285528622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CALCULATIONS!$G$32</c:f>
              <c:strCache>
                <c:ptCount val="1"/>
                <c:pt idx="0">
                  <c:v>Nombre de factures payées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CALCULATIONS!$F$33:$F$38</c:f>
              <c:strCache>
                <c:ptCount val="6"/>
                <c:pt idx="0">
                  <c:v>300015455 | QUALICONSULT</c:v>
                </c:pt>
                <c:pt idx="1">
                  <c:v>300016295 | NEWCLIM</c:v>
                </c:pt>
                <c:pt idx="2">
                  <c:v>300016296 | TENBO CONSTRUCTION</c:v>
                </c:pt>
                <c:pt idx="3">
                  <c:v>500007964 | APAVE INFRASTRUCTURES ET CONST</c:v>
                </c:pt>
                <c:pt idx="4">
                  <c:v>700005470 | ISOLA RHONE-ALPES</c:v>
                </c:pt>
                <c:pt idx="5">
                  <c:v>800003420 | ARCHES ETUDES</c:v>
                </c:pt>
              </c:strCache>
            </c:strRef>
          </c:cat>
          <c:val>
            <c:numRef>
              <c:f>CALCULATIONS!$G$33:$G$38</c:f>
              <c:numCache>
                <c:formatCode>General</c:formatCode>
                <c:ptCount val="6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A-403D-83E1-8FC7B9B6EE47}"/>
            </c:ext>
          </c:extLst>
        </c:ser>
        <c:ser>
          <c:idx val="1"/>
          <c:order val="1"/>
          <c:tx>
            <c:strRef>
              <c:f>CALCULATIONS!$H$32</c:f>
              <c:strCache>
                <c:ptCount val="1"/>
                <c:pt idx="0">
                  <c:v>Nombre de factures en attentes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CALCULATIONS!$F$33:$F$38</c:f>
              <c:strCache>
                <c:ptCount val="6"/>
                <c:pt idx="0">
                  <c:v>300015455 | QUALICONSULT</c:v>
                </c:pt>
                <c:pt idx="1">
                  <c:v>300016295 | NEWCLIM</c:v>
                </c:pt>
                <c:pt idx="2">
                  <c:v>300016296 | TENBO CONSTRUCTION</c:v>
                </c:pt>
                <c:pt idx="3">
                  <c:v>500007964 | APAVE INFRASTRUCTURES ET CONST</c:v>
                </c:pt>
                <c:pt idx="4">
                  <c:v>700005470 | ISOLA RHONE-ALPES</c:v>
                </c:pt>
                <c:pt idx="5">
                  <c:v>800003420 | ARCHES ETUDES</c:v>
                </c:pt>
              </c:strCache>
            </c:strRef>
          </c:cat>
          <c:val>
            <c:numRef>
              <c:f>CALCULATIONS!$H$33:$H$38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A-403D-83E1-8FC7B9B6E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12036368"/>
        <c:axId val="812028208"/>
        <c:axId val="0"/>
      </c:bar3DChart>
      <c:catAx>
        <c:axId val="81203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028208"/>
        <c:crosses val="autoZero"/>
        <c:auto val="1"/>
        <c:lblAlgn val="ctr"/>
        <c:lblOffset val="100"/>
        <c:noMultiLvlLbl val="0"/>
      </c:catAx>
      <c:valAx>
        <c:axId val="812028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03636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4</c:name>
    <c:fmtId val="10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</c:pivotFmt>
      <c:pivotFmt>
        <c:idx val="24"/>
        <c:spPr>
          <a:solidFill>
            <a:schemeClr val="accent2"/>
          </a:solidFill>
          <a:ln w="25400"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12700">
            <a:solidFill>
              <a:schemeClr val="accent2"/>
            </a:solidFill>
            <a:prstDash val="lgDash"/>
          </a:ln>
          <a:effectLst>
            <a:glow>
              <a:schemeClr val="accent1"/>
            </a:glow>
            <a:outerShdw blurRad="50800" dist="50800" dir="5400000" algn="ctr" rotWithShape="0">
              <a:srgbClr val="000000"/>
            </a:outerShdw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  <c:spPr>
          <a:ln w="28575" cap="rnd">
            <a:solidFill>
              <a:srgbClr val="FF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FF00"/>
            </a:solidFill>
            <a:round/>
          </a:ln>
          <a:effectLst/>
        </c:spPr>
        <c:marker>
          <c:symbol val="none"/>
        </c:marker>
      </c:pivotFmt>
      <c:pivotFmt>
        <c:idx val="39"/>
      </c:pivotFmt>
    </c:pivotFmts>
    <c:plotArea>
      <c:layout>
        <c:manualLayout>
          <c:layoutTarget val="inner"/>
          <c:xMode val="edge"/>
          <c:yMode val="edge"/>
          <c:x val="0.10611530455563678"/>
          <c:y val="0.10412704235395905"/>
          <c:w val="0.87440205982778008"/>
          <c:h val="0.6195305604277833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CALCULATIONS!$L$31</c:f>
              <c:strCache>
                <c:ptCount val="1"/>
                <c:pt idx="0">
                  <c:v>Montant payé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CALCULATIONS!$K$32:$K$41</c:f>
              <c:strCache>
                <c:ptCount val="10"/>
                <c:pt idx="0">
                  <c:v>500007966 | APAVE INFRASTRUCTURES ET CONST</c:v>
                </c:pt>
                <c:pt idx="1">
                  <c:v>500007964 | APAVE INFRASTRUCTURES ET CONST</c:v>
                </c:pt>
                <c:pt idx="2">
                  <c:v>300015677 | BUREAU VERITAS CONSTRUCTION</c:v>
                </c:pt>
                <c:pt idx="3">
                  <c:v>300016799 | QUALICONSULT</c:v>
                </c:pt>
                <c:pt idx="4">
                  <c:v>300015455 | QUALICONSULT</c:v>
                </c:pt>
                <c:pt idx="5">
                  <c:v>300015154 | SOCOTEC REUNION</c:v>
                </c:pt>
                <c:pt idx="6">
                  <c:v>800003420 | ARCHES ETUDES</c:v>
                </c:pt>
                <c:pt idx="7">
                  <c:v>300016296 | TENBO CONSTRUCTION</c:v>
                </c:pt>
                <c:pt idx="8">
                  <c:v>300016295 | NEWCLIM</c:v>
                </c:pt>
                <c:pt idx="9">
                  <c:v>700005470 | ISOLA RHONE-ALPES</c:v>
                </c:pt>
              </c:strCache>
            </c:strRef>
          </c:cat>
          <c:val>
            <c:numRef>
              <c:f>CALCULATIONS!$L$32:$L$41</c:f>
              <c:numCache>
                <c:formatCode>#\ ##0.00\ "€";\-#\ ##0.00\ "€";#\ ##0.00\ "€"</c:formatCode>
                <c:ptCount val="10"/>
                <c:pt idx="1">
                  <c:v>2501.06</c:v>
                </c:pt>
                <c:pt idx="4">
                  <c:v>16458</c:v>
                </c:pt>
                <c:pt idx="7">
                  <c:v>63937.22</c:v>
                </c:pt>
                <c:pt idx="8">
                  <c:v>47494.559999999998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78-428A-BA28-D042520B960E}"/>
            </c:ext>
          </c:extLst>
        </c:ser>
        <c:ser>
          <c:idx val="1"/>
          <c:order val="1"/>
          <c:tx>
            <c:strRef>
              <c:f>CALCULATIONS!$M$31</c:f>
              <c:strCache>
                <c:ptCount val="1"/>
                <c:pt idx="0">
                  <c:v>Montant non payé</c:v>
                </c:pt>
              </c:strCache>
            </c:strRef>
          </c:tx>
          <c:spPr>
            <a:noFill/>
            <a:ln w="12700">
              <a:solidFill>
                <a:schemeClr val="accent2"/>
              </a:solidFill>
              <a:prstDash val="lgDash"/>
            </a:ln>
            <a:effectLst>
              <a:glow>
                <a:schemeClr val="accent1"/>
              </a:glow>
              <a:outerShdw blurRad="50800" dist="50800" dir="5400000" algn="ctr" rotWithShape="0">
                <a:srgbClr val="000000"/>
              </a:outerShdw>
              <a:softEdge rad="0"/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CALCULATIONS!$K$32:$K$41</c:f>
              <c:strCache>
                <c:ptCount val="10"/>
                <c:pt idx="0">
                  <c:v>500007966 | APAVE INFRASTRUCTURES ET CONST</c:v>
                </c:pt>
                <c:pt idx="1">
                  <c:v>500007964 | APAVE INFRASTRUCTURES ET CONST</c:v>
                </c:pt>
                <c:pt idx="2">
                  <c:v>300015677 | BUREAU VERITAS CONSTRUCTION</c:v>
                </c:pt>
                <c:pt idx="3">
                  <c:v>300016799 | QUALICONSULT</c:v>
                </c:pt>
                <c:pt idx="4">
                  <c:v>300015455 | QUALICONSULT</c:v>
                </c:pt>
                <c:pt idx="5">
                  <c:v>300015154 | SOCOTEC REUNION</c:v>
                </c:pt>
                <c:pt idx="6">
                  <c:v>800003420 | ARCHES ETUDES</c:v>
                </c:pt>
                <c:pt idx="7">
                  <c:v>300016296 | TENBO CONSTRUCTION</c:v>
                </c:pt>
                <c:pt idx="8">
                  <c:v>300016295 | NEWCLIM</c:v>
                </c:pt>
                <c:pt idx="9">
                  <c:v>700005470 | ISOLA RHONE-ALPES</c:v>
                </c:pt>
              </c:strCache>
            </c:strRef>
          </c:cat>
          <c:val>
            <c:numRef>
              <c:f>CALCULATIONS!$M$32:$M$41</c:f>
              <c:numCache>
                <c:formatCode>#\ ##0.00\ "€";\-#\ ##0.00\ "€";#\ ##0.00\ "€"</c:formatCode>
                <c:ptCount val="10"/>
                <c:pt idx="6">
                  <c:v>31698</c:v>
                </c:pt>
                <c:pt idx="8">
                  <c:v>22904.639999999999</c:v>
                </c:pt>
                <c:pt idx="9">
                  <c:v>306899.46999999997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78-428A-BA28-D042520B960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259105856"/>
        <c:axId val="1259106336"/>
      </c:barChart>
      <c:lineChart>
        <c:grouping val="standard"/>
        <c:varyColors val="0"/>
        <c:ser>
          <c:idx val="2"/>
          <c:order val="2"/>
          <c:tx>
            <c:strRef>
              <c:f>CALCULATIONS!$N$31</c:f>
              <c:strCache>
                <c:ptCount val="1"/>
                <c:pt idx="0">
                  <c:v>Somme de Montant total du marché TTC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CALCULATIONS!$K$32:$K$41</c:f>
              <c:strCache>
                <c:ptCount val="10"/>
                <c:pt idx="0">
                  <c:v>500007966 | APAVE INFRASTRUCTURES ET CONST</c:v>
                </c:pt>
                <c:pt idx="1">
                  <c:v>500007964 | APAVE INFRASTRUCTURES ET CONST</c:v>
                </c:pt>
                <c:pt idx="2">
                  <c:v>300015677 | BUREAU VERITAS CONSTRUCTION</c:v>
                </c:pt>
                <c:pt idx="3">
                  <c:v>300016799 | QUALICONSULT</c:v>
                </c:pt>
                <c:pt idx="4">
                  <c:v>300015455 | QUALICONSULT</c:v>
                </c:pt>
                <c:pt idx="5">
                  <c:v>300015154 | SOCOTEC REUNION</c:v>
                </c:pt>
                <c:pt idx="6">
                  <c:v>800003420 | ARCHES ETUDES</c:v>
                </c:pt>
                <c:pt idx="7">
                  <c:v>300016296 | TENBO CONSTRUCTION</c:v>
                </c:pt>
                <c:pt idx="8">
                  <c:v>300016295 | NEWCLIM</c:v>
                </c:pt>
                <c:pt idx="9">
                  <c:v>700005470 | ISOLA RHONE-ALPES</c:v>
                </c:pt>
              </c:strCache>
            </c:strRef>
          </c:cat>
          <c:val>
            <c:numRef>
              <c:f>CALCULATIONS!$N$32:$N$41</c:f>
              <c:numCache>
                <c:formatCode>#\ ##0.00\ "€"</c:formatCode>
                <c:ptCount val="10"/>
                <c:pt idx="0">
                  <c:v>1620</c:v>
                </c:pt>
                <c:pt idx="1">
                  <c:v>2501.0700000000002</c:v>
                </c:pt>
                <c:pt idx="2">
                  <c:v>16956</c:v>
                </c:pt>
                <c:pt idx="3">
                  <c:v>22074.3</c:v>
                </c:pt>
                <c:pt idx="4">
                  <c:v>32695</c:v>
                </c:pt>
                <c:pt idx="5">
                  <c:v>40698</c:v>
                </c:pt>
                <c:pt idx="6">
                  <c:v>47325</c:v>
                </c:pt>
                <c:pt idx="7">
                  <c:v>66143.5</c:v>
                </c:pt>
                <c:pt idx="8">
                  <c:v>71542.509999999995</c:v>
                </c:pt>
                <c:pt idx="9">
                  <c:v>361419.6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8-428A-BA28-D042520B96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59105856"/>
        <c:axId val="1259106336"/>
      </c:lineChart>
      <c:catAx>
        <c:axId val="125910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2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9106336"/>
        <c:crosses val="autoZero"/>
        <c:auto val="1"/>
        <c:lblAlgn val="ctr"/>
        <c:lblOffset val="100"/>
        <c:noMultiLvlLbl val="1"/>
      </c:catAx>
      <c:valAx>
        <c:axId val="1259106336"/>
        <c:scaling>
          <c:orientation val="minMax"/>
        </c:scaling>
        <c:delete val="0"/>
        <c:axPos val="l"/>
        <c:numFmt formatCode="#\ ##0.00\ &quot;€&quot;;\-#\ ##0.00\ &quot;€&quot;;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91058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[2026_pilotage_marché.xlsm]CALCULATIONS!Travaux sous traitants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23926538838929E-3"/>
          <c:y val="1.0636499581030794E-2"/>
          <c:w val="0.97404024946594925"/>
          <c:h val="0.557666835746894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CALCULATIONS!$AN$34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CALCULATIONS!$AM$35:$AM$66</c:f>
              <c:multiLvlStrCache>
                <c:ptCount val="14"/>
                <c:lvl>
                  <c:pt idx="0">
                    <c:v>21/07/2026</c:v>
                  </c:pt>
                  <c:pt idx="1">
                    <c:v>23/02/2026</c:v>
                  </c:pt>
                  <c:pt idx="2">
                    <c:v>11/05/2026</c:v>
                  </c:pt>
                  <c:pt idx="3">
                    <c:v>11/05/2026</c:v>
                  </c:pt>
                  <c:pt idx="4">
                    <c:v>29/05/2026</c:v>
                  </c:pt>
                  <c:pt idx="5">
                    <c:v>25/06/2026</c:v>
                  </c:pt>
                  <c:pt idx="6">
                    <c:v>07/08/2026</c:v>
                  </c:pt>
                  <c:pt idx="7">
                    <c:v>25/06/2026</c:v>
                  </c:pt>
                  <c:pt idx="8">
                    <c:v>10/08/2026</c:v>
                  </c:pt>
                  <c:pt idx="9">
                    <c:v>10/08/2026</c:v>
                  </c:pt>
                  <c:pt idx="10">
                    <c:v>07/08/2026</c:v>
                  </c:pt>
                  <c:pt idx="11">
                    <c:v>14/05/2025</c:v>
                  </c:pt>
                  <c:pt idx="12">
                    <c:v>14/05/2025</c:v>
                  </c:pt>
                  <c:pt idx="13">
                    <c:v>11/12/2025</c:v>
                  </c:pt>
                </c:lvl>
                <c:lvl>
                  <c:pt idx="0">
                    <c:v>DEF - Detection electronique f</c:v>
                  </c:pt>
                  <c:pt idx="1">
                    <c:v>RIBEIRO ENTREPRISE GENERALE</c:v>
                  </c:pt>
                  <c:pt idx="2">
                    <c:v>RIBEIRO ENTREPRISE GENERALE</c:v>
                  </c:pt>
                  <c:pt idx="3">
                    <c:v>TEIC SARL</c:v>
                  </c:pt>
                  <c:pt idx="4">
                    <c:v>ARTAN</c:v>
                  </c:pt>
                  <c:pt idx="7">
                    <c:v>EMI SERVICES</c:v>
                  </c:pt>
                  <c:pt idx="9">
                    <c:v>TEAMSOL</c:v>
                  </c:pt>
                  <c:pt idx="10">
                    <c:v>TENBO MENUISERIE</c:v>
                  </c:pt>
                  <c:pt idx="11">
                    <c:v>EIFFAGE CONSTRUCTION RHONE LOI</c:v>
                  </c:pt>
                  <c:pt idx="12">
                    <c:v>ENER-CO</c:v>
                  </c:pt>
                  <c:pt idx="13">
                    <c:v>ROMAIN ISOLATION</c:v>
                  </c:pt>
                </c:lvl>
                <c:lvl>
                  <c:pt idx="0">
                    <c:v>300013352 | DEF - Detection electronique f</c:v>
                  </c:pt>
                  <c:pt idx="1">
                    <c:v>300015793 | C'CLOT</c:v>
                  </c:pt>
                  <c:pt idx="2">
                    <c:v>300016295 | NEWCLIM</c:v>
                  </c:pt>
                  <c:pt idx="4">
                    <c:v>300016296 | TENBO CONSTRUCTION</c:v>
                  </c:pt>
                  <c:pt idx="11">
                    <c:v>700005152 | EIFFAGE ENERGIE SYSTEMES</c:v>
                  </c:pt>
                  <c:pt idx="13">
                    <c:v>700005153 | DONETTI ET FILS</c:v>
                  </c:pt>
                </c:lvl>
              </c:multiLvlStrCache>
            </c:multiLvlStrRef>
          </c:cat>
          <c:val>
            <c:numRef>
              <c:f>CALCULATIONS!$AN$35:$AN$66</c:f>
              <c:numCache>
                <c:formatCode>#\ ##0.00\ "€";\-#\ ##0.00\ "€";#\ ##0.00\ "€"</c:formatCode>
                <c:ptCount val="14"/>
                <c:pt idx="0">
                  <c:v>7416</c:v>
                </c:pt>
                <c:pt idx="1">
                  <c:v>3840</c:v>
                </c:pt>
                <c:pt idx="2">
                  <c:v>4310</c:v>
                </c:pt>
                <c:pt idx="3">
                  <c:v>3500</c:v>
                </c:pt>
                <c:pt idx="4">
                  <c:v>10500</c:v>
                </c:pt>
                <c:pt idx="5">
                  <c:v>4500</c:v>
                </c:pt>
                <c:pt idx="6">
                  <c:v>5799</c:v>
                </c:pt>
                <c:pt idx="7">
                  <c:v>1564.5</c:v>
                </c:pt>
                <c:pt idx="8">
                  <c:v>3770.5</c:v>
                </c:pt>
                <c:pt idx="9">
                  <c:v>8100</c:v>
                </c:pt>
                <c:pt idx="10">
                  <c:v>4758.8999999999996</c:v>
                </c:pt>
                <c:pt idx="11">
                  <c:v>5964</c:v>
                </c:pt>
                <c:pt idx="12">
                  <c:v>4219.8999999999996</c:v>
                </c:pt>
                <c:pt idx="1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7-4D15-95AA-FEEE0CFC201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77133360"/>
        <c:axId val="1677134320"/>
      </c:barChart>
      <c:catAx>
        <c:axId val="167713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7134320"/>
        <c:crosses val="autoZero"/>
        <c:auto val="1"/>
        <c:lblAlgn val="ctr"/>
        <c:lblOffset val="100"/>
        <c:noMultiLvlLbl val="0"/>
      </c:catAx>
      <c:valAx>
        <c:axId val="1677134320"/>
        <c:scaling>
          <c:orientation val="minMax"/>
        </c:scaling>
        <c:delete val="1"/>
        <c:axPos val="l"/>
        <c:numFmt formatCode="#\ ##0.00\ &quot;€&quot;;\-#\ ##0.00\ &quot;€&quot;;#\ ##0.00\ &quot;€&quot;" sourceLinked="1"/>
        <c:majorTickMark val="none"/>
        <c:minorTickMark val="none"/>
        <c:tickLblPos val="nextTo"/>
        <c:crossAx val="167713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[2026_pilotage_marché.xlsm]CALCULATIONS!Budg_AE</c:name>
    <c:fmtId val="1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CALCULATIONS!$Z$99</c:f>
              <c:strCache>
                <c:ptCount val="1"/>
                <c:pt idx="0">
                  <c:v>Montant payé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CALCULATIONS!$Y$100:$Y$107</c:f>
              <c:strCache>
                <c:ptCount val="8"/>
                <c:pt idx="0">
                  <c:v>ACHAT</c:v>
                </c:pt>
                <c:pt idx="1">
                  <c:v>DEPLACEMENTS</c:v>
                </c:pt>
                <c:pt idx="2">
                  <c:v>FLUIDES</c:v>
                </c:pt>
                <c:pt idx="3">
                  <c:v>INFORMATIQUE</c:v>
                </c:pt>
                <c:pt idx="4">
                  <c:v>MAINTENANCE</c:v>
                </c:pt>
                <c:pt idx="5">
                  <c:v>NETTOYAGE</c:v>
                </c:pt>
                <c:pt idx="6">
                  <c:v>PRESTATIONS</c:v>
                </c:pt>
                <c:pt idx="7">
                  <c:v>TELECOM</c:v>
                </c:pt>
              </c:strCache>
            </c:strRef>
          </c:cat>
          <c:val>
            <c:numRef>
              <c:f>CALCULATIONS!$Z$100:$Z$107</c:f>
              <c:numCache>
                <c:formatCode>#\ ##0.00\ "€";\-#\ ##0.00\ "€";#\ ##0.00\ "€"</c:formatCode>
                <c:ptCount val="8"/>
                <c:pt idx="0">
                  <c:v>53354.16</c:v>
                </c:pt>
                <c:pt idx="1">
                  <c:v>1912.8</c:v>
                </c:pt>
                <c:pt idx="2">
                  <c:v>57948.14</c:v>
                </c:pt>
                <c:pt idx="3">
                  <c:v>996.42</c:v>
                </c:pt>
                <c:pt idx="4">
                  <c:v>41743.120000000003</c:v>
                </c:pt>
                <c:pt idx="5">
                  <c:v>13261.1</c:v>
                </c:pt>
                <c:pt idx="6">
                  <c:v>632191.52</c:v>
                </c:pt>
                <c:pt idx="7">
                  <c:v>19183.099999999999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6-4EF6-8E07-66ACF7C0D7FE}"/>
            </c:ext>
          </c:extLst>
        </c:ser>
        <c:ser>
          <c:idx val="1"/>
          <c:order val="1"/>
          <c:tx>
            <c:strRef>
              <c:f>CALCULATIONS!$AA$99</c:f>
              <c:strCache>
                <c:ptCount val="1"/>
                <c:pt idx="0">
                  <c:v>AE disponible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CALCULATIONS!$Y$100:$Y$107</c:f>
              <c:strCache>
                <c:ptCount val="8"/>
                <c:pt idx="0">
                  <c:v>ACHAT</c:v>
                </c:pt>
                <c:pt idx="1">
                  <c:v>DEPLACEMENTS</c:v>
                </c:pt>
                <c:pt idx="2">
                  <c:v>FLUIDES</c:v>
                </c:pt>
                <c:pt idx="3">
                  <c:v>INFORMATIQUE</c:v>
                </c:pt>
                <c:pt idx="4">
                  <c:v>MAINTENANCE</c:v>
                </c:pt>
                <c:pt idx="5">
                  <c:v>NETTOYAGE</c:v>
                </c:pt>
                <c:pt idx="6">
                  <c:v>PRESTATIONS</c:v>
                </c:pt>
                <c:pt idx="7">
                  <c:v>TELECOM</c:v>
                </c:pt>
              </c:strCache>
            </c:strRef>
          </c:cat>
          <c:val>
            <c:numRef>
              <c:f>CALCULATIONS!$AA$100:$AA$107</c:f>
              <c:numCache>
                <c:formatCode>#\ ##0.00\ "€";\-#\ ##0.00\ "€";#\ ##0.00\ "€"</c:formatCode>
                <c:ptCount val="8"/>
                <c:pt idx="0">
                  <c:v>3715489.66</c:v>
                </c:pt>
                <c:pt idx="1">
                  <c:v>219681.2</c:v>
                </c:pt>
                <c:pt idx="2">
                  <c:v>240331.74000000005</c:v>
                </c:pt>
                <c:pt idx="3">
                  <c:v>1085.5999999999999</c:v>
                </c:pt>
                <c:pt idx="4">
                  <c:v>312106.29000000004</c:v>
                </c:pt>
                <c:pt idx="5">
                  <c:v>8508.9</c:v>
                </c:pt>
                <c:pt idx="6">
                  <c:v>3926058.8360000011</c:v>
                </c:pt>
                <c:pt idx="7">
                  <c:v>7206908.4000000004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6-4EF6-8E07-66ACF7C0D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56432"/>
        <c:axId val="166960304"/>
      </c:barChart>
      <c:catAx>
        <c:axId val="7956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960304"/>
        <c:crosses val="autoZero"/>
        <c:auto val="1"/>
        <c:lblAlgn val="ctr"/>
        <c:lblOffset val="100"/>
        <c:noMultiLvlLbl val="0"/>
      </c:catAx>
      <c:valAx>
        <c:axId val="16696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;\-#\ ##0.00\ &quot;€&quot;;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5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270794999270485"/>
          <c:y val="0.31874924474534849"/>
          <c:w val="0.1107444331078444"/>
          <c:h val="0.23830772665963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[2026_pilotage_marché.xlsm]CALCULATIONS!perf_marche_nb_factures payées</c:name>
    <c:fmtId val="8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614114304328941E-2"/>
          <c:y val="2.0477164716663471E-2"/>
          <c:w val="0.79140091863517059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CALCULATIONS!$V$158:$V$159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CALCULATIONS!$U$160:$U$171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CALCULATIONS!$V$160:$V$171</c:f>
              <c:numCache>
                <c:formatCode>General</c:formatCode>
                <c:ptCount val="12"/>
                <c:pt idx="0">
                  <c:v>13</c:v>
                </c:pt>
                <c:pt idx="1">
                  <c:v>42</c:v>
                </c:pt>
                <c:pt idx="2">
                  <c:v>65</c:v>
                </c:pt>
                <c:pt idx="3">
                  <c:v>51</c:v>
                </c:pt>
                <c:pt idx="4">
                  <c:v>77</c:v>
                </c:pt>
                <c:pt idx="5">
                  <c:v>89</c:v>
                </c:pt>
                <c:pt idx="6">
                  <c:v>73</c:v>
                </c:pt>
                <c:pt idx="7">
                  <c:v>95</c:v>
                </c:pt>
                <c:pt idx="8">
                  <c:v>75</c:v>
                </c:pt>
                <c:pt idx="9">
                  <c:v>77</c:v>
                </c:pt>
                <c:pt idx="10">
                  <c:v>98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7A-420C-BF7D-FE0BCCE410E5}"/>
            </c:ext>
          </c:extLst>
        </c:ser>
        <c:ser>
          <c:idx val="1"/>
          <c:order val="1"/>
          <c:tx>
            <c:strRef>
              <c:f>CALCULATIONS!$W$158:$W$159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CALCULATIONS!$U$160:$U$171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CALCULATIONS!$W$160:$W$171</c:f>
              <c:numCache>
                <c:formatCode>General</c:formatCode>
                <c:ptCount val="12"/>
                <c:pt idx="0">
                  <c:v>54</c:v>
                </c:pt>
                <c:pt idx="1">
                  <c:v>93</c:v>
                </c:pt>
                <c:pt idx="2">
                  <c:v>116</c:v>
                </c:pt>
                <c:pt idx="3">
                  <c:v>93</c:v>
                </c:pt>
                <c:pt idx="4">
                  <c:v>77</c:v>
                </c:pt>
                <c:pt idx="5">
                  <c:v>71</c:v>
                </c:pt>
                <c:pt idx="6">
                  <c:v>110</c:v>
                </c:pt>
                <c:pt idx="7">
                  <c:v>68</c:v>
                </c:pt>
                <c:pt idx="8">
                  <c:v>96</c:v>
                </c:pt>
                <c:pt idx="9">
                  <c:v>126</c:v>
                </c:pt>
                <c:pt idx="10">
                  <c:v>103</c:v>
                </c:pt>
                <c:pt idx="11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7A-420C-BF7D-FE0BCCE410E5}"/>
            </c:ext>
          </c:extLst>
        </c:ser>
        <c:ser>
          <c:idx val="2"/>
          <c:order val="2"/>
          <c:tx>
            <c:strRef>
              <c:f>CALCULATIONS!$X$158:$X$159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CALCULATIONS!$U$160:$U$171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CALCULATIONS!$X$160:$X$171</c:f>
              <c:numCache>
                <c:formatCode>General</c:formatCode>
                <c:ptCount val="12"/>
                <c:pt idx="0">
                  <c:v>19</c:v>
                </c:pt>
                <c:pt idx="1">
                  <c:v>157</c:v>
                </c:pt>
                <c:pt idx="2">
                  <c:v>117</c:v>
                </c:pt>
                <c:pt idx="3">
                  <c:v>116</c:v>
                </c:pt>
                <c:pt idx="4">
                  <c:v>93</c:v>
                </c:pt>
                <c:pt idx="5">
                  <c:v>77</c:v>
                </c:pt>
                <c:pt idx="6">
                  <c:v>136</c:v>
                </c:pt>
                <c:pt idx="7">
                  <c:v>158</c:v>
                </c:pt>
                <c:pt idx="8">
                  <c:v>100</c:v>
                </c:pt>
                <c:pt idx="9">
                  <c:v>102</c:v>
                </c:pt>
                <c:pt idx="10">
                  <c:v>176</c:v>
                </c:pt>
                <c:pt idx="11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7A-420C-BF7D-FE0BCCE410E5}"/>
            </c:ext>
          </c:extLst>
        </c:ser>
        <c:ser>
          <c:idx val="3"/>
          <c:order val="3"/>
          <c:tx>
            <c:strRef>
              <c:f>CALCULATIONS!$Y$158:$Y$159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CALCULATIONS!$U$160:$U$171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CALCULATIONS!$Y$160:$Y$171</c:f>
              <c:numCache>
                <c:formatCode>General</c:formatCode>
                <c:ptCount val="12"/>
                <c:pt idx="0">
                  <c:v>104</c:v>
                </c:pt>
                <c:pt idx="1">
                  <c:v>82</c:v>
                </c:pt>
                <c:pt idx="2">
                  <c:v>63</c:v>
                </c:pt>
                <c:pt idx="3">
                  <c:v>101</c:v>
                </c:pt>
                <c:pt idx="4">
                  <c:v>59</c:v>
                </c:pt>
                <c:pt idx="5">
                  <c:v>108</c:v>
                </c:pt>
                <c:pt idx="6">
                  <c:v>107</c:v>
                </c:pt>
                <c:pt idx="7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8-4C49-A60A-6195D757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8022559"/>
        <c:axId val="2028006239"/>
      </c:barChart>
      <c:catAx>
        <c:axId val="20280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6239"/>
        <c:crosses val="autoZero"/>
        <c:auto val="1"/>
        <c:lblAlgn val="ctr"/>
        <c:lblOffset val="100"/>
        <c:noMultiLvlLbl val="0"/>
      </c:catAx>
      <c:valAx>
        <c:axId val="2028006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[2026_pilotage_marché.xlsm]CALCULATIONS!Marché_factures en attentes</c:name>
    <c:fmtId val="8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;\-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888474803241281E-2"/>
          <c:y val="0.10728320323276565"/>
          <c:w val="0.96223069443668408"/>
          <c:h val="0.764172145425015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CALCULATIONS!$C$109</c:f>
              <c:strCache>
                <c:ptCount val="1"/>
                <c:pt idx="0">
                  <c:v>Nombre de factures payées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CALCULATIONS!$B$110:$B$157</c:f>
              <c:multiLvlStrCache>
                <c:ptCount val="44"/>
                <c:lvl>
                  <c:pt idx="0">
                    <c:v>janv</c:v>
                  </c:pt>
                  <c:pt idx="1">
                    <c:v>févr</c:v>
                  </c:pt>
                  <c:pt idx="2">
                    <c:v>mars</c:v>
                  </c:pt>
                  <c:pt idx="3">
                    <c:v>avr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</c:v>
                  </c:pt>
                  <c:pt idx="7">
                    <c:v>août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déc</c:v>
                  </c:pt>
                  <c:pt idx="12">
                    <c:v>janv</c:v>
                  </c:pt>
                  <c:pt idx="13">
                    <c:v>févr</c:v>
                  </c:pt>
                  <c:pt idx="14">
                    <c:v>mars</c:v>
                  </c:pt>
                  <c:pt idx="15">
                    <c:v>avr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</c:v>
                  </c:pt>
                  <c:pt idx="19">
                    <c:v>août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déc</c:v>
                  </c:pt>
                  <c:pt idx="24">
                    <c:v>janv</c:v>
                  </c:pt>
                  <c:pt idx="25">
                    <c:v>févr</c:v>
                  </c:pt>
                  <c:pt idx="26">
                    <c:v>mars</c:v>
                  </c:pt>
                  <c:pt idx="27">
                    <c:v>avr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</c:v>
                  </c:pt>
                  <c:pt idx="31">
                    <c:v>août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déc</c:v>
                  </c:pt>
                  <c:pt idx="36">
                    <c:v>janv</c:v>
                  </c:pt>
                  <c:pt idx="37">
                    <c:v>févr</c:v>
                  </c:pt>
                  <c:pt idx="38">
                    <c:v>mars</c:v>
                  </c:pt>
                  <c:pt idx="39">
                    <c:v>avr</c:v>
                  </c:pt>
                  <c:pt idx="40">
                    <c:v>mai</c:v>
                  </c:pt>
                  <c:pt idx="41">
                    <c:v>juin</c:v>
                  </c:pt>
                  <c:pt idx="42">
                    <c:v>juil</c:v>
                  </c:pt>
                  <c:pt idx="43">
                    <c:v>août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CALCULATIONS!$C$110:$C$157</c:f>
              <c:numCache>
                <c:formatCode>General</c:formatCode>
                <c:ptCount val="44"/>
                <c:pt idx="0">
                  <c:v>30</c:v>
                </c:pt>
                <c:pt idx="1">
                  <c:v>56</c:v>
                </c:pt>
                <c:pt idx="2">
                  <c:v>60</c:v>
                </c:pt>
                <c:pt idx="3">
                  <c:v>59</c:v>
                </c:pt>
                <c:pt idx="4">
                  <c:v>60</c:v>
                </c:pt>
                <c:pt idx="5">
                  <c:v>101</c:v>
                </c:pt>
                <c:pt idx="6">
                  <c:v>77</c:v>
                </c:pt>
                <c:pt idx="7">
                  <c:v>90</c:v>
                </c:pt>
                <c:pt idx="8">
                  <c:v>68</c:v>
                </c:pt>
                <c:pt idx="9">
                  <c:v>108</c:v>
                </c:pt>
                <c:pt idx="10">
                  <c:v>92</c:v>
                </c:pt>
                <c:pt idx="11">
                  <c:v>54</c:v>
                </c:pt>
                <c:pt idx="12">
                  <c:v>107</c:v>
                </c:pt>
                <c:pt idx="13">
                  <c:v>98</c:v>
                </c:pt>
                <c:pt idx="14">
                  <c:v>96</c:v>
                </c:pt>
                <c:pt idx="15">
                  <c:v>98</c:v>
                </c:pt>
                <c:pt idx="16">
                  <c:v>82</c:v>
                </c:pt>
                <c:pt idx="17">
                  <c:v>79</c:v>
                </c:pt>
                <c:pt idx="18">
                  <c:v>124</c:v>
                </c:pt>
                <c:pt idx="19">
                  <c:v>65</c:v>
                </c:pt>
                <c:pt idx="20">
                  <c:v>98</c:v>
                </c:pt>
                <c:pt idx="21">
                  <c:v>142</c:v>
                </c:pt>
                <c:pt idx="22">
                  <c:v>90</c:v>
                </c:pt>
                <c:pt idx="23">
                  <c:v>77</c:v>
                </c:pt>
                <c:pt idx="24">
                  <c:v>120</c:v>
                </c:pt>
                <c:pt idx="25">
                  <c:v>96</c:v>
                </c:pt>
                <c:pt idx="26">
                  <c:v>103</c:v>
                </c:pt>
                <c:pt idx="27">
                  <c:v>88</c:v>
                </c:pt>
                <c:pt idx="28">
                  <c:v>93</c:v>
                </c:pt>
                <c:pt idx="29">
                  <c:v>100</c:v>
                </c:pt>
                <c:pt idx="30">
                  <c:v>153</c:v>
                </c:pt>
                <c:pt idx="31">
                  <c:v>87</c:v>
                </c:pt>
                <c:pt idx="32">
                  <c:v>132</c:v>
                </c:pt>
                <c:pt idx="33">
                  <c:v>140</c:v>
                </c:pt>
                <c:pt idx="34">
                  <c:v>170</c:v>
                </c:pt>
                <c:pt idx="35">
                  <c:v>136</c:v>
                </c:pt>
                <c:pt idx="36">
                  <c:v>112</c:v>
                </c:pt>
                <c:pt idx="37">
                  <c:v>69</c:v>
                </c:pt>
                <c:pt idx="38">
                  <c:v>91</c:v>
                </c:pt>
                <c:pt idx="39">
                  <c:v>111</c:v>
                </c:pt>
                <c:pt idx="40">
                  <c:v>88</c:v>
                </c:pt>
                <c:pt idx="41">
                  <c:v>90</c:v>
                </c:pt>
                <c:pt idx="42">
                  <c:v>103</c:v>
                </c:pt>
                <c:pt idx="4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7-4CFE-AA19-B2AEDFD3F842}"/>
            </c:ext>
          </c:extLst>
        </c:ser>
        <c:ser>
          <c:idx val="1"/>
          <c:order val="1"/>
          <c:tx>
            <c:strRef>
              <c:f>CALCULATIONS!$D$109</c:f>
              <c:strCache>
                <c:ptCount val="1"/>
                <c:pt idx="0">
                  <c:v>Nombre de factures en attentes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;\-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CALCULATIONS!$B$110:$B$157</c:f>
              <c:multiLvlStrCache>
                <c:ptCount val="44"/>
                <c:lvl>
                  <c:pt idx="0">
                    <c:v>janv</c:v>
                  </c:pt>
                  <c:pt idx="1">
                    <c:v>févr</c:v>
                  </c:pt>
                  <c:pt idx="2">
                    <c:v>mars</c:v>
                  </c:pt>
                  <c:pt idx="3">
                    <c:v>avr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</c:v>
                  </c:pt>
                  <c:pt idx="7">
                    <c:v>août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déc</c:v>
                  </c:pt>
                  <c:pt idx="12">
                    <c:v>janv</c:v>
                  </c:pt>
                  <c:pt idx="13">
                    <c:v>févr</c:v>
                  </c:pt>
                  <c:pt idx="14">
                    <c:v>mars</c:v>
                  </c:pt>
                  <c:pt idx="15">
                    <c:v>avr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</c:v>
                  </c:pt>
                  <c:pt idx="19">
                    <c:v>août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déc</c:v>
                  </c:pt>
                  <c:pt idx="24">
                    <c:v>janv</c:v>
                  </c:pt>
                  <c:pt idx="25">
                    <c:v>févr</c:v>
                  </c:pt>
                  <c:pt idx="26">
                    <c:v>mars</c:v>
                  </c:pt>
                  <c:pt idx="27">
                    <c:v>avr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</c:v>
                  </c:pt>
                  <c:pt idx="31">
                    <c:v>août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déc</c:v>
                  </c:pt>
                  <c:pt idx="36">
                    <c:v>janv</c:v>
                  </c:pt>
                  <c:pt idx="37">
                    <c:v>févr</c:v>
                  </c:pt>
                  <c:pt idx="38">
                    <c:v>mars</c:v>
                  </c:pt>
                  <c:pt idx="39">
                    <c:v>avr</c:v>
                  </c:pt>
                  <c:pt idx="40">
                    <c:v>mai</c:v>
                  </c:pt>
                  <c:pt idx="41">
                    <c:v>juin</c:v>
                  </c:pt>
                  <c:pt idx="42">
                    <c:v>juil</c:v>
                  </c:pt>
                  <c:pt idx="43">
                    <c:v>août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CALCULATIONS!$D$110:$D$157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4</c:v>
                </c:pt>
                <c:pt idx="38">
                  <c:v>2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25</c:v>
                </c:pt>
                <c:pt idx="4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7-4CFE-AA19-B2AEDFD3F8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113343535"/>
        <c:axId val="1113347375"/>
      </c:barChart>
      <c:catAx>
        <c:axId val="1113343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3347375"/>
        <c:crosses val="autoZero"/>
        <c:auto val="1"/>
        <c:lblAlgn val="ctr"/>
        <c:lblOffset val="100"/>
        <c:noMultiLvlLbl val="0"/>
      </c:catAx>
      <c:valAx>
        <c:axId val="11133473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334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[2026_pilotage_marché.xlsm]CALCULATIONS!NPT_Marche_facture en atttente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CALCULATIONS!$N$104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FB-4705-8326-FE34BF0D99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FB-4705-8326-FE34BF0D993E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FB-4705-8326-FE34BF0D993E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69-46FB-AFE3-7E0364B865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CALCULATIONS!$M$105:$M$108</c:f>
              <c:strCache>
                <c:ptCount val="3"/>
                <c:pt idx="0">
                  <c:v>SE18</c:v>
                </c:pt>
                <c:pt idx="1">
                  <c:v>SE33</c:v>
                </c:pt>
                <c:pt idx="2">
                  <c:v>SE53</c:v>
                </c:pt>
              </c:strCache>
            </c:strRef>
          </c:cat>
          <c:val>
            <c:numRef>
              <c:f>CALCULATIONS!$N$105:$N$108</c:f>
              <c:numCache>
                <c:formatCode>General</c:formatCode>
                <c:ptCount val="3"/>
                <c:pt idx="0">
                  <c:v>28</c:v>
                </c:pt>
                <c:pt idx="1">
                  <c:v>59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80-4FE5-956C-0C04642C75C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637386299667475"/>
          <c:y val="0.17027116577639881"/>
          <c:w val="6.3884876531952545E-2"/>
          <c:h val="0.562428525243557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[2026_pilotage_marché.xlsm]CALCULATIONS!Tab_marché_délaidepaie et nb</c:name>
    <c:fmtId val="10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CALCULATIONS!$W$95</c:f>
              <c:strCache>
                <c:ptCount val="1"/>
                <c:pt idx="0">
                  <c:v>Nombre de factures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rgbClr val="FF0000"/>
                </a:solidFill>
                <a:prstDash val="dash"/>
              </a:ln>
              <a:effectLst/>
            </c:spPr>
            <c:trendlineType val="linear"/>
            <c:forward val="6"/>
            <c:dispRSqr val="1"/>
            <c:dispEq val="0"/>
            <c:trendlineLbl>
              <c:layout>
                <c:manualLayout>
                  <c:x val="7.7173121549907507E-4"/>
                  <c:y val="-4.26896766118009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multiLvlStrRef>
              <c:f>CALCULATIONS!$U$96:$U$143</c:f>
              <c:multiLvlStrCache>
                <c:ptCount val="44"/>
                <c:lvl>
                  <c:pt idx="0">
                    <c:v>janv</c:v>
                  </c:pt>
                  <c:pt idx="1">
                    <c:v>févr</c:v>
                  </c:pt>
                  <c:pt idx="2">
                    <c:v>mars</c:v>
                  </c:pt>
                  <c:pt idx="3">
                    <c:v>avr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</c:v>
                  </c:pt>
                  <c:pt idx="7">
                    <c:v>août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déc</c:v>
                  </c:pt>
                  <c:pt idx="12">
                    <c:v>janv</c:v>
                  </c:pt>
                  <c:pt idx="13">
                    <c:v>févr</c:v>
                  </c:pt>
                  <c:pt idx="14">
                    <c:v>mars</c:v>
                  </c:pt>
                  <c:pt idx="15">
                    <c:v>avr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</c:v>
                  </c:pt>
                  <c:pt idx="19">
                    <c:v>août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déc</c:v>
                  </c:pt>
                  <c:pt idx="24">
                    <c:v>janv</c:v>
                  </c:pt>
                  <c:pt idx="25">
                    <c:v>févr</c:v>
                  </c:pt>
                  <c:pt idx="26">
                    <c:v>mars</c:v>
                  </c:pt>
                  <c:pt idx="27">
                    <c:v>avr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</c:v>
                  </c:pt>
                  <c:pt idx="31">
                    <c:v>août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déc</c:v>
                  </c:pt>
                  <c:pt idx="36">
                    <c:v>janv</c:v>
                  </c:pt>
                  <c:pt idx="37">
                    <c:v>févr</c:v>
                  </c:pt>
                  <c:pt idx="38">
                    <c:v>mars</c:v>
                  </c:pt>
                  <c:pt idx="39">
                    <c:v>avr</c:v>
                  </c:pt>
                  <c:pt idx="40">
                    <c:v>mai</c:v>
                  </c:pt>
                  <c:pt idx="41">
                    <c:v>juin</c:v>
                  </c:pt>
                  <c:pt idx="42">
                    <c:v>juil</c:v>
                  </c:pt>
                  <c:pt idx="43">
                    <c:v>août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CALCULATIONS!$W$96:$W$143</c:f>
              <c:numCache>
                <c:formatCode>General</c:formatCode>
                <c:ptCount val="44"/>
                <c:pt idx="0">
                  <c:v>30</c:v>
                </c:pt>
                <c:pt idx="1">
                  <c:v>56</c:v>
                </c:pt>
                <c:pt idx="2">
                  <c:v>60</c:v>
                </c:pt>
                <c:pt idx="3">
                  <c:v>59</c:v>
                </c:pt>
                <c:pt idx="4">
                  <c:v>60</c:v>
                </c:pt>
                <c:pt idx="5">
                  <c:v>101</c:v>
                </c:pt>
                <c:pt idx="6">
                  <c:v>77</c:v>
                </c:pt>
                <c:pt idx="7">
                  <c:v>90</c:v>
                </c:pt>
                <c:pt idx="8">
                  <c:v>68</c:v>
                </c:pt>
                <c:pt idx="9">
                  <c:v>108</c:v>
                </c:pt>
                <c:pt idx="10">
                  <c:v>92</c:v>
                </c:pt>
                <c:pt idx="11">
                  <c:v>54</c:v>
                </c:pt>
                <c:pt idx="12">
                  <c:v>107</c:v>
                </c:pt>
                <c:pt idx="13">
                  <c:v>98</c:v>
                </c:pt>
                <c:pt idx="14">
                  <c:v>96</c:v>
                </c:pt>
                <c:pt idx="15">
                  <c:v>98</c:v>
                </c:pt>
                <c:pt idx="16">
                  <c:v>83</c:v>
                </c:pt>
                <c:pt idx="17">
                  <c:v>79</c:v>
                </c:pt>
                <c:pt idx="18">
                  <c:v>124</c:v>
                </c:pt>
                <c:pt idx="19">
                  <c:v>65</c:v>
                </c:pt>
                <c:pt idx="20">
                  <c:v>98</c:v>
                </c:pt>
                <c:pt idx="21">
                  <c:v>142</c:v>
                </c:pt>
                <c:pt idx="22">
                  <c:v>91</c:v>
                </c:pt>
                <c:pt idx="23">
                  <c:v>77</c:v>
                </c:pt>
                <c:pt idx="24">
                  <c:v>120</c:v>
                </c:pt>
                <c:pt idx="25">
                  <c:v>96</c:v>
                </c:pt>
                <c:pt idx="26">
                  <c:v>103</c:v>
                </c:pt>
                <c:pt idx="27">
                  <c:v>88</c:v>
                </c:pt>
                <c:pt idx="28">
                  <c:v>93</c:v>
                </c:pt>
                <c:pt idx="29">
                  <c:v>101</c:v>
                </c:pt>
                <c:pt idx="30">
                  <c:v>153</c:v>
                </c:pt>
                <c:pt idx="31">
                  <c:v>88</c:v>
                </c:pt>
                <c:pt idx="32">
                  <c:v>132</c:v>
                </c:pt>
                <c:pt idx="33">
                  <c:v>141</c:v>
                </c:pt>
                <c:pt idx="34">
                  <c:v>170</c:v>
                </c:pt>
                <c:pt idx="35">
                  <c:v>137</c:v>
                </c:pt>
                <c:pt idx="36">
                  <c:v>113</c:v>
                </c:pt>
                <c:pt idx="37">
                  <c:v>73</c:v>
                </c:pt>
                <c:pt idx="38">
                  <c:v>93</c:v>
                </c:pt>
                <c:pt idx="39">
                  <c:v>115</c:v>
                </c:pt>
                <c:pt idx="40">
                  <c:v>91</c:v>
                </c:pt>
                <c:pt idx="41">
                  <c:v>93</c:v>
                </c:pt>
                <c:pt idx="42">
                  <c:v>128</c:v>
                </c:pt>
                <c:pt idx="4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6-45CC-90B8-26CD355B11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87050847"/>
        <c:axId val="987053727"/>
      </c:barChart>
      <c:lineChart>
        <c:grouping val="stacked"/>
        <c:varyColors val="0"/>
        <c:ser>
          <c:idx val="0"/>
          <c:order val="0"/>
          <c:tx>
            <c:strRef>
              <c:f>CALCULATIONS!$V$95</c:f>
              <c:strCache>
                <c:ptCount val="1"/>
                <c:pt idx="0">
                  <c:v>Delai_Moyen_Paiement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rgbClr val="0070C0"/>
                </a:solidFill>
                <a:prstDash val="dash"/>
              </a:ln>
              <a:effectLst/>
            </c:spPr>
            <c:trendlineType val="linear"/>
            <c:forward val="6"/>
            <c:dispRSqr val="0"/>
            <c:dispEq val="0"/>
          </c:trendline>
          <c:cat>
            <c:multiLvlStrRef>
              <c:f>CALCULATIONS!$U$96:$U$143</c:f>
              <c:multiLvlStrCache>
                <c:ptCount val="44"/>
                <c:lvl>
                  <c:pt idx="0">
                    <c:v>janv</c:v>
                  </c:pt>
                  <c:pt idx="1">
                    <c:v>févr</c:v>
                  </c:pt>
                  <c:pt idx="2">
                    <c:v>mars</c:v>
                  </c:pt>
                  <c:pt idx="3">
                    <c:v>avr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</c:v>
                  </c:pt>
                  <c:pt idx="7">
                    <c:v>août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déc</c:v>
                  </c:pt>
                  <c:pt idx="12">
                    <c:v>janv</c:v>
                  </c:pt>
                  <c:pt idx="13">
                    <c:v>févr</c:v>
                  </c:pt>
                  <c:pt idx="14">
                    <c:v>mars</c:v>
                  </c:pt>
                  <c:pt idx="15">
                    <c:v>avr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</c:v>
                  </c:pt>
                  <c:pt idx="19">
                    <c:v>août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déc</c:v>
                  </c:pt>
                  <c:pt idx="24">
                    <c:v>janv</c:v>
                  </c:pt>
                  <c:pt idx="25">
                    <c:v>févr</c:v>
                  </c:pt>
                  <c:pt idx="26">
                    <c:v>mars</c:v>
                  </c:pt>
                  <c:pt idx="27">
                    <c:v>avr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</c:v>
                  </c:pt>
                  <c:pt idx="31">
                    <c:v>août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déc</c:v>
                  </c:pt>
                  <c:pt idx="36">
                    <c:v>janv</c:v>
                  </c:pt>
                  <c:pt idx="37">
                    <c:v>févr</c:v>
                  </c:pt>
                  <c:pt idx="38">
                    <c:v>mars</c:v>
                  </c:pt>
                  <c:pt idx="39">
                    <c:v>avr</c:v>
                  </c:pt>
                  <c:pt idx="40">
                    <c:v>mai</c:v>
                  </c:pt>
                  <c:pt idx="41">
                    <c:v>juin</c:v>
                  </c:pt>
                  <c:pt idx="42">
                    <c:v>juil</c:v>
                  </c:pt>
                  <c:pt idx="43">
                    <c:v>août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  <c:pt idx="36">
                    <c:v>2026</c:v>
                  </c:pt>
                </c:lvl>
              </c:multiLvlStrCache>
            </c:multiLvlStrRef>
          </c:cat>
          <c:val>
            <c:numRef>
              <c:f>CALCULATIONS!$V$96:$V$143</c:f>
              <c:numCache>
                <c:formatCode>0.0</c:formatCode>
                <c:ptCount val="44"/>
                <c:pt idx="0">
                  <c:v>21.4</c:v>
                </c:pt>
                <c:pt idx="1">
                  <c:v>16.107142857142858</c:v>
                </c:pt>
                <c:pt idx="2">
                  <c:v>19.433333333333334</c:v>
                </c:pt>
                <c:pt idx="3">
                  <c:v>20.16949152542373</c:v>
                </c:pt>
                <c:pt idx="4">
                  <c:v>12.9</c:v>
                </c:pt>
                <c:pt idx="5">
                  <c:v>14.871287128712872</c:v>
                </c:pt>
                <c:pt idx="6">
                  <c:v>13.103896103896103</c:v>
                </c:pt>
                <c:pt idx="7">
                  <c:v>11.6</c:v>
                </c:pt>
                <c:pt idx="8">
                  <c:v>9</c:v>
                </c:pt>
                <c:pt idx="9">
                  <c:v>13.87037037037037</c:v>
                </c:pt>
                <c:pt idx="10">
                  <c:v>14.380434782608695</c:v>
                </c:pt>
                <c:pt idx="11">
                  <c:v>6.7037037037037033</c:v>
                </c:pt>
                <c:pt idx="12">
                  <c:v>19.33644859813084</c:v>
                </c:pt>
                <c:pt idx="13">
                  <c:v>16.622448979591837</c:v>
                </c:pt>
                <c:pt idx="14">
                  <c:v>19.802083333333332</c:v>
                </c:pt>
                <c:pt idx="15">
                  <c:v>18.887755102040817</c:v>
                </c:pt>
                <c:pt idx="16">
                  <c:v>23.585365853658537</c:v>
                </c:pt>
                <c:pt idx="17">
                  <c:v>24.822784810126581</c:v>
                </c:pt>
                <c:pt idx="18">
                  <c:v>23.379032258064516</c:v>
                </c:pt>
                <c:pt idx="19">
                  <c:v>30.830769230769231</c:v>
                </c:pt>
                <c:pt idx="20">
                  <c:v>23.673469387755102</c:v>
                </c:pt>
                <c:pt idx="21">
                  <c:v>26.056338028169016</c:v>
                </c:pt>
                <c:pt idx="22">
                  <c:v>37.844444444444441</c:v>
                </c:pt>
                <c:pt idx="23">
                  <c:v>21.38961038961039</c:v>
                </c:pt>
                <c:pt idx="24">
                  <c:v>41.8</c:v>
                </c:pt>
                <c:pt idx="25">
                  <c:v>23.135416666666668</c:v>
                </c:pt>
                <c:pt idx="26">
                  <c:v>16.650485436893202</c:v>
                </c:pt>
                <c:pt idx="27">
                  <c:v>17.806818181818183</c:v>
                </c:pt>
                <c:pt idx="28">
                  <c:v>16.93548387096774</c:v>
                </c:pt>
                <c:pt idx="29">
                  <c:v>24.88</c:v>
                </c:pt>
                <c:pt idx="30">
                  <c:v>16.431372549019606</c:v>
                </c:pt>
                <c:pt idx="31">
                  <c:v>12.172413793103448</c:v>
                </c:pt>
                <c:pt idx="32">
                  <c:v>17.962121212121211</c:v>
                </c:pt>
                <c:pt idx="33">
                  <c:v>22.314285714285713</c:v>
                </c:pt>
                <c:pt idx="34">
                  <c:v>11.794117647058824</c:v>
                </c:pt>
                <c:pt idx="35">
                  <c:v>14.992647058823529</c:v>
                </c:pt>
                <c:pt idx="36">
                  <c:v>23.196428571428573</c:v>
                </c:pt>
                <c:pt idx="37">
                  <c:v>15.202898550724637</c:v>
                </c:pt>
                <c:pt idx="38">
                  <c:v>16.736263736263737</c:v>
                </c:pt>
                <c:pt idx="39">
                  <c:v>22.855855855855857</c:v>
                </c:pt>
                <c:pt idx="40">
                  <c:v>31.193181818181817</c:v>
                </c:pt>
                <c:pt idx="41">
                  <c:v>25.622222222222224</c:v>
                </c:pt>
                <c:pt idx="42">
                  <c:v>21.349514563106798</c:v>
                </c:pt>
                <c:pt idx="43">
                  <c:v>8.3658536585365848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26-45CC-90B8-26CD355B11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6389408"/>
        <c:axId val="266406208"/>
      </c:lineChart>
      <c:catAx>
        <c:axId val="26638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6406208"/>
        <c:crosses val="autoZero"/>
        <c:auto val="1"/>
        <c:lblAlgn val="ctr"/>
        <c:lblOffset val="100"/>
        <c:noMultiLvlLbl val="0"/>
      </c:catAx>
      <c:valAx>
        <c:axId val="266406208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6389408"/>
        <c:crosses val="autoZero"/>
        <c:crossBetween val="between"/>
      </c:valAx>
      <c:valAx>
        <c:axId val="987053727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87050847"/>
        <c:crosses val="max"/>
        <c:crossBetween val="between"/>
      </c:valAx>
      <c:catAx>
        <c:axId val="9870508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70537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[2026_pilotage_marché.xlsm]CALCULATIONS!Tab_marché_perf_years</c:name>
    <c:fmtId val="1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>
            <a:glow>
              <a:schemeClr val="accent1">
                <a:alpha val="40000"/>
              </a:schemeClr>
            </a:glow>
          </a:effectLst>
        </c:spPr>
        <c:marker>
          <c:symbol val="circle"/>
          <c:size val="5"/>
          <c:spPr>
            <a:solidFill>
              <a:schemeClr val="accent1"/>
            </a:solidFill>
            <a:ln w="63500" cmpd="sng">
              <a:solidFill>
                <a:schemeClr val="accent1"/>
              </a:solidFill>
              <a:bevel/>
            </a:ln>
            <a:effectLst>
              <a:glow>
                <a:schemeClr val="accent1">
                  <a:alpha val="40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CALCULATIONS!$W$181</c:f>
              <c:strCache>
                <c:ptCount val="1"/>
                <c:pt idx="0">
                  <c:v>Nombre de factures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CALCULATIONS!$U$182:$U$185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f>CALCULATIONS!$W$182:$W$185</c:f>
              <c:numCache>
                <c:formatCode>General</c:formatCode>
                <c:ptCount val="4"/>
                <c:pt idx="0">
                  <c:v>855</c:v>
                </c:pt>
                <c:pt idx="1">
                  <c:v>1158</c:v>
                </c:pt>
                <c:pt idx="2">
                  <c:v>1422</c:v>
                </c:pt>
                <c:pt idx="3">
                  <c:v>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30-4A2E-A665-FA05BF4C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005728"/>
        <c:axId val="288007168"/>
      </c:barChart>
      <c:lineChart>
        <c:grouping val="stacked"/>
        <c:varyColors val="0"/>
        <c:ser>
          <c:idx val="0"/>
          <c:order val="0"/>
          <c:tx>
            <c:strRef>
              <c:f>CALCULATIONS!$V$181</c:f>
              <c:strCache>
                <c:ptCount val="1"/>
                <c:pt idx="0">
                  <c:v>Delai_Moyen_Paiement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glow>
                <a:schemeClr val="accent1"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63500" cmpd="sng">
                <a:solidFill>
                  <a:schemeClr val="accent1"/>
                </a:solidFill>
                <a:bevel/>
              </a:ln>
              <a:effectLst>
                <a:glow>
                  <a:schemeClr val="accent1">
                    <a:alpha val="40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CALCULATIONS!$U$182:$U$185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f>CALCULATIONS!$V$182:$V$185</c:f>
              <c:numCache>
                <c:formatCode>0.0</c:formatCode>
                <c:ptCount val="4"/>
                <c:pt idx="0">
                  <c:v>14.063157894736841</c:v>
                </c:pt>
                <c:pt idx="1">
                  <c:v>23.634083044982699</c:v>
                </c:pt>
                <c:pt idx="2">
                  <c:v>19.530324400564176</c:v>
                </c:pt>
                <c:pt idx="3">
                  <c:v>21.702127659574469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30-4A2E-A665-FA05BF4CBE9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5033919"/>
        <c:axId val="575024799"/>
      </c:lineChart>
      <c:catAx>
        <c:axId val="28800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8007168"/>
        <c:crosses val="autoZero"/>
        <c:auto val="1"/>
        <c:lblAlgn val="ctr"/>
        <c:lblOffset val="100"/>
        <c:noMultiLvlLbl val="0"/>
      </c:catAx>
      <c:valAx>
        <c:axId val="288007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8005728"/>
        <c:crosses val="autoZero"/>
        <c:crossBetween val="between"/>
      </c:valAx>
      <c:valAx>
        <c:axId val="575024799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033919"/>
        <c:crosses val="max"/>
        <c:crossBetween val="between"/>
      </c:valAx>
      <c:catAx>
        <c:axId val="57503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50247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[2026_pilotage_marché.xlsm]CALCULATIONS!Marchés_TCD révision de prix</c:name>
    <c:fmtId val="16"/>
  </c:pivotSource>
  <c:chart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270120830690672E-3"/>
          <c:y val="0.17468410409095292"/>
          <c:w val="0.81024864972143862"/>
          <c:h val="0.786497154020477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CALCULATIONS!$Q$104</c:f>
              <c:strCache>
                <c:ptCount val="1"/>
                <c:pt idx="0">
                  <c:v>- d'un mois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CALCULATIONS!$Q$105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CALCULATIONS!$Q$105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AA7-4B9A-9787-D3D32B9EA538}"/>
            </c:ext>
          </c:extLst>
        </c:ser>
        <c:ser>
          <c:idx val="1"/>
          <c:order val="1"/>
          <c:tx>
            <c:strRef>
              <c:f>CALCULATIONS!$R$104</c:f>
              <c:strCache>
                <c:ptCount val="1"/>
                <c:pt idx="0">
                  <c:v>Entre 1 et 3 mois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CALCULATIONS!$Q$105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CALCULATIONS!$R$105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B9A-9787-D3D32B9EA538}"/>
            </c:ext>
          </c:extLst>
        </c:ser>
        <c:ser>
          <c:idx val="2"/>
          <c:order val="2"/>
          <c:tx>
            <c:strRef>
              <c:f>CALCULATIONS!$S$104</c:f>
              <c:strCache>
                <c:ptCount val="1"/>
                <c:pt idx="0">
                  <c:v>Entre  3 et 6 mois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CALCULATIONS!$Q$105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CALCULATIONS!$S$105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7-4B9A-9787-D3D32B9EA5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946192"/>
        <c:axId val="28941872"/>
      </c:barChart>
      <c:catAx>
        <c:axId val="28946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941872"/>
        <c:crosses val="autoZero"/>
        <c:auto val="1"/>
        <c:lblAlgn val="ctr"/>
        <c:lblOffset val="100"/>
        <c:noMultiLvlLbl val="0"/>
      </c:catAx>
      <c:valAx>
        <c:axId val="28941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94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570993599435679"/>
          <c:y val="0.37855559479534651"/>
          <c:w val="0.29665042767331529"/>
          <c:h val="0.242642136797332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[2026_pilotage_marché.xlsm]CALCULATIONS!facture actuelle cockpit pareto npt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2"/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337731852378877E-2"/>
          <c:y val="6.7561970946335231E-2"/>
          <c:w val="0.93542395972090275"/>
          <c:h val="0.64130588159182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CALCULATIONS!$G$118</c:f>
              <c:strCache>
                <c:ptCount val="1"/>
                <c:pt idx="0">
                  <c:v>nb de facture en cours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CALCULATIONS!$F$119:$F$145</c:f>
              <c:strCache>
                <c:ptCount val="26"/>
                <c:pt idx="0">
                  <c:v>ORANGE</c:v>
                </c:pt>
                <c:pt idx="1">
                  <c:v>AEROPORTS DE LYON SA</c:v>
                </c:pt>
                <c:pt idx="2">
                  <c:v>UGAP DIRECTION FINANCIERE ET C</c:v>
                </c:pt>
                <c:pt idx="3">
                  <c:v>ONET SECURITE SYSTEMES</c:v>
                </c:pt>
                <c:pt idx="4">
                  <c:v>SNEF</c:v>
                </c:pt>
                <c:pt idx="5">
                  <c:v>AXIMA CONCEPT</c:v>
                </c:pt>
                <c:pt idx="6">
                  <c:v>BOUYGUES TELECOM</c:v>
                </c:pt>
                <c:pt idx="7">
                  <c:v>MELEZE</c:v>
                </c:pt>
                <c:pt idx="8">
                  <c:v>ADECCO FRANCE</c:v>
                </c:pt>
                <c:pt idx="9">
                  <c:v>DESPS</c:v>
                </c:pt>
                <c:pt idx="10">
                  <c:v>ELIS AUVERGNE</c:v>
                </c:pt>
                <c:pt idx="11">
                  <c:v>ATALIAN PROPRETE</c:v>
                </c:pt>
                <c:pt idx="12">
                  <c:v>Cabinet BOUCOMONT</c:v>
                </c:pt>
                <c:pt idx="13">
                  <c:v>DECA FRANCE &amp; Co</c:v>
                </c:pt>
                <c:pt idx="14">
                  <c:v>ELIS</c:v>
                </c:pt>
                <c:pt idx="15">
                  <c:v>Fournisseur générique CPP</c:v>
                </c:pt>
                <c:pt idx="16">
                  <c:v>ILE DE FRANCE MAINTE SERVICE</c:v>
                </c:pt>
                <c:pt idx="17">
                  <c:v>KYOCERA DOCUMENT SOLUTIONS FRA</c:v>
                </c:pt>
                <c:pt idx="18">
                  <c:v>MLA INDUSTRIE</c:v>
                </c:pt>
                <c:pt idx="19">
                  <c:v>ORONA</c:v>
                </c:pt>
                <c:pt idx="20">
                  <c:v>Régie exploitation aéroport St</c:v>
                </c:pt>
                <c:pt idx="21">
                  <c:v>S N 3 I</c:v>
                </c:pt>
                <c:pt idx="22">
                  <c:v>SFR BUSINESS</c:v>
                </c:pt>
                <c:pt idx="23">
                  <c:v>SOCLEAN SERVICES</c:v>
                </c:pt>
                <c:pt idx="24">
                  <c:v>STE EXPLOIT. AEROP. GRENOBLE S</c:v>
                </c:pt>
                <c:pt idx="25">
                  <c:v>TDF Télédiffusion de France</c:v>
                </c:pt>
              </c:strCache>
            </c:strRef>
          </c:cat>
          <c:val>
            <c:numRef>
              <c:f>CALCULATIONS!$G$119:$G$145</c:f>
              <c:numCache>
                <c:formatCode>General</c:formatCode>
                <c:ptCount val="26"/>
                <c:pt idx="0">
                  <c:v>24</c:v>
                </c:pt>
                <c:pt idx="1">
                  <c:v>8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8C9-4B96-99C0-3BDF4F957C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87993007"/>
        <c:axId val="1187993967"/>
      </c:barChart>
      <c:lineChart>
        <c:grouping val="standard"/>
        <c:varyColors val="0"/>
        <c:ser>
          <c:idx val="1"/>
          <c:order val="1"/>
          <c:tx>
            <c:strRef>
              <c:f>CALCULATIONS!$H$118</c:f>
              <c:strCache>
                <c:ptCount val="1"/>
                <c:pt idx="0">
                  <c:v>%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CALCULATIONS!$F$119:$F$145</c:f>
              <c:strCache>
                <c:ptCount val="26"/>
                <c:pt idx="0">
                  <c:v>ORANGE</c:v>
                </c:pt>
                <c:pt idx="1">
                  <c:v>AEROPORTS DE LYON SA</c:v>
                </c:pt>
                <c:pt idx="2">
                  <c:v>UGAP DIRECTION FINANCIERE ET C</c:v>
                </c:pt>
                <c:pt idx="3">
                  <c:v>ONET SECURITE SYSTEMES</c:v>
                </c:pt>
                <c:pt idx="4">
                  <c:v>SNEF</c:v>
                </c:pt>
                <c:pt idx="5">
                  <c:v>AXIMA CONCEPT</c:v>
                </c:pt>
                <c:pt idx="6">
                  <c:v>BOUYGUES TELECOM</c:v>
                </c:pt>
                <c:pt idx="7">
                  <c:v>MELEZE</c:v>
                </c:pt>
                <c:pt idx="8">
                  <c:v>ADECCO FRANCE</c:v>
                </c:pt>
                <c:pt idx="9">
                  <c:v>DESPS</c:v>
                </c:pt>
                <c:pt idx="10">
                  <c:v>ELIS AUVERGNE</c:v>
                </c:pt>
                <c:pt idx="11">
                  <c:v>ATALIAN PROPRETE</c:v>
                </c:pt>
                <c:pt idx="12">
                  <c:v>Cabinet BOUCOMONT</c:v>
                </c:pt>
                <c:pt idx="13">
                  <c:v>DECA FRANCE &amp; Co</c:v>
                </c:pt>
                <c:pt idx="14">
                  <c:v>ELIS</c:v>
                </c:pt>
                <c:pt idx="15">
                  <c:v>Fournisseur générique CPP</c:v>
                </c:pt>
                <c:pt idx="16">
                  <c:v>ILE DE FRANCE MAINTE SERVICE</c:v>
                </c:pt>
                <c:pt idx="17">
                  <c:v>KYOCERA DOCUMENT SOLUTIONS FRA</c:v>
                </c:pt>
                <c:pt idx="18">
                  <c:v>MLA INDUSTRIE</c:v>
                </c:pt>
                <c:pt idx="19">
                  <c:v>ORONA</c:v>
                </c:pt>
                <c:pt idx="20">
                  <c:v>Régie exploitation aéroport St</c:v>
                </c:pt>
                <c:pt idx="21">
                  <c:v>S N 3 I</c:v>
                </c:pt>
                <c:pt idx="22">
                  <c:v>SFR BUSINESS</c:v>
                </c:pt>
                <c:pt idx="23">
                  <c:v>SOCLEAN SERVICES</c:v>
                </c:pt>
                <c:pt idx="24">
                  <c:v>STE EXPLOIT. AEROP. GRENOBLE S</c:v>
                </c:pt>
                <c:pt idx="25">
                  <c:v>TDF Télédiffusion de France</c:v>
                </c:pt>
              </c:strCache>
            </c:strRef>
          </c:cat>
          <c:val>
            <c:numRef>
              <c:f>CALCULATIONS!$H$119:$H$145</c:f>
              <c:numCache>
                <c:formatCode>0.0%</c:formatCode>
                <c:ptCount val="26"/>
                <c:pt idx="0">
                  <c:v>0.30379746835443039</c:v>
                </c:pt>
                <c:pt idx="1">
                  <c:v>0.4050632911392405</c:v>
                </c:pt>
                <c:pt idx="2">
                  <c:v>0.49367088607594939</c:v>
                </c:pt>
                <c:pt idx="3">
                  <c:v>0.55696202531645567</c:v>
                </c:pt>
                <c:pt idx="4">
                  <c:v>0.620253164556962</c:v>
                </c:pt>
                <c:pt idx="5">
                  <c:v>0.65822784810126578</c:v>
                </c:pt>
                <c:pt idx="6">
                  <c:v>0.69620253164556967</c:v>
                </c:pt>
                <c:pt idx="7">
                  <c:v>0.73417721518987344</c:v>
                </c:pt>
                <c:pt idx="8">
                  <c:v>0.759493670886076</c:v>
                </c:pt>
                <c:pt idx="9">
                  <c:v>0.78481012658227844</c:v>
                </c:pt>
                <c:pt idx="10">
                  <c:v>0.810126582278481</c:v>
                </c:pt>
                <c:pt idx="11">
                  <c:v>0.82278481012658233</c:v>
                </c:pt>
                <c:pt idx="12">
                  <c:v>0.83544303797468356</c:v>
                </c:pt>
                <c:pt idx="13">
                  <c:v>0.84810126582278478</c:v>
                </c:pt>
                <c:pt idx="14">
                  <c:v>0.86075949367088611</c:v>
                </c:pt>
                <c:pt idx="15">
                  <c:v>0.87341772151898733</c:v>
                </c:pt>
                <c:pt idx="16">
                  <c:v>0.88607594936708856</c:v>
                </c:pt>
                <c:pt idx="17">
                  <c:v>0.89873417721518989</c:v>
                </c:pt>
                <c:pt idx="18">
                  <c:v>0.91139240506329111</c:v>
                </c:pt>
                <c:pt idx="19">
                  <c:v>0.92405063291139244</c:v>
                </c:pt>
                <c:pt idx="20">
                  <c:v>0.93670886075949367</c:v>
                </c:pt>
                <c:pt idx="21">
                  <c:v>0.94936708860759489</c:v>
                </c:pt>
                <c:pt idx="22">
                  <c:v>0.96202531645569622</c:v>
                </c:pt>
                <c:pt idx="23">
                  <c:v>0.97468354430379744</c:v>
                </c:pt>
                <c:pt idx="24">
                  <c:v>0.98734177215189878</c:v>
                </c:pt>
                <c:pt idx="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4D6-AC21-12BFD70AB601}"/>
            </c:ext>
          </c:extLst>
        </c:ser>
        <c:ser>
          <c:idx val="2"/>
          <c:order val="2"/>
          <c:tx>
            <c:strRef>
              <c:f>CALCULATIONS!$I$118</c:f>
              <c:strCache>
                <c:ptCount val="1"/>
                <c:pt idx="0">
                  <c:v>Pareto 50%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CALCULATIONS!$F$119:$F$145</c:f>
              <c:strCache>
                <c:ptCount val="26"/>
                <c:pt idx="0">
                  <c:v>ORANGE</c:v>
                </c:pt>
                <c:pt idx="1">
                  <c:v>AEROPORTS DE LYON SA</c:v>
                </c:pt>
                <c:pt idx="2">
                  <c:v>UGAP DIRECTION FINANCIERE ET C</c:v>
                </c:pt>
                <c:pt idx="3">
                  <c:v>ONET SECURITE SYSTEMES</c:v>
                </c:pt>
                <c:pt idx="4">
                  <c:v>SNEF</c:v>
                </c:pt>
                <c:pt idx="5">
                  <c:v>AXIMA CONCEPT</c:v>
                </c:pt>
                <c:pt idx="6">
                  <c:v>BOUYGUES TELECOM</c:v>
                </c:pt>
                <c:pt idx="7">
                  <c:v>MELEZE</c:v>
                </c:pt>
                <c:pt idx="8">
                  <c:v>ADECCO FRANCE</c:v>
                </c:pt>
                <c:pt idx="9">
                  <c:v>DESPS</c:v>
                </c:pt>
                <c:pt idx="10">
                  <c:v>ELIS AUVERGNE</c:v>
                </c:pt>
                <c:pt idx="11">
                  <c:v>ATALIAN PROPRETE</c:v>
                </c:pt>
                <c:pt idx="12">
                  <c:v>Cabinet BOUCOMONT</c:v>
                </c:pt>
                <c:pt idx="13">
                  <c:v>DECA FRANCE &amp; Co</c:v>
                </c:pt>
                <c:pt idx="14">
                  <c:v>ELIS</c:v>
                </c:pt>
                <c:pt idx="15">
                  <c:v>Fournisseur générique CPP</c:v>
                </c:pt>
                <c:pt idx="16">
                  <c:v>ILE DE FRANCE MAINTE SERVICE</c:v>
                </c:pt>
                <c:pt idx="17">
                  <c:v>KYOCERA DOCUMENT SOLUTIONS FRA</c:v>
                </c:pt>
                <c:pt idx="18">
                  <c:v>MLA INDUSTRIE</c:v>
                </c:pt>
                <c:pt idx="19">
                  <c:v>ORONA</c:v>
                </c:pt>
                <c:pt idx="20">
                  <c:v>Régie exploitation aéroport St</c:v>
                </c:pt>
                <c:pt idx="21">
                  <c:v>S N 3 I</c:v>
                </c:pt>
                <c:pt idx="22">
                  <c:v>SFR BUSINESS</c:v>
                </c:pt>
                <c:pt idx="23">
                  <c:v>SOCLEAN SERVICES</c:v>
                </c:pt>
                <c:pt idx="24">
                  <c:v>STE EXPLOIT. AEROP. GRENOBLE S</c:v>
                </c:pt>
                <c:pt idx="25">
                  <c:v>TDF Télédiffusion de France</c:v>
                </c:pt>
              </c:strCache>
            </c:strRef>
          </c:cat>
          <c:val>
            <c:numRef>
              <c:f>CALCULATIONS!$I$119:$I$145</c:f>
              <c:numCache>
                <c:formatCode>0\ %;\-0\ %;0\ %</c:formatCode>
                <c:ptCount val="26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0D-44D6-AC21-12BFD70A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611360"/>
        <c:axId val="1805743"/>
      </c:lineChart>
      <c:catAx>
        <c:axId val="118799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7993967"/>
        <c:crosses val="autoZero"/>
        <c:auto val="1"/>
        <c:lblAlgn val="ctr"/>
        <c:lblOffset val="100"/>
        <c:noMultiLvlLbl val="0"/>
      </c:catAx>
      <c:valAx>
        <c:axId val="11879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7993007"/>
        <c:crosses val="autoZero"/>
        <c:crossBetween val="between"/>
      </c:valAx>
      <c:valAx>
        <c:axId val="1805743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2611360"/>
        <c:crosses val="max"/>
        <c:crossBetween val="between"/>
      </c:valAx>
      <c:catAx>
        <c:axId val="45261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57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[2026_pilotage_marché.xlsm]CALCULATIONS!Tab_ délais de paiement par fournisseurs</c:name>
    <c:fmtId val="2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132414955283196E-2"/>
          <c:y val="4.6327262814860409E-2"/>
          <c:w val="0.84453214637078433"/>
          <c:h val="0.488416441594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CALCULATIONS!$Q$162</c:f>
              <c:strCache>
                <c:ptCount val="1"/>
                <c:pt idx="0">
                  <c:v>Entre 25 et 30 jours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CALCULATIONS!$P$163:$P$183</c:f>
              <c:strCache>
                <c:ptCount val="20"/>
                <c:pt idx="0">
                  <c:v>AEROPORTS DE LYON SA</c:v>
                </c:pt>
                <c:pt idx="1">
                  <c:v>ONET SECURITE SYSTEMES</c:v>
                </c:pt>
                <c:pt idx="2">
                  <c:v>DECA FRANCE &amp; Co</c:v>
                </c:pt>
                <c:pt idx="3">
                  <c:v>UGAP DIRECTION FINANCIERE ET C</c:v>
                </c:pt>
                <c:pt idx="4">
                  <c:v>AXIMA CONCEPT</c:v>
                </c:pt>
                <c:pt idx="5">
                  <c:v>SNEF</c:v>
                </c:pt>
                <c:pt idx="6">
                  <c:v>MELEZE</c:v>
                </c:pt>
                <c:pt idx="7">
                  <c:v>DESPS</c:v>
                </c:pt>
                <c:pt idx="8">
                  <c:v>ELIS</c:v>
                </c:pt>
                <c:pt idx="9">
                  <c:v>STE EXPLOIT. AEROP. GRENOBLE S</c:v>
                </c:pt>
                <c:pt idx="10">
                  <c:v>KYOCERA DOCUMENT SOLUTIONS FRA</c:v>
                </c:pt>
                <c:pt idx="11">
                  <c:v>SFR BUSINESS</c:v>
                </c:pt>
                <c:pt idx="12">
                  <c:v>ADECCO FRANCE</c:v>
                </c:pt>
                <c:pt idx="13">
                  <c:v>SOCLEAN SERVICES</c:v>
                </c:pt>
                <c:pt idx="14">
                  <c:v>ATALIAN PROPRETE</c:v>
                </c:pt>
                <c:pt idx="15">
                  <c:v>TDF Télédiffusion de France</c:v>
                </c:pt>
                <c:pt idx="16">
                  <c:v>ORONA</c:v>
                </c:pt>
                <c:pt idx="17">
                  <c:v>ELIS AUVERGNE</c:v>
                </c:pt>
                <c:pt idx="18">
                  <c:v>Régie exploitation aéroport St</c:v>
                </c:pt>
                <c:pt idx="19">
                  <c:v>MLA INDUSTRIE</c:v>
                </c:pt>
              </c:strCache>
            </c:strRef>
          </c:cat>
          <c:val>
            <c:numRef>
              <c:f>CALCULATIONS!$Q$163:$Q$183</c:f>
              <c:numCache>
                <c:formatCode>General</c:formatCode>
                <c:ptCount val="20"/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D-43C7-A3B8-A0D3392B1352}"/>
            </c:ext>
          </c:extLst>
        </c:ser>
        <c:ser>
          <c:idx val="1"/>
          <c:order val="1"/>
          <c:tx>
            <c:strRef>
              <c:f>CALCULATIONS!$R$162</c:f>
              <c:strCache>
                <c:ptCount val="1"/>
                <c:pt idx="0">
                  <c:v>&gt; 30 jours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CALCULATIONS!$P$163:$P$183</c:f>
              <c:strCache>
                <c:ptCount val="20"/>
                <c:pt idx="0">
                  <c:v>AEROPORTS DE LYON SA</c:v>
                </c:pt>
                <c:pt idx="1">
                  <c:v>ONET SECURITE SYSTEMES</c:v>
                </c:pt>
                <c:pt idx="2">
                  <c:v>DECA FRANCE &amp; Co</c:v>
                </c:pt>
                <c:pt idx="3">
                  <c:v>UGAP DIRECTION FINANCIERE ET C</c:v>
                </c:pt>
                <c:pt idx="4">
                  <c:v>AXIMA CONCEPT</c:v>
                </c:pt>
                <c:pt idx="5">
                  <c:v>SNEF</c:v>
                </c:pt>
                <c:pt idx="6">
                  <c:v>MELEZE</c:v>
                </c:pt>
                <c:pt idx="7">
                  <c:v>DESPS</c:v>
                </c:pt>
                <c:pt idx="8">
                  <c:v>ELIS</c:v>
                </c:pt>
                <c:pt idx="9">
                  <c:v>STE EXPLOIT. AEROP. GRENOBLE S</c:v>
                </c:pt>
                <c:pt idx="10">
                  <c:v>KYOCERA DOCUMENT SOLUTIONS FRA</c:v>
                </c:pt>
                <c:pt idx="11">
                  <c:v>SFR BUSINESS</c:v>
                </c:pt>
                <c:pt idx="12">
                  <c:v>ADECCO FRANCE</c:v>
                </c:pt>
                <c:pt idx="13">
                  <c:v>SOCLEAN SERVICES</c:v>
                </c:pt>
                <c:pt idx="14">
                  <c:v>ATALIAN PROPRETE</c:v>
                </c:pt>
                <c:pt idx="15">
                  <c:v>TDF Télédiffusion de France</c:v>
                </c:pt>
                <c:pt idx="16">
                  <c:v>ORONA</c:v>
                </c:pt>
                <c:pt idx="17">
                  <c:v>ELIS AUVERGNE</c:v>
                </c:pt>
                <c:pt idx="18">
                  <c:v>Régie exploitation aéroport St</c:v>
                </c:pt>
                <c:pt idx="19">
                  <c:v>MLA INDUSTRIE</c:v>
                </c:pt>
              </c:strCache>
            </c:strRef>
          </c:cat>
          <c:val>
            <c:numRef>
              <c:f>CALCULATIONS!$R$163:$R$183</c:f>
              <c:numCache>
                <c:formatCode>0</c:formatCode>
                <c:ptCount val="20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D-43C7-A3B8-A0D3392B13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13667951"/>
        <c:axId val="513668431"/>
      </c:barChart>
      <c:catAx>
        <c:axId val="51366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3668431"/>
        <c:crosses val="autoZero"/>
        <c:auto val="1"/>
        <c:lblAlgn val="ctr"/>
        <c:lblOffset val="100"/>
        <c:noMultiLvlLbl val="0"/>
      </c:catAx>
      <c:valAx>
        <c:axId val="513668431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>
                    <a:solidFill>
                      <a:schemeClr val="bg1"/>
                    </a:solidFill>
                  </a:rPr>
                  <a:t>Nb de factures</a:t>
                </a:r>
              </a:p>
            </c:rich>
          </c:tx>
          <c:layout>
            <c:manualLayout>
              <c:xMode val="edge"/>
              <c:yMode val="edge"/>
              <c:x val="4.5091132780553579E-2"/>
              <c:y val="0.116030393602659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crossAx val="513667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574374935303635"/>
          <c:y val="5.0612914725047441E-2"/>
          <c:w val="0.11298286095677262"/>
          <c:h val="0.195297489654284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'Tab. de bord march&#233;s'!Zone_d_impression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'Tab. de bord_march&#233;s'!Zone_d_impression"/><Relationship Id="rId1" Type="http://schemas.openxmlformats.org/officeDocument/2006/relationships/image" Target="../media/image2.jpeg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ab. de bord_march&#233;s_travaux'!Zone_d_impression"/><Relationship Id="rId2" Type="http://schemas.openxmlformats.org/officeDocument/2006/relationships/hyperlink" Target="#'Tab. de bord_march&#233;s_travaux'!A1"/><Relationship Id="rId1" Type="http://schemas.openxmlformats.org/officeDocument/2006/relationships/image" Target="../media/image2.jpeg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chart" Target="../charts/chart16.xml"/><Relationship Id="rId18" Type="http://schemas.openxmlformats.org/officeDocument/2006/relationships/chart" Target="../charts/chart18.xml"/><Relationship Id="rId3" Type="http://schemas.openxmlformats.org/officeDocument/2006/relationships/hyperlink" Target="#'Tab. de bord_march&#233;s_travaux'!Zone_d_impression"/><Relationship Id="rId7" Type="http://schemas.openxmlformats.org/officeDocument/2006/relationships/image" Target="../media/image5.png"/><Relationship Id="rId12" Type="http://schemas.openxmlformats.org/officeDocument/2006/relationships/chart" Target="../charts/chart15.xml"/><Relationship Id="rId17" Type="http://schemas.openxmlformats.org/officeDocument/2006/relationships/chart" Target="../charts/chart17.xml"/><Relationship Id="rId2" Type="http://schemas.openxmlformats.org/officeDocument/2006/relationships/hyperlink" Target="#'Tab. de bord_march&#233;s_travaux'!A1"/><Relationship Id="rId16" Type="http://schemas.openxmlformats.org/officeDocument/2006/relationships/hyperlink" Target="#Tableaux!A1"/><Relationship Id="rId1" Type="http://schemas.openxmlformats.org/officeDocument/2006/relationships/image" Target="../media/image2.jpeg"/><Relationship Id="rId6" Type="http://schemas.openxmlformats.org/officeDocument/2006/relationships/chart" Target="../charts/chart11.xml"/><Relationship Id="rId11" Type="http://schemas.openxmlformats.org/officeDocument/2006/relationships/chart" Target="../charts/chart14.xml"/><Relationship Id="rId5" Type="http://schemas.openxmlformats.org/officeDocument/2006/relationships/image" Target="../media/image4.svg"/><Relationship Id="rId15" Type="http://schemas.openxmlformats.org/officeDocument/2006/relationships/image" Target="../media/image8.svg"/><Relationship Id="rId10" Type="http://schemas.openxmlformats.org/officeDocument/2006/relationships/chart" Target="../charts/chart13.xml"/><Relationship Id="rId4" Type="http://schemas.openxmlformats.org/officeDocument/2006/relationships/image" Target="../media/image3.png"/><Relationship Id="rId9" Type="http://schemas.openxmlformats.org/officeDocument/2006/relationships/chart" Target="../charts/chart12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240375</xdr:colOff>
      <xdr:row>2</xdr:row>
      <xdr:rowOff>457200</xdr:rowOff>
    </xdr:from>
    <xdr:to>
      <xdr:col>13</xdr:col>
      <xdr:colOff>800100</xdr:colOff>
      <xdr:row>14</xdr:row>
      <xdr:rowOff>83820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3EC4E59-C66F-D2B4-F0E1-128A68A63B82}"/>
            </a:ext>
          </a:extLst>
        </xdr:cNvPr>
        <xdr:cNvGrpSpPr/>
      </xdr:nvGrpSpPr>
      <xdr:grpSpPr>
        <a:xfrm>
          <a:off x="9407235" y="723900"/>
          <a:ext cx="2927640" cy="2543175"/>
          <a:chOff x="8245185" y="323850"/>
          <a:chExt cx="3049215" cy="2287905"/>
        </a:xfrm>
      </xdr:grpSpPr>
      <xdr:pic>
        <xdr:nvPicPr>
          <xdr:cNvPr id="2" name="Image 1">
            <a:extLst>
              <a:ext uri="{FF2B5EF4-FFF2-40B4-BE49-F238E27FC236}">
                <a16:creationId xmlns:a16="http://schemas.microsoft.com/office/drawing/2014/main" id="{A2C680FA-95B8-F42A-53C7-FB5CE3131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245185" y="584018"/>
            <a:ext cx="3049215" cy="2027737"/>
          </a:xfrm>
          <a:prstGeom prst="rect">
            <a:avLst/>
          </a:prstGeom>
          <a:ln w="9525">
            <a:solidFill>
              <a:schemeClr val="tx1"/>
            </a:solidFill>
          </a:ln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537326B0-FC84-E9FE-0D69-3EA699869656}"/>
              </a:ext>
            </a:extLst>
          </xdr:cNvPr>
          <xdr:cNvSpPr txBox="1"/>
        </xdr:nvSpPr>
        <xdr:spPr>
          <a:xfrm>
            <a:off x="8295108" y="323850"/>
            <a:ext cx="2956989" cy="2559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Ouverture</a:t>
            </a:r>
            <a:r>
              <a:rPr lang="fr-FR" sz="1100" baseline="0">
                <a:solidFill>
                  <a:srgbClr val="FF0000"/>
                </a:solidFill>
              </a:rPr>
              <a:t> du fichier dans l'application</a:t>
            </a:r>
            <a:endParaRPr lang="fr-FR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586740</xdr:colOff>
      <xdr:row>8</xdr:row>
      <xdr:rowOff>91440</xdr:rowOff>
    </xdr:from>
    <xdr:to>
      <xdr:col>10</xdr:col>
      <xdr:colOff>209550</xdr:colOff>
      <xdr:row>8</xdr:row>
      <xdr:rowOff>175260</xdr:rowOff>
    </xdr:to>
    <xdr:cxnSp macro="">
      <xdr:nvCxnSpPr>
        <xdr:cNvPr id="7" name="Connecteur droit 6">
          <a:extLst>
            <a:ext uri="{FF2B5EF4-FFF2-40B4-BE49-F238E27FC236}">
              <a16:creationId xmlns:a16="http://schemas.microsoft.com/office/drawing/2014/main" id="{F83AD8A4-3395-E276-0BFD-D1CFE482BF0D}"/>
            </a:ext>
          </a:extLst>
        </xdr:cNvPr>
        <xdr:cNvCxnSpPr/>
      </xdr:nvCxnSpPr>
      <xdr:spPr>
        <a:xfrm flipH="1">
          <a:off x="8313420" y="1821180"/>
          <a:ext cx="651510" cy="8382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716281</xdr:colOff>
      <xdr:row>2</xdr:row>
      <xdr:rowOff>91440</xdr:rowOff>
    </xdr:from>
    <xdr:to>
      <xdr:col>9</xdr:col>
      <xdr:colOff>0</xdr:colOff>
      <xdr:row>2</xdr:row>
      <xdr:rowOff>396240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15339399-9C01-A20E-3672-E135094466FD}"/>
            </a:ext>
          </a:extLst>
        </xdr:cNvPr>
        <xdr:cNvGrpSpPr/>
      </xdr:nvGrpSpPr>
      <xdr:grpSpPr>
        <a:xfrm>
          <a:off x="5086351" y="361950"/>
          <a:ext cx="3781424" cy="304800"/>
          <a:chOff x="4237445" y="5417820"/>
          <a:chExt cx="3176815" cy="304800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C097DFE0-ED65-1C87-08CB-7CF212F0050B}"/>
              </a:ext>
            </a:extLst>
          </xdr:cNvPr>
          <xdr:cNvSpPr/>
        </xdr:nvSpPr>
        <xdr:spPr>
          <a:xfrm>
            <a:off x="4419600" y="5417820"/>
            <a:ext cx="299466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B7852595-3320-4527-AD5B-5B21979BD12C}"/>
              </a:ext>
            </a:extLst>
          </xdr:cNvPr>
          <xdr:cNvGrpSpPr/>
        </xdr:nvGrpSpPr>
        <xdr:grpSpPr>
          <a:xfrm>
            <a:off x="4237445" y="5471160"/>
            <a:ext cx="3159783" cy="207273"/>
            <a:chOff x="2494696" y="159131"/>
            <a:chExt cx="3137896" cy="182530"/>
          </a:xfrm>
        </xdr:grpSpPr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EFF8AB58-FA1E-A610-64B9-7221DBA01426}"/>
                </a:ext>
              </a:extLst>
            </xdr:cNvPr>
            <xdr:cNvSpPr txBox="1"/>
          </xdr:nvSpPr>
          <xdr:spPr>
            <a:xfrm>
              <a:off x="2494696" y="159131"/>
              <a:ext cx="1426598" cy="18123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r>
                <a:rPr lang="fr-FR" sz="1100" b="1" i="0" u="none" strike="noStrike" kern="1200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t>Période factures :</a:t>
              </a:r>
            </a:p>
          </xdr:txBody>
        </xdr:sp>
        <xdr:sp macro="" textlink="CALCULATIONS!D6">
          <xdr:nvSpPr>
            <xdr:cNvPr id="8" name="ZoneTexte 7">
              <a:extLst>
                <a:ext uri="{FF2B5EF4-FFF2-40B4-BE49-F238E27FC236}">
                  <a16:creationId xmlns:a16="http://schemas.microsoft.com/office/drawing/2014/main" id="{9B80363D-3E36-3742-7AC2-FB3C98C21D9A}"/>
                </a:ext>
              </a:extLst>
            </xdr:cNvPr>
            <xdr:cNvSpPr txBox="1"/>
          </xdr:nvSpPr>
          <xdr:spPr>
            <a:xfrm>
              <a:off x="3778426" y="173076"/>
              <a:ext cx="865619" cy="1647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CE77CAD-0FA1-4D38-8C01-C411D278A05D}" type="TxLink">
                <a:rPr lang="en-US" sz="1100" b="0" i="0" u="none" strike="noStrike" kern="1200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marL="0" indent="0" algn="ctr"/>
                <a:t>04/01/2023</a:t>
              </a:fld>
              <a:endParaRPr lang="fr-FR" sz="9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CALCULATIONS!D8">
          <xdr:nvSpPr>
            <xdr:cNvPr id="9" name="ZoneTexte 8">
              <a:extLst>
                <a:ext uri="{FF2B5EF4-FFF2-40B4-BE49-F238E27FC236}">
                  <a16:creationId xmlns:a16="http://schemas.microsoft.com/office/drawing/2014/main" id="{C447DBA4-32D7-C3EC-B8F8-A57E34AAF37B}"/>
                </a:ext>
              </a:extLst>
            </xdr:cNvPr>
            <xdr:cNvSpPr txBox="1"/>
          </xdr:nvSpPr>
          <xdr:spPr>
            <a:xfrm>
              <a:off x="4766973" y="169266"/>
              <a:ext cx="865619" cy="1723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F087BAE8-59BD-402A-8799-C5C06C8CA0EB}" type="TxLink">
                <a:rPr lang="en-US" sz="1100" b="0" i="0" u="none" strike="noStrike" kern="1200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marL="0" indent="0" algn="ctr"/>
                <a:t>20/08/2026</a:t>
              </a:fld>
              <a:endParaRPr lang="fr-FR" sz="9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">
          <xdr:nvSpPr>
            <xdr:cNvPr id="10" name="ZoneTexte 9">
              <a:extLst>
                <a:ext uri="{FF2B5EF4-FFF2-40B4-BE49-F238E27FC236}">
                  <a16:creationId xmlns:a16="http://schemas.microsoft.com/office/drawing/2014/main" id="{AB34CAA2-023C-F70D-9FC6-5AAA87E3563F}"/>
                </a:ext>
              </a:extLst>
            </xdr:cNvPr>
            <xdr:cNvSpPr txBox="1"/>
          </xdr:nvSpPr>
          <xdr:spPr>
            <a:xfrm>
              <a:off x="4578523" y="185650"/>
              <a:ext cx="239074" cy="14153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1100" b="1" i="0" u="none" strike="noStrike" kern="1200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3058</xdr:colOff>
      <xdr:row>8</xdr:row>
      <xdr:rowOff>153698</xdr:rowOff>
    </xdr:from>
    <xdr:to>
      <xdr:col>29</xdr:col>
      <xdr:colOff>104775</xdr:colOff>
      <xdr:row>91</xdr:row>
      <xdr:rowOff>32658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CE66A0-579E-40BA-9B4D-63A62181A7DC}"/>
            </a:ext>
          </a:extLst>
        </xdr:cNvPr>
        <xdr:cNvSpPr/>
      </xdr:nvSpPr>
      <xdr:spPr>
        <a:xfrm>
          <a:off x="2662230" y="1492641"/>
          <a:ext cx="21604749" cy="15184274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17780</xdr:colOff>
      <xdr:row>1</xdr:row>
      <xdr:rowOff>18625</xdr:rowOff>
    </xdr:from>
    <xdr:to>
      <xdr:col>3</xdr:col>
      <xdr:colOff>397933</xdr:colOff>
      <xdr:row>91</xdr:row>
      <xdr:rowOff>13608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A6850AB-EB24-434B-AF70-EADA28692B18}"/>
            </a:ext>
          </a:extLst>
        </xdr:cNvPr>
        <xdr:cNvSpPr/>
      </xdr:nvSpPr>
      <xdr:spPr>
        <a:xfrm>
          <a:off x="89989" y="73054"/>
          <a:ext cx="2502020" cy="15888125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3304</xdr:colOff>
      <xdr:row>1</xdr:row>
      <xdr:rowOff>22437</xdr:rowOff>
    </xdr:from>
    <xdr:to>
      <xdr:col>29</xdr:col>
      <xdr:colOff>104775</xdr:colOff>
      <xdr:row>8</xdr:row>
      <xdr:rowOff>92287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AB122EC-1E5F-41E2-A7A1-CA113792CF61}"/>
            </a:ext>
          </a:extLst>
        </xdr:cNvPr>
        <xdr:cNvSpPr/>
      </xdr:nvSpPr>
      <xdr:spPr>
        <a:xfrm>
          <a:off x="2662722" y="65980"/>
          <a:ext cx="21604257" cy="1365250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260788</xdr:colOff>
      <xdr:row>1</xdr:row>
      <xdr:rowOff>138813</xdr:rowOff>
    </xdr:from>
    <xdr:to>
      <xdr:col>3</xdr:col>
      <xdr:colOff>244867</xdr:colOff>
      <xdr:row>5</xdr:row>
      <xdr:rowOff>136376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D05988E-2637-4F6F-8511-D2BCED193E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370"/>
        <a:stretch>
          <a:fillRect/>
        </a:stretch>
      </xdr:blipFill>
      <xdr:spPr bwMode="auto">
        <a:xfrm>
          <a:off x="700870" y="183637"/>
          <a:ext cx="1693870" cy="714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714422</xdr:colOff>
      <xdr:row>19</xdr:row>
      <xdr:rowOff>155607</xdr:rowOff>
    </xdr:from>
    <xdr:to>
      <xdr:col>5</xdr:col>
      <xdr:colOff>287620</xdr:colOff>
      <xdr:row>21</xdr:row>
      <xdr:rowOff>33217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DA2C9B63-DEE1-4B00-BE07-B048E2E56B4F}"/>
            </a:ext>
          </a:extLst>
        </xdr:cNvPr>
        <xdr:cNvSpPr txBox="1"/>
      </xdr:nvSpPr>
      <xdr:spPr>
        <a:xfrm>
          <a:off x="4684663" y="3324834"/>
          <a:ext cx="2298304" cy="223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fr-FR" sz="15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433013</xdr:colOff>
      <xdr:row>2</xdr:row>
      <xdr:rowOff>166496</xdr:rowOff>
    </xdr:from>
    <xdr:to>
      <xdr:col>10</xdr:col>
      <xdr:colOff>72083</xdr:colOff>
      <xdr:row>7</xdr:row>
      <xdr:rowOff>96744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6AA049F7-73E1-4321-87B0-1D9410404CFF}"/>
            </a:ext>
          </a:extLst>
        </xdr:cNvPr>
        <xdr:cNvSpPr txBox="1"/>
      </xdr:nvSpPr>
      <xdr:spPr>
        <a:xfrm>
          <a:off x="4390276" y="392715"/>
          <a:ext cx="3623921" cy="823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700" b="1" kern="1200">
              <a:solidFill>
                <a:schemeClr val="bg1"/>
              </a:solidFill>
            </a:rPr>
            <a:t>Tableau de bord</a:t>
          </a:r>
          <a:endParaRPr lang="fr-FR" sz="1700" b="1" kern="1200" baseline="0">
            <a:solidFill>
              <a:schemeClr val="bg1"/>
            </a:solidFill>
          </a:endParaRPr>
        </a:p>
        <a:p>
          <a:pPr algn="ctr"/>
          <a:r>
            <a:rPr lang="fr-FR" sz="1700" b="0" kern="1200" baseline="0">
              <a:solidFill>
                <a:schemeClr val="bg1"/>
              </a:solidFill>
            </a:rPr>
            <a:t>Pilotage marchés de travaux</a:t>
          </a:r>
          <a:endParaRPr lang="fr-FR" sz="17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311988</xdr:colOff>
      <xdr:row>1</xdr:row>
      <xdr:rowOff>155632</xdr:rowOff>
    </xdr:from>
    <xdr:to>
      <xdr:col>10</xdr:col>
      <xdr:colOff>311988</xdr:colOff>
      <xdr:row>7</xdr:row>
      <xdr:rowOff>144202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D1221907-F289-420F-855D-FE20C4DA72BF}"/>
            </a:ext>
          </a:extLst>
        </xdr:cNvPr>
        <xdr:cNvCxnSpPr/>
      </xdr:nvCxnSpPr>
      <xdr:spPr>
        <a:xfrm>
          <a:off x="8516119" y="210061"/>
          <a:ext cx="0" cy="1049927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122323</xdr:colOff>
      <xdr:row>6</xdr:row>
      <xdr:rowOff>77675</xdr:rowOff>
    </xdr:from>
    <xdr:to>
      <xdr:col>3</xdr:col>
      <xdr:colOff>398029</xdr:colOff>
      <xdr:row>8</xdr:row>
      <xdr:rowOff>58538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B7262EF-8F0E-4182-A127-C936EE133B08}"/>
            </a:ext>
          </a:extLst>
        </xdr:cNvPr>
        <xdr:cNvSpPr/>
      </xdr:nvSpPr>
      <xdr:spPr>
        <a:xfrm>
          <a:off x="171853" y="1030175"/>
          <a:ext cx="1858761" cy="339003"/>
        </a:xfrm>
        <a:prstGeom prst="rect">
          <a:avLst/>
        </a:prstGeom>
        <a:gradFill flip="none" rotWithShape="1">
          <a:gsLst>
            <a:gs pos="0">
              <a:srgbClr val="0F468C">
                <a:shade val="30000"/>
                <a:satMod val="115000"/>
              </a:srgbClr>
            </a:gs>
            <a:gs pos="50000">
              <a:srgbClr val="0F468C">
                <a:shade val="67500"/>
                <a:satMod val="115000"/>
              </a:srgbClr>
            </a:gs>
            <a:gs pos="100000">
              <a:srgbClr val="0F468C">
                <a:shade val="100000"/>
                <a:satMod val="115000"/>
              </a:srgbClr>
            </a:gs>
          </a:gsLst>
          <a:lin ang="10800000" scaled="1"/>
          <a:tileRect/>
        </a:gra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</xdr:col>
      <xdr:colOff>156882</xdr:colOff>
      <xdr:row>6</xdr:row>
      <xdr:rowOff>105358</xdr:rowOff>
    </xdr:from>
    <xdr:to>
      <xdr:col>3</xdr:col>
      <xdr:colOff>325540</xdr:colOff>
      <xdr:row>7</xdr:row>
      <xdr:rowOff>168088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8E70B784-5F4D-417C-9450-F13F89CF408E}"/>
            </a:ext>
          </a:extLst>
        </xdr:cNvPr>
        <xdr:cNvSpPr txBox="1"/>
      </xdr:nvSpPr>
      <xdr:spPr>
        <a:xfrm>
          <a:off x="201706" y="1046652"/>
          <a:ext cx="1759893" cy="24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400" b="1" kern="1200" baseline="0">
              <a:solidFill>
                <a:schemeClr val="bg1"/>
              </a:solidFill>
            </a:rPr>
            <a:t>Travaux</a:t>
          </a:r>
          <a:endParaRPr lang="fr-FR" sz="14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388114</xdr:colOff>
      <xdr:row>6</xdr:row>
      <xdr:rowOff>57677</xdr:rowOff>
    </xdr:from>
    <xdr:to>
      <xdr:col>3</xdr:col>
      <xdr:colOff>388925</xdr:colOff>
      <xdr:row>8</xdr:row>
      <xdr:rowOff>46896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656B02D2-52E9-483C-B610-8E4145FED044}"/>
            </a:ext>
          </a:extLst>
        </xdr:cNvPr>
        <xdr:cNvCxnSpPr/>
      </xdr:nvCxnSpPr>
      <xdr:spPr>
        <a:xfrm flipH="1" flipV="1">
          <a:off x="2546757" y="998971"/>
          <a:ext cx="1622" cy="347807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131848</xdr:colOff>
      <xdr:row>8</xdr:row>
      <xdr:rowOff>131265</xdr:rowOff>
    </xdr:from>
    <xdr:to>
      <xdr:col>3</xdr:col>
      <xdr:colOff>400611</xdr:colOff>
      <xdr:row>10</xdr:row>
      <xdr:rowOff>113458</xdr:rowOff>
    </xdr:to>
    <xdr:grpSp>
      <xdr:nvGrpSpPr>
        <xdr:cNvPr id="52" name="Groupe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646CE1-0DA9-BFA5-1EEC-93F9F0645AFA}"/>
            </a:ext>
          </a:extLst>
        </xdr:cNvPr>
        <xdr:cNvGrpSpPr/>
      </xdr:nvGrpSpPr>
      <xdr:grpSpPr>
        <a:xfrm>
          <a:off x="323271" y="1399302"/>
          <a:ext cx="2254104" cy="324747"/>
          <a:chOff x="309679" y="1464765"/>
          <a:chExt cx="2271733" cy="35005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F6EC3CFA-95EB-EBDF-D384-B2769E8F58F0}"/>
              </a:ext>
            </a:extLst>
          </xdr:cNvPr>
          <xdr:cNvSpPr/>
        </xdr:nvSpPr>
        <xdr:spPr>
          <a:xfrm>
            <a:off x="309679" y="1466172"/>
            <a:ext cx="2266569" cy="348648"/>
          </a:xfrm>
          <a:prstGeom prst="rect">
            <a:avLst/>
          </a:prstGeom>
          <a:gradFill flip="none" rotWithShape="1">
            <a:gsLst>
              <a:gs pos="0">
                <a:srgbClr val="0F468C">
                  <a:shade val="30000"/>
                  <a:satMod val="115000"/>
                </a:srgbClr>
              </a:gs>
              <a:gs pos="50000">
                <a:srgbClr val="0F468C">
                  <a:shade val="67500"/>
                  <a:satMod val="115000"/>
                </a:srgbClr>
              </a:gs>
              <a:gs pos="100000">
                <a:srgbClr val="0F468C">
                  <a:shade val="100000"/>
                  <a:satMod val="115000"/>
                </a:srgbClr>
              </a:gs>
            </a:gsLst>
            <a:lin ang="10800000" scaled="1"/>
            <a:tileRect/>
          </a:gra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 kern="1200"/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658D0ED9-5948-0105-F6E7-1F8DDE3B39B6}"/>
              </a:ext>
            </a:extLst>
          </xdr:cNvPr>
          <xdr:cNvSpPr txBox="1"/>
        </xdr:nvSpPr>
        <xdr:spPr>
          <a:xfrm>
            <a:off x="519171" y="1504655"/>
            <a:ext cx="1978691" cy="256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fr-FR" sz="1400" b="0" kern="1200">
                <a:solidFill>
                  <a:schemeClr val="bg1">
                    <a:lumMod val="85000"/>
                  </a:schemeClr>
                </a:solidFill>
              </a:rPr>
              <a:t>Marchés</a:t>
            </a:r>
          </a:p>
        </xdr:txBody>
      </xdr:sp>
      <xdr:cxnSp macro="">
        <xdr:nvCxnSpPr>
          <xdr:cNvPr id="24" name="Connecteur droit 2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9753DAE-4DD3-B116-9BC5-F0CC9F5E39E7}"/>
              </a:ext>
            </a:extLst>
          </xdr:cNvPr>
          <xdr:cNvCxnSpPr/>
        </xdr:nvCxnSpPr>
        <xdr:spPr>
          <a:xfrm flipH="1" flipV="1">
            <a:off x="2579780" y="1464765"/>
            <a:ext cx="1632" cy="343587"/>
          </a:xfrm>
          <a:prstGeom prst="line">
            <a:avLst/>
          </a:prstGeom>
          <a:ln w="1270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1886</xdr:colOff>
      <xdr:row>6</xdr:row>
      <xdr:rowOff>177566</xdr:rowOff>
    </xdr:from>
    <xdr:to>
      <xdr:col>5</xdr:col>
      <xdr:colOff>54439</xdr:colOff>
      <xdr:row>8</xdr:row>
      <xdr:rowOff>26489</xdr:rowOff>
    </xdr:to>
    <xdr:sp macro="" textlink="CALCULATIONS!B2">
      <xdr:nvSpPr>
        <xdr:cNvPr id="42" name="ZoneTexte 41">
          <a:extLst>
            <a:ext uri="{FF2B5EF4-FFF2-40B4-BE49-F238E27FC236}">
              <a16:creationId xmlns:a16="http://schemas.microsoft.com/office/drawing/2014/main" id="{99444A79-30EB-457E-0B6B-8FFCA19EFBB2}"/>
            </a:ext>
          </a:extLst>
        </xdr:cNvPr>
        <xdr:cNvSpPr txBox="1"/>
      </xdr:nvSpPr>
      <xdr:spPr>
        <a:xfrm>
          <a:off x="2648792" y="1144720"/>
          <a:ext cx="969683" cy="21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6260AA-6511-41CB-8892-3F11F006581D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21/08/2026</a:t>
          </a:fld>
          <a:endParaRPr lang="fr-FR" sz="900" b="0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70130</xdr:colOff>
      <xdr:row>71</xdr:row>
      <xdr:rowOff>56794</xdr:rowOff>
    </xdr:from>
    <xdr:to>
      <xdr:col>20</xdr:col>
      <xdr:colOff>388781</xdr:colOff>
      <xdr:row>73</xdr:row>
      <xdr:rowOff>34364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1BFEA78F-280F-48E4-A391-DCF37B4477EF}"/>
            </a:ext>
          </a:extLst>
        </xdr:cNvPr>
        <xdr:cNvSpPr txBox="1"/>
      </xdr:nvSpPr>
      <xdr:spPr>
        <a:xfrm>
          <a:off x="14147205" y="12678285"/>
          <a:ext cx="3255813" cy="3377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Disponibilités</a:t>
          </a:r>
          <a:r>
            <a:rPr lang="fr-FR" sz="1800" b="1" kern="1200" baseline="0">
              <a:solidFill>
                <a:schemeClr val="bg1"/>
              </a:solidFill>
            </a:rPr>
            <a:t> par EJ</a:t>
          </a:r>
          <a:endParaRPr lang="fr-F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142427</xdr:colOff>
      <xdr:row>33</xdr:row>
      <xdr:rowOff>152547</xdr:rowOff>
    </xdr:from>
    <xdr:to>
      <xdr:col>14</xdr:col>
      <xdr:colOff>373280</xdr:colOff>
      <xdr:row>36</xdr:row>
      <xdr:rowOff>9551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740290B-858F-4F77-B712-6E0D0B748DAD}"/>
            </a:ext>
          </a:extLst>
        </xdr:cNvPr>
        <xdr:cNvSpPr txBox="1"/>
      </xdr:nvSpPr>
      <xdr:spPr>
        <a:xfrm>
          <a:off x="9927618" y="5957602"/>
          <a:ext cx="2207378" cy="397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Suivi des paiements :</a:t>
          </a:r>
        </a:p>
      </xdr:txBody>
    </xdr:sp>
    <xdr:clientData/>
  </xdr:twoCellAnchor>
  <xdr:twoCellAnchor>
    <xdr:from>
      <xdr:col>15</xdr:col>
      <xdr:colOff>419100</xdr:colOff>
      <xdr:row>72</xdr:row>
      <xdr:rowOff>86585</xdr:rowOff>
    </xdr:from>
    <xdr:to>
      <xdr:col>29</xdr:col>
      <xdr:colOff>41563</xdr:colOff>
      <xdr:row>90</xdr:row>
      <xdr:rowOff>55418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645D6B9-AC11-4A4F-8432-AE50F58C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293914</xdr:colOff>
      <xdr:row>14</xdr:row>
      <xdr:rowOff>108857</xdr:rowOff>
    </xdr:from>
    <xdr:to>
      <xdr:col>28</xdr:col>
      <xdr:colOff>99699</xdr:colOff>
      <xdr:row>39</xdr:row>
      <xdr:rowOff>67293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21A9DE7E-4B7E-4DC0-BFE0-F56F07C159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306824</xdr:colOff>
      <xdr:row>2</xdr:row>
      <xdr:rowOff>171068</xdr:rowOff>
    </xdr:from>
    <xdr:to>
      <xdr:col>13</xdr:col>
      <xdr:colOff>348608</xdr:colOff>
      <xdr:row>6</xdr:row>
      <xdr:rowOff>94161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C59878F1-6A93-FFB7-5378-CF3736AFAF15}"/>
            </a:ext>
          </a:extLst>
        </xdr:cNvPr>
        <xdr:cNvGrpSpPr/>
      </xdr:nvGrpSpPr>
      <xdr:grpSpPr>
        <a:xfrm>
          <a:off x="9324693" y="400014"/>
          <a:ext cx="1819197" cy="615821"/>
          <a:chOff x="9340726" y="406199"/>
          <a:chExt cx="1810042" cy="630665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B643590-A681-4727-BFFA-824158F94FAE}"/>
              </a:ext>
            </a:extLst>
          </xdr:cNvPr>
          <xdr:cNvSpPr txBox="1"/>
        </xdr:nvSpPr>
        <xdr:spPr>
          <a:xfrm>
            <a:off x="9340726" y="406199"/>
            <a:ext cx="1810042" cy="2540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>
                <a:solidFill>
                  <a:schemeClr val="bg1"/>
                </a:solidFill>
              </a:rPr>
              <a:t>Taux d'engagement</a:t>
            </a:r>
            <a:endParaRPr lang="fr-FR" sz="1500" b="1" kern="1200" baseline="0">
              <a:solidFill>
                <a:schemeClr val="bg1"/>
              </a:solidFill>
            </a:endParaRPr>
          </a:p>
        </xdr:txBody>
      </xdr:sp>
      <xdr:sp macro="" textlink="CALCULATIONS!B10">
        <xdr:nvSpPr>
          <xdr:cNvPr id="16" name="ZoneTexte 15">
            <a:extLst>
              <a:ext uri="{FF2B5EF4-FFF2-40B4-BE49-F238E27FC236}">
                <a16:creationId xmlns:a16="http://schemas.microsoft.com/office/drawing/2014/main" id="{25E16E30-7FC4-4D58-AF9D-FE13B7104799}"/>
              </a:ext>
            </a:extLst>
          </xdr:cNvPr>
          <xdr:cNvSpPr txBox="1"/>
        </xdr:nvSpPr>
        <xdr:spPr>
          <a:xfrm>
            <a:off x="9541296" y="687920"/>
            <a:ext cx="1427950" cy="3489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5C4E4E3-9BCB-402C-A802-61F4B674A6F3}" type="TxLink">
              <a:rPr lang="en-US" sz="2400" b="0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74,2%</a:t>
            </a:fld>
            <a:endParaRPr lang="fr-FR" sz="2400" b="1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143089</xdr:colOff>
      <xdr:row>72</xdr:row>
      <xdr:rowOff>101830</xdr:rowOff>
    </xdr:from>
    <xdr:to>
      <xdr:col>16</xdr:col>
      <xdr:colOff>337457</xdr:colOff>
      <xdr:row>89</xdr:row>
      <xdr:rowOff>56629</xdr:rowOff>
    </xdr:to>
    <xdr:graphicFrame macro="">
      <xdr:nvGraphicFramePr>
        <xdr:cNvPr id="21" name="travaux 5">
          <a:extLst>
            <a:ext uri="{FF2B5EF4-FFF2-40B4-BE49-F238E27FC236}">
              <a16:creationId xmlns:a16="http://schemas.microsoft.com/office/drawing/2014/main" id="{DACE6BC9-2DA6-455D-AE41-44D3CED8A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310823</xdr:colOff>
      <xdr:row>71</xdr:row>
      <xdr:rowOff>25859</xdr:rowOff>
    </xdr:from>
    <xdr:to>
      <xdr:col>13</xdr:col>
      <xdr:colOff>179613</xdr:colOff>
      <xdr:row>73</xdr:row>
      <xdr:rowOff>62799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14F55E78-6159-4942-871D-C0ADD3DAF5C1}"/>
            </a:ext>
          </a:extLst>
        </xdr:cNvPr>
        <xdr:cNvSpPr txBox="1"/>
      </xdr:nvSpPr>
      <xdr:spPr>
        <a:xfrm>
          <a:off x="8502904" y="12968973"/>
          <a:ext cx="2350151" cy="407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% Consommation</a:t>
          </a:r>
        </a:p>
      </xdr:txBody>
    </xdr:sp>
    <xdr:clientData/>
  </xdr:twoCellAnchor>
  <xdr:twoCellAnchor>
    <xdr:from>
      <xdr:col>4</xdr:col>
      <xdr:colOff>138699</xdr:colOff>
      <xdr:row>73</xdr:row>
      <xdr:rowOff>17417</xdr:rowOff>
    </xdr:from>
    <xdr:to>
      <xdr:col>11</xdr:col>
      <xdr:colOff>325582</xdr:colOff>
      <xdr:row>89</xdr:row>
      <xdr:rowOff>161188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7309464C-11AB-44CC-B513-A96708CB0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147785</xdr:colOff>
      <xdr:row>71</xdr:row>
      <xdr:rowOff>94594</xdr:rowOff>
    </xdr:from>
    <xdr:to>
      <xdr:col>8</xdr:col>
      <xdr:colOff>355689</xdr:colOff>
      <xdr:row>73</xdr:row>
      <xdr:rowOff>85405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207D5478-D281-4D34-BF81-AF6DF5D7752F}"/>
            </a:ext>
          </a:extLst>
        </xdr:cNvPr>
        <xdr:cNvSpPr txBox="1"/>
      </xdr:nvSpPr>
      <xdr:spPr>
        <a:xfrm>
          <a:off x="2962571" y="12504308"/>
          <a:ext cx="3899237" cy="344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échéance fin de marché (en jours)</a:t>
          </a:r>
        </a:p>
      </xdr:txBody>
    </xdr:sp>
    <xdr:clientData/>
  </xdr:twoCellAnchor>
  <xdr:twoCellAnchor editAs="absolute">
    <xdr:from>
      <xdr:col>27</xdr:col>
      <xdr:colOff>206972</xdr:colOff>
      <xdr:row>9</xdr:row>
      <xdr:rowOff>58223</xdr:rowOff>
    </xdr:from>
    <xdr:to>
      <xdr:col>29</xdr:col>
      <xdr:colOff>19241</xdr:colOff>
      <xdr:row>15</xdr:row>
      <xdr:rowOff>41365</xdr:rowOff>
    </xdr:to>
    <xdr:sp macro="[0]!Export_PDF_Rapport_Marches" textlink="">
      <xdr:nvSpPr>
        <xdr:cNvPr id="9" name="Rectangle 8">
          <a:extLst>
            <a:ext uri="{FF2B5EF4-FFF2-40B4-BE49-F238E27FC236}">
              <a16:creationId xmlns:a16="http://schemas.microsoft.com/office/drawing/2014/main" id="{333F2645-8E22-492A-88B8-E7AFEA3AFC91}"/>
            </a:ext>
          </a:extLst>
        </xdr:cNvPr>
        <xdr:cNvSpPr/>
      </xdr:nvSpPr>
      <xdr:spPr>
        <a:xfrm rot="10800000" flipV="1">
          <a:off x="22847226" y="1616513"/>
          <a:ext cx="1365706" cy="1129952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5400000" scaled="1"/>
          <a:tileRect/>
        </a:gra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8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Télécharger en PDF</a:t>
          </a:r>
        </a:p>
      </xdr:txBody>
    </xdr:sp>
    <xdr:clientData fPrintsWithSheet="0"/>
  </xdr:twoCellAnchor>
  <xdr:twoCellAnchor editAs="absolute">
    <xdr:from>
      <xdr:col>1</xdr:col>
      <xdr:colOff>118277</xdr:colOff>
      <xdr:row>11</xdr:row>
      <xdr:rowOff>97068</xdr:rowOff>
    </xdr:from>
    <xdr:to>
      <xdr:col>3</xdr:col>
      <xdr:colOff>297873</xdr:colOff>
      <xdr:row>16</xdr:row>
      <xdr:rowOff>97427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t marché">
              <a:extLst>
                <a:ext uri="{FF2B5EF4-FFF2-40B4-BE49-F238E27FC236}">
                  <a16:creationId xmlns:a16="http://schemas.microsoft.com/office/drawing/2014/main" id="{ACB13312-AA38-468B-AF2B-5CAC1C18B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t march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18" y="1939723"/>
              <a:ext cx="2104864" cy="900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 fPrintsWithSheet="0"/>
  </xdr:twoCellAnchor>
  <xdr:twoCellAnchor>
    <xdr:from>
      <xdr:col>14</xdr:col>
      <xdr:colOff>151035</xdr:colOff>
      <xdr:row>2</xdr:row>
      <xdr:rowOff>22587</xdr:rowOff>
    </xdr:from>
    <xdr:to>
      <xdr:col>23</xdr:col>
      <xdr:colOff>92528</xdr:colOff>
      <xdr:row>8</xdr:row>
      <xdr:rowOff>65314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CA421D65-8B9C-469C-B338-F55F4D88C5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263917</xdr:colOff>
      <xdr:row>3</xdr:row>
      <xdr:rowOff>91078</xdr:rowOff>
    </xdr:from>
    <xdr:to>
      <xdr:col>24</xdr:col>
      <xdr:colOff>425868</xdr:colOff>
      <xdr:row>6</xdr:row>
      <xdr:rowOff>96400</xdr:rowOff>
    </xdr:to>
    <xdr:grpSp>
      <xdr:nvGrpSpPr>
        <xdr:cNvPr id="58" name="Groupe 57">
          <a:extLst>
            <a:ext uri="{FF2B5EF4-FFF2-40B4-BE49-F238E27FC236}">
              <a16:creationId xmlns:a16="http://schemas.microsoft.com/office/drawing/2014/main" id="{2E1F8B21-2848-02D3-92CF-0FE93489AC1B}"/>
            </a:ext>
          </a:extLst>
        </xdr:cNvPr>
        <xdr:cNvGrpSpPr/>
      </xdr:nvGrpSpPr>
      <xdr:grpSpPr>
        <a:xfrm>
          <a:off x="17032061" y="493206"/>
          <a:ext cx="3427667" cy="517248"/>
          <a:chOff x="9216118" y="216130"/>
          <a:chExt cx="2610721" cy="539811"/>
        </a:xfrm>
      </xdr:grpSpPr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FB5E6E59-0CE1-4CE4-AFC7-FD065475265D}"/>
              </a:ext>
            </a:extLst>
          </xdr:cNvPr>
          <xdr:cNvSpPr txBox="1"/>
        </xdr:nvSpPr>
        <xdr:spPr>
          <a:xfrm>
            <a:off x="9625990" y="216130"/>
            <a:ext cx="1791075" cy="1953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>
                <a:solidFill>
                  <a:schemeClr val="bg1"/>
                </a:solidFill>
              </a:rPr>
              <a:t>Total</a:t>
            </a:r>
            <a:r>
              <a:rPr lang="fr-FR" sz="1500" b="1" kern="1200" baseline="0">
                <a:solidFill>
                  <a:schemeClr val="bg1"/>
                </a:solidFill>
              </a:rPr>
              <a:t> marché</a:t>
            </a:r>
          </a:p>
        </xdr:txBody>
      </xdr:sp>
      <xdr:sp macro="" textlink="CALCULATIONS!F6">
        <xdr:nvSpPr>
          <xdr:cNvPr id="31" name="ZoneTexte 30">
            <a:extLst>
              <a:ext uri="{FF2B5EF4-FFF2-40B4-BE49-F238E27FC236}">
                <a16:creationId xmlns:a16="http://schemas.microsoft.com/office/drawing/2014/main" id="{52737FEA-BF4B-405A-856B-E7B71ABBB4AC}"/>
              </a:ext>
            </a:extLst>
          </xdr:cNvPr>
          <xdr:cNvSpPr txBox="1"/>
        </xdr:nvSpPr>
        <xdr:spPr>
          <a:xfrm>
            <a:off x="9216118" y="462710"/>
            <a:ext cx="2610721" cy="293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3CCEC91-D5B1-4FF9-B776-E5A7FE9CF320}" type="TxLink">
              <a:rPr lang="en-US" sz="2400" b="0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 662 974,98 € </a:t>
            </a:fld>
            <a:endParaRPr lang="fr-FR" sz="2400" b="1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25</xdr:col>
      <xdr:colOff>164283</xdr:colOff>
      <xdr:row>3</xdr:row>
      <xdr:rowOff>34463</xdr:rowOff>
    </xdr:from>
    <xdr:to>
      <xdr:col>27</xdr:col>
      <xdr:colOff>379968</xdr:colOff>
      <xdr:row>6</xdr:row>
      <xdr:rowOff>107378</xdr:rowOff>
    </xdr:to>
    <xdr:grpSp>
      <xdr:nvGrpSpPr>
        <xdr:cNvPr id="59" name="Groupe 58">
          <a:extLst>
            <a:ext uri="{FF2B5EF4-FFF2-40B4-BE49-F238E27FC236}">
              <a16:creationId xmlns:a16="http://schemas.microsoft.com/office/drawing/2014/main" id="{8E35D26F-7F4C-D41E-3069-A9964C916856}"/>
            </a:ext>
          </a:extLst>
        </xdr:cNvPr>
        <xdr:cNvGrpSpPr/>
      </xdr:nvGrpSpPr>
      <xdr:grpSpPr>
        <a:xfrm>
          <a:off x="20806277" y="432781"/>
          <a:ext cx="2155568" cy="590556"/>
          <a:chOff x="16866144" y="2252696"/>
          <a:chExt cx="1862366" cy="584887"/>
        </a:xfrm>
      </xdr:grpSpPr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FE32B86-D849-48D9-BA48-16D0E5986FB2}"/>
              </a:ext>
            </a:extLst>
          </xdr:cNvPr>
          <xdr:cNvSpPr txBox="1"/>
        </xdr:nvSpPr>
        <xdr:spPr>
          <a:xfrm>
            <a:off x="16866144" y="2252696"/>
            <a:ext cx="1798614" cy="26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 baseline="0">
                <a:solidFill>
                  <a:schemeClr val="bg1"/>
                </a:solidFill>
              </a:rPr>
              <a:t>Balance</a:t>
            </a:r>
          </a:p>
        </xdr:txBody>
      </xdr:sp>
      <xdr:sp macro="" textlink="CALCULATIONS!B8">
        <xdr:nvSpPr>
          <xdr:cNvPr id="32" name="ZoneTexte 31">
            <a:extLst>
              <a:ext uri="{FF2B5EF4-FFF2-40B4-BE49-F238E27FC236}">
                <a16:creationId xmlns:a16="http://schemas.microsoft.com/office/drawing/2014/main" id="{5108E5D0-7CF2-4D77-BC09-CF14639B8DF2}"/>
              </a:ext>
            </a:extLst>
          </xdr:cNvPr>
          <xdr:cNvSpPr txBox="1"/>
        </xdr:nvSpPr>
        <xdr:spPr>
          <a:xfrm>
            <a:off x="16926088" y="2585910"/>
            <a:ext cx="1802422" cy="251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C31505-83A8-49F9-97D6-FE627FBFC99C}" type="TxLink">
              <a:rPr lang="en-US" sz="2400" b="0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171 082,03 €</a:t>
            </a:fld>
            <a:endParaRPr lang="fr-FR" sz="2400" b="0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147204</xdr:colOff>
      <xdr:row>37</xdr:row>
      <xdr:rowOff>0</xdr:rowOff>
    </xdr:from>
    <xdr:to>
      <xdr:col>28</xdr:col>
      <xdr:colOff>359524</xdr:colOff>
      <xdr:row>53</xdr:row>
      <xdr:rowOff>34636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71320A17-5EDA-49D4-AD94-174056451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106793</xdr:colOff>
      <xdr:row>10</xdr:row>
      <xdr:rowOff>44391</xdr:rowOff>
    </xdr:from>
    <xdr:to>
      <xdr:col>8</xdr:col>
      <xdr:colOff>95250</xdr:colOff>
      <xdr:row>11</xdr:row>
      <xdr:rowOff>125186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5A7AC97A-D25B-46BB-B156-397DB4B0F5C9}"/>
            </a:ext>
          </a:extLst>
        </xdr:cNvPr>
        <xdr:cNvSpPr txBox="1"/>
      </xdr:nvSpPr>
      <xdr:spPr>
        <a:xfrm>
          <a:off x="2869700" y="1753448"/>
          <a:ext cx="3460343" cy="2658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wrap="square" rtlCol="0" anchor="ctr"/>
        <a:lstStyle/>
        <a:p>
          <a:pPr algn="l"/>
          <a:r>
            <a:rPr lang="fr-FR" sz="1800" b="1" kern="1200">
              <a:solidFill>
                <a:schemeClr val="bg1"/>
              </a:solidFill>
            </a:rPr>
            <a:t>Suivi AE</a:t>
          </a:r>
          <a:r>
            <a:rPr lang="fr-FR" sz="1800" b="1" kern="1200" baseline="0">
              <a:solidFill>
                <a:schemeClr val="bg1"/>
              </a:solidFill>
            </a:rPr>
            <a:t> &amp; montant marché</a:t>
          </a:r>
          <a:endParaRPr lang="fr-F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116590</xdr:colOff>
      <xdr:row>11</xdr:row>
      <xdr:rowOff>145628</xdr:rowOff>
    </xdr:from>
    <xdr:to>
      <xdr:col>23</xdr:col>
      <xdr:colOff>43543</xdr:colOff>
      <xdr:row>13</xdr:row>
      <xdr:rowOff>32384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8C9C477E-3753-4FE1-92FF-81F2D54E9255}"/>
            </a:ext>
          </a:extLst>
        </xdr:cNvPr>
        <xdr:cNvSpPr txBox="1"/>
      </xdr:nvSpPr>
      <xdr:spPr>
        <a:xfrm>
          <a:off x="14210438" y="2039742"/>
          <a:ext cx="4708934" cy="256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Avancement financier VS travaux</a:t>
          </a:r>
        </a:p>
      </xdr:txBody>
    </xdr:sp>
    <xdr:clientData/>
  </xdr:twoCellAnchor>
  <xdr:twoCellAnchor>
    <xdr:from>
      <xdr:col>4</xdr:col>
      <xdr:colOff>167802</xdr:colOff>
      <xdr:row>38</xdr:row>
      <xdr:rowOff>166254</xdr:rowOff>
    </xdr:from>
    <xdr:to>
      <xdr:col>12</xdr:col>
      <xdr:colOff>138545</xdr:colOff>
      <xdr:row>69</xdr:row>
      <xdr:rowOff>101930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88CAC4FA-C165-4F3B-8266-41E8D616E1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195520</xdr:colOff>
      <xdr:row>36</xdr:row>
      <xdr:rowOff>18453</xdr:rowOff>
    </xdr:from>
    <xdr:to>
      <xdr:col>8</xdr:col>
      <xdr:colOff>67760</xdr:colOff>
      <xdr:row>38</xdr:row>
      <xdr:rowOff>55565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93C72781-5EF5-424E-95AC-04DEC9EFFFA3}"/>
            </a:ext>
          </a:extLst>
        </xdr:cNvPr>
        <xdr:cNvSpPr txBox="1"/>
      </xdr:nvSpPr>
      <xdr:spPr>
        <a:xfrm>
          <a:off x="3051114" y="6363835"/>
          <a:ext cx="3235825" cy="397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Etat factures</a:t>
          </a:r>
        </a:p>
      </xdr:txBody>
    </xdr:sp>
    <xdr:clientData/>
  </xdr:twoCellAnchor>
  <xdr:twoCellAnchor>
    <xdr:from>
      <xdr:col>14</xdr:col>
      <xdr:colOff>342612</xdr:colOff>
      <xdr:row>34</xdr:row>
      <xdr:rowOff>65895</xdr:rowOff>
    </xdr:from>
    <xdr:to>
      <xdr:col>16</xdr:col>
      <xdr:colOff>357876</xdr:colOff>
      <xdr:row>35</xdr:row>
      <xdr:rowOff>92480</xdr:rowOff>
    </xdr:to>
    <xdr:sp macro="" textlink="CALCULATIONS!B4">
      <xdr:nvSpPr>
        <xdr:cNvPr id="6" name="ZoneTexte 5">
          <a:extLst>
            <a:ext uri="{FF2B5EF4-FFF2-40B4-BE49-F238E27FC236}">
              <a16:creationId xmlns:a16="http://schemas.microsoft.com/office/drawing/2014/main" id="{9AFF5F63-B12E-4FA3-91F0-85530AD82D77}"/>
            </a:ext>
          </a:extLst>
        </xdr:cNvPr>
        <xdr:cNvSpPr txBox="1"/>
      </xdr:nvSpPr>
      <xdr:spPr>
        <a:xfrm>
          <a:off x="12073660" y="6051059"/>
          <a:ext cx="1776201" cy="206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FC738C11-1372-46E4-B949-DBBC19170919}" type="TxLink">
            <a:rPr lang="en-US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130 390,84 €</a:t>
          </a:fld>
          <a:endParaRPr lang="fr-FR" sz="1800" b="1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41909</xdr:colOff>
      <xdr:row>85</xdr:row>
      <xdr:rowOff>95250</xdr:rowOff>
    </xdr:from>
    <xdr:to>
      <xdr:col>3</xdr:col>
      <xdr:colOff>405171</xdr:colOff>
      <xdr:row>90</xdr:row>
      <xdr:rowOff>137974</xdr:rowOff>
    </xdr:to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36023568-32D5-4CE6-AD46-7654E66AA3D1}"/>
            </a:ext>
          </a:extLst>
        </xdr:cNvPr>
        <xdr:cNvSpPr txBox="1"/>
      </xdr:nvSpPr>
      <xdr:spPr>
        <a:xfrm>
          <a:off x="138248" y="14981464"/>
          <a:ext cx="2468238" cy="9271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 b="0" kern="1200">
              <a:solidFill>
                <a:schemeClr val="bg1"/>
              </a:solidFill>
            </a:rPr>
            <a:t>* Types</a:t>
          </a:r>
          <a:r>
            <a:rPr lang="fr-FR" sz="1000" b="0" kern="1200" baseline="0">
              <a:solidFill>
                <a:schemeClr val="bg1"/>
              </a:solidFill>
            </a:rPr>
            <a:t> de pièces "kr" retirés, sinon doublons car ce sont les montants versés aux sous- traitants. Le niveau de granularité demeure à : un versement par titulaire.</a:t>
          </a:r>
          <a:endParaRPr lang="fr-FR" sz="10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96646</xdr:colOff>
      <xdr:row>12</xdr:row>
      <xdr:rowOff>27136</xdr:rowOff>
    </xdr:from>
    <xdr:to>
      <xdr:col>16</xdr:col>
      <xdr:colOff>429491</xdr:colOff>
      <xdr:row>33</xdr:row>
      <xdr:rowOff>114029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2AC06DC7-28BA-F564-99E4-4B7D798F809F}"/>
            </a:ext>
          </a:extLst>
        </xdr:cNvPr>
        <xdr:cNvGrpSpPr/>
      </xdr:nvGrpSpPr>
      <xdr:grpSpPr>
        <a:xfrm>
          <a:off x="2835354" y="1982186"/>
          <a:ext cx="11068029" cy="3725616"/>
          <a:chOff x="2831061" y="1762243"/>
          <a:chExt cx="8463805" cy="3933933"/>
        </a:xfrm>
      </xdr:grpSpPr>
      <xdr:graphicFrame macro="">
        <xdr:nvGraphicFramePr>
          <xdr:cNvPr id="41" name="Graphique 40">
            <a:extLst>
              <a:ext uri="{FF2B5EF4-FFF2-40B4-BE49-F238E27FC236}">
                <a16:creationId xmlns:a16="http://schemas.microsoft.com/office/drawing/2014/main" id="{BAE4D262-C341-4020-B7E8-3EF59472FD0D}"/>
              </a:ext>
            </a:extLst>
          </xdr:cNvPr>
          <xdr:cNvGraphicFramePr>
            <a:graphicFrameLocks/>
          </xdr:cNvGraphicFramePr>
        </xdr:nvGraphicFramePr>
        <xdr:xfrm>
          <a:off x="2831061" y="1762243"/>
          <a:ext cx="8463805" cy="3933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37" name="ZoneTexte 36">
            <a:extLst>
              <a:ext uri="{FF2B5EF4-FFF2-40B4-BE49-F238E27FC236}">
                <a16:creationId xmlns:a16="http://schemas.microsoft.com/office/drawing/2014/main" id="{50EA604C-82F8-4CCE-85F6-6E3836632C46}"/>
              </a:ext>
            </a:extLst>
          </xdr:cNvPr>
          <xdr:cNvSpPr txBox="1"/>
        </xdr:nvSpPr>
        <xdr:spPr>
          <a:xfrm>
            <a:off x="6951849" y="1816721"/>
            <a:ext cx="218896" cy="1365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300" b="0" kern="1200">
                <a:solidFill>
                  <a:schemeClr val="bg1"/>
                </a:solidFill>
              </a:rPr>
              <a:t>*</a:t>
            </a:r>
          </a:p>
        </xdr:txBody>
      </xdr:sp>
    </xdr:grpSp>
    <xdr:clientData/>
  </xdr:twoCellAnchor>
  <xdr:twoCellAnchor>
    <xdr:from>
      <xdr:col>11</xdr:col>
      <xdr:colOff>405586</xdr:colOff>
      <xdr:row>89</xdr:row>
      <xdr:rowOff>80826</xdr:rowOff>
    </xdr:from>
    <xdr:to>
      <xdr:col>14</xdr:col>
      <xdr:colOff>332801</xdr:colOff>
      <xdr:row>90</xdr:row>
      <xdr:rowOff>123130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AE6975C3-B11A-4764-9090-F7DAE26F1478}"/>
            </a:ext>
          </a:extLst>
        </xdr:cNvPr>
        <xdr:cNvSpPr txBox="1"/>
      </xdr:nvSpPr>
      <xdr:spPr>
        <a:xfrm>
          <a:off x="9574173" y="15674612"/>
          <a:ext cx="2467001" cy="219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 b="0" i="1" kern="1200">
              <a:solidFill>
                <a:schemeClr val="bg1"/>
              </a:solidFill>
            </a:rPr>
            <a:t>Confidentialité</a:t>
          </a:r>
          <a:r>
            <a:rPr lang="fr-FR" sz="1000" b="0" i="1" kern="1200" baseline="0">
              <a:solidFill>
                <a:schemeClr val="bg1"/>
              </a:solidFill>
            </a:rPr>
            <a:t> interne | non officiel</a:t>
          </a:r>
          <a:endParaRPr lang="fr-FR" sz="1000" b="0" i="1" kern="1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108001</xdr:colOff>
      <xdr:row>17</xdr:row>
      <xdr:rowOff>96982</xdr:rowOff>
    </xdr:from>
    <xdr:to>
      <xdr:col>3</xdr:col>
      <xdr:colOff>297873</xdr:colOff>
      <xdr:row>38</xdr:row>
      <xdr:rowOff>148491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 marché enrichit">
              <a:extLst>
                <a:ext uri="{FF2B5EF4-FFF2-40B4-BE49-F238E27FC236}">
                  <a16:creationId xmlns:a16="http://schemas.microsoft.com/office/drawing/2014/main" id="{BE8A3FF4-A653-4955-BD23-8A57E5855F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marché enrichi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566" y="3020291"/>
              <a:ext cx="2125416" cy="383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12</xdr:col>
      <xdr:colOff>174140</xdr:colOff>
      <xdr:row>54</xdr:row>
      <xdr:rowOff>121227</xdr:rowOff>
    </xdr:from>
    <xdr:to>
      <xdr:col>29</xdr:col>
      <xdr:colOff>34636</xdr:colOff>
      <xdr:row>71</xdr:row>
      <xdr:rowOff>57670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73FDFB77-0BCB-49C8-A8E2-3DA84C30F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192401</xdr:colOff>
      <xdr:row>53</xdr:row>
      <xdr:rowOff>94803</xdr:rowOff>
    </xdr:from>
    <xdr:to>
      <xdr:col>15</xdr:col>
      <xdr:colOff>390053</xdr:colOff>
      <xdr:row>55</xdr:row>
      <xdr:rowOff>136813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E4080421-974F-40B7-905F-26D440C296C4}"/>
            </a:ext>
          </a:extLst>
        </xdr:cNvPr>
        <xdr:cNvSpPr txBox="1"/>
      </xdr:nvSpPr>
      <xdr:spPr>
        <a:xfrm>
          <a:off x="9961757" y="9117576"/>
          <a:ext cx="2993031" cy="3883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fr-FR" sz="1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Paiements</a:t>
          </a:r>
          <a:r>
            <a:rPr lang="fr-FR" sz="1800" b="1" kern="1200" baseline="0">
              <a:solidFill>
                <a:schemeClr val="bg1"/>
              </a:solidFill>
              <a:latin typeface="+mn-lt"/>
              <a:ea typeface="+mn-ea"/>
              <a:cs typeface="+mn-cs"/>
            </a:rPr>
            <a:t> par sous- traitants</a:t>
          </a:r>
          <a:endParaRPr lang="fr-FR" sz="1800" b="1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402144</xdr:colOff>
      <xdr:row>1</xdr:row>
      <xdr:rowOff>89663</xdr:rowOff>
    </xdr:from>
    <xdr:to>
      <xdr:col>7</xdr:col>
      <xdr:colOff>384528</xdr:colOff>
      <xdr:row>2</xdr:row>
      <xdr:rowOff>162600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3A23FA-33A2-0095-04BF-DDECE29A8822}"/>
            </a:ext>
          </a:extLst>
        </xdr:cNvPr>
        <xdr:cNvGrpSpPr/>
      </xdr:nvGrpSpPr>
      <xdr:grpSpPr>
        <a:xfrm>
          <a:off x="2580441" y="145428"/>
          <a:ext cx="3436024" cy="244213"/>
          <a:chOff x="2556888" y="130694"/>
          <a:chExt cx="3434798" cy="254645"/>
        </a:xfrm>
      </xdr:grpSpPr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2F40CFBB-78B6-1ACE-D5A2-25EF5C7A7676}"/>
              </a:ext>
            </a:extLst>
          </xdr:cNvPr>
          <xdr:cNvSpPr txBox="1"/>
        </xdr:nvSpPr>
        <xdr:spPr>
          <a:xfrm>
            <a:off x="2556888" y="130694"/>
            <a:ext cx="1597839" cy="254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fr-FR" sz="1100" b="1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Période factures :</a:t>
            </a:r>
          </a:p>
        </xdr:txBody>
      </xdr:sp>
      <xdr:sp macro="" textlink="CALCULATIONS!D6">
        <xdr:nvSpPr>
          <xdr:cNvPr id="47" name="ZoneTexte 46">
            <a:extLst>
              <a:ext uri="{FF2B5EF4-FFF2-40B4-BE49-F238E27FC236}">
                <a16:creationId xmlns:a16="http://schemas.microsoft.com/office/drawing/2014/main" id="{DFF658A3-E579-17B7-B90B-E65BF8293ACF}"/>
              </a:ext>
            </a:extLst>
          </xdr:cNvPr>
          <xdr:cNvSpPr txBox="1"/>
        </xdr:nvSpPr>
        <xdr:spPr>
          <a:xfrm>
            <a:off x="3912949" y="144683"/>
            <a:ext cx="970238" cy="2312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CE77CAD-0FA1-4D38-8C01-C411D278A05D}" type="TxLink">
              <a:rPr lang="en-US" sz="11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04/01/2023</a:t>
            </a:fld>
            <a:endParaRPr lang="fr-FR" sz="9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CALCULATIONS!D8">
        <xdr:nvSpPr>
          <xdr:cNvPr id="48" name="ZoneTexte 47">
            <a:extLst>
              <a:ext uri="{FF2B5EF4-FFF2-40B4-BE49-F238E27FC236}">
                <a16:creationId xmlns:a16="http://schemas.microsoft.com/office/drawing/2014/main" id="{35879A62-0C8A-4638-B37D-093A207B29FB}"/>
              </a:ext>
            </a:extLst>
          </xdr:cNvPr>
          <xdr:cNvSpPr txBox="1"/>
        </xdr:nvSpPr>
        <xdr:spPr>
          <a:xfrm>
            <a:off x="5021447" y="139259"/>
            <a:ext cx="970239" cy="242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087BAE8-59BD-402A-8799-C5C06C8CA0EB}" type="TxLink">
              <a:rPr lang="en-US" sz="11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20/08/2026</a:t>
            </a:fld>
            <a:endParaRPr lang="fr-FR" sz="9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31DFA46E-91A7-467D-8961-19FA3E4030F8}"/>
              </a:ext>
            </a:extLst>
          </xdr:cNvPr>
          <xdr:cNvSpPr txBox="1"/>
        </xdr:nvSpPr>
        <xdr:spPr>
          <a:xfrm>
            <a:off x="4809493" y="162583"/>
            <a:ext cx="268894" cy="1981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100" b="1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-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13853</xdr:colOff>
      <xdr:row>9</xdr:row>
      <xdr:rowOff>13854</xdr:rowOff>
    </xdr:from>
    <xdr:to>
      <xdr:col>31</xdr:col>
      <xdr:colOff>18355</xdr:colOff>
      <xdr:row>91</xdr:row>
      <xdr:rowOff>20984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8AED2C2-AC27-437C-A347-04007B6EC4A9}"/>
            </a:ext>
          </a:extLst>
        </xdr:cNvPr>
        <xdr:cNvSpPr/>
      </xdr:nvSpPr>
      <xdr:spPr>
        <a:xfrm>
          <a:off x="2687780" y="1496290"/>
          <a:ext cx="22688895" cy="15302549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21745</xdr:colOff>
      <xdr:row>1</xdr:row>
      <xdr:rowOff>40277</xdr:rowOff>
    </xdr:from>
    <xdr:to>
      <xdr:col>31</xdr:col>
      <xdr:colOff>21659</xdr:colOff>
      <xdr:row>8</xdr:row>
      <xdr:rowOff>132987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F69660-9003-44D1-8212-2C9B31DCAB13}"/>
            </a:ext>
          </a:extLst>
        </xdr:cNvPr>
        <xdr:cNvSpPr/>
      </xdr:nvSpPr>
      <xdr:spPr>
        <a:xfrm>
          <a:off x="2695250" y="85997"/>
          <a:ext cx="22585508" cy="1372870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21590</xdr:colOff>
      <xdr:row>1</xdr:row>
      <xdr:rowOff>22435</xdr:rowOff>
    </xdr:from>
    <xdr:to>
      <xdr:col>3</xdr:col>
      <xdr:colOff>401743</xdr:colOff>
      <xdr:row>91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385A2C5-51E5-4E2E-BEE5-D92EFCC36C43}"/>
            </a:ext>
          </a:extLst>
        </xdr:cNvPr>
        <xdr:cNvSpPr/>
      </xdr:nvSpPr>
      <xdr:spPr>
        <a:xfrm>
          <a:off x="88900" y="68155"/>
          <a:ext cx="2497666" cy="16939685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260788</xdr:colOff>
      <xdr:row>1</xdr:row>
      <xdr:rowOff>138813</xdr:rowOff>
    </xdr:from>
    <xdr:to>
      <xdr:col>3</xdr:col>
      <xdr:colOff>244867</xdr:colOff>
      <xdr:row>5</xdr:row>
      <xdr:rowOff>136376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E2ABA63-AE23-4650-9FA4-C6B0FD029C1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370"/>
        <a:stretch>
          <a:fillRect/>
        </a:stretch>
      </xdr:blipFill>
      <xdr:spPr bwMode="auto">
        <a:xfrm>
          <a:off x="567296" y="184533"/>
          <a:ext cx="1705518" cy="72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714422</xdr:colOff>
      <xdr:row>19</xdr:row>
      <xdr:rowOff>155607</xdr:rowOff>
    </xdr:from>
    <xdr:to>
      <xdr:col>5</xdr:col>
      <xdr:colOff>287620</xdr:colOff>
      <xdr:row>21</xdr:row>
      <xdr:rowOff>33217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8934534F-BD30-4887-96A4-3D8A30B1D762}"/>
            </a:ext>
          </a:extLst>
        </xdr:cNvPr>
        <xdr:cNvSpPr txBox="1"/>
      </xdr:nvSpPr>
      <xdr:spPr>
        <a:xfrm>
          <a:off x="2648044" y="3493167"/>
          <a:ext cx="1447636" cy="24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fr-FR" sz="15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433013</xdr:colOff>
      <xdr:row>2</xdr:row>
      <xdr:rowOff>166496</xdr:rowOff>
    </xdr:from>
    <xdr:to>
      <xdr:col>10</xdr:col>
      <xdr:colOff>72083</xdr:colOff>
      <xdr:row>7</xdr:row>
      <xdr:rowOff>96744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C2D7D53-5F44-4C5F-81F7-4D509F3D5DFA}"/>
            </a:ext>
          </a:extLst>
        </xdr:cNvPr>
        <xdr:cNvSpPr txBox="1"/>
      </xdr:nvSpPr>
      <xdr:spPr>
        <a:xfrm>
          <a:off x="4386466" y="395096"/>
          <a:ext cx="3621540" cy="8446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700" b="1" kern="1200">
              <a:solidFill>
                <a:schemeClr val="bg1"/>
              </a:solidFill>
            </a:rPr>
            <a:t>Tableau de bord</a:t>
          </a:r>
          <a:endParaRPr lang="fr-FR" sz="1700" b="1" kern="1200" baseline="0">
            <a:solidFill>
              <a:schemeClr val="bg1"/>
            </a:solidFill>
          </a:endParaRPr>
        </a:p>
        <a:p>
          <a:pPr algn="ctr"/>
          <a:r>
            <a:rPr lang="fr-FR" sz="1700" b="0" kern="1200" baseline="0">
              <a:solidFill>
                <a:schemeClr val="bg1"/>
              </a:solidFill>
            </a:rPr>
            <a:t>Pilotage marchés - hors travaux</a:t>
          </a:r>
          <a:endParaRPr lang="fr-FR" sz="17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311988</xdr:colOff>
      <xdr:row>1</xdr:row>
      <xdr:rowOff>155632</xdr:rowOff>
    </xdr:from>
    <xdr:to>
      <xdr:col>10</xdr:col>
      <xdr:colOff>311988</xdr:colOff>
      <xdr:row>7</xdr:row>
      <xdr:rowOff>144202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7234F83A-9CE6-486E-A6D8-000CF4D074B2}"/>
            </a:ext>
          </a:extLst>
        </xdr:cNvPr>
        <xdr:cNvCxnSpPr/>
      </xdr:nvCxnSpPr>
      <xdr:spPr>
        <a:xfrm>
          <a:off x="8487816" y="201352"/>
          <a:ext cx="0" cy="1085850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135658</xdr:colOff>
      <xdr:row>8</xdr:row>
      <xdr:rowOff>136482</xdr:rowOff>
    </xdr:from>
    <xdr:to>
      <xdr:col>3</xdr:col>
      <xdr:colOff>401839</xdr:colOff>
      <xdr:row>10</xdr:row>
      <xdr:rowOff>113458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9C9A46A-43BF-4972-B328-3D2FF042A06E}"/>
            </a:ext>
          </a:extLst>
        </xdr:cNvPr>
        <xdr:cNvSpPr/>
      </xdr:nvSpPr>
      <xdr:spPr>
        <a:xfrm>
          <a:off x="317036" y="1462362"/>
          <a:ext cx="2269722" cy="342736"/>
        </a:xfrm>
        <a:prstGeom prst="rect">
          <a:avLst/>
        </a:prstGeom>
        <a:gradFill flip="none" rotWithShape="1">
          <a:gsLst>
            <a:gs pos="0">
              <a:srgbClr val="0F468C">
                <a:shade val="30000"/>
                <a:satMod val="115000"/>
              </a:srgbClr>
            </a:gs>
            <a:gs pos="50000">
              <a:srgbClr val="0F468C">
                <a:shade val="67500"/>
                <a:satMod val="115000"/>
              </a:srgbClr>
            </a:gs>
            <a:gs pos="100000">
              <a:srgbClr val="0F468C">
                <a:shade val="100000"/>
                <a:satMod val="115000"/>
              </a:srgbClr>
            </a:gs>
          </a:gsLst>
          <a:lin ang="10800000" scaled="1"/>
          <a:tileRect/>
        </a:gra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234689</xdr:colOff>
      <xdr:row>8</xdr:row>
      <xdr:rowOff>167345</xdr:rowOff>
    </xdr:from>
    <xdr:to>
      <xdr:col>3</xdr:col>
      <xdr:colOff>355026</xdr:colOff>
      <xdr:row>10</xdr:row>
      <xdr:rowOff>56199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A1773260-1DF2-439F-BA95-3CBB02A4E132}"/>
            </a:ext>
          </a:extLst>
        </xdr:cNvPr>
        <xdr:cNvSpPr txBox="1"/>
      </xdr:nvSpPr>
      <xdr:spPr>
        <a:xfrm>
          <a:off x="515098" y="1493225"/>
          <a:ext cx="1978034" cy="2546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400" b="1" kern="1200">
              <a:solidFill>
                <a:schemeClr val="bg1"/>
              </a:solidFill>
            </a:rPr>
            <a:t>Marchés</a:t>
          </a:r>
        </a:p>
      </xdr:txBody>
    </xdr:sp>
    <xdr:clientData/>
  </xdr:twoCellAnchor>
  <xdr:twoCellAnchor>
    <xdr:from>
      <xdr:col>1</xdr:col>
      <xdr:colOff>124228</xdr:colOff>
      <xdr:row>6</xdr:row>
      <xdr:rowOff>77675</xdr:rowOff>
    </xdr:from>
    <xdr:to>
      <xdr:col>3</xdr:col>
      <xdr:colOff>401839</xdr:colOff>
      <xdr:row>8</xdr:row>
      <xdr:rowOff>54728</xdr:rowOff>
    </xdr:to>
    <xdr:grpSp>
      <xdr:nvGrpSpPr>
        <xdr:cNvPr id="11" name="Group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8EC693-DDA9-47BE-9BDD-0B7560878036}"/>
            </a:ext>
          </a:extLst>
        </xdr:cNvPr>
        <xdr:cNvGrpSpPr/>
      </xdr:nvGrpSpPr>
      <xdr:grpSpPr>
        <a:xfrm>
          <a:off x="306695" y="1016568"/>
          <a:ext cx="2285506" cy="334649"/>
          <a:chOff x="297442" y="1024732"/>
          <a:chExt cx="2286050" cy="336282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69E50FB4-D4D8-90AC-F2CF-9E4401E12F89}"/>
              </a:ext>
            </a:extLst>
          </xdr:cNvPr>
          <xdr:cNvSpPr/>
        </xdr:nvSpPr>
        <xdr:spPr>
          <a:xfrm>
            <a:off x="297442" y="1024732"/>
            <a:ext cx="2286050" cy="336282"/>
          </a:xfrm>
          <a:prstGeom prst="rect">
            <a:avLst/>
          </a:prstGeom>
          <a:gradFill flip="none" rotWithShape="1">
            <a:gsLst>
              <a:gs pos="0">
                <a:srgbClr val="0F468C">
                  <a:shade val="30000"/>
                  <a:satMod val="115000"/>
                </a:srgbClr>
              </a:gs>
              <a:gs pos="50000">
                <a:srgbClr val="0F468C">
                  <a:shade val="67500"/>
                  <a:satMod val="115000"/>
                </a:srgbClr>
              </a:gs>
              <a:gs pos="100000">
                <a:srgbClr val="0F468C">
                  <a:shade val="100000"/>
                  <a:satMod val="115000"/>
                </a:srgbClr>
              </a:gs>
            </a:gsLst>
            <a:lin ang="10800000" scaled="1"/>
            <a:tileRect/>
          </a:gra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 kern="1200"/>
          </a:p>
        </xdr:txBody>
      </xdr:sp>
      <xdr:sp macro="" textlink="">
        <xdr:nvSpPr>
          <xdr:cNvPr id="13" name="ZoneTexte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B42774-95E2-632C-1936-5C51FC6529EF}"/>
              </a:ext>
            </a:extLst>
          </xdr:cNvPr>
          <xdr:cNvSpPr txBox="1"/>
        </xdr:nvSpPr>
        <xdr:spPr>
          <a:xfrm>
            <a:off x="366560" y="1050510"/>
            <a:ext cx="2056714" cy="248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fr-FR" sz="1400" b="0" kern="1200" baseline="0">
                <a:solidFill>
                  <a:schemeClr val="bg1">
                    <a:lumMod val="75000"/>
                  </a:schemeClr>
                </a:solidFill>
              </a:rPr>
              <a:t>Travaux</a:t>
            </a:r>
            <a:endParaRPr lang="fr-FR" sz="1400" b="0" kern="1200">
              <a:solidFill>
                <a:schemeClr val="bg1">
                  <a:lumMod val="75000"/>
                </a:schemeClr>
              </a:solidFill>
            </a:endParaRPr>
          </a:p>
        </xdr:txBody>
      </xdr:sp>
      <xdr:cxnSp macro="">
        <xdr:nvCxnSpPr>
          <xdr:cNvPr id="14" name="Connecteur droit 13">
            <a:extLst>
              <a:ext uri="{FF2B5EF4-FFF2-40B4-BE49-F238E27FC236}">
                <a16:creationId xmlns:a16="http://schemas.microsoft.com/office/drawing/2014/main" id="{10DB7884-A241-37E8-3FBE-4BD32AA3BE0A}"/>
              </a:ext>
            </a:extLst>
          </xdr:cNvPr>
          <xdr:cNvCxnSpPr/>
        </xdr:nvCxnSpPr>
        <xdr:spPr>
          <a:xfrm flipH="1" flipV="1">
            <a:off x="2581024" y="1025516"/>
            <a:ext cx="1632" cy="331145"/>
          </a:xfrm>
          <a:prstGeom prst="line">
            <a:avLst/>
          </a:prstGeom>
          <a:ln w="1270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1886</xdr:colOff>
      <xdr:row>6</xdr:row>
      <xdr:rowOff>177566</xdr:rowOff>
    </xdr:from>
    <xdr:to>
      <xdr:col>5</xdr:col>
      <xdr:colOff>54439</xdr:colOff>
      <xdr:row>8</xdr:row>
      <xdr:rowOff>26489</xdr:rowOff>
    </xdr:to>
    <xdr:sp macro="" textlink="CALCULATIONS!B2">
      <xdr:nvSpPr>
        <xdr:cNvPr id="15" name="ZoneTexte 14">
          <a:extLst>
            <a:ext uri="{FF2B5EF4-FFF2-40B4-BE49-F238E27FC236}">
              <a16:creationId xmlns:a16="http://schemas.microsoft.com/office/drawing/2014/main" id="{32B88B17-8887-4A02-AA47-F22198896833}"/>
            </a:ext>
          </a:extLst>
        </xdr:cNvPr>
        <xdr:cNvSpPr txBox="1"/>
      </xdr:nvSpPr>
      <xdr:spPr>
        <a:xfrm>
          <a:off x="2655532" y="1137686"/>
          <a:ext cx="973786" cy="2146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6260AA-6511-41CB-8892-3F11F006581D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21/08/2026</a:t>
          </a:fld>
          <a:endParaRPr lang="fr-FR" sz="900" b="0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28</xdr:col>
      <xdr:colOff>267644</xdr:colOff>
      <xdr:row>1</xdr:row>
      <xdr:rowOff>171587</xdr:rowOff>
    </xdr:from>
    <xdr:to>
      <xdr:col>30</xdr:col>
      <xdr:colOff>364621</xdr:colOff>
      <xdr:row>7</xdr:row>
      <xdr:rowOff>131869</xdr:rowOff>
    </xdr:to>
    <xdr:sp macro="[0]!Export_PDF_Rapport_Marches" textlink="">
      <xdr:nvSpPr>
        <xdr:cNvPr id="16" name="Rectangle 15">
          <a:extLst>
            <a:ext uri="{FF2B5EF4-FFF2-40B4-BE49-F238E27FC236}">
              <a16:creationId xmlns:a16="http://schemas.microsoft.com/office/drawing/2014/main" id="{64FA5866-E07E-4DC0-9443-35AF2F5DEF8F}"/>
            </a:ext>
          </a:extLst>
        </xdr:cNvPr>
        <xdr:cNvSpPr/>
      </xdr:nvSpPr>
      <xdr:spPr>
        <a:xfrm rot="10800000" flipV="1">
          <a:off x="23669608" y="217307"/>
          <a:ext cx="1428394" cy="1057562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5400000" scaled="1"/>
          <a:tileRect/>
        </a:gra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8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Télécharger en PDF</a:t>
          </a:r>
        </a:p>
      </xdr:txBody>
    </xdr:sp>
    <xdr:clientData fPrintsWithSheet="0"/>
  </xdr:twoCellAnchor>
  <xdr:twoCellAnchor>
    <xdr:from>
      <xdr:col>3</xdr:col>
      <xdr:colOff>427610</xdr:colOff>
      <xdr:row>1</xdr:row>
      <xdr:rowOff>131729</xdr:rowOff>
    </xdr:from>
    <xdr:to>
      <xdr:col>7</xdr:col>
      <xdr:colOff>222334</xdr:colOff>
      <xdr:row>2</xdr:row>
      <xdr:rowOff>131085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D52A9617-D26E-4216-B7F3-620D53A85436}"/>
            </a:ext>
          </a:extLst>
        </xdr:cNvPr>
        <xdr:cNvGrpSpPr/>
      </xdr:nvGrpSpPr>
      <xdr:grpSpPr>
        <a:xfrm>
          <a:off x="2655173" y="189968"/>
          <a:ext cx="3065256" cy="176248"/>
          <a:chOff x="2577216" y="159131"/>
          <a:chExt cx="3055376" cy="182530"/>
        </a:xfrm>
      </xdr:grpSpPr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9AC36DB0-7BAC-BFE3-7F93-C5B7C39C0335}"/>
              </a:ext>
            </a:extLst>
          </xdr:cNvPr>
          <xdr:cNvSpPr txBox="1"/>
        </xdr:nvSpPr>
        <xdr:spPr>
          <a:xfrm>
            <a:off x="2577216" y="159131"/>
            <a:ext cx="1426598" cy="1812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fr-FR" sz="1100" b="1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Période factures :</a:t>
            </a:r>
          </a:p>
        </xdr:txBody>
      </xdr:sp>
      <xdr:sp macro="" textlink="CALCULATIONS!D6">
        <xdr:nvSpPr>
          <xdr:cNvPr id="19" name="ZoneTexte 18">
            <a:extLst>
              <a:ext uri="{FF2B5EF4-FFF2-40B4-BE49-F238E27FC236}">
                <a16:creationId xmlns:a16="http://schemas.microsoft.com/office/drawing/2014/main" id="{7097426D-C1AF-E772-8E42-909FB4805FF1}"/>
              </a:ext>
            </a:extLst>
          </xdr:cNvPr>
          <xdr:cNvSpPr txBox="1"/>
        </xdr:nvSpPr>
        <xdr:spPr>
          <a:xfrm>
            <a:off x="3778426" y="173076"/>
            <a:ext cx="865619" cy="164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CE77CAD-0FA1-4D38-8C01-C411D278A05D}" type="TxLink">
              <a:rPr lang="en-US" sz="11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04/01/2023</a:t>
            </a:fld>
            <a:endParaRPr lang="fr-FR" sz="9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CALCULATIONS!D8">
        <xdr:nvSpPr>
          <xdr:cNvPr id="20" name="ZoneTexte 19">
            <a:extLst>
              <a:ext uri="{FF2B5EF4-FFF2-40B4-BE49-F238E27FC236}">
                <a16:creationId xmlns:a16="http://schemas.microsoft.com/office/drawing/2014/main" id="{CA6435F9-313E-DE1D-0A62-C138ECB1CA7E}"/>
              </a:ext>
            </a:extLst>
          </xdr:cNvPr>
          <xdr:cNvSpPr txBox="1"/>
        </xdr:nvSpPr>
        <xdr:spPr>
          <a:xfrm>
            <a:off x="4766973" y="169266"/>
            <a:ext cx="865619" cy="1723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087BAE8-59BD-402A-8799-C5C06C8CA0EB}" type="TxLink">
              <a:rPr lang="en-US" sz="11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20/08/2026</a:t>
            </a:fld>
            <a:endParaRPr lang="fr-FR" sz="9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E7C317F-1C00-C17F-C998-D59B611CF2D4}"/>
              </a:ext>
            </a:extLst>
          </xdr:cNvPr>
          <xdr:cNvSpPr txBox="1"/>
        </xdr:nvSpPr>
        <xdr:spPr>
          <a:xfrm>
            <a:off x="4578523" y="185650"/>
            <a:ext cx="239074" cy="141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100" b="1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-</a:t>
            </a:r>
          </a:p>
        </xdr:txBody>
      </xdr:sp>
    </xdr:grpSp>
    <xdr:clientData/>
  </xdr:twoCellAnchor>
  <xdr:twoCellAnchor>
    <xdr:from>
      <xdr:col>12</xdr:col>
      <xdr:colOff>187047</xdr:colOff>
      <xdr:row>3</xdr:row>
      <xdr:rowOff>73241</xdr:rowOff>
    </xdr:from>
    <xdr:to>
      <xdr:col>15</xdr:col>
      <xdr:colOff>182311</xdr:colOff>
      <xdr:row>6</xdr:row>
      <xdr:rowOff>78563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ACD8BE69-120C-4A3E-9955-9C8FECA862E5}"/>
            </a:ext>
          </a:extLst>
        </xdr:cNvPr>
        <xdr:cNvGrpSpPr/>
      </xdr:nvGrpSpPr>
      <xdr:grpSpPr>
        <a:xfrm>
          <a:off x="10007951" y="481455"/>
          <a:ext cx="2599290" cy="536001"/>
          <a:chOff x="9216118" y="216130"/>
          <a:chExt cx="2610721" cy="539811"/>
        </a:xfrm>
      </xdr:grpSpPr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EA41122-BCFF-A4B1-CF94-A27E2783544B}"/>
              </a:ext>
            </a:extLst>
          </xdr:cNvPr>
          <xdr:cNvSpPr txBox="1"/>
        </xdr:nvSpPr>
        <xdr:spPr>
          <a:xfrm>
            <a:off x="9625990" y="216130"/>
            <a:ext cx="1791075" cy="1953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>
                <a:solidFill>
                  <a:schemeClr val="bg1"/>
                </a:solidFill>
              </a:rPr>
              <a:t>Montant Facturé</a:t>
            </a:r>
            <a:endParaRPr lang="fr-FR" sz="1500" b="1" kern="1200" baseline="0">
              <a:solidFill>
                <a:schemeClr val="bg1"/>
              </a:solidFill>
            </a:endParaRPr>
          </a:p>
        </xdr:txBody>
      </xdr:sp>
      <xdr:sp macro="" textlink="CALCULATIONS!F88">
        <xdr:nvSpPr>
          <xdr:cNvPr id="24" name="ZoneTexte 23">
            <a:extLst>
              <a:ext uri="{FF2B5EF4-FFF2-40B4-BE49-F238E27FC236}">
                <a16:creationId xmlns:a16="http://schemas.microsoft.com/office/drawing/2014/main" id="{D9722A80-3214-E46C-2249-B6D12958C156}"/>
              </a:ext>
            </a:extLst>
          </xdr:cNvPr>
          <xdr:cNvSpPr txBox="1"/>
        </xdr:nvSpPr>
        <xdr:spPr>
          <a:xfrm>
            <a:off x="9216118" y="462710"/>
            <a:ext cx="2610721" cy="293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973A89E-3820-496C-A36A-E0F941612DE6}" type="TxLink">
              <a:rPr lang="en-US" sz="2400" b="0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 9 873 947,02 € </a:t>
            </a:fld>
            <a:endParaRPr lang="fr-FR" sz="2400" b="1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16</xdr:col>
      <xdr:colOff>228077</xdr:colOff>
      <xdr:row>2</xdr:row>
      <xdr:rowOff>31134</xdr:rowOff>
    </xdr:from>
    <xdr:to>
      <xdr:col>19</xdr:col>
      <xdr:colOff>23995</xdr:colOff>
      <xdr:row>5</xdr:row>
      <xdr:rowOff>98677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6DA3B766-7223-4D25-B734-E1C90CF5F4FD}"/>
            </a:ext>
          </a:extLst>
        </xdr:cNvPr>
        <xdr:cNvGrpSpPr/>
      </xdr:nvGrpSpPr>
      <xdr:grpSpPr>
        <a:xfrm>
          <a:off x="13573440" y="260550"/>
          <a:ext cx="2196787" cy="596317"/>
          <a:chOff x="16866144" y="2252696"/>
          <a:chExt cx="1862366" cy="584887"/>
        </a:xfrm>
      </xdr:grpSpPr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6FE3E1B3-5DCA-9B4D-23DC-99120247A74C}"/>
              </a:ext>
            </a:extLst>
          </xdr:cNvPr>
          <xdr:cNvSpPr txBox="1"/>
        </xdr:nvSpPr>
        <xdr:spPr>
          <a:xfrm>
            <a:off x="16866144" y="2252696"/>
            <a:ext cx="1798614" cy="26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 baseline="0">
                <a:solidFill>
                  <a:schemeClr val="bg1"/>
                </a:solidFill>
              </a:rPr>
              <a:t>Reste à payer</a:t>
            </a:r>
          </a:p>
        </xdr:txBody>
      </xdr:sp>
      <xdr:sp macro="" textlink="CALCULATIONS!F90">
        <xdr:nvSpPr>
          <xdr:cNvPr id="27" name="ZoneTexte 26">
            <a:extLst>
              <a:ext uri="{FF2B5EF4-FFF2-40B4-BE49-F238E27FC236}">
                <a16:creationId xmlns:a16="http://schemas.microsoft.com/office/drawing/2014/main" id="{62963D2C-69D0-35C8-1BE5-2097A445AA4C}"/>
              </a:ext>
            </a:extLst>
          </xdr:cNvPr>
          <xdr:cNvSpPr txBox="1"/>
        </xdr:nvSpPr>
        <xdr:spPr>
          <a:xfrm>
            <a:off x="16926088" y="2585910"/>
            <a:ext cx="1802422" cy="251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DD5FFC4-06FB-4CD5-9507-351458D46461}" type="TxLink">
              <a:rPr lang="en-US" sz="2400" b="0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 387 067,22 € </a:t>
            </a:fld>
            <a:endParaRPr lang="fr-FR" sz="2400" b="0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3</xdr:col>
      <xdr:colOff>388641</xdr:colOff>
      <xdr:row>8</xdr:row>
      <xdr:rowOff>115082</xdr:rowOff>
    </xdr:from>
    <xdr:to>
      <xdr:col>3</xdr:col>
      <xdr:colOff>388919</xdr:colOff>
      <xdr:row>10</xdr:row>
      <xdr:rowOff>110639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D4C30E53-9BEE-4907-91A0-157B27640122}"/>
            </a:ext>
          </a:extLst>
        </xdr:cNvPr>
        <xdr:cNvCxnSpPr/>
      </xdr:nvCxnSpPr>
      <xdr:spPr>
        <a:xfrm>
          <a:off x="2560362" y="1440962"/>
          <a:ext cx="556" cy="361317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55431</xdr:colOff>
      <xdr:row>5</xdr:row>
      <xdr:rowOff>31731</xdr:rowOff>
    </xdr:from>
    <xdr:to>
      <xdr:col>18</xdr:col>
      <xdr:colOff>323925</xdr:colOff>
      <xdr:row>8</xdr:row>
      <xdr:rowOff>125011</xdr:rowOff>
    </xdr:to>
    <xdr:grpSp>
      <xdr:nvGrpSpPr>
        <xdr:cNvPr id="58" name="Groupe 57">
          <a:extLst>
            <a:ext uri="{FF2B5EF4-FFF2-40B4-BE49-F238E27FC236}">
              <a16:creationId xmlns:a16="http://schemas.microsoft.com/office/drawing/2014/main" id="{F705E309-D606-4DA7-8C30-B674A56854D2}"/>
            </a:ext>
          </a:extLst>
        </xdr:cNvPr>
        <xdr:cNvGrpSpPr/>
      </xdr:nvGrpSpPr>
      <xdr:grpSpPr>
        <a:xfrm>
          <a:off x="14106625" y="791826"/>
          <a:ext cx="1392605" cy="627769"/>
          <a:chOff x="11719731" y="837991"/>
          <a:chExt cx="1419642" cy="635389"/>
        </a:xfrm>
      </xdr:grpSpPr>
      <xdr:sp macro="" textlink="CALCULATIONS!F92">
        <xdr:nvSpPr>
          <xdr:cNvPr id="59" name="ZoneTexte 58">
            <a:extLst>
              <a:ext uri="{FF2B5EF4-FFF2-40B4-BE49-F238E27FC236}">
                <a16:creationId xmlns:a16="http://schemas.microsoft.com/office/drawing/2014/main" id="{C226E16A-C917-4F7F-CF96-9331377361F4}"/>
              </a:ext>
            </a:extLst>
          </xdr:cNvPr>
          <xdr:cNvSpPr txBox="1"/>
        </xdr:nvSpPr>
        <xdr:spPr>
          <a:xfrm>
            <a:off x="11719731" y="837991"/>
            <a:ext cx="602500" cy="6353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DDAFDCE-80C5-4FBC-969A-DA9F050A9A14}" type="TxLink">
              <a:rPr lang="en-US" sz="1800" b="1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 92 </a:t>
            </a:fld>
            <a:endParaRPr lang="fr-FR" sz="1800" b="1" kern="1200" baseline="0">
              <a:solidFill>
                <a:schemeClr val="bg1"/>
              </a:solidFill>
            </a:endParaRPr>
          </a:p>
        </xdr:txBody>
      </xdr:sp>
      <xdr:sp macro="" textlink="">
        <xdr:nvSpPr>
          <xdr:cNvPr id="60" name="ZoneTexte 59">
            <a:extLst>
              <a:ext uri="{FF2B5EF4-FFF2-40B4-BE49-F238E27FC236}">
                <a16:creationId xmlns:a16="http://schemas.microsoft.com/office/drawing/2014/main" id="{2C5FE643-B4AD-0BE8-1D42-88091E927207}"/>
              </a:ext>
            </a:extLst>
          </xdr:cNvPr>
          <xdr:cNvSpPr txBox="1"/>
        </xdr:nvSpPr>
        <xdr:spPr>
          <a:xfrm>
            <a:off x="12166762" y="946358"/>
            <a:ext cx="972611" cy="430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1500" b="1" kern="1200" baseline="0">
                <a:solidFill>
                  <a:schemeClr val="bg1"/>
                </a:solidFill>
              </a:rPr>
              <a:t>factures</a:t>
            </a:r>
          </a:p>
        </xdr:txBody>
      </xdr:sp>
    </xdr:grpSp>
    <xdr:clientData/>
  </xdr:twoCellAnchor>
  <xdr:twoCellAnchor>
    <xdr:from>
      <xdr:col>20</xdr:col>
      <xdr:colOff>132999</xdr:colOff>
      <xdr:row>1</xdr:row>
      <xdr:rowOff>154266</xdr:rowOff>
    </xdr:from>
    <xdr:to>
      <xdr:col>23</xdr:col>
      <xdr:colOff>1904</xdr:colOff>
      <xdr:row>6</xdr:row>
      <xdr:rowOff>15413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D0C5986E-79D3-4034-9E48-82EDB0686276}"/>
            </a:ext>
          </a:extLst>
        </xdr:cNvPr>
        <xdr:cNvSpPr txBox="1"/>
      </xdr:nvSpPr>
      <xdr:spPr>
        <a:xfrm>
          <a:off x="16816638" y="199986"/>
          <a:ext cx="1978090" cy="7755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500" b="1" kern="1200" baseline="0">
              <a:solidFill>
                <a:schemeClr val="bg1"/>
              </a:solidFill>
            </a:rPr>
            <a:t>Moy. factures reçues par mois</a:t>
          </a:r>
        </a:p>
      </xdr:txBody>
    </xdr:sp>
    <xdr:clientData/>
  </xdr:twoCellAnchor>
  <xdr:twoCellAnchor>
    <xdr:from>
      <xdr:col>20</xdr:col>
      <xdr:colOff>342221</xdr:colOff>
      <xdr:row>5</xdr:row>
      <xdr:rowOff>50956</xdr:rowOff>
    </xdr:from>
    <xdr:to>
      <xdr:col>22</xdr:col>
      <xdr:colOff>242454</xdr:colOff>
      <xdr:row>8</xdr:row>
      <xdr:rowOff>107721</xdr:rowOff>
    </xdr:to>
    <xdr:sp macro="" textlink="CALCULATIONS!H92">
      <xdr:nvSpPr>
        <xdr:cNvPr id="71" name="ZoneTexte 70">
          <a:extLst>
            <a:ext uri="{FF2B5EF4-FFF2-40B4-BE49-F238E27FC236}">
              <a16:creationId xmlns:a16="http://schemas.microsoft.com/office/drawing/2014/main" id="{500CE3B1-6891-401F-92BB-AFAEC71615F1}"/>
            </a:ext>
          </a:extLst>
        </xdr:cNvPr>
        <xdr:cNvSpPr txBox="1"/>
      </xdr:nvSpPr>
      <xdr:spPr>
        <a:xfrm>
          <a:off x="17235082" y="828196"/>
          <a:ext cx="1126346" cy="605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390942-1931-40B6-8A6D-F79A58372931}" type="TxLink">
            <a:rPr lang="en-US" sz="1800" b="1" i="0" u="none" strike="noStrike" kern="1200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800" b="1" kern="1200" baseline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182705</xdr:colOff>
      <xdr:row>12</xdr:row>
      <xdr:rowOff>56456</xdr:rowOff>
    </xdr:from>
    <xdr:to>
      <xdr:col>3</xdr:col>
      <xdr:colOff>298823</xdr:colOff>
      <xdr:row>19</xdr:row>
      <xdr:rowOff>16972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2" name="Nom de service 1">
              <a:extLst>
                <a:ext uri="{FF2B5EF4-FFF2-40B4-BE49-F238E27FC236}">
                  <a16:creationId xmlns:a16="http://schemas.microsoft.com/office/drawing/2014/main" id="{D114C8B0-A125-4CCA-99D7-17B06B2D82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de servic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8953" y="2135627"/>
              <a:ext cx="1973950" cy="1255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4</xdr:col>
      <xdr:colOff>193961</xdr:colOff>
      <xdr:row>12</xdr:row>
      <xdr:rowOff>110836</xdr:rowOff>
    </xdr:from>
    <xdr:to>
      <xdr:col>17</xdr:col>
      <xdr:colOff>339436</xdr:colOff>
      <xdr:row>36</xdr:row>
      <xdr:rowOff>83127</xdr:rowOff>
    </xdr:to>
    <xdr:graphicFrame macro="">
      <xdr:nvGraphicFramePr>
        <xdr:cNvPr id="74" name="Graphique 73">
          <a:extLst>
            <a:ext uri="{FF2B5EF4-FFF2-40B4-BE49-F238E27FC236}">
              <a16:creationId xmlns:a16="http://schemas.microsoft.com/office/drawing/2014/main" id="{99FE6F98-D7E0-4F0D-9ECB-0435A4CB6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27214</xdr:colOff>
      <xdr:row>9</xdr:row>
      <xdr:rowOff>13607</xdr:rowOff>
    </xdr:from>
    <xdr:to>
      <xdr:col>31</xdr:col>
      <xdr:colOff>17416</xdr:colOff>
      <xdr:row>91</xdr:row>
      <xdr:rowOff>21228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CFB295A-AE09-4F60-8E06-AF9BEE4F2764}"/>
            </a:ext>
          </a:extLst>
        </xdr:cNvPr>
        <xdr:cNvSpPr/>
      </xdr:nvSpPr>
      <xdr:spPr>
        <a:xfrm>
          <a:off x="2721428" y="1483178"/>
          <a:ext cx="22622691" cy="15057121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21745</xdr:colOff>
      <xdr:row>1</xdr:row>
      <xdr:rowOff>40277</xdr:rowOff>
    </xdr:from>
    <xdr:to>
      <xdr:col>31</xdr:col>
      <xdr:colOff>21659</xdr:colOff>
      <xdr:row>8</xdr:row>
      <xdr:rowOff>132987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0CFA3A0-087B-425D-9B74-55E389ADB382}"/>
            </a:ext>
          </a:extLst>
        </xdr:cNvPr>
        <xdr:cNvSpPr/>
      </xdr:nvSpPr>
      <xdr:spPr>
        <a:xfrm>
          <a:off x="2693172" y="92232"/>
          <a:ext cx="22513464" cy="1304982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21590</xdr:colOff>
      <xdr:row>1</xdr:row>
      <xdr:rowOff>22435</xdr:rowOff>
    </xdr:from>
    <xdr:to>
      <xdr:col>3</xdr:col>
      <xdr:colOff>401743</xdr:colOff>
      <xdr:row>91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62B625D-1BDE-4092-B409-A50417ACCFD1}"/>
            </a:ext>
          </a:extLst>
        </xdr:cNvPr>
        <xdr:cNvSpPr/>
      </xdr:nvSpPr>
      <xdr:spPr>
        <a:xfrm>
          <a:off x="84744" y="63999"/>
          <a:ext cx="2505978" cy="16713856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260788</xdr:colOff>
      <xdr:row>1</xdr:row>
      <xdr:rowOff>138813</xdr:rowOff>
    </xdr:from>
    <xdr:to>
      <xdr:col>3</xdr:col>
      <xdr:colOff>244867</xdr:colOff>
      <xdr:row>5</xdr:row>
      <xdr:rowOff>136376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9B1993A8-F239-4E2C-B8BE-EBB2308707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370"/>
        <a:stretch>
          <a:fillRect/>
        </a:stretch>
      </xdr:blipFill>
      <xdr:spPr bwMode="auto">
        <a:xfrm>
          <a:off x="565391" y="182628"/>
          <a:ext cx="1705518" cy="7252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714422</xdr:colOff>
      <xdr:row>19</xdr:row>
      <xdr:rowOff>155607</xdr:rowOff>
    </xdr:from>
    <xdr:to>
      <xdr:col>5</xdr:col>
      <xdr:colOff>287620</xdr:colOff>
      <xdr:row>21</xdr:row>
      <xdr:rowOff>33217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F7D77CEC-C131-494E-8037-E8F2E2577E09}"/>
            </a:ext>
          </a:extLst>
        </xdr:cNvPr>
        <xdr:cNvSpPr txBox="1"/>
      </xdr:nvSpPr>
      <xdr:spPr>
        <a:xfrm>
          <a:off x="2644234" y="3460782"/>
          <a:ext cx="1438111" cy="2376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fr-FR" sz="15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433013</xdr:colOff>
      <xdr:row>2</xdr:row>
      <xdr:rowOff>166496</xdr:rowOff>
    </xdr:from>
    <xdr:to>
      <xdr:col>10</xdr:col>
      <xdr:colOff>72083</xdr:colOff>
      <xdr:row>7</xdr:row>
      <xdr:rowOff>96744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2C742E2-2E91-4C5C-A13F-12F39466ACFF}"/>
            </a:ext>
          </a:extLst>
        </xdr:cNvPr>
        <xdr:cNvSpPr txBox="1"/>
      </xdr:nvSpPr>
      <xdr:spPr>
        <a:xfrm>
          <a:off x="4378846" y="398906"/>
          <a:ext cx="3610110" cy="827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700" b="1" kern="1200">
              <a:solidFill>
                <a:schemeClr val="bg1"/>
              </a:solidFill>
            </a:rPr>
            <a:t>Tableau de bord</a:t>
          </a:r>
          <a:endParaRPr lang="fr-FR" sz="1700" b="1" kern="1200" baseline="0">
            <a:solidFill>
              <a:schemeClr val="bg1"/>
            </a:solidFill>
          </a:endParaRPr>
        </a:p>
        <a:p>
          <a:pPr algn="ctr"/>
          <a:r>
            <a:rPr lang="fr-FR" sz="1700" b="0" kern="1200" baseline="0">
              <a:solidFill>
                <a:schemeClr val="bg1"/>
              </a:solidFill>
            </a:rPr>
            <a:t>Pilotage marchés - hors travaux</a:t>
          </a:r>
          <a:endParaRPr lang="fr-FR" sz="17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57262</xdr:colOff>
      <xdr:row>2</xdr:row>
      <xdr:rowOff>5545</xdr:rowOff>
    </xdr:from>
    <xdr:to>
      <xdr:col>11</xdr:col>
      <xdr:colOff>57262</xdr:colOff>
      <xdr:row>7</xdr:row>
      <xdr:rowOff>174817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306F208-CDCA-4BE2-8CEA-D6483BE0F2BE}"/>
            </a:ext>
          </a:extLst>
        </xdr:cNvPr>
        <xdr:cNvCxnSpPr/>
      </xdr:nvCxnSpPr>
      <xdr:spPr>
        <a:xfrm>
          <a:off x="8877525" y="236866"/>
          <a:ext cx="0" cy="1053737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135658</xdr:colOff>
      <xdr:row>8</xdr:row>
      <xdr:rowOff>136482</xdr:rowOff>
    </xdr:from>
    <xdr:to>
      <xdr:col>3</xdr:col>
      <xdr:colOff>401839</xdr:colOff>
      <xdr:row>10</xdr:row>
      <xdr:rowOff>113458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2117A37-19EA-4DB4-ABD2-DE3990B48C4B}"/>
            </a:ext>
          </a:extLst>
        </xdr:cNvPr>
        <xdr:cNvSpPr/>
      </xdr:nvSpPr>
      <xdr:spPr>
        <a:xfrm>
          <a:off x="311321" y="1447122"/>
          <a:ext cx="2265912" cy="342736"/>
        </a:xfrm>
        <a:prstGeom prst="rect">
          <a:avLst/>
        </a:prstGeom>
        <a:gradFill flip="none" rotWithShape="1">
          <a:gsLst>
            <a:gs pos="0">
              <a:srgbClr val="0F468C">
                <a:shade val="30000"/>
                <a:satMod val="115000"/>
              </a:srgbClr>
            </a:gs>
            <a:gs pos="50000">
              <a:srgbClr val="0F468C">
                <a:shade val="67500"/>
                <a:satMod val="115000"/>
              </a:srgbClr>
            </a:gs>
            <a:gs pos="100000">
              <a:srgbClr val="0F468C">
                <a:shade val="100000"/>
                <a:satMod val="115000"/>
              </a:srgbClr>
            </a:gs>
          </a:gsLst>
          <a:lin ang="10800000" scaled="1"/>
          <a:tileRect/>
        </a:gra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fr-F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234689</xdr:colOff>
      <xdr:row>8</xdr:row>
      <xdr:rowOff>167345</xdr:rowOff>
    </xdr:from>
    <xdr:to>
      <xdr:col>3</xdr:col>
      <xdr:colOff>355026</xdr:colOff>
      <xdr:row>10</xdr:row>
      <xdr:rowOff>56199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59C7ED1E-EE17-4D08-A2FD-214653FA9215}"/>
            </a:ext>
          </a:extLst>
        </xdr:cNvPr>
        <xdr:cNvSpPr txBox="1"/>
      </xdr:nvSpPr>
      <xdr:spPr>
        <a:xfrm>
          <a:off x="520813" y="1485605"/>
          <a:ext cx="1978034" cy="250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400" b="1" kern="1200">
              <a:solidFill>
                <a:schemeClr val="bg1"/>
              </a:solidFill>
            </a:rPr>
            <a:t>Marchés</a:t>
          </a:r>
        </a:p>
      </xdr:txBody>
    </xdr:sp>
    <xdr:clientData/>
  </xdr:twoCellAnchor>
  <xdr:twoCellAnchor>
    <xdr:from>
      <xdr:col>1</xdr:col>
      <xdr:colOff>124228</xdr:colOff>
      <xdr:row>6</xdr:row>
      <xdr:rowOff>77675</xdr:rowOff>
    </xdr:from>
    <xdr:to>
      <xdr:col>3</xdr:col>
      <xdr:colOff>401839</xdr:colOff>
      <xdr:row>8</xdr:row>
      <xdr:rowOff>54728</xdr:rowOff>
    </xdr:to>
    <xdr:grpSp>
      <xdr:nvGrpSpPr>
        <xdr:cNvPr id="66" name="Groupe 6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22CB73-3B93-E0B8-73CF-9EAC4262B9A3}"/>
            </a:ext>
          </a:extLst>
        </xdr:cNvPr>
        <xdr:cNvGrpSpPr/>
      </xdr:nvGrpSpPr>
      <xdr:grpSpPr>
        <a:xfrm>
          <a:off x="304221" y="995539"/>
          <a:ext cx="2275610" cy="327226"/>
          <a:chOff x="297442" y="1024732"/>
          <a:chExt cx="2286050" cy="336282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C363CE6A-0FFF-4E03-91E9-859562838AB2}"/>
              </a:ext>
            </a:extLst>
          </xdr:cNvPr>
          <xdr:cNvSpPr/>
        </xdr:nvSpPr>
        <xdr:spPr>
          <a:xfrm>
            <a:off x="297442" y="1024732"/>
            <a:ext cx="2286050" cy="336282"/>
          </a:xfrm>
          <a:prstGeom prst="rect">
            <a:avLst/>
          </a:prstGeom>
          <a:gradFill flip="none" rotWithShape="1">
            <a:gsLst>
              <a:gs pos="0">
                <a:srgbClr val="0F468C">
                  <a:shade val="30000"/>
                  <a:satMod val="115000"/>
                </a:srgbClr>
              </a:gs>
              <a:gs pos="50000">
                <a:srgbClr val="0F468C">
                  <a:shade val="67500"/>
                  <a:satMod val="115000"/>
                </a:srgbClr>
              </a:gs>
              <a:gs pos="100000">
                <a:srgbClr val="0F468C">
                  <a:shade val="100000"/>
                  <a:satMod val="115000"/>
                </a:srgbClr>
              </a:gs>
            </a:gsLst>
            <a:lin ang="10800000" scaled="1"/>
            <a:tileRect/>
          </a:gradFill>
          <a:ln w="31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 kern="1200"/>
          </a:p>
        </xdr:txBody>
      </xdr:sp>
      <xdr:sp macro="" textlink="">
        <xdr:nvSpPr>
          <xdr:cNvPr id="10" name="ZoneTexte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596B9CA-801D-4935-9C5E-2D69ECB0ED87}"/>
              </a:ext>
            </a:extLst>
          </xdr:cNvPr>
          <xdr:cNvSpPr txBox="1"/>
        </xdr:nvSpPr>
        <xdr:spPr>
          <a:xfrm>
            <a:off x="366560" y="1050510"/>
            <a:ext cx="2056714" cy="248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fr-FR" sz="1400" b="0" kern="1200" baseline="0">
                <a:solidFill>
                  <a:schemeClr val="bg1">
                    <a:lumMod val="75000"/>
                  </a:schemeClr>
                </a:solidFill>
              </a:rPr>
              <a:t>Travaux</a:t>
            </a:r>
            <a:endParaRPr lang="fr-FR" sz="1400" b="0" kern="1200">
              <a:solidFill>
                <a:schemeClr val="bg1">
                  <a:lumMod val="75000"/>
                </a:schemeClr>
              </a:solidFill>
            </a:endParaRPr>
          </a:p>
        </xdr:txBody>
      </xdr:sp>
      <xdr:cxnSp macro="">
        <xdr:nvCxnSpPr>
          <xdr:cNvPr id="14" name="Connecteur droit 13">
            <a:extLst>
              <a:ext uri="{FF2B5EF4-FFF2-40B4-BE49-F238E27FC236}">
                <a16:creationId xmlns:a16="http://schemas.microsoft.com/office/drawing/2014/main" id="{07056A6B-CC29-46A8-97D6-EA16B7F3F6A6}"/>
              </a:ext>
            </a:extLst>
          </xdr:cNvPr>
          <xdr:cNvCxnSpPr/>
        </xdr:nvCxnSpPr>
        <xdr:spPr>
          <a:xfrm flipH="1" flipV="1">
            <a:off x="2581024" y="1025516"/>
            <a:ext cx="1632" cy="331145"/>
          </a:xfrm>
          <a:prstGeom prst="line">
            <a:avLst/>
          </a:prstGeom>
          <a:ln w="1270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1886</xdr:colOff>
      <xdr:row>6</xdr:row>
      <xdr:rowOff>177566</xdr:rowOff>
    </xdr:from>
    <xdr:to>
      <xdr:col>5</xdr:col>
      <xdr:colOff>54439</xdr:colOff>
      <xdr:row>8</xdr:row>
      <xdr:rowOff>26489</xdr:rowOff>
    </xdr:to>
    <xdr:sp macro="" textlink="CALCULATIONS!B2">
      <xdr:nvSpPr>
        <xdr:cNvPr id="16" name="ZoneTexte 15">
          <a:extLst>
            <a:ext uri="{FF2B5EF4-FFF2-40B4-BE49-F238E27FC236}">
              <a16:creationId xmlns:a16="http://schemas.microsoft.com/office/drawing/2014/main" id="{A0913361-8DF1-4364-82DA-B99356FA2542}"/>
            </a:ext>
          </a:extLst>
        </xdr:cNvPr>
        <xdr:cNvSpPr txBox="1"/>
      </xdr:nvSpPr>
      <xdr:spPr>
        <a:xfrm>
          <a:off x="2651722" y="1126256"/>
          <a:ext cx="979501" cy="210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6260AA-6511-41CB-8892-3F11F006581D}" type="TxLink">
            <a:rPr lang="en-US" sz="11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21/08/2026</a:t>
          </a:fld>
          <a:endParaRPr lang="fr-FR" sz="900" b="0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28</xdr:col>
      <xdr:colOff>267644</xdr:colOff>
      <xdr:row>1</xdr:row>
      <xdr:rowOff>171587</xdr:rowOff>
    </xdr:from>
    <xdr:to>
      <xdr:col>30</xdr:col>
      <xdr:colOff>364621</xdr:colOff>
      <xdr:row>7</xdr:row>
      <xdr:rowOff>131869</xdr:rowOff>
    </xdr:to>
    <xdr:sp macro="[0]!Export_PDF_Rapport_Marches" textlink="">
      <xdr:nvSpPr>
        <xdr:cNvPr id="28" name="Rectangle 27">
          <a:extLst>
            <a:ext uri="{FF2B5EF4-FFF2-40B4-BE49-F238E27FC236}">
              <a16:creationId xmlns:a16="http://schemas.microsoft.com/office/drawing/2014/main" id="{94BEAC27-B8A4-420A-9699-D588CD82FCE2}"/>
            </a:ext>
          </a:extLst>
        </xdr:cNvPr>
        <xdr:cNvSpPr/>
      </xdr:nvSpPr>
      <xdr:spPr>
        <a:xfrm rot="10800000" flipV="1">
          <a:off x="23773173" y="201721"/>
          <a:ext cx="1428046" cy="1067606"/>
        </a:xfrm>
        <a:prstGeom prst="rect">
          <a:avLst/>
        </a:prstGeom>
        <a:gradFill flip="none" rotWithShape="1">
          <a:gsLst>
            <a:gs pos="0">
              <a:srgbClr val="0E4194">
                <a:shade val="30000"/>
                <a:satMod val="115000"/>
              </a:srgbClr>
            </a:gs>
            <a:gs pos="50000">
              <a:srgbClr val="0E4194">
                <a:shade val="67500"/>
                <a:satMod val="115000"/>
              </a:srgbClr>
            </a:gs>
            <a:gs pos="100000">
              <a:srgbClr val="0E4194">
                <a:shade val="100000"/>
                <a:satMod val="115000"/>
              </a:srgbClr>
            </a:gs>
          </a:gsLst>
          <a:lin ang="5400000" scaled="1"/>
          <a:tileRect/>
        </a:gra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8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Télécharger en PDF</a:t>
          </a:r>
        </a:p>
      </xdr:txBody>
    </xdr:sp>
    <xdr:clientData fPrintsWithSheet="0"/>
  </xdr:twoCellAnchor>
  <xdr:twoCellAnchor>
    <xdr:from>
      <xdr:col>3</xdr:col>
      <xdr:colOff>427610</xdr:colOff>
      <xdr:row>1</xdr:row>
      <xdr:rowOff>131729</xdr:rowOff>
    </xdr:from>
    <xdr:to>
      <xdr:col>7</xdr:col>
      <xdr:colOff>222334</xdr:colOff>
      <xdr:row>2</xdr:row>
      <xdr:rowOff>131085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77EB133D-9630-4D6A-8519-EA33397BEAFA}"/>
            </a:ext>
          </a:extLst>
        </xdr:cNvPr>
        <xdr:cNvGrpSpPr/>
      </xdr:nvGrpSpPr>
      <xdr:grpSpPr>
        <a:xfrm>
          <a:off x="2642803" y="187494"/>
          <a:ext cx="3045464" cy="172537"/>
          <a:chOff x="2577216" y="159131"/>
          <a:chExt cx="3055376" cy="182530"/>
        </a:xfrm>
      </xdr:grpSpPr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89E798AC-55FD-DA7F-C422-CEECA3D03FD7}"/>
              </a:ext>
            </a:extLst>
          </xdr:cNvPr>
          <xdr:cNvSpPr txBox="1"/>
        </xdr:nvSpPr>
        <xdr:spPr>
          <a:xfrm>
            <a:off x="2577216" y="159131"/>
            <a:ext cx="1426598" cy="1812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fr-FR" sz="1100" b="1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Période factures :</a:t>
            </a:r>
          </a:p>
        </xdr:txBody>
      </xdr:sp>
      <xdr:sp macro="" textlink="CALCULATIONS!D6">
        <xdr:nvSpPr>
          <xdr:cNvPr id="31" name="ZoneTexte 30">
            <a:extLst>
              <a:ext uri="{FF2B5EF4-FFF2-40B4-BE49-F238E27FC236}">
                <a16:creationId xmlns:a16="http://schemas.microsoft.com/office/drawing/2014/main" id="{97A6DCC5-0CBF-E8B4-AAB7-558DFA317351}"/>
              </a:ext>
            </a:extLst>
          </xdr:cNvPr>
          <xdr:cNvSpPr txBox="1"/>
        </xdr:nvSpPr>
        <xdr:spPr>
          <a:xfrm>
            <a:off x="3778426" y="173076"/>
            <a:ext cx="865619" cy="164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CE77CAD-0FA1-4D38-8C01-C411D278A05D}" type="TxLink">
              <a:rPr lang="en-US" sz="11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04/01/2023</a:t>
            </a:fld>
            <a:endParaRPr lang="fr-FR" sz="9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CALCULATIONS!D8">
        <xdr:nvSpPr>
          <xdr:cNvPr id="32" name="ZoneTexte 31">
            <a:extLst>
              <a:ext uri="{FF2B5EF4-FFF2-40B4-BE49-F238E27FC236}">
                <a16:creationId xmlns:a16="http://schemas.microsoft.com/office/drawing/2014/main" id="{BEE04641-EC77-7F70-F35F-F416A11B27BE}"/>
              </a:ext>
            </a:extLst>
          </xdr:cNvPr>
          <xdr:cNvSpPr txBox="1"/>
        </xdr:nvSpPr>
        <xdr:spPr>
          <a:xfrm>
            <a:off x="4766973" y="169266"/>
            <a:ext cx="865619" cy="1723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087BAE8-59BD-402A-8799-C5C06C8CA0EB}" type="TxLink">
              <a:rPr lang="en-US" sz="11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20/08/2026</a:t>
            </a:fld>
            <a:endParaRPr lang="fr-FR" sz="900" b="0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33" name="ZoneTexte 32">
            <a:extLst>
              <a:ext uri="{FF2B5EF4-FFF2-40B4-BE49-F238E27FC236}">
                <a16:creationId xmlns:a16="http://schemas.microsoft.com/office/drawing/2014/main" id="{67FAB7AA-BAB6-D97B-C868-6048544EA549}"/>
              </a:ext>
            </a:extLst>
          </xdr:cNvPr>
          <xdr:cNvSpPr txBox="1"/>
        </xdr:nvSpPr>
        <xdr:spPr>
          <a:xfrm>
            <a:off x="4578523" y="185650"/>
            <a:ext cx="239074" cy="141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100" b="1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-</a:t>
            </a:r>
          </a:p>
        </xdr:txBody>
      </xdr:sp>
    </xdr:grpSp>
    <xdr:clientData/>
  </xdr:twoCellAnchor>
  <xdr:twoCellAnchor>
    <xdr:from>
      <xdr:col>12</xdr:col>
      <xdr:colOff>187047</xdr:colOff>
      <xdr:row>3</xdr:row>
      <xdr:rowOff>73241</xdr:rowOff>
    </xdr:from>
    <xdr:to>
      <xdr:col>15</xdr:col>
      <xdr:colOff>182311</xdr:colOff>
      <xdr:row>6</xdr:row>
      <xdr:rowOff>78563</xdr:rowOff>
    </xdr:to>
    <xdr:grpSp>
      <xdr:nvGrpSpPr>
        <xdr:cNvPr id="36" name="Groupe 35">
          <a:extLst>
            <a:ext uri="{FF2B5EF4-FFF2-40B4-BE49-F238E27FC236}">
              <a16:creationId xmlns:a16="http://schemas.microsoft.com/office/drawing/2014/main" id="{1A60118E-8E67-4DD2-9984-65397E780875}"/>
            </a:ext>
          </a:extLst>
        </xdr:cNvPr>
        <xdr:cNvGrpSpPr/>
      </xdr:nvGrpSpPr>
      <xdr:grpSpPr>
        <a:xfrm>
          <a:off x="9951049" y="471559"/>
          <a:ext cx="2584445" cy="524868"/>
          <a:chOff x="9216118" y="216130"/>
          <a:chExt cx="2610721" cy="539811"/>
        </a:xfrm>
      </xdr:grpSpPr>
      <xdr:sp macro="" textlink="">
        <xdr:nvSpPr>
          <xdr:cNvPr id="37" name="ZoneTexte 36">
            <a:extLst>
              <a:ext uri="{FF2B5EF4-FFF2-40B4-BE49-F238E27FC236}">
                <a16:creationId xmlns:a16="http://schemas.microsoft.com/office/drawing/2014/main" id="{0A8D624B-0A81-60EF-0473-04AE7E0C42F6}"/>
              </a:ext>
            </a:extLst>
          </xdr:cNvPr>
          <xdr:cNvSpPr txBox="1"/>
        </xdr:nvSpPr>
        <xdr:spPr>
          <a:xfrm>
            <a:off x="9625990" y="216130"/>
            <a:ext cx="1791075" cy="1953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>
                <a:solidFill>
                  <a:schemeClr val="bg1"/>
                </a:solidFill>
              </a:rPr>
              <a:t>Montant Facturé</a:t>
            </a:r>
            <a:endParaRPr lang="fr-FR" sz="1500" b="1" kern="1200" baseline="0">
              <a:solidFill>
                <a:schemeClr val="bg1"/>
              </a:solidFill>
            </a:endParaRPr>
          </a:p>
        </xdr:txBody>
      </xdr:sp>
      <xdr:sp macro="" textlink="CALCULATIONS!F88">
        <xdr:nvSpPr>
          <xdr:cNvPr id="38" name="ZoneTexte 37">
            <a:extLst>
              <a:ext uri="{FF2B5EF4-FFF2-40B4-BE49-F238E27FC236}">
                <a16:creationId xmlns:a16="http://schemas.microsoft.com/office/drawing/2014/main" id="{32A6B4F6-B795-41B6-FFA6-DC0B72DB70B8}"/>
              </a:ext>
            </a:extLst>
          </xdr:cNvPr>
          <xdr:cNvSpPr txBox="1"/>
        </xdr:nvSpPr>
        <xdr:spPr>
          <a:xfrm>
            <a:off x="9216118" y="462710"/>
            <a:ext cx="2610721" cy="293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973A89E-3820-496C-A36A-E0F941612DE6}" type="TxLink">
              <a:rPr lang="en-US" sz="2400" b="0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 9 873 947,02 € </a:t>
            </a:fld>
            <a:endParaRPr lang="fr-FR" sz="2400" b="1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20975</xdr:colOff>
      <xdr:row>1</xdr:row>
      <xdr:rowOff>116859</xdr:rowOff>
    </xdr:from>
    <xdr:to>
      <xdr:col>20</xdr:col>
      <xdr:colOff>208942</xdr:colOff>
      <xdr:row>3</xdr:row>
      <xdr:rowOff>38058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6ACF4E77-F595-96CE-4B62-7B60BA22D46A}"/>
            </a:ext>
          </a:extLst>
        </xdr:cNvPr>
        <xdr:cNvSpPr txBox="1"/>
      </xdr:nvSpPr>
      <xdr:spPr>
        <a:xfrm>
          <a:off x="14900950" y="171288"/>
          <a:ext cx="2117649" cy="2749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500" b="1" kern="1200" baseline="0">
              <a:solidFill>
                <a:schemeClr val="bg1"/>
              </a:solidFill>
            </a:rPr>
            <a:t>Reste à payer</a:t>
          </a:r>
        </a:p>
      </xdr:txBody>
    </xdr:sp>
    <xdr:clientData/>
  </xdr:twoCellAnchor>
  <xdr:twoCellAnchor>
    <xdr:from>
      <xdr:col>17</xdr:col>
      <xdr:colOff>1961</xdr:colOff>
      <xdr:row>5</xdr:row>
      <xdr:rowOff>25763</xdr:rowOff>
    </xdr:from>
    <xdr:to>
      <xdr:col>19</xdr:col>
      <xdr:colOff>195988</xdr:colOff>
      <xdr:row>6</xdr:row>
      <xdr:rowOff>116095</xdr:rowOff>
    </xdr:to>
    <xdr:sp macro="" textlink="CALCULATIONS!F90">
      <xdr:nvSpPr>
        <xdr:cNvPr id="41" name="ZoneTexte 40">
          <a:extLst>
            <a:ext uri="{FF2B5EF4-FFF2-40B4-BE49-F238E27FC236}">
              <a16:creationId xmlns:a16="http://schemas.microsoft.com/office/drawing/2014/main" id="{5EB9883F-BEE0-94E3-4652-C42F62BB0725}"/>
            </a:ext>
          </a:extLst>
        </xdr:cNvPr>
        <xdr:cNvSpPr txBox="1"/>
      </xdr:nvSpPr>
      <xdr:spPr>
        <a:xfrm>
          <a:off x="13992065" y="787763"/>
          <a:ext cx="2129769" cy="267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5FFC4-06FB-4CD5-9507-351458D46461}" type="TxLink">
            <a:rPr lang="en-US" sz="2400" b="0" i="0" u="none" strike="noStrike" kern="1200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387 067,22 € </a:t>
          </a:fld>
          <a:endParaRPr lang="fr-FR" sz="2400" b="0" kern="12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388641</xdr:colOff>
      <xdr:row>8</xdr:row>
      <xdr:rowOff>115082</xdr:rowOff>
    </xdr:from>
    <xdr:to>
      <xdr:col>3</xdr:col>
      <xdr:colOff>388919</xdr:colOff>
      <xdr:row>10</xdr:row>
      <xdr:rowOff>110639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EEB79DCD-E4B4-21BE-776A-DFFDAB979264}"/>
            </a:ext>
          </a:extLst>
        </xdr:cNvPr>
        <xdr:cNvCxnSpPr/>
      </xdr:nvCxnSpPr>
      <xdr:spPr>
        <a:xfrm>
          <a:off x="2547812" y="1414964"/>
          <a:ext cx="556" cy="354146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242421</xdr:colOff>
      <xdr:row>10</xdr:row>
      <xdr:rowOff>61348</xdr:rowOff>
    </xdr:from>
    <xdr:to>
      <xdr:col>9</xdr:col>
      <xdr:colOff>12491</xdr:colOff>
      <xdr:row>13</xdr:row>
      <xdr:rowOff>133176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9205C8D1-46AD-4406-FB7B-E7E016827421}"/>
            </a:ext>
          </a:extLst>
        </xdr:cNvPr>
        <xdr:cNvGrpSpPr/>
      </xdr:nvGrpSpPr>
      <xdr:grpSpPr>
        <a:xfrm>
          <a:off x="3142144" y="1668129"/>
          <a:ext cx="3869685" cy="598993"/>
          <a:chOff x="3303204" y="6940168"/>
          <a:chExt cx="3489330" cy="585602"/>
        </a:xfrm>
      </xdr:grpSpPr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CF746738-F0B1-45F3-9354-6C2C153F4D55}"/>
              </a:ext>
            </a:extLst>
          </xdr:cNvPr>
          <xdr:cNvSpPr txBox="1"/>
        </xdr:nvSpPr>
        <xdr:spPr>
          <a:xfrm>
            <a:off x="4130553" y="7069488"/>
            <a:ext cx="3045106" cy="3454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2300" b="1" kern="1200">
                <a:solidFill>
                  <a:schemeClr val="bg1"/>
                </a:solidFill>
              </a:rPr>
              <a:t>Paiement et facturation</a:t>
            </a:r>
            <a:endParaRPr lang="fr-FR" sz="2300" b="0" kern="1200">
              <a:solidFill>
                <a:schemeClr val="bg1"/>
              </a:solidFill>
            </a:endParaRPr>
          </a:p>
        </xdr:txBody>
      </xdr:sp>
      <xdr:pic>
        <xdr:nvPicPr>
          <xdr:cNvPr id="20" name="Graphique 19" descr="Argent contour">
            <a:extLst>
              <a:ext uri="{FF2B5EF4-FFF2-40B4-BE49-F238E27FC236}">
                <a16:creationId xmlns:a16="http://schemas.microsoft.com/office/drawing/2014/main" id="{9A180AE2-5801-BD86-9850-2B9AFF023C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295584" y="6940130"/>
            <a:ext cx="671067" cy="591373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25810</xdr:colOff>
      <xdr:row>10</xdr:row>
      <xdr:rowOff>157087</xdr:rowOff>
    </xdr:from>
    <xdr:to>
      <xdr:col>14</xdr:col>
      <xdr:colOff>60859</xdr:colOff>
      <xdr:row>14</xdr:row>
      <xdr:rowOff>123428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24B94B85-E0F3-43E1-9434-E1407469405C}"/>
            </a:ext>
          </a:extLst>
        </xdr:cNvPr>
        <xdr:cNvSpPr txBox="1"/>
      </xdr:nvSpPr>
      <xdr:spPr>
        <a:xfrm>
          <a:off x="7062021" y="1866144"/>
          <a:ext cx="4424384" cy="7065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 kern="1200" baseline="0">
              <a:solidFill>
                <a:schemeClr val="bg1"/>
              </a:solidFill>
            </a:rPr>
            <a:t>Répartition factures en cours</a:t>
          </a:r>
        </a:p>
        <a:p>
          <a:pPr algn="ctr"/>
          <a:r>
            <a:rPr lang="fr-FR" sz="11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par founisseur</a:t>
          </a:r>
          <a:endParaRPr lang="fr-FR" sz="1800" b="0" kern="12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96066</xdr:colOff>
      <xdr:row>71</xdr:row>
      <xdr:rowOff>59577</xdr:rowOff>
    </xdr:from>
    <xdr:to>
      <xdr:col>30</xdr:col>
      <xdr:colOff>381000</xdr:colOff>
      <xdr:row>90</xdr:row>
      <xdr:rowOff>40822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6E2EFBE1-2DE2-EBD6-F310-F5D7E0B4A3FB}"/>
            </a:ext>
          </a:extLst>
        </xdr:cNvPr>
        <xdr:cNvSpPr/>
      </xdr:nvSpPr>
      <xdr:spPr>
        <a:xfrm>
          <a:off x="2859132" y="12469291"/>
          <a:ext cx="22341297" cy="3913710"/>
        </a:xfrm>
        <a:prstGeom prst="rect">
          <a:avLst/>
        </a:prstGeom>
        <a:solidFill>
          <a:schemeClr val="accent6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273899</xdr:colOff>
      <xdr:row>72</xdr:row>
      <xdr:rowOff>11702</xdr:rowOff>
    </xdr:from>
    <xdr:to>
      <xdr:col>19</xdr:col>
      <xdr:colOff>329664</xdr:colOff>
      <xdr:row>90</xdr:row>
      <xdr:rowOff>102945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45790E1F-F997-4E60-8689-62B281C9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191940</xdr:colOff>
      <xdr:row>73</xdr:row>
      <xdr:rowOff>379</xdr:rowOff>
    </xdr:from>
    <xdr:to>
      <xdr:col>15</xdr:col>
      <xdr:colOff>321104</xdr:colOff>
      <xdr:row>75</xdr:row>
      <xdr:rowOff>30937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F395F64-69C5-451F-BB9B-9BD47B997E8D}"/>
            </a:ext>
          </a:extLst>
        </xdr:cNvPr>
        <xdr:cNvSpPr txBox="1"/>
      </xdr:nvSpPr>
      <xdr:spPr>
        <a:xfrm>
          <a:off x="10888594" y="12763879"/>
          <a:ext cx="2000043" cy="28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0" kern="1200">
              <a:solidFill>
                <a:schemeClr val="bg1"/>
              </a:solidFill>
            </a:rPr>
            <a:t>Nb</a:t>
          </a:r>
          <a:r>
            <a:rPr lang="fr-FR" sz="1800" b="0" kern="1200" baseline="0">
              <a:solidFill>
                <a:schemeClr val="bg1"/>
              </a:solidFill>
            </a:rPr>
            <a:t> f</a:t>
          </a:r>
          <a:r>
            <a:rPr lang="fr-FR" sz="1800" b="0" kern="1200">
              <a:solidFill>
                <a:schemeClr val="bg1"/>
              </a:solidFill>
            </a:rPr>
            <a:t>actures payées</a:t>
          </a:r>
        </a:p>
      </xdr:txBody>
    </xdr:sp>
    <xdr:clientData/>
  </xdr:twoCellAnchor>
  <xdr:twoCellAnchor>
    <xdr:from>
      <xdr:col>4</xdr:col>
      <xdr:colOff>56608</xdr:colOff>
      <xdr:row>67</xdr:row>
      <xdr:rowOff>88804</xdr:rowOff>
    </xdr:from>
    <xdr:to>
      <xdr:col>9</xdr:col>
      <xdr:colOff>104775</xdr:colOff>
      <xdr:row>70</xdr:row>
      <xdr:rowOff>164284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56DFD57F-A2E8-FB56-4567-B36864FF6364}"/>
            </a:ext>
          </a:extLst>
        </xdr:cNvPr>
        <xdr:cNvGrpSpPr/>
      </xdr:nvGrpSpPr>
      <xdr:grpSpPr>
        <a:xfrm>
          <a:off x="2770518" y="11539932"/>
          <a:ext cx="4414449" cy="595026"/>
          <a:chOff x="10899776" y="11232014"/>
          <a:chExt cx="3597274" cy="581691"/>
        </a:xfrm>
      </xdr:grpSpPr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329EA64C-C20E-4802-BAC4-C9518501C279}"/>
              </a:ext>
            </a:extLst>
          </xdr:cNvPr>
          <xdr:cNvSpPr txBox="1"/>
        </xdr:nvSpPr>
        <xdr:spPr>
          <a:xfrm>
            <a:off x="11294486" y="11250201"/>
            <a:ext cx="3202564" cy="545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300" b="1" kern="1200">
                <a:solidFill>
                  <a:schemeClr val="bg1"/>
                </a:solidFill>
              </a:rPr>
              <a:t>Activité et délai</a:t>
            </a:r>
            <a:r>
              <a:rPr lang="fr-FR" sz="2300" b="1" kern="1200" baseline="0">
                <a:solidFill>
                  <a:schemeClr val="bg1"/>
                </a:solidFill>
              </a:rPr>
              <a:t>s de paiement</a:t>
            </a:r>
            <a:endParaRPr lang="fr-FR" sz="2300" b="0" kern="1200">
              <a:solidFill>
                <a:schemeClr val="bg1"/>
              </a:solidFill>
            </a:endParaRPr>
          </a:p>
        </xdr:txBody>
      </xdr:sp>
      <xdr:pic>
        <xdr:nvPicPr>
          <xdr:cNvPr id="48" name="Graphique 47" descr="Télescope avec un remplissage uni">
            <a:extLst>
              <a:ext uri="{FF2B5EF4-FFF2-40B4-BE49-F238E27FC236}">
                <a16:creationId xmlns:a16="http://schemas.microsoft.com/office/drawing/2014/main" id="{0E49CD89-165B-CCF7-10A7-A6690B285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899776" y="11232014"/>
            <a:ext cx="504245" cy="581691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156482</xdr:colOff>
      <xdr:row>13</xdr:row>
      <xdr:rowOff>0</xdr:rowOff>
    </xdr:from>
    <xdr:to>
      <xdr:col>30</xdr:col>
      <xdr:colOff>285749</xdr:colOff>
      <xdr:row>47</xdr:row>
      <xdr:rowOff>57150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CAE8214C-9954-4E12-B13E-C0584BAC9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307986</xdr:colOff>
      <xdr:row>10</xdr:row>
      <xdr:rowOff>16182</xdr:rowOff>
    </xdr:from>
    <xdr:to>
      <xdr:col>22</xdr:col>
      <xdr:colOff>4885</xdr:colOff>
      <xdr:row>14</xdr:row>
      <xdr:rowOff>132927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35B89744-98FA-4DD8-8372-5B8641DF6A6C}"/>
            </a:ext>
          </a:extLst>
        </xdr:cNvPr>
        <xdr:cNvSpPr txBox="1"/>
      </xdr:nvSpPr>
      <xdr:spPr>
        <a:xfrm>
          <a:off x="14622918" y="1678727"/>
          <a:ext cx="3342344" cy="837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2300" b="1" kern="1200">
              <a:solidFill>
                <a:schemeClr val="bg1"/>
              </a:solidFill>
            </a:rPr>
            <a:t>Suivi facturation mensuel</a:t>
          </a:r>
        </a:p>
        <a:p>
          <a:pPr algn="l"/>
          <a:r>
            <a:rPr lang="fr-FR" sz="1600" b="0" kern="1200">
              <a:solidFill>
                <a:schemeClr val="bg1"/>
              </a:solidFill>
            </a:rPr>
            <a:t>Par date de réception</a:t>
          </a:r>
        </a:p>
      </xdr:txBody>
    </xdr:sp>
    <xdr:clientData/>
  </xdr:twoCellAnchor>
  <xdr:twoCellAnchor>
    <xdr:from>
      <xdr:col>8</xdr:col>
      <xdr:colOff>180108</xdr:colOff>
      <xdr:row>52</xdr:row>
      <xdr:rowOff>124691</xdr:rowOff>
    </xdr:from>
    <xdr:to>
      <xdr:col>18</xdr:col>
      <xdr:colOff>367144</xdr:colOff>
      <xdr:row>66</xdr:row>
      <xdr:rowOff>90056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17580BFB-2FC4-499D-A207-44E36EC6A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312199</xdr:colOff>
      <xdr:row>49</xdr:row>
      <xdr:rowOff>55421</xdr:rowOff>
    </xdr:from>
    <xdr:to>
      <xdr:col>15</xdr:col>
      <xdr:colOff>273023</xdr:colOff>
      <xdr:row>53</xdr:row>
      <xdr:rowOff>62732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1A3A9BEA-5133-4D26-9B4B-78C6A1C562BD}"/>
            </a:ext>
          </a:extLst>
        </xdr:cNvPr>
        <xdr:cNvSpPr txBox="1"/>
      </xdr:nvSpPr>
      <xdr:spPr>
        <a:xfrm>
          <a:off x="8521489" y="8645239"/>
          <a:ext cx="4285830" cy="797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 kern="1200" baseline="0">
              <a:solidFill>
                <a:schemeClr val="bg1"/>
              </a:solidFill>
            </a:rPr>
            <a:t>Factures en attente :</a:t>
          </a:r>
        </a:p>
        <a:p>
          <a:pPr algn="ctr"/>
          <a:r>
            <a:rPr lang="fr-FR" sz="1800" b="0" kern="1200" baseline="0">
              <a:solidFill>
                <a:schemeClr val="bg1"/>
              </a:solidFill>
            </a:rPr>
            <a:t>cockpit</a:t>
          </a:r>
          <a:endParaRPr lang="fr-FR" sz="18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120887</xdr:colOff>
      <xdr:row>50</xdr:row>
      <xdr:rowOff>61356</xdr:rowOff>
    </xdr:from>
    <xdr:to>
      <xdr:col>14</xdr:col>
      <xdr:colOff>422126</xdr:colOff>
      <xdr:row>51</xdr:row>
      <xdr:rowOff>69553</xdr:rowOff>
    </xdr:to>
    <xdr:sp macro="" textlink="CALCULATIONS!F92">
      <xdr:nvSpPr>
        <xdr:cNvPr id="47" name="ZoneTexte 46">
          <a:extLst>
            <a:ext uri="{FF2B5EF4-FFF2-40B4-BE49-F238E27FC236}">
              <a16:creationId xmlns:a16="http://schemas.microsoft.com/office/drawing/2014/main" id="{AD49EC8D-E4C8-4C86-BACB-F64F3D8102CE}"/>
            </a:ext>
          </a:extLst>
        </xdr:cNvPr>
        <xdr:cNvSpPr txBox="1"/>
      </xdr:nvSpPr>
      <xdr:spPr>
        <a:xfrm>
          <a:off x="11630211" y="8831283"/>
          <a:ext cx="602477" cy="188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DAFDCE-80C5-4FBC-969A-DA9F050A9A14}" type="TxLink">
            <a:rPr lang="en-US" sz="1800" b="1" i="0" u="none" strike="noStrike" kern="1200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92 </a:t>
          </a:fld>
          <a:endParaRPr lang="fr-FR" sz="1800" b="1" kern="12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352598</xdr:colOff>
      <xdr:row>71</xdr:row>
      <xdr:rowOff>107999</xdr:rowOff>
    </xdr:from>
    <xdr:to>
      <xdr:col>29</xdr:col>
      <xdr:colOff>60093</xdr:colOff>
      <xdr:row>74</xdr:row>
      <xdr:rowOff>42727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7AD8792E-E12B-4A51-811A-28DD1A7A8C7F}"/>
            </a:ext>
          </a:extLst>
        </xdr:cNvPr>
        <xdr:cNvSpPr txBox="1"/>
      </xdr:nvSpPr>
      <xdr:spPr>
        <a:xfrm>
          <a:off x="18639410" y="12517713"/>
          <a:ext cx="5551812" cy="465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0" kern="1200">
              <a:solidFill>
                <a:schemeClr val="bg1"/>
              </a:solidFill>
            </a:rPr>
            <a:t>Relation</a:t>
          </a:r>
          <a:r>
            <a:rPr lang="fr-FR" sz="1800" b="0" kern="1200" baseline="0">
              <a:solidFill>
                <a:schemeClr val="bg1"/>
              </a:solidFill>
            </a:rPr>
            <a:t> entre nb factures mensuel et délai de paiement</a:t>
          </a:r>
          <a:endParaRPr lang="fr-FR" sz="18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244513</xdr:colOff>
      <xdr:row>73</xdr:row>
      <xdr:rowOff>1318</xdr:rowOff>
    </xdr:from>
    <xdr:to>
      <xdr:col>16</xdr:col>
      <xdr:colOff>232682</xdr:colOff>
      <xdr:row>75</xdr:row>
      <xdr:rowOff>40276</xdr:rowOff>
    </xdr:to>
    <xdr:sp macro="" textlink="CALCULATIONS!F96">
      <xdr:nvSpPr>
        <xdr:cNvPr id="57" name="ZoneTexte 56">
          <a:extLst>
            <a:ext uri="{FF2B5EF4-FFF2-40B4-BE49-F238E27FC236}">
              <a16:creationId xmlns:a16="http://schemas.microsoft.com/office/drawing/2014/main" id="{19C59FA8-E53C-4448-801F-1592AFA2E7FB}"/>
            </a:ext>
          </a:extLst>
        </xdr:cNvPr>
        <xdr:cNvSpPr txBox="1"/>
      </xdr:nvSpPr>
      <xdr:spPr>
        <a:xfrm>
          <a:off x="12735455" y="12764818"/>
          <a:ext cx="847195" cy="2974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314E46A-B34B-40E7-B7BC-3AE811803C7C}" type="TxLink">
            <a:rPr lang="en-US" sz="18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 4 134 </a:t>
          </a:fld>
          <a:endParaRPr lang="fr-F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56335</xdr:colOff>
      <xdr:row>71</xdr:row>
      <xdr:rowOff>107727</xdr:rowOff>
    </xdr:from>
    <xdr:to>
      <xdr:col>23</xdr:col>
      <xdr:colOff>51706</xdr:colOff>
      <xdr:row>74</xdr:row>
      <xdr:rowOff>40081</xdr:rowOff>
    </xdr:to>
    <xdr:sp macro="" textlink="CALCULATIONS!E103">
      <xdr:nvSpPr>
        <xdr:cNvPr id="58" name="ZoneTexte 57">
          <a:extLst>
            <a:ext uri="{FF2B5EF4-FFF2-40B4-BE49-F238E27FC236}">
              <a16:creationId xmlns:a16="http://schemas.microsoft.com/office/drawing/2014/main" id="{F4983B18-D4D3-4B8F-AC3F-133FB4C96BBB}"/>
            </a:ext>
          </a:extLst>
        </xdr:cNvPr>
        <xdr:cNvSpPr txBox="1"/>
      </xdr:nvSpPr>
      <xdr:spPr>
        <a:xfrm>
          <a:off x="18030557" y="13050841"/>
          <a:ext cx="905142" cy="487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84EB64F-09E6-480F-A81E-F2F4BA369FF8}" type="TxLink">
            <a:rPr lang="en-US" sz="15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4226</a:t>
          </a:fld>
          <a:endParaRPr lang="fr-FR" sz="1500" b="1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394607</xdr:colOff>
      <xdr:row>76</xdr:row>
      <xdr:rowOff>1</xdr:rowOff>
    </xdr:from>
    <xdr:to>
      <xdr:col>30</xdr:col>
      <xdr:colOff>403299</xdr:colOff>
      <xdr:row>90</xdr:row>
      <xdr:rowOff>1</xdr:rowOff>
    </xdr:to>
    <xdr:graphicFrame macro="">
      <xdr:nvGraphicFramePr>
        <xdr:cNvPr id="60" name="Marché délai de paiement">
          <a:extLst>
            <a:ext uri="{FF2B5EF4-FFF2-40B4-BE49-F238E27FC236}">
              <a16:creationId xmlns:a16="http://schemas.microsoft.com/office/drawing/2014/main" id="{6D3C9F1F-9FBC-4EE4-883B-772FBCC4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185347</xdr:colOff>
      <xdr:row>71</xdr:row>
      <xdr:rowOff>120470</xdr:rowOff>
    </xdr:from>
    <xdr:to>
      <xdr:col>22</xdr:col>
      <xdr:colOff>197965</xdr:colOff>
      <xdr:row>74</xdr:row>
      <xdr:rowOff>43002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75AA9057-C026-4EAE-AD64-8E414B8A1B21}"/>
            </a:ext>
          </a:extLst>
        </xdr:cNvPr>
        <xdr:cNvSpPr txBox="1"/>
      </xdr:nvSpPr>
      <xdr:spPr>
        <a:xfrm>
          <a:off x="16100551" y="12530184"/>
          <a:ext cx="2229593" cy="453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800" b="0" kern="1200">
              <a:solidFill>
                <a:schemeClr val="bg1"/>
              </a:solidFill>
            </a:rPr>
            <a:t>Nb de factures :</a:t>
          </a:r>
        </a:p>
      </xdr:txBody>
    </xdr:sp>
    <xdr:clientData/>
  </xdr:twoCellAnchor>
  <xdr:twoCellAnchor>
    <xdr:from>
      <xdr:col>22</xdr:col>
      <xdr:colOff>47355</xdr:colOff>
      <xdr:row>73</xdr:row>
      <xdr:rowOff>73918</xdr:rowOff>
    </xdr:from>
    <xdr:to>
      <xdr:col>23</xdr:col>
      <xdr:colOff>42726</xdr:colOff>
      <xdr:row>76</xdr:row>
      <xdr:rowOff>9894</xdr:rowOff>
    </xdr:to>
    <xdr:sp macro="" textlink="CALCULATIONS!F94">
      <xdr:nvSpPr>
        <xdr:cNvPr id="62" name="ZoneTexte 61">
          <a:extLst>
            <a:ext uri="{FF2B5EF4-FFF2-40B4-BE49-F238E27FC236}">
              <a16:creationId xmlns:a16="http://schemas.microsoft.com/office/drawing/2014/main" id="{1A184AF0-5020-4D6A-B976-C6C6BF6BAFB0}"/>
            </a:ext>
          </a:extLst>
        </xdr:cNvPr>
        <xdr:cNvSpPr txBox="1"/>
      </xdr:nvSpPr>
      <xdr:spPr>
        <a:xfrm>
          <a:off x="18028925" y="12837418"/>
          <a:ext cx="902420" cy="4666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BC4E62F-604B-4152-AF55-2582B5355E90}" type="TxLink">
            <a:rPr lang="en-US" sz="15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19,9 </a:t>
          </a:fld>
          <a:endParaRPr lang="fr-FR" sz="1500" b="1" i="0" u="none" strike="noStrike" kern="1200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196338</xdr:colOff>
      <xdr:row>73</xdr:row>
      <xdr:rowOff>72216</xdr:rowOff>
    </xdr:from>
    <xdr:to>
      <xdr:col>22</xdr:col>
      <xdr:colOff>207051</xdr:colOff>
      <xdr:row>76</xdr:row>
      <xdr:rowOff>275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1EC3DBBF-7E7C-4695-AFBB-E4BB688A94EE}"/>
            </a:ext>
          </a:extLst>
        </xdr:cNvPr>
        <xdr:cNvSpPr txBox="1"/>
      </xdr:nvSpPr>
      <xdr:spPr>
        <a:xfrm>
          <a:off x="16122533" y="12835716"/>
          <a:ext cx="2225783" cy="458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800" b="0" kern="1200">
              <a:solidFill>
                <a:schemeClr val="bg1"/>
              </a:solidFill>
            </a:rPr>
            <a:t>Délai pai.</a:t>
          </a:r>
          <a:r>
            <a:rPr lang="fr-FR" sz="1800" b="0" kern="1200" baseline="0">
              <a:solidFill>
                <a:schemeClr val="bg1"/>
              </a:solidFill>
            </a:rPr>
            <a:t> moy.</a:t>
          </a:r>
          <a:r>
            <a:rPr lang="fr-FR" sz="1800" b="0" kern="1200">
              <a:solidFill>
                <a:schemeClr val="bg1"/>
              </a:solidFill>
            </a:rPr>
            <a:t> :</a:t>
          </a:r>
        </a:p>
      </xdr:txBody>
    </xdr:sp>
    <xdr:clientData/>
  </xdr:twoCellAnchor>
  <xdr:twoCellAnchor>
    <xdr:from>
      <xdr:col>22</xdr:col>
      <xdr:colOff>363286</xdr:colOff>
      <xdr:row>73</xdr:row>
      <xdr:rowOff>63716</xdr:rowOff>
    </xdr:from>
    <xdr:to>
      <xdr:col>23</xdr:col>
      <xdr:colOff>262753</xdr:colOff>
      <xdr:row>75</xdr:row>
      <xdr:rowOff>265823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AFBC122-D640-451C-9285-8DC502420F20}"/>
            </a:ext>
          </a:extLst>
        </xdr:cNvPr>
        <xdr:cNvSpPr txBox="1"/>
      </xdr:nvSpPr>
      <xdr:spPr>
        <a:xfrm>
          <a:off x="18660786" y="12827216"/>
          <a:ext cx="710613" cy="460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300" b="0" kern="1200">
              <a:solidFill>
                <a:schemeClr val="bg1"/>
              </a:solidFill>
            </a:rPr>
            <a:t>jours</a:t>
          </a:r>
        </a:p>
      </xdr:txBody>
    </xdr:sp>
    <xdr:clientData/>
  </xdr:twoCellAnchor>
  <xdr:twoCellAnchor>
    <xdr:from>
      <xdr:col>4</xdr:col>
      <xdr:colOff>285494</xdr:colOff>
      <xdr:row>73</xdr:row>
      <xdr:rowOff>38100</xdr:rowOff>
    </xdr:from>
    <xdr:to>
      <xdr:col>10</xdr:col>
      <xdr:colOff>149678</xdr:colOff>
      <xdr:row>90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9B32939E-6B39-4DCE-A0CD-3274F2E5F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26411</xdr:colOff>
      <xdr:row>71</xdr:row>
      <xdr:rowOff>35485</xdr:rowOff>
    </xdr:from>
    <xdr:to>
      <xdr:col>10</xdr:col>
      <xdr:colOff>140473</xdr:colOff>
      <xdr:row>73</xdr:row>
      <xdr:rowOff>13607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F7F29B02-48C9-4FB1-9942-259B501764E3}"/>
            </a:ext>
          </a:extLst>
        </xdr:cNvPr>
        <xdr:cNvSpPr txBox="1"/>
      </xdr:nvSpPr>
      <xdr:spPr>
        <a:xfrm>
          <a:off x="3590679" y="12445199"/>
          <a:ext cx="4582410" cy="3319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0" kern="1200">
              <a:solidFill>
                <a:schemeClr val="bg1"/>
              </a:solidFill>
            </a:rPr>
            <a:t>évolution</a:t>
          </a:r>
          <a:r>
            <a:rPr lang="fr-FR" sz="1800" b="0" kern="1200" baseline="0">
              <a:solidFill>
                <a:schemeClr val="bg1"/>
              </a:solidFill>
            </a:rPr>
            <a:t> factures annuelles et délai de paiem.</a:t>
          </a:r>
          <a:endParaRPr lang="fr-FR" sz="18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159250</xdr:colOff>
      <xdr:row>49</xdr:row>
      <xdr:rowOff>133349</xdr:rowOff>
    </xdr:from>
    <xdr:to>
      <xdr:col>11</xdr:col>
      <xdr:colOff>221673</xdr:colOff>
      <xdr:row>65</xdr:row>
      <xdr:rowOff>65636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8914ED4-EA4E-408D-A8D8-54254B356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75057</xdr:colOff>
      <xdr:row>45</xdr:row>
      <xdr:rowOff>13801</xdr:rowOff>
    </xdr:from>
    <xdr:to>
      <xdr:col>8</xdr:col>
      <xdr:colOff>54467</xdr:colOff>
      <xdr:row>48</xdr:row>
      <xdr:rowOff>177590</xdr:rowOff>
    </xdr:to>
    <xdr:grpSp>
      <xdr:nvGrpSpPr>
        <xdr:cNvPr id="83" name="Groupe 82">
          <a:extLst>
            <a:ext uri="{FF2B5EF4-FFF2-40B4-BE49-F238E27FC236}">
              <a16:creationId xmlns:a16="http://schemas.microsoft.com/office/drawing/2014/main" id="{A15339BE-1D7F-957E-844B-EEB5FD521B90}"/>
            </a:ext>
          </a:extLst>
        </xdr:cNvPr>
        <xdr:cNvGrpSpPr/>
      </xdr:nvGrpSpPr>
      <xdr:grpSpPr>
        <a:xfrm>
          <a:off x="2799796" y="7585656"/>
          <a:ext cx="3430076" cy="675715"/>
          <a:chOff x="2972286" y="7247953"/>
          <a:chExt cx="3403408" cy="6583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C902A8B-965F-4F55-AED8-D5F0E3726B96}"/>
              </a:ext>
            </a:extLst>
          </xdr:cNvPr>
          <xdr:cNvSpPr txBox="1"/>
        </xdr:nvSpPr>
        <xdr:spPr>
          <a:xfrm>
            <a:off x="3666283" y="7444226"/>
            <a:ext cx="2709411" cy="392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2300" b="1" kern="1200">
                <a:solidFill>
                  <a:schemeClr val="bg1"/>
                </a:solidFill>
              </a:rPr>
              <a:t>contrôle</a:t>
            </a:r>
            <a:r>
              <a:rPr lang="fr-FR" sz="2300" b="1" kern="1200" baseline="0">
                <a:solidFill>
                  <a:schemeClr val="bg1"/>
                </a:solidFill>
              </a:rPr>
              <a:t> des risques</a:t>
            </a:r>
            <a:endParaRPr lang="fr-FR" sz="2300" b="0" kern="1200">
              <a:solidFill>
                <a:schemeClr val="bg1"/>
              </a:solidFill>
            </a:endParaRPr>
          </a:p>
        </xdr:txBody>
      </xdr:sp>
      <xdr:pic>
        <xdr:nvPicPr>
          <xdr:cNvPr id="25" name="Graphique 24" descr="Loupe contour">
            <a:extLst>
              <a:ext uri="{FF2B5EF4-FFF2-40B4-BE49-F238E27FC236}">
                <a16:creationId xmlns:a16="http://schemas.microsoft.com/office/drawing/2014/main" id="{636B774B-908C-288F-C467-7E56564C9D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972286" y="7247953"/>
            <a:ext cx="657447" cy="65839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228600</xdr:colOff>
      <xdr:row>49</xdr:row>
      <xdr:rowOff>0</xdr:rowOff>
    </xdr:from>
    <xdr:to>
      <xdr:col>30</xdr:col>
      <xdr:colOff>238125</xdr:colOff>
      <xdr:row>66</xdr:row>
      <xdr:rowOff>72736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CD7C7100-ACE0-28F1-3190-26695EC56304}"/>
            </a:ext>
          </a:extLst>
        </xdr:cNvPr>
        <xdr:cNvSpPr/>
      </xdr:nvSpPr>
      <xdr:spPr>
        <a:xfrm>
          <a:off x="3124200" y="9067800"/>
          <a:ext cx="21907500" cy="3368386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357600</xdr:colOff>
      <xdr:row>49</xdr:row>
      <xdr:rowOff>169720</xdr:rowOff>
    </xdr:from>
    <xdr:to>
      <xdr:col>7</xdr:col>
      <xdr:colOff>219421</xdr:colOff>
      <xdr:row>51</xdr:row>
      <xdr:rowOff>206260</xdr:rowOff>
    </xdr:to>
    <xdr:sp macro="" textlink="">
      <xdr:nvSpPr>
        <xdr:cNvPr id="81" name="ZoneTexte 80">
          <a:extLst>
            <a:ext uri="{FF2B5EF4-FFF2-40B4-BE49-F238E27FC236}">
              <a16:creationId xmlns:a16="http://schemas.microsoft.com/office/drawing/2014/main" id="{F98F0F81-72E4-45CF-8BFF-013886AABB7D}"/>
            </a:ext>
          </a:extLst>
        </xdr:cNvPr>
        <xdr:cNvSpPr txBox="1"/>
      </xdr:nvSpPr>
      <xdr:spPr>
        <a:xfrm>
          <a:off x="3382200" y="9237520"/>
          <a:ext cx="2352542" cy="417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 kern="1200">
              <a:solidFill>
                <a:schemeClr val="bg1"/>
              </a:solidFill>
            </a:rPr>
            <a:t>Radar</a:t>
          </a:r>
          <a:r>
            <a:rPr lang="fr-FR" sz="1800" b="1" kern="1200" baseline="0">
              <a:solidFill>
                <a:schemeClr val="bg1"/>
              </a:solidFill>
            </a:rPr>
            <a:t> révision de prix</a:t>
          </a:r>
          <a:endParaRPr lang="fr-F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232216</xdr:colOff>
      <xdr:row>74</xdr:row>
      <xdr:rowOff>76035</xdr:rowOff>
    </xdr:from>
    <xdr:to>
      <xdr:col>15</xdr:col>
      <xdr:colOff>353760</xdr:colOff>
      <xdr:row>76</xdr:row>
      <xdr:rowOff>15426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B33EE1C1-4003-4B19-85FE-66A62153BCBB}"/>
            </a:ext>
          </a:extLst>
        </xdr:cNvPr>
        <xdr:cNvSpPr txBox="1"/>
      </xdr:nvSpPr>
      <xdr:spPr>
        <a:xfrm>
          <a:off x="10969146" y="13016428"/>
          <a:ext cx="1984803" cy="293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300" b="0" kern="1200">
              <a:solidFill>
                <a:schemeClr val="bg1"/>
              </a:solidFill>
            </a:rPr>
            <a:t>Par date de paiement</a:t>
          </a:r>
        </a:p>
      </xdr:txBody>
    </xdr:sp>
    <xdr:clientData/>
  </xdr:twoCellAnchor>
  <xdr:twoCellAnchor>
    <xdr:from>
      <xdr:col>5</xdr:col>
      <xdr:colOff>37708</xdr:colOff>
      <xdr:row>52</xdr:row>
      <xdr:rowOff>25978</xdr:rowOff>
    </xdr:from>
    <xdr:to>
      <xdr:col>6</xdr:col>
      <xdr:colOff>309377</xdr:colOff>
      <xdr:row>53</xdr:row>
      <xdr:rowOff>43791</xdr:rowOff>
    </xdr:to>
    <xdr:sp macro="" textlink="">
      <xdr:nvSpPr>
        <xdr:cNvPr id="72" name="ZoneTexte 7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6EDF7A66-100E-4B23-8C86-0BA10E8503D6}"/>
            </a:ext>
          </a:extLst>
        </xdr:cNvPr>
        <xdr:cNvSpPr txBox="1"/>
      </xdr:nvSpPr>
      <xdr:spPr>
        <a:xfrm>
          <a:off x="3618716" y="9722428"/>
          <a:ext cx="1419638" cy="208313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 kern="1200">
              <a:solidFill>
                <a:schemeClr val="bg1"/>
              </a:solidFill>
            </a:rPr>
            <a:t>Lien vers EJ</a:t>
          </a:r>
        </a:p>
      </xdr:txBody>
    </xdr:sp>
    <xdr:clientData/>
  </xdr:twoCellAnchor>
  <xdr:twoCellAnchor>
    <xdr:from>
      <xdr:col>4</xdr:col>
      <xdr:colOff>114298</xdr:colOff>
      <xdr:row>13</xdr:row>
      <xdr:rowOff>85031</xdr:rowOff>
    </xdr:from>
    <xdr:to>
      <xdr:col>17</xdr:col>
      <xdr:colOff>6804</xdr:colOff>
      <xdr:row>45</xdr:row>
      <xdr:rowOff>63409</xdr:rowOff>
    </xdr:to>
    <xdr:graphicFrame macro="">
      <xdr:nvGraphicFramePr>
        <xdr:cNvPr id="73" name="Graphique 72">
          <a:extLst>
            <a:ext uri="{FF2B5EF4-FFF2-40B4-BE49-F238E27FC236}">
              <a16:creationId xmlns:a16="http://schemas.microsoft.com/office/drawing/2014/main" id="{411093F3-4D05-47B4-B67C-5873F5969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48491</xdr:colOff>
      <xdr:row>49</xdr:row>
      <xdr:rowOff>27710</xdr:rowOff>
    </xdr:from>
    <xdr:to>
      <xdr:col>30</xdr:col>
      <xdr:colOff>129987</xdr:colOff>
      <xdr:row>66</xdr:row>
      <xdr:rowOff>10393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C9F78B9A-C1F0-4BD0-A32C-104382319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334044</xdr:colOff>
      <xdr:row>49</xdr:row>
      <xdr:rowOff>24245</xdr:rowOff>
    </xdr:from>
    <xdr:to>
      <xdr:col>25</xdr:col>
      <xdr:colOff>83127</xdr:colOff>
      <xdr:row>52</xdr:row>
      <xdr:rowOff>110836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7ED30B0B-87C6-4722-8F54-ABF17EA016E0}"/>
            </a:ext>
          </a:extLst>
        </xdr:cNvPr>
        <xdr:cNvSpPr txBox="1"/>
      </xdr:nvSpPr>
      <xdr:spPr>
        <a:xfrm>
          <a:off x="15547871" y="8614063"/>
          <a:ext cx="5233947" cy="6961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fontAlgn="t"/>
          <a:r>
            <a:rPr lang="fr-FR" sz="18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Ancienneté des factures en attente par fournisseur</a:t>
          </a:r>
        </a:p>
        <a:p>
          <a:pPr fontAlgn="t"/>
          <a:r>
            <a:rPr lang="fr-FR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Ancienneté depuis la date de réception</a:t>
          </a:r>
        </a:p>
      </xdr:txBody>
    </xdr:sp>
    <xdr:clientData/>
  </xdr:twoCellAnchor>
  <xdr:twoCellAnchor>
    <xdr:from>
      <xdr:col>25</xdr:col>
      <xdr:colOff>90052</xdr:colOff>
      <xdr:row>49</xdr:row>
      <xdr:rowOff>83127</xdr:rowOff>
    </xdr:from>
    <xdr:to>
      <xdr:col>26</xdr:col>
      <xdr:colOff>263235</xdr:colOff>
      <xdr:row>51</xdr:row>
      <xdr:rowOff>219970</xdr:rowOff>
    </xdr:to>
    <xdr:sp macro="" textlink="CALCULATIONS!S94">
      <xdr:nvSpPr>
        <xdr:cNvPr id="77" name="ZoneTexte 76">
          <a:extLst>
            <a:ext uri="{FF2B5EF4-FFF2-40B4-BE49-F238E27FC236}">
              <a16:creationId xmlns:a16="http://schemas.microsoft.com/office/drawing/2014/main" id="{0B9A6B78-3C40-42D4-A82B-F0B8C7177F2F}"/>
            </a:ext>
          </a:extLst>
        </xdr:cNvPr>
        <xdr:cNvSpPr txBox="1"/>
      </xdr:nvSpPr>
      <xdr:spPr>
        <a:xfrm>
          <a:off x="20795669" y="8672945"/>
          <a:ext cx="1219202" cy="4970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A592853-E261-4EF0-A78F-D4BB25C82F70}" type="TxLink">
            <a:rPr lang="en-US" sz="3000" b="1" i="0" u="none" strike="noStrike" kern="1200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40 </a:t>
          </a:fld>
          <a:endParaRPr lang="fr-FR" sz="30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290941</xdr:colOff>
      <xdr:row>49</xdr:row>
      <xdr:rowOff>124691</xdr:rowOff>
    </xdr:from>
    <xdr:to>
      <xdr:col>27</xdr:col>
      <xdr:colOff>415635</xdr:colOff>
      <xdr:row>51</xdr:row>
      <xdr:rowOff>207819</xdr:rowOff>
    </xdr:to>
    <xdr:sp macro="" textlink="CALCULATIONS!S94">
      <xdr:nvSpPr>
        <xdr:cNvPr id="80" name="ZoneTexte 79">
          <a:extLst>
            <a:ext uri="{FF2B5EF4-FFF2-40B4-BE49-F238E27FC236}">
              <a16:creationId xmlns:a16="http://schemas.microsoft.com/office/drawing/2014/main" id="{CB1D8EB4-3BE7-4D8E-A8D5-C9E1E0CCD1F0}"/>
            </a:ext>
          </a:extLst>
        </xdr:cNvPr>
        <xdr:cNvSpPr txBox="1"/>
      </xdr:nvSpPr>
      <xdr:spPr>
        <a:xfrm>
          <a:off x="21197447" y="8714509"/>
          <a:ext cx="1995060" cy="443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0" kern="1200">
              <a:solidFill>
                <a:schemeClr val="bg1"/>
              </a:solidFill>
            </a:rPr>
            <a:t>&gt;</a:t>
          </a:r>
          <a:r>
            <a:rPr lang="fr-FR" sz="1800" b="0" kern="1200" baseline="0">
              <a:solidFill>
                <a:schemeClr val="bg1"/>
              </a:solidFill>
            </a:rPr>
            <a:t> 30 jours</a:t>
          </a:r>
          <a:endParaRPr lang="fr-FR" sz="1800" b="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124290</xdr:colOff>
      <xdr:row>1</xdr:row>
      <xdr:rowOff>107458</xdr:rowOff>
    </xdr:from>
    <xdr:to>
      <xdr:col>26</xdr:col>
      <xdr:colOff>243022</xdr:colOff>
      <xdr:row>8</xdr:row>
      <xdr:rowOff>51388</xdr:rowOff>
    </xdr:to>
    <xdr:grpSp>
      <xdr:nvGrpSpPr>
        <xdr:cNvPr id="84" name="Groupe 83">
          <a:extLst>
            <a:ext uri="{FF2B5EF4-FFF2-40B4-BE49-F238E27FC236}">
              <a16:creationId xmlns:a16="http://schemas.microsoft.com/office/drawing/2014/main" id="{F807BA71-785D-D837-364F-E7D065B9F495}"/>
            </a:ext>
          </a:extLst>
        </xdr:cNvPr>
        <xdr:cNvGrpSpPr/>
      </xdr:nvGrpSpPr>
      <xdr:grpSpPr>
        <a:xfrm>
          <a:off x="19856572" y="157508"/>
          <a:ext cx="1973092" cy="1161917"/>
          <a:chOff x="21020701" y="185291"/>
          <a:chExt cx="1975368" cy="1185990"/>
        </a:xfrm>
      </xdr:grpSpPr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AA9A2D02-45B2-8CE4-EACA-5EA5377934A2}"/>
              </a:ext>
            </a:extLst>
          </xdr:cNvPr>
          <xdr:cNvSpPr txBox="1"/>
        </xdr:nvSpPr>
        <xdr:spPr>
          <a:xfrm>
            <a:off x="21020701" y="185291"/>
            <a:ext cx="1975368" cy="749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500" b="1" kern="1200" baseline="0">
                <a:solidFill>
                  <a:schemeClr val="bg1"/>
                </a:solidFill>
              </a:rPr>
              <a:t>Moy. factures reçues par mois</a:t>
            </a:r>
          </a:p>
        </xdr:txBody>
      </xdr:sp>
      <xdr:sp macro="" textlink="CALCULATIONS!H92">
        <xdr:nvSpPr>
          <xdr:cNvPr id="65" name="ZoneTexte 64">
            <a:extLst>
              <a:ext uri="{FF2B5EF4-FFF2-40B4-BE49-F238E27FC236}">
                <a16:creationId xmlns:a16="http://schemas.microsoft.com/office/drawing/2014/main" id="{7579BD44-DA23-0E51-D08E-9C4D9215CE81}"/>
              </a:ext>
            </a:extLst>
          </xdr:cNvPr>
          <xdr:cNvSpPr txBox="1"/>
        </xdr:nvSpPr>
        <xdr:spPr>
          <a:xfrm>
            <a:off x="21439145" y="787647"/>
            <a:ext cx="1141586" cy="583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C390942-1931-40B6-8A6D-F79A58372931}" type="TxLink">
              <a:rPr lang="en-US" sz="1800" b="1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89</a:t>
            </a:fld>
            <a:endParaRPr lang="fr-FR" sz="1800" b="1" kern="1200" baseline="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182705</xdr:colOff>
      <xdr:row>12</xdr:row>
      <xdr:rowOff>56456</xdr:rowOff>
    </xdr:from>
    <xdr:to>
      <xdr:col>3</xdr:col>
      <xdr:colOff>298823</xdr:colOff>
      <xdr:row>19</xdr:row>
      <xdr:rowOff>16972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Nom de service">
              <a:extLst>
                <a:ext uri="{FF2B5EF4-FFF2-40B4-BE49-F238E27FC236}">
                  <a16:creationId xmlns:a16="http://schemas.microsoft.com/office/drawing/2014/main" id="{B15C448B-9931-437C-8B28-7D1BDB336A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de servi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6974" y="2079220"/>
              <a:ext cx="1977908" cy="12212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19</xdr:col>
      <xdr:colOff>180621</xdr:colOff>
      <xdr:row>3</xdr:row>
      <xdr:rowOff>120286</xdr:rowOff>
    </xdr:from>
    <xdr:to>
      <xdr:col>22</xdr:col>
      <xdr:colOff>69123</xdr:colOff>
      <xdr:row>8</xdr:row>
      <xdr:rowOff>141882</xdr:rowOff>
    </xdr:to>
    <xdr:grpSp>
      <xdr:nvGrpSpPr>
        <xdr:cNvPr id="74" name="Groupe 73">
          <a:extLst>
            <a:ext uri="{FF2B5EF4-FFF2-40B4-BE49-F238E27FC236}">
              <a16:creationId xmlns:a16="http://schemas.microsoft.com/office/drawing/2014/main" id="{D878EA0D-F39D-5FE6-C012-CA4A1E6B3391}"/>
            </a:ext>
          </a:extLst>
        </xdr:cNvPr>
        <xdr:cNvGrpSpPr/>
      </xdr:nvGrpSpPr>
      <xdr:grpSpPr>
        <a:xfrm>
          <a:off x="15995750" y="520509"/>
          <a:ext cx="1959095" cy="883695"/>
          <a:chOff x="15846173" y="338274"/>
          <a:chExt cx="1985170" cy="1143097"/>
        </a:xfrm>
      </xdr:grpSpPr>
      <xdr:grpSp>
        <xdr:nvGrpSpPr>
          <xdr:cNvPr id="52" name="Groupe 51">
            <a:extLst>
              <a:ext uri="{FF2B5EF4-FFF2-40B4-BE49-F238E27FC236}">
                <a16:creationId xmlns:a16="http://schemas.microsoft.com/office/drawing/2014/main" id="{63902B89-95FA-CD71-FCC7-FE0F43CDA014}"/>
              </a:ext>
            </a:extLst>
          </xdr:cNvPr>
          <xdr:cNvGrpSpPr/>
        </xdr:nvGrpSpPr>
        <xdr:grpSpPr>
          <a:xfrm>
            <a:off x="15924537" y="336369"/>
            <a:ext cx="1902996" cy="340548"/>
            <a:chOff x="11719731" y="837991"/>
            <a:chExt cx="1419642" cy="635389"/>
          </a:xfrm>
        </xdr:grpSpPr>
        <xdr:sp macro="" textlink="CALCULATIONS!F92">
          <xdr:nvSpPr>
            <xdr:cNvPr id="55" name="ZoneTexte 54">
              <a:extLst>
                <a:ext uri="{FF2B5EF4-FFF2-40B4-BE49-F238E27FC236}">
                  <a16:creationId xmlns:a16="http://schemas.microsoft.com/office/drawing/2014/main" id="{53F09F94-42D1-4A2B-AE7B-1A9422D2074F}"/>
                </a:ext>
              </a:extLst>
            </xdr:cNvPr>
            <xdr:cNvSpPr txBox="1"/>
          </xdr:nvSpPr>
          <xdr:spPr>
            <a:xfrm>
              <a:off x="11719731" y="837991"/>
              <a:ext cx="602500" cy="63538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DDAFDCE-80C5-4FBC-969A-DA9F050A9A14}" type="TxLink">
                <a:rPr lang="en-US" sz="1800" b="1" i="0" u="none" strike="noStrike" kern="1200" baseline="0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 92 </a:t>
              </a:fld>
              <a:endParaRPr lang="fr-FR" sz="1800" b="1" kern="1200" baseline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4" name="ZoneTexte 63">
              <a:extLst>
                <a:ext uri="{FF2B5EF4-FFF2-40B4-BE49-F238E27FC236}">
                  <a16:creationId xmlns:a16="http://schemas.microsoft.com/office/drawing/2014/main" id="{0BB6F0B2-6156-4EAF-9AA1-A35ED02306E6}"/>
                </a:ext>
              </a:extLst>
            </xdr:cNvPr>
            <xdr:cNvSpPr txBox="1"/>
          </xdr:nvSpPr>
          <xdr:spPr>
            <a:xfrm>
              <a:off x="12166762" y="946358"/>
              <a:ext cx="972611" cy="4306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fr-FR" sz="1500" b="1" kern="1200" baseline="0">
                  <a:solidFill>
                    <a:schemeClr val="bg1"/>
                  </a:solidFill>
                </a:rPr>
                <a:t>factures</a:t>
              </a:r>
            </a:p>
          </xdr:txBody>
        </xdr:sp>
      </xdr:grpSp>
      <xdr:sp macro="" textlink="CALCULATIONS!G92">
        <xdr:nvSpPr>
          <xdr:cNvPr id="69" name="ZoneTexte 68">
            <a:extLst>
              <a:ext uri="{FF2B5EF4-FFF2-40B4-BE49-F238E27FC236}">
                <a16:creationId xmlns:a16="http://schemas.microsoft.com/office/drawing/2014/main" id="{50445882-863F-7EDB-987F-ECBF274546E7}"/>
              </a:ext>
            </a:extLst>
          </xdr:cNvPr>
          <xdr:cNvSpPr txBox="1"/>
        </xdr:nvSpPr>
        <xdr:spPr>
          <a:xfrm>
            <a:off x="16450859" y="828837"/>
            <a:ext cx="570467" cy="6525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EE1AA8B-AF24-4B6B-B871-FC284F2CEE8B}" type="TxLink">
              <a:rPr lang="en-US" sz="1800" b="1" i="0" u="none" strike="noStrike" kern="1200" baseline="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 13 </a:t>
            </a:fld>
            <a:endParaRPr lang="fr-FR" sz="1800" b="1" kern="1200" baseline="0">
              <a:solidFill>
                <a:schemeClr val="bg1"/>
              </a:solidFill>
            </a:endParaRP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C063D168-A44A-7CAE-85C4-2FA57022B12D}"/>
              </a:ext>
            </a:extLst>
          </xdr:cNvPr>
          <xdr:cNvSpPr txBox="1"/>
        </xdr:nvSpPr>
        <xdr:spPr>
          <a:xfrm>
            <a:off x="15846173" y="643346"/>
            <a:ext cx="1891552" cy="3524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300" b="0" kern="1200" baseline="0">
                <a:solidFill>
                  <a:schemeClr val="bg1"/>
                </a:solidFill>
              </a:rPr>
              <a:t>Dont  statut "COM"</a:t>
            </a:r>
          </a:p>
        </xdr:txBody>
      </xdr:sp>
    </xdr:grpSp>
    <xdr:clientData/>
  </xdr:twoCellAnchor>
  <xdr:twoCellAnchor>
    <xdr:from>
      <xdr:col>16</xdr:col>
      <xdr:colOff>224085</xdr:colOff>
      <xdr:row>2</xdr:row>
      <xdr:rowOff>8403</xdr:rowOff>
    </xdr:from>
    <xdr:to>
      <xdr:col>16</xdr:col>
      <xdr:colOff>224085</xdr:colOff>
      <xdr:row>7</xdr:row>
      <xdr:rowOff>171960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C5983289-5DDE-4A9E-91CA-EAEDBE6BB613}"/>
            </a:ext>
          </a:extLst>
        </xdr:cNvPr>
        <xdr:cNvCxnSpPr/>
      </xdr:nvCxnSpPr>
      <xdr:spPr>
        <a:xfrm>
          <a:off x="13565456" y="239724"/>
          <a:ext cx="0" cy="1048022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334031</xdr:colOff>
      <xdr:row>2</xdr:row>
      <xdr:rowOff>8403</xdr:rowOff>
    </xdr:from>
    <xdr:to>
      <xdr:col>22</xdr:col>
      <xdr:colOff>334031</xdr:colOff>
      <xdr:row>7</xdr:row>
      <xdr:rowOff>170055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CE8A5412-523D-1B1E-EF60-76911B78ABB6}"/>
            </a:ext>
          </a:extLst>
        </xdr:cNvPr>
        <xdr:cNvCxnSpPr/>
      </xdr:nvCxnSpPr>
      <xdr:spPr>
        <a:xfrm>
          <a:off x="18602276" y="239724"/>
          <a:ext cx="0" cy="1046117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448172800927" backgroundQuery="1" createdVersion="8" refreshedVersion="8" minRefreshableVersion="3" recordCount="0" supportSubquery="1" supportAdvancedDrill="1" xr:uid="{F3B931FD-2D7A-48A3-B92A-0B2830A46A8F}">
  <cacheSource type="external" connectionId="6"/>
  <cacheFields count="1"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0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45717595" backgroundQuery="1" createdVersion="8" refreshedVersion="8" minRefreshableVersion="3" recordCount="0" supportSubquery="1" supportAdvancedDrill="1" xr:uid="{F20AE96B-C58A-469C-BCE1-4A4474F62D5F}">
  <cacheSource type="external" connectionId="6"/>
  <cacheFields count="6">
    <cacheField name="[D_marché].[Type de marché].[Type de marché]" caption="Type de marché" numFmtId="0" hierarchy="12" level="1">
      <sharedItems containsSemiMixedTypes="0" containsNonDate="0" containsString="0"/>
    </cacheField>
    <cacheField name="[Measures].[% avancement temporel]" caption="% avancement temporel" numFmtId="0" hierarchy="74" level="32767"/>
    <cacheField name="[F_facture].[Nature du flux].[Nature du flux]" caption="Nature du flux" numFmtId="0" hierarchy="48" level="1">
      <sharedItems containsSemiMixedTypes="0" containsNonDate="0" containsString="0"/>
    </cacheField>
    <cacheField name="[Measures].[% avancement financier]" caption="% avancement financier" numFmtId="0" hierarchy="75" level="32767"/>
    <cacheField name="[D_marché].[Nom marché enrichit].[Nom marché enrichit]" caption="Nom marché enrichit" numFmtId="0" hierarchy="29" level="1">
      <sharedItems count="10">
        <s v="300015154 | SOCOTEC REUNION"/>
        <s v="300015455 | QUALICONSULT"/>
        <s v="300015677 | BUREAU VERITAS CONSTRUCTION"/>
        <s v="300016295 | NEWCLIM"/>
        <s v="300016296 | TENBO CONSTRUCTION"/>
        <s v="300016799 | QUALICONSULT"/>
        <s v="500007964 | APAVE INFRASTRUCTURES ET CONST"/>
        <s v="500007966 | APAVE INFRASTRUCTURES ET CONST"/>
        <s v="700005470 | ISOLA RHONE-ALPES"/>
        <s v="800003420 | ARCHES ETUDES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4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2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 oneField="1">
      <fieldsUsage count="1">
        <fieldUsage x="1"/>
      </fieldsUsage>
    </cacheHierarchy>
    <cacheHierarchy uniqueName="[Measures].[% avancement financier]" caption="% avancement financier" measure="1" displayFolder="" measureGroup="D_marché" count="0" oneField="1">
      <fieldsUsage count="1">
        <fieldUsage x="3"/>
      </fieldsUsage>
    </cacheHierarchy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46759258" backgroundQuery="1" createdVersion="8" refreshedVersion="8" minRefreshableVersion="3" recordCount="0" supportSubquery="1" supportAdvancedDrill="1" xr:uid="{606F610E-F407-41FC-91BB-19581BED958B}">
  <cacheSource type="external" connectionId="6"/>
  <cacheFields count="6">
    <cacheField name="[D_marché].[Type de marché].[Type de marché]" caption="Type de marché" numFmtId="0" hierarchy="12" level="1">
      <sharedItems containsSemiMixedTypes="0" containsNonDate="0" containsString="0"/>
    </cacheField>
    <cacheField name="[D_marché].[Numéro de marché].[Numéro de marché]" caption="Numéro de marché" numFmtId="0" hierarchy="15" level="1">
      <sharedItems containsSemiMixedTypes="0" containsString="0" containsNumber="1" containsInteger="1" minValue="300015455" maxValue="800003420" count="6">
        <n v="300015455"/>
        <n v="300016295"/>
        <n v="300016296"/>
        <n v="500007964"/>
        <n v="700005470"/>
        <n v="80000342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455]"/>
            <x15:cachedUniqueName index="1" name="[D_marché].[Numéro de marché].&amp;[300016295]"/>
            <x15:cachedUniqueName index="2" name="[D_marché].[Numéro de marché].&amp;[300016296]"/>
            <x15:cachedUniqueName index="3" name="[D_marché].[Numéro de marché].&amp;[500007964]"/>
            <x15:cachedUniqueName index="4" name="[D_marché].[Numéro de marché].&amp;[700005470]"/>
            <x15:cachedUniqueName index="5" name="[D_marché].[Numéro de marché].&amp;[800003420]"/>
          </x15:cachedUniqueNames>
        </ext>
      </extLst>
    </cacheField>
    <cacheField name="[F_facture].[Nature du flux].[Nature du flux]" caption="Nature du flux" numFmtId="0" hierarchy="48" level="1">
      <sharedItems containsSemiMixedTypes="0" containsNonDate="0" containsString="0"/>
    </cacheField>
    <cacheField name="[Measures].[Taux d'engagement]" caption="Taux d'engagement" numFmtId="0" hierarchy="73" level="32767"/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4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1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5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2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 oneField="1">
      <fieldsUsage count="1">
        <fieldUsage x="3"/>
      </fieldsUsage>
    </cacheHierarchy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47916666" backgroundQuery="1" createdVersion="8" refreshedVersion="8" minRefreshableVersion="3" recordCount="0" supportSubquery="1" supportAdvancedDrill="1" xr:uid="{8A536279-2B34-4D4B-A5F4-BA1FF7742256}">
  <cacheSource type="external" connectionId="6"/>
  <cacheFields count="12">
    <cacheField name="[D_marché].[Type de marché].[Type de marché]" caption="Type de marché" numFmtId="0" hierarchy="12" level="1">
      <sharedItems containsSemiMixedTypes="0" containsNonDate="0" containsString="0"/>
    </cacheField>
    <cacheField name="[Measures].[Montant facturé TTC]" caption="Montant facturé TTC" numFmtId="0" hierarchy="67" level="32767"/>
    <cacheField name="[Measures].[Montant non payé]" caption="Montant non payé" numFmtId="0" hierarchy="69" level="32767"/>
    <cacheField name="[Measures].[Nombre de factures]" caption="Nombre de factures" numFmtId="0" hierarchy="70" level="32767"/>
    <cacheField name="[Measures].[Nombre de factures payées]" caption="Nombre de factures payées" numFmtId="0" hierarchy="71" level="32767"/>
    <cacheField name="[Measures].[Montant payé TTC]" caption="Montant payé TTC" numFmtId="0" hierarchy="68" level="32767"/>
    <cacheField name="[F_facture].[Nature du flux].[Nature du flux]" caption="Nature du flux" numFmtId="0" hierarchy="48" level="1">
      <sharedItems containsSemiMixedTypes="0" containsNonDate="0" containsString="0"/>
    </cacheField>
    <cacheField name="[Measures].[AE disponible]" caption="AE disponible" numFmtId="0" hierarchy="72" level="32767"/>
    <cacheField name="[Measures].[Taux d'engagement]" caption="Taux d'engagement" numFmtId="0" hierarchy="73" level="32767"/>
    <cacheField name="[Measures].[Somme de Montant total du marché TTC 2]" caption="Somme de Montant total du marché TTC 2" numFmtId="0" hierarchy="58" level="32767"/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10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11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6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 oneField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1"/>
      </fieldsUsage>
    </cacheHierarchy>
    <cacheHierarchy uniqueName="[Measures].[Montant payé TTC]" caption="Montant payé TTC" measure="1" displayFolder="" measureGroup="D_marché" count="0" oneField="1">
      <fieldsUsage count="1">
        <fieldUsage x="5"/>
      </fieldsUsage>
    </cacheHierarchy>
    <cacheHierarchy uniqueName="[Measures].[Montant non payé]" caption="Montant non payé" measure="1" displayFolder="" measureGroup="D_marché" count="0" oneField="1">
      <fieldsUsage count="1">
        <fieldUsage x="2"/>
      </fieldsUsage>
    </cacheHierarchy>
    <cacheHierarchy uniqueName="[Measures].[Nombre de factures]" caption="Nombre de factures" measure="1" displayFolder="" measureGroup="D_marché" count="0" oneField="1">
      <fieldsUsage count="1">
        <fieldUsage x="3"/>
      </fieldsUsage>
    </cacheHierarchy>
    <cacheHierarchy uniqueName="[Measures].[Nombre de factures payées]" caption="Nombre de factures payées" measure="1" displayFolder="" measureGroup="D_marché" count="0" oneField="1">
      <fieldsUsage count="1">
        <fieldUsage x="4"/>
      </fieldsUsage>
    </cacheHierarchy>
    <cacheHierarchy uniqueName="[Measures].[AE disponible]" caption="AE disponible" measure="1" displayFolder="" measureGroup="D_marché" count="0" oneField="1">
      <fieldsUsage count="1">
        <fieldUsage x="7"/>
      </fieldsUsage>
    </cacheHierarchy>
    <cacheHierarchy uniqueName="[Measures].[Taux d'engagement]" caption="Taux d'engagement" measure="1" displayFolder="" measureGroup="D_marché" count="0" oneField="1">
      <fieldsUsage count="1">
        <fieldUsage x="8"/>
      </fieldsUsage>
    </cacheHierarchy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49189813" backgroundQuery="1" createdVersion="8" refreshedVersion="8" minRefreshableVersion="3" recordCount="0" supportSubquery="1" supportAdvancedDrill="1" xr:uid="{0EE3D5B3-2067-4CD9-8B22-C964505BB522}">
  <cacheSource type="external" connectionId="6"/>
  <cacheFields count="8">
    <cacheField name="[D_marché].[Type de marché].[Type de marché]" caption="Type de marché" numFmtId="0" hierarchy="12" level="1">
      <sharedItems containsSemiMixedTypes="0" containsNonDate="0" containsString="0"/>
    </cacheField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800003420" count="10">
        <n v="500007964"/>
        <n v="500007966"/>
        <n v="800003420"/>
        <n v="300015677"/>
        <n v="700005470"/>
        <n v="300016295"/>
        <n v="300015455"/>
        <n v="300016799"/>
        <n v="300015154"/>
        <n v="300016296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500007964]"/>
            <x15:cachedUniqueName index="1" name="[D_marché].[Numéro de marché].&amp;[500007966]"/>
            <x15:cachedUniqueName index="2" name="[D_marché].[Numéro de marché].&amp;[800003420]"/>
            <x15:cachedUniqueName index="3" name="[D_marché].[Numéro de marché].&amp;[300015677]"/>
            <x15:cachedUniqueName index="4" name="[D_marché].[Numéro de marché].&amp;[700005470]"/>
            <x15:cachedUniqueName index="5" name="[D_marché].[Numéro de marché].&amp;[300016295]"/>
            <x15:cachedUniqueName index="6" name="[D_marché].[Numéro de marché].&amp;[300015455]"/>
            <x15:cachedUniqueName index="7" name="[D_marché].[Numéro de marché].&amp;[300016799]"/>
            <x15:cachedUniqueName index="8" name="[D_marché].[Numéro de marché].&amp;[300015154]"/>
            <x15:cachedUniqueName index="9" name="[D_marché].[Numéro de marché].&amp;[300016296]"/>
          </x15:cachedUniqueNames>
        </ext>
      </extLst>
    </cacheField>
    <cacheField name="[D_marché].[FOURNISSEUR].[FOURNISSEUR]" caption="FOURNISSEUR" numFmtId="0" hierarchy="11" level="1">
      <sharedItems count="8">
        <s v="APAVE INFRASTRUCTURES ET CONST"/>
        <s v="ARCHES ETUDES"/>
        <s v="BUREAU VERITAS CONSTRUCTION"/>
        <s v="ISOLA RHONE-ALPES"/>
        <s v="NEWCLIM"/>
        <s v="QUALICONSULT"/>
        <s v="SOCOTEC REUNION"/>
        <s v="TENBO CONSTRUCTION"/>
      </sharedItems>
    </cacheField>
    <cacheField name="[F_facture].[Nature du flux].[Nature du flux]" caption="Nature du flux" numFmtId="0" hierarchy="48" level="1">
      <sharedItems containsSemiMixedTypes="0" containsNonDate="0" containsString="0"/>
    </cacheField>
    <cacheField name="[Measures].[Montant facturé TTC]" caption="Montant facturé TTC" numFmtId="0" hierarchy="67" level="32767"/>
    <cacheField name="[Measures].[AE disponible]" caption="AE disponible" numFmtId="0" hierarchy="72" level="32767"/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6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1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7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4"/>
      </fieldsUsage>
    </cacheHierarchy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 oneField="1">
      <fieldsUsage count="1">
        <fieldUsage x="5"/>
      </fieldsUsage>
    </cacheHierarchy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4988426" backgroundQuery="1" createdVersion="8" refreshedVersion="8" minRefreshableVersion="3" recordCount="0" supportSubquery="1" supportAdvancedDrill="1" xr:uid="{EFE61D26-F769-4FC5-A83E-FC4345F17C1B}">
  <cacheSource type="external" connectionId="6"/>
  <cacheFields count="5">
    <cacheField name="[D_marché].[Type de marché].[Type de marché]" caption="Type de marché" numFmtId="0" hierarchy="12" level="1">
      <sharedItems containsSemiMixedTypes="0" containsNonDate="0" containsString="0"/>
    </cacheField>
    <cacheField name="[Measures].[Montant facturé TTC]" caption="Montant facturé TTC" numFmtId="0" hierarchy="67" level="32767"/>
    <cacheField name="[F_facture].[Nature du flux].[Nature du flux]" caption="Nature du flux" numFmtId="0" hierarchy="48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4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2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1"/>
      </fieldsUsage>
    </cacheHierarchy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1041668" backgroundQuery="1" createdVersion="8" refreshedVersion="8" minRefreshableVersion="3" recordCount="0" supportSubquery="1" supportAdvancedDrill="1" xr:uid="{69B22B16-B407-4524-8712-E2DE468BC430}">
  <cacheSource type="external" connectionId="6"/>
  <cacheFields count="7">
    <cacheField name="[D_marché].[Type de marché].[Type de marché]" caption="Type de marché" numFmtId="0" hierarchy="12" level="1">
      <sharedItems containsSemiMixedTypes="0" containsNonDate="0" containsString="0"/>
    </cacheField>
    <cacheField name="[D_marché].[Numéro de marché].[Numéro de marché]" caption="Numéro de marché" numFmtId="0" hierarchy="15" level="1">
      <sharedItems containsSemiMixedTypes="0" containsString="0" containsNumber="1" containsInteger="1" minValue="300015455" maxValue="800003420" count="6">
        <n v="300016295"/>
        <n v="700005470"/>
        <n v="800003420"/>
        <n v="300015455"/>
        <n v="300016296"/>
        <n v="500007964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6295]"/>
            <x15:cachedUniqueName index="1" name="[D_marché].[Numéro de marché].&amp;[700005470]"/>
            <x15:cachedUniqueName index="2" name="[D_marché].[Numéro de marché].&amp;[800003420]"/>
            <x15:cachedUniqueName index="3" name="[D_marché].[Numéro de marché].&amp;[300015455]"/>
            <x15:cachedUniqueName index="4" name="[D_marché].[Numéro de marché].&amp;[300016296]"/>
            <x15:cachedUniqueName index="5" name="[D_marché].[Numéro de marché].&amp;[500007964]"/>
          </x15:cachedUniqueNames>
        </ext>
      </extLst>
    </cacheField>
    <cacheField name="[Measures].[Montant non payé]" caption="Montant non payé" numFmtId="0" hierarchy="69" level="32767"/>
    <cacheField name="[Measures].[Montant payé TTC]" caption="Montant payé TTC" numFmtId="0" hierarchy="68" level="32767"/>
    <cacheField name="[F_facture].[Nature du flux].[Nature du flux]" caption="Nature du flux" numFmtId="0" hierarchy="48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1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6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3"/>
      </fieldsUsage>
    </cacheHierarchy>
    <cacheHierarchy uniqueName="[Measures].[Montant non payé]" caption="Montant non payé" measure="1" displayFolder="" measureGroup="D_marché" count="0" oneField="1">
      <fieldsUsage count="1">
        <fieldUsage x="2"/>
      </fieldsUsage>
    </cacheHierarchy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2083331" backgroundQuery="1" createdVersion="8" refreshedVersion="8" minRefreshableVersion="3" recordCount="0" supportSubquery="1" supportAdvancedDrill="1" xr:uid="{0C493DCA-9583-4BC5-9FFB-F70281302498}">
  <cacheSource type="external" connectionId="6"/>
  <cacheFields count="7">
    <cacheField name="[D_marché].[Type de marché].[Type de marché]" caption="Type de marché" numFmtId="0" hierarchy="12" level="1">
      <sharedItems containsSemiMixedTypes="0" containsNonDate="0" containsString="0"/>
    </cacheField>
    <cacheField name="[Measures].[Montant non payé]" caption="Montant non payé" numFmtId="0" hierarchy="69" level="32767"/>
    <cacheField name="[Measures].[Montant payé TTC]" caption="Montant payé TTC" numFmtId="0" hierarchy="68" level="32767"/>
    <cacheField name="[D_marché].[Nom marché enrichit].[Nom marché enrichit]" caption="Nom marché enrichit" numFmtId="0" hierarchy="29" level="1">
      <sharedItems count="10">
        <s v="300015154 | SOCOTEC REUNION"/>
        <s v="300015455 | QUALICONSULT"/>
        <s v="300015677 | BUREAU VERITAS CONSTRUCTION"/>
        <s v="300016295 | NEWCLIM"/>
        <s v="300016296 | TENBO CONSTRUCTION"/>
        <s v="300016799 | QUALICONSULT"/>
        <s v="500007964 | APAVE INFRASTRUCTURES ET CONST"/>
        <s v="500007966 | APAVE INFRASTRUCTURES ET CONST"/>
        <s v="700005470 | ISOLA RHONE-ALPES"/>
        <s v="800003420 | ARCHES ETUDES"/>
      </sharedItems>
    </cacheField>
    <cacheField name="[F_facture].[Nature du flux].[Nature du flux]" caption="Nature du flux" numFmtId="0" hierarchy="48" level="1">
      <sharedItems containsSemiMixedTypes="0" containsNonDate="0" containsString="0"/>
    </cacheField>
    <cacheField name="[Measures].[Somme de Montant total du marché TTC 2]" caption="Somme de Montant total du marché TTC 2" numFmtId="0" hierarchy="58" level="32767"/>
    <cacheField name="[D_marché].[Statut marché].[Statut marché]" caption="Statut marché" numFmtId="0" hierarchy="10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6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3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2"/>
      </fieldsUsage>
    </cacheHierarchy>
    <cacheHierarchy uniqueName="[Measures].[Montant non payé]" caption="Montant non payé" measure="1" displayFolder="" measureGroup="D_marché" count="0" oneField="1">
      <fieldsUsage count="1">
        <fieldUsage x="1"/>
      </fieldsUsage>
    </cacheHierarchy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3240739" backgroundQuery="1" createdVersion="8" refreshedVersion="8" minRefreshableVersion="3" recordCount="0" supportSubquery="1" supportAdvancedDrill="1" xr:uid="{4900F0E0-024A-4059-91CF-A9F0D88B00DC}">
  <cacheSource type="external" connectionId="6"/>
  <cacheFields count="6">
    <cacheField name="[D_marché].[Type de marché].[Type de marché]" caption="Type de marché" numFmtId="0" hierarchy="12" level="1">
      <sharedItems containsSemiMixedTypes="0" containsNonDate="0" containsString="0"/>
    </cacheField>
    <cacheField name="[Measures].[Montant facturé TTC]" caption="Montant facturé TTC" numFmtId="0" hierarchy="67" level="32767"/>
    <cacheField name="[Measures].[AE disponible]" caption="AE disponible" numFmtId="0" hierarchy="72" level="32767"/>
    <cacheField name="[F_facture].[Nature du flux].[Nature du flux]" caption="Nature du flux" numFmtId="0" hierarchy="48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4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5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1"/>
      </fieldsUsage>
    </cacheHierarchy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 oneField="1">
      <fieldsUsage count="1">
        <fieldUsage x="2"/>
      </fieldsUsage>
    </cacheHierarchy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4282409" backgroundQuery="1" createdVersion="8" refreshedVersion="8" minRefreshableVersion="3" recordCount="0" supportSubquery="1" supportAdvancedDrill="1" xr:uid="{FE647A5D-E669-42E8-B328-69AD6A97E770}">
  <cacheSource type="external" connectionId="6"/>
  <cacheFields count="9">
    <cacheField name="[D_marché].[Type de marché].[Type de marché]" caption="Type de marché" numFmtId="0" hierarchy="12" level="1">
      <sharedItems containsSemiMixedTypes="0" containsNonDate="0" containsString="0"/>
    </cacheField>
    <cacheField name="[Measures].[Montant payé TTC]" caption="Montant payé TTC" numFmtId="0" hierarchy="68" level="32767"/>
    <cacheField name="[F_facture].[Numéro de marché].[Numéro de marché]" caption="Numéro de marché" numFmtId="0" hierarchy="40" level="1">
      <sharedItems containsSemiMixedTypes="0" containsString="0" containsNumber="1" containsInteger="1" minValue="300015154" maxValue="300016296" count="6">
        <n v="300015154"/>
        <n v="300015455"/>
        <n v="300015456"/>
        <n v="300015677"/>
        <n v="300016295"/>
        <n v="300016296"/>
      </sharedItems>
      <extLst>
        <ext xmlns:x15="http://schemas.microsoft.com/office/spreadsheetml/2010/11/main" uri="{4F2E5C28-24EA-4eb8-9CBF-B6C8F9C3D259}">
          <x15:cachedUniqueNames>
            <x15:cachedUniqueName index="0" name="[F_facture].[Numéro de marché].&amp;[300015154]"/>
            <x15:cachedUniqueName index="1" name="[F_facture].[Numéro de marché].&amp;[300015455]"/>
            <x15:cachedUniqueName index="2" name="[F_facture].[Numéro de marché].&amp;[300015456]"/>
            <x15:cachedUniqueName index="3" name="[F_facture].[Numéro de marché].&amp;[300015677]"/>
            <x15:cachedUniqueName index="4" name="[F_facture].[Numéro de marché].&amp;[300016295]"/>
            <x15:cachedUniqueName index="5" name="[F_facture].[Numéro de marché].&amp;[300016296]"/>
          </x15:cachedUniqueNames>
        </ext>
      </extLst>
    </cacheField>
    <cacheField name="[F_facture].[Date statut rapproché].[Date statut rapproché]" caption="Date statut rapproché" numFmtId="0" hierarchy="43" level="1">
      <sharedItems containsSemiMixedTypes="0" containsNonDate="0" containsDate="1" containsString="0" minDate="2025-12-15T00:00:00" maxDate="2026-08-11T00:00:00" count="7">
        <d v="2026-05-19T00:00:00"/>
        <d v="2026-08-10T00:00:00"/>
        <d v="2026-05-11T00:00:00"/>
        <d v="2025-12-15T00:00:00"/>
        <d v="2026-07-21T00:00:00"/>
        <d v="2026-05-29T00:00:00"/>
        <d v="2026-06-24T00:00:00"/>
      </sharedItems>
    </cacheField>
    <cacheField name="[D_marché].[Numéro de marché].[Numéro de marché]" caption="Numéro de marché" numFmtId="0" hierarchy="15" level="1">
      <sharedItems containsSemiMixedTypes="0" containsString="0" containsNumber="1" containsInteger="1" minValue="300015455" maxValue="500007964" count="4">
        <n v="500007964"/>
        <n v="300016295"/>
        <n v="300015455"/>
        <n v="300016296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500007964]"/>
            <x15:cachedUniqueName index="1" name="[D_marché].[Numéro de marché].&amp;[300016295]"/>
            <x15:cachedUniqueName index="2" name="[D_marché].[Numéro de marché].&amp;[300015455]"/>
            <x15:cachedUniqueName index="3" name="[D_marché].[Numéro de marché].&amp;[300016296]"/>
          </x15:cachedUniqueNames>
        </ext>
      </extLst>
    </cacheField>
    <cacheField name="[D_marché].[FOURNISSEUR].[FOURNISSEUR]" caption="FOURNISSEUR" numFmtId="0" hierarchy="11" level="1">
      <sharedItems count="4">
        <s v="APAVE INFRASTRUCTURES ET CONST"/>
        <s v="NEWCLIM"/>
        <s v="QUALICONSULT"/>
        <s v="TENBO CONSTRUCTION"/>
      </sharedItems>
    </cacheField>
    <cacheField name="[F_facture].[Nature du flux].[Nature du flux]" caption="Nature du flux" numFmtId="0" hierarchy="48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7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4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8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2" memberValueDatatype="20" unbalanced="0">
      <fieldsUsage count="2">
        <fieldUsage x="-1"/>
        <fieldUsage x="2"/>
      </fieldsUsage>
    </cacheHierarchy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2" memberValueDatatype="7" unbalanced="0">
      <fieldsUsage count="2">
        <fieldUsage x="-1"/>
        <fieldUsage x="3"/>
      </fieldsUsage>
    </cacheHierarchy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6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1"/>
      </fieldsUsage>
    </cacheHierarchy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5439817" backgroundQuery="1" createdVersion="8" refreshedVersion="8" minRefreshableVersion="3" recordCount="0" supportSubquery="1" supportAdvancedDrill="1" xr:uid="{D05896DE-5662-4361-9B22-23C56CF84DFA}">
  <cacheSource type="external" connectionId="6"/>
  <cacheFields count="7">
    <cacheField name="[D_marché].[Type de marché].[Type de marché]" caption="Type de marché" numFmtId="0" hierarchy="12" level="1">
      <sharedItems containsSemiMixedTypes="0" containsNonDate="0" containsString="0"/>
    </cacheField>
    <cacheField name="[D_marché].[Numéro de marché].[Numéro de marché]" caption="Numéro de marché" numFmtId="0" hierarchy="15" level="1">
      <sharedItems containsSemiMixedTypes="0" containsString="0" containsNumber="1" containsInteger="1" minValue="300013352" maxValue="700005471" count="14">
        <n v="300015154"/>
        <n v="300015455"/>
        <n v="300015456"/>
        <n v="300015677"/>
        <n v="300016295"/>
        <n v="300016296"/>
        <n v="300016799"/>
        <n v="300013352" u="1"/>
        <n v="300013353" u="1"/>
        <n v="300015793" u="1"/>
        <n v="300016240" u="1"/>
        <n v="500004723" u="1"/>
        <n v="700005470" u="1"/>
        <n v="700005471" u="1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300013352]"/>
            <x15:cachedUniqueName index="8" name="[D_marché].[Numéro de marché].&amp;[300013353]"/>
            <x15:cachedUniqueName index="9" name="[D_marché].[Numéro de marché].&amp;[300015793]"/>
            <x15:cachedUniqueName index="10" name="[D_marché].[Numéro de marché].&amp;[300016240]"/>
            <x15:cachedUniqueName index="11" name="[D_marché].[Numéro de marché].&amp;[500004723]"/>
            <x15:cachedUniqueName index="12" name="[D_marché].[Numéro de marché].&amp;[700005470]"/>
            <x15:cachedUniqueName index="13" name="[D_marché].[Numéro de marché].&amp;[700005471]"/>
          </x15:cachedUniqueNames>
        </ext>
      </extLst>
    </cacheField>
    <cacheField name="[Measures].[Montant facturé TTC]" caption="Montant facturé TTC" numFmtId="0" hierarchy="67" level="32767"/>
    <cacheField name="[D_marché].[N° Accord- cadre].[N° Accord- cadre]" caption="N° Accord- cadre" numFmtId="0" hierarchy="13" level="1">
      <sharedItems containsBlank="1" count="5">
        <m/>
        <s v="CSPS_CT_2_ARA_2022"/>
        <s v="SNIA PAI LYON MAPA 25-066"/>
        <s v="SNIA_PAI_FRA_AOO_24-093-MS2"/>
        <s v="SNIA_PAI-LYO_MAPA_25-033"/>
      </sharedItems>
    </cacheField>
    <cacheField name="[F_facture].[Nature du flux].[Nature du flux]" caption="Nature du flux" numFmtId="0" hierarchy="48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1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6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2"/>
      </fieldsUsage>
    </cacheHierarchy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6597226" backgroundQuery="1" createdVersion="8" refreshedVersion="8" minRefreshableVersion="3" recordCount="0" supportSubquery="1" supportAdvancedDrill="1" xr:uid="{70123C1F-CA8A-48F3-8CFE-3072F765E6B1}">
  <cacheSource type="external" connectionId="6"/>
  <cacheFields count="6">
    <cacheField name="[D_marché].[Type de marché].[Type de marché]" caption="Type de marché" numFmtId="0" hierarchy="12" level="1">
      <sharedItems containsSemiMixedTypes="0" containsNonDate="0" containsString="0"/>
    </cacheField>
    <cacheField name="[Measures].[Nombre de factures en attentes]" caption="Nombre de factures en attentes" numFmtId="0" hierarchy="79" level="32767"/>
    <cacheField name="[Measures].[Nombre de factures payées]" caption="Nombre de factures payées" numFmtId="0" hierarchy="71" level="32767"/>
    <cacheField name="[F_facture].[Nature du flux].[Nature du flux]" caption="Nature du flux" numFmtId="0" hierarchy="48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unt="6">
        <s v="300015455 | QUALICONSULT"/>
        <s v="300016295 | NEWCLIM"/>
        <s v="300016296 | TENBO CONSTRUCTION"/>
        <s v="500007964 | APAVE INFRASTRUCTURES ET CONST"/>
        <s v="700005470 | ISOLA RHONE-ALPES"/>
        <s v="800003420 | ARCHES ETUDES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4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 oneField="1">
      <fieldsUsage count="1">
        <fieldUsage x="2"/>
      </fieldsUsage>
    </cacheHierarchy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 oneField="1">
      <fieldsUsage count="1">
        <fieldUsage x="1"/>
      </fieldsUsage>
    </cacheHierarchy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7638888" backgroundQuery="1" createdVersion="8" refreshedVersion="8" minRefreshableVersion="3" recordCount="0" supportSubquery="1" supportAdvancedDrill="1" xr:uid="{EFF0DA87-738A-4B1A-8292-298DA56E8783}">
  <cacheSource type="external" connectionId="6"/>
  <cacheFields count="6">
    <cacheField name="[F_facture].[Nature du flux].[Nature du flux]" caption="Nature du flux" numFmtId="0" hierarchy="48" level="1">
      <sharedItems containsSemiMixedTypes="0" containsNonDate="0" containsString="0"/>
    </cacheField>
    <cacheField name="[Measures].[Montant payé TTC]" caption="Montant payé TTC" numFmtId="0" hierarchy="68" level="32767"/>
    <cacheField name="[D_marché].[Nom marché enrichit].[Nom marché enrichit]" caption="Nom marché enrichit" numFmtId="0" hierarchy="29" level="1">
      <sharedItems count="6">
        <s v="300013352 | DEF - Detection electronique f"/>
        <s v="300015793 | C'CLOT"/>
        <s v="300016295 | NEWCLIM"/>
        <s v="300016296 | TENBO CONSTRUCTION"/>
        <s v="700005152 | EIFFAGE ENERGIE SYSTEMES"/>
        <s v="700005153 | DONETTI ET FILS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F_facture].[Fournisseur].[Fournisseur]" caption="Fournisseur" numFmtId="0" hierarchy="38" level="1">
      <sharedItems count="10">
        <s v="DEF - Detection electronique f"/>
        <s v="RIBEIRO ENTREPRISE GENERALE"/>
        <s v="TEIC SARL"/>
        <s v="ARTAN"/>
        <s v="EMI SERVICES"/>
        <s v="TEAMSOL"/>
        <s v="TENBO MENUISERIE"/>
        <s v="EIFFAGE CONSTRUCTION RHONE LOI"/>
        <s v="ENER-CO"/>
        <s v="ROMAIN ISOLATION"/>
      </sharedItems>
    </cacheField>
    <cacheField name="[F_facture].[Date statut rapproché].[Date statut rapproché]" caption="Date statut rapproché" numFmtId="0" hierarchy="43" level="1">
      <sharedItems containsSemiMixedTypes="0" containsNonDate="0" containsDate="1" containsString="0" minDate="2025-05-14T00:00:00" maxDate="2026-08-11T00:00:00" count="9">
        <d v="2026-07-21T00:00:00"/>
        <d v="2026-02-23T00:00:00"/>
        <d v="2026-05-11T00:00:00"/>
        <d v="2026-05-29T00:00:00"/>
        <d v="2026-06-25T00:00:00"/>
        <d v="2026-08-07T00:00:00"/>
        <d v="2026-08-10T00:00:00"/>
        <d v="2025-05-14T00:00:00"/>
        <d v="2025-12-11T00:00:00"/>
      </sharedItems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2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2" memberValueDatatype="7" unbalanced="0">
      <fieldsUsage count="2">
        <fieldUsage x="-1"/>
        <fieldUsage x="5"/>
      </fieldsUsage>
    </cacheHierarchy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0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1"/>
      </fieldsUsage>
    </cacheHierarchy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58217596" backgroundQuery="1" createdVersion="8" refreshedVersion="8" minRefreshableVersion="3" recordCount="0" supportSubquery="1" supportAdvancedDrill="1" xr:uid="{D7F5C7A9-83D5-4077-8D07-DDCFF7B33ABD}">
  <cacheSource type="external" connectionId="6"/>
  <cacheFields count="5">
    <cacheField name="[D_marché].[Type de marché].[Type de marché]" caption="Type de marché" numFmtId="0" hierarchy="12" level="1">
      <sharedItems containsSemiMixedTypes="0" containsNonDate="0" containsString="0"/>
    </cacheField>
    <cacheField name="[Measures].[Montant facturé TTC]" caption="Montant facturé TTC" numFmtId="0" hierarchy="67" level="32767"/>
    <cacheField name="[F_facture].[Nature du flux].[Nature du flux]" caption="Nature du flux" numFmtId="0" hierarchy="48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4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2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1"/>
      </fieldsUsage>
    </cacheHierarchy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61689814" backgroundQuery="1" createdVersion="8" refreshedVersion="8" minRefreshableVersion="3" recordCount="0" supportSubquery="1" supportAdvancedDrill="1" xr:uid="{302EA0E1-D987-4E00-9511-3DDABA325185}">
  <cacheSource type="external" connectionId="6"/>
  <cacheFields count="6">
    <cacheField name="[D_marché].[Type de marché].[Type de marché]" caption="Type de marché" numFmtId="0" hierarchy="12" level="1">
      <sharedItems containsSemiMixedTypes="0" containsNonDate="0" containsString="0"/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Measures].[Fin de marché | jours restants]" caption="Fin de marché | jours restants" numFmtId="0" hierarchy="76" level="32767"/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800003420" count="10">
        <n v="300015154"/>
        <n v="300015455"/>
        <n v="300015677"/>
        <n v="300016295"/>
        <n v="300016296"/>
        <n v="300016799"/>
        <n v="500007964"/>
        <n v="500007966"/>
        <n v="700005470"/>
        <n v="80000342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677]"/>
            <x15:cachedUniqueName index="3" name="[D_marché].[Numéro de marché].&amp;[300016295]"/>
            <x15:cachedUniqueName index="4" name="[D_marché].[Numéro de marché].&amp;[300016296]"/>
            <x15:cachedUniqueName index="5" name="[D_marché].[Numéro de marché].&amp;[300016799]"/>
            <x15:cachedUniqueName index="6" name="[D_marché].[Numéro de marché].&amp;[500007964]"/>
            <x15:cachedUniqueName index="7" name="[D_marché].[Numéro de marché].&amp;[500007966]"/>
            <x15:cachedUniqueName index="8" name="[D_marché].[Numéro de marché].&amp;[700005470]"/>
            <x15:cachedUniqueName index="9" name="[D_marché].[Numéro de marché].&amp;[800003420]"/>
          </x15:cachedUniqueNames>
        </ext>
      </extLst>
    </cacheField>
    <cacheField name="[F_facture].[Nature du flux].[Nature du flux]" caption="Nature du flux" numFmtId="0" hierarchy="48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3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5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 oneField="1">
      <fieldsUsage count="1">
        <fieldUsage x="2"/>
      </fieldsUsage>
    </cacheHierarchy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62499999" backgroundQuery="1" createdVersion="8" refreshedVersion="8" minRefreshableVersion="3" recordCount="0" supportSubquery="1" supportAdvancedDrill="1" xr:uid="{4594E2F7-EB82-4E75-90B1-A166F765900A}">
  <cacheSource type="external" connectionId="6"/>
  <cacheFields count="3">
    <cacheField name="[Measures].[Date min factures]" caption="Date min factures" numFmtId="0" hierarchy="77" level="32767"/>
    <cacheField name="[Measures].[Date max factures]" caption="Date max factures" numFmtId="0" hierarchy="78" level="32767"/>
    <cacheField name="[D_marché].[Nom marché enrichit].[Nom marché enrichit]" caption="Nom marché enrichit" numFmtId="0" hierarchy="29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2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 oneField="1">
      <fieldsUsage count="1">
        <fieldUsage x="0"/>
      </fieldsUsage>
    </cacheHierarchy>
    <cacheHierarchy uniqueName="[Measures].[Date max factures]" caption="Date max factures" measure="1" displayFolder="" measureGroup="D_marché" count="0" oneField="1">
      <fieldsUsage count="1">
        <fieldUsage x="1"/>
      </fieldsUsage>
    </cacheHierarchy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5663773146" backgroundQuery="1" createdVersion="8" refreshedVersion="8" minRefreshableVersion="3" recordCount="0" supportSubquery="1" supportAdvancedDrill="1" xr:uid="{1DC63DFA-E919-4270-B6E3-1EC67A4DD6C4}">
  <cacheSource type="external" connectionId="6"/>
  <cacheFields count="6">
    <cacheField name="[Measures].[Montant payé TTC]" caption="Montant payé TTC" numFmtId="0" hierarchy="68" level="32767"/>
    <cacheField name="[D_marché].[Nom marché enrichit].[Nom marché enrichit]" caption="Nom marché enrichit" numFmtId="0" hierarchy="29" level="1">
      <sharedItems containsBlank="1" count="120">
        <s v="1200005282 | LA POSTE"/>
        <s v="1200005364 | TDF GPE France TELECOM"/>
        <s v="1200008648 | CANAL +"/>
        <s v="1200009111 | TECHNEAU 38"/>
        <s v="1200009671 | SPIE FACILITIES"/>
        <s v="1200009761 | SFR BUSINESS"/>
        <s v="1200009928 | ADL AEROPORTS DE LYON"/>
        <s v="1200009936 | REGIE D EXPLOITATION AEROPORT DE SAINT ETIENNE"/>
        <s v="1200010666 | Monsieur Richer sébastien"/>
        <s v="1200010931 | LF COMPANY"/>
        <s v="1200010970 | SEACFA CLERMONT FERRANT"/>
        <s v="1200011054 | SEACFA CLERMONT FERRANT"/>
        <s v="1200011083 | ADL LYON ST EX SNA"/>
        <s v="1200011090 | ATC France"/>
        <s v="1200011141 | ORONA"/>
        <s v="1200011142 | ORONA"/>
        <s v="1200011274 | ELIS"/>
        <s v="1200011297 | RA SECURITE"/>
        <s v="1200011385 | UGAP"/>
        <s v="1200011394 | FINSECUR"/>
        <s v="1200011431 | VEOLIA"/>
        <s v="1200011432 | AFEO"/>
        <s v="1200011577 | AFEO"/>
        <s v="1200011591 | DEF"/>
        <s v="1200011754 | ELECTROCLASS 2 visites par an sir ce"/>
        <s v="1200011763 | SEACFA"/>
        <s v="1200011764 | PROSERVICES ENVIRONNEMENT"/>
        <s v="1200011820 | RECORD PORTES AUTOMATIQUES"/>
        <s v="1200011926 | SARP OSIS"/>
        <s v="1200012002 | ACTECH"/>
        <s v="1200012201 | SDMO INDUSTRIES"/>
        <s v="1200012210 | AFEO"/>
        <s v="1200012220 | ADL LYON"/>
        <s v="1200012221 | ADL LYON AEROPORT LYON SAINT EXUPERY"/>
        <s v="1200012255 | FINSECUR"/>
        <s v="1200012270 | IFMS"/>
        <s v="1200012308 | CULLIGAN"/>
        <s v="1200012334 | SEACFA CLERMONT FERRANT"/>
        <s v="1200012362 | new clim SITE BTA DSAC-CE"/>
        <s v="1200012397 | OTIS"/>
        <s v="1200012398 | OTIS"/>
        <s v="1200012400 | TECHN EAU 38"/>
        <s v="1200012530 | SPIE FACILITIES"/>
        <s v="1200012540 | Richer sébastien"/>
        <s v="1200012700 | ACTECH"/>
        <s v="1200012701 | ELIS"/>
        <s v="1200012797 | AFEO"/>
        <s v="1200012799 | ROBLOT PLOMBERIE GENERALE"/>
        <s v="1200012800 | REGIE EXPL. AERO. ST ETIENNE"/>
        <s v="1200012809 | LA POSTE"/>
        <s v="1200012810 | LA POSTE"/>
        <s v="1200012811 | LA POSTE"/>
        <s v="1200012812 | LA POSTE"/>
        <s v="1200012813 | LA POSTE AFFRANCHIGO FORFAIT DSAC-CE"/>
        <s v="1200012848 | SN3I"/>
        <s v="1200012900 | TDF GPE France TELECOM"/>
        <s v="1200012930 | ADL"/>
        <s v="1200012937 | MP LYON SUD"/>
        <s v="1200013111 | AUDIO VIDEO INTEGRATION"/>
        <s v="1200013146 | NAEVA (Elise)"/>
        <s v="1200013295 | NEW CLIM"/>
        <s v="1200013345 | ACTECH"/>
        <s v="1200013374 | SEACFA"/>
        <s v="1200013400 | MELEZE"/>
        <s v="1200013401 | MELEZE"/>
        <s v="1200013403 | MELEZE"/>
        <s v="1200013409 | EUROP ELEC AUDIOVISUEL"/>
        <s v="1200013488 | ATS CULLIGAN"/>
        <s v="1200013572 | ROBLOT PLOMBERIE GENERALE"/>
        <s v="1200013577 | ECUS"/>
        <s v="1200013692 | PUSCEDDU DAVID"/>
        <s v="1200013851 | FINSECUR"/>
        <s v="300011880 | NAMIXIS - SSICOOR"/>
        <s v="500006525 | ONET SECURITE SYSTEMES"/>
        <s v="500006662 | ADECCO FRANCE"/>
        <s v="500007462 | UBIQUS"/>
        <s v="500008054 | STAFFMATCH FRANCE 16"/>
        <s v="800002281 | TERIDEAL TARVEL"/>
        <s v="800002282 | TARVEL"/>
        <s v="800002283 | TARVEL"/>
        <s v="800002284 | HORIZON JARDIN"/>
        <s v="800002285 | HORIZON JARDIN"/>
        <s v="800002340 | SA NEW CLIM"/>
        <s v="800002351 | MISSENARD"/>
        <s v="800002450 | ATALIAN MAINTENANCE &amp; ENERGY"/>
        <s v="800002670 | DERICHEBOURG"/>
        <s v="800002671 | ENTREPRISE GUY CHALLANCIN"/>
        <s v="800002672 | DERICHEBOURG"/>
        <s v="800002673 | ATALIAN PROPRETE"/>
        <s v="800002674 | NETIDUS"/>
        <s v="800002675 | NETIDUS"/>
        <s v="800002677 | NETIDUS"/>
        <s v="800002680 | SOCLEAN SERVICES"/>
        <s v="800003160 | AINTER SERVICES LOT 1"/>
        <s v="800003161 | TERIDEAL TARVEL"/>
        <s v="800003162 | ID VERDE"/>
        <s v="800003163 | TERIDEAL TARVEL"/>
        <s v="800003165 | GREEN STYLE"/>
        <s v="800003166 | TERIDEAL TARVEL"/>
        <s v="800003240 | SNEF"/>
        <s v="800003241 | ENGIE"/>
        <s v="800003242 | AXIMA"/>
        <s v="800003244 | SNEF"/>
        <s v="800003245 | EOLYA"/>
        <s v="800003400 | SNEF"/>
        <m/>
        <s v="300013352 | DEF - Detection electronique f" u="1"/>
        <s v="300015154 | SOCOTEC REUNION" u="1"/>
        <s v="300015455 | QUALICONSULT" u="1"/>
        <s v="300015792 | C'CLOT" u="1"/>
        <s v="300015793 | C'CLOT" u="1"/>
        <s v="300016295 | NEWCLIM" u="1"/>
        <s v="300016296 | TENBO CONSTRUCTION" u="1"/>
        <s v="500004723 | INEO ENERGY &amp; SYSTEMS" u="1"/>
        <s v="500007964 | APAVE INFRASTRUCTURES ET CONST" u="1"/>
        <s v="700005151 | FRANCE PROTECTION FOUDRE" u="1"/>
        <s v="700005152 | EIFFAGE ENERGIE SYSTEMES" u="1"/>
        <s v="700005153 | DONETTI ET FILS" u="1"/>
        <s v="700005154 | ACTION FROID ET CLIMATISATION" u="1"/>
        <s v="700005470 | ISOLA RHONE-ALPES" u="1"/>
      </sharedItems>
    </cacheField>
    <cacheField name="[F_facture].[Fournisseur].[Fournisseur]" caption="Fournisseur" numFmtId="0" hierarchy="38" level="1">
      <sharedItems count="174">
        <s v="LA POSTE CSP2C NARBONNE"/>
        <s v="TDF Télédiffusion de France"/>
        <s v="CANAL PLUS"/>
        <s v="TECHN EAU 38"/>
        <s v="SPIE FACILITIES"/>
        <s v="SFR BUSINESS"/>
        <s v="AEROPORTS DE LYON SA"/>
        <s v="Régie exploitation aéroport St"/>
        <s v="RICHER SEBASTIEN"/>
        <s v="LF COMPANY"/>
        <s v="SYLEC"/>
        <s v="CLERMONT FERRANDAUVERGNE"/>
        <s v="ATC FRANCE"/>
        <s v="ORONA"/>
        <s v="ELIS AUVERGNE"/>
        <s v="RA SECURITE"/>
        <s v="UGAP DIRECTION FINANCIERE ET C"/>
        <s v="FINSECUR"/>
        <s v="VEOLIA PROPRETE ONYX ARA EST"/>
        <s v="AFEO"/>
        <s v="DEF - Detection electronique f"/>
        <s v="ELECTROCLASS"/>
        <s v="PRO SERVICES ENVIRONNEMENT"/>
        <s v="RECORD PORTES AUTOMATIQUES"/>
        <s v="SUEZ RV OSIS SUD EST"/>
        <s v="ACTECH"/>
        <s v="SDMO INDUSTRIES"/>
        <s v="IDF MAINTENANCE SERVICE - IFMS"/>
        <s v="ILE DE F4ANCE MAINTENANCE SERV"/>
        <s v="ILE DE FRANCE MAINTE SERVICE"/>
        <s v="ATS CULLIGAN"/>
        <s v="NEWCLIM"/>
        <s v="OTIS"/>
        <s v="ELIS"/>
        <s v="RPG"/>
        <s v="LA POSTE"/>
        <s v="S N 3 I"/>
        <s v="TDF GROUPE FRANCE TELECOM"/>
        <s v="MP LYON SUD"/>
        <s v="Audio Vidéo Intégration"/>
        <s v="NAEVA"/>
        <s v="MELEZE"/>
        <s v="EUROP ELEC AUDIOVISUEL"/>
        <s v="SARL ECUS"/>
        <s v="PUSCEDDU DAVID"/>
        <s v="NAMIXIS - SSICOOR"/>
        <s v="INTEGRAL SYSTEME"/>
        <s v="ONET SECURITE SYSTEMES"/>
        <s v="TELEM"/>
        <s v="ADECCO FRANCE"/>
        <s v="QAPA STAFFING"/>
        <s v="UBIQUS"/>
        <s v="STAFFMATCH FRANCE 16"/>
        <s v="TARVEL"/>
        <s v="TERIDEAL TARVEL"/>
        <s v="HORIZON JARDIN"/>
        <s v="SOCIETE-MISSENARD QUINT B"/>
        <s v="ATALIAN MAINTENANCE &amp; ENERGY"/>
        <s v="MAINTENANCE TECHNIQUE OPTIMISE"/>
        <s v="DERICHEBOURG PROPRETE"/>
        <s v="DESPS"/>
        <s v="ENTREPRISE GUY CHALLANCIN"/>
        <s v="ATALIAN PROPRETE"/>
        <s v="NETIDUS"/>
        <s v="SOCLEAN SERVICES"/>
        <s v="AINTER SERVICES"/>
        <s v="LANCEMENT Emmanuel"/>
        <s v="IDVERDE"/>
        <s v="GREEN STYLE"/>
        <s v="SNEF"/>
        <s v="ENGIE ENERGIE SERVICES"/>
        <s v="AXIMA CONCEPT"/>
        <s v="EOLYA"/>
        <s v="ACOFROID SAS"/>
        <s v="AEROPORTS DE LYON MANAGEMENT E"/>
        <s v="ARSENAL FLUIDES"/>
        <s v="ASF"/>
        <s v="ASSO. UNIES CENTRE EST AVIATIO"/>
        <s v="AUTOROUTE PARIS RHIN RHONE STE"/>
        <s v="AUTOROUTES DU SUD DE LA FRANCE"/>
        <s v="BOUYGUES TELECOM"/>
        <s v="BUMP"/>
        <s v="BUTTERFLY AERO TRAINING"/>
        <s v="Cabinet BOUCOMONT"/>
        <s v="CENTRE DEPART GESTION FONCT PU"/>
        <s v="CERBALLIANCE IDF OUEST"/>
        <s v="CHUBB FRANCE"/>
        <s v="CLIMAY"/>
        <s v="COMFORT"/>
        <s v="CORA CLERMONT FERRAND"/>
        <s v="DECA FRANCE &amp; Co"/>
        <s v="DEJBOX SERVICES"/>
        <s v="DEVAUX KATHIA"/>
        <s v="DOME HYGIENE"/>
        <s v="DUSOLIER CALBERSON SAS"/>
        <s v="DUTEURTRE"/>
        <s v="E2M"/>
        <s v="EDF DIVISION ENTREPRISES"/>
        <s v="EDOM"/>
        <s v="EIFFAGE CONSTRUCTION RHONE LOI"/>
        <s v="EKWATEUR PRO"/>
        <s v="ENTREPRISES DIMITRIO FRERES"/>
        <s v="Espace Cuisine Diffusion"/>
        <s v="Fournisseur générique CPP"/>
        <s v="GBA ENERGIES"/>
        <s v="GECAPE SUD"/>
        <s v="GEODIS D&amp;E VAL DE LOIRE OCEAN"/>
        <s v="HUGONNARD"/>
        <s v="IMMOBILIER CHAVANNE"/>
        <s v="INEO ENERGY &amp; SYSTEMS"/>
        <s v="INEO ES"/>
        <s v="INTELLIWAN"/>
        <s v="KYOCERA DOCUMENT SOLUTIONS FRA"/>
        <s v="LASOTEL"/>
        <s v="LASOTEL SARL"/>
        <s v="L'ASSIETTE RESTAURANTS D'AEROP"/>
        <s v="Le Comptoir de la Bascule"/>
        <s v="LES CYCAS"/>
        <s v="MACONNERIE DU CLUZEL"/>
        <s v="MENIP"/>
        <s v="METALLIANCE INDUSTRIE"/>
        <s v="MLA ENERGY - SARL"/>
        <s v="MLA INDUSTRIE"/>
        <s v="MOBILIS"/>
        <s v="NET SOL EXPANSION"/>
        <s v="OPSIA AVIATION"/>
        <s v="ORANGE"/>
        <s v="PACK CREATION"/>
        <s v="PASTOR RENOVATION"/>
        <s v="PETIT"/>
        <s v="POLLEN"/>
        <s v="PRECEPT MEDIA"/>
        <s v="PRENAX SAS"/>
        <s v="PRIMEO ENERGIE GRANDS COMPTES"/>
        <s v="PROBAT LYON"/>
        <s v="PUSCUDDU DAVID"/>
        <s v="QUALI ELEC"/>
        <s v="QUALICONSULT"/>
        <s v="RENAUDIN Hélène"/>
        <s v="SHELL FRANCE"/>
        <s v="SINTEGRA SARL"/>
        <s v="SOCIETE A.LEGROS ET CIE"/>
        <s v="SODICLER"/>
        <s v="SOGEDAS"/>
        <s v="SOGETREL"/>
        <s v="SOGNO"/>
        <s v="SOS PIZZAS"/>
        <s v="STE EXPLOIT. AEROP. GRENOBLE S"/>
        <s v="STE EXPLOIT. AEROPORT ANNECY M"/>
        <s v="SUPER U SAS STEGEDIS"/>
        <s v="TEAMSOL"/>
        <s v="TEMSYS"/>
        <s v="TERRA LYON"/>
        <s v="TK ELEVATOR FRANCE"/>
        <s v="TOTALENERGIES ELECTRICITE ET G"/>
        <s v="TOTALENERGIES MARKETING FRANCE"/>
        <s v="TRATTORIA ET CIE"/>
        <s v="UGAP"/>
        <s v="ARCHES ETUDES" u="1"/>
        <s v="C'CLOT" u="1"/>
        <s v="RIBEIRO ENTREPRISE GENERALE" u="1"/>
        <s v="TEIC SARL" u="1"/>
        <s v="ARTAN" u="1"/>
        <s v="EMI SERVICES" u="1"/>
        <s v="TENBO CONSTRUCTION" u="1"/>
        <s v="TENBO MENUISERIE" u="1"/>
        <s v="APAVE INFRASTRUCTURES ET CONST" u="1"/>
        <s v="FRANCE PROTECTION FOUDRE" u="1"/>
        <s v="EIFFAGE ENERGIE SYSTEMES" u="1"/>
        <s v="ENER-CO" u="1"/>
        <s v="DONETTI ET FILS" u="1"/>
        <s v="ROMAIN ISOLATION" u="1"/>
        <s v="ACTION FROID ET CLIMATISATION" u="1"/>
        <s v="ISOLA RHONE-ALPES" u="1"/>
      </sharedItems>
    </cacheField>
    <cacheField name="[F_facture].[Date statut rapproché].[Date statut rapproché]" caption="Date statut rapproché" numFmtId="0" hierarchy="43" level="1">
      <sharedItems containsNonDate="0" containsDate="1" containsString="0" containsBlank="1" minDate="2023-01-16T00:00:00" maxDate="2026-08-21T00:00:00" count="720">
        <d v="2023-01-24T00:00:00"/>
        <d v="2024-01-30T00:00:00"/>
        <d v="2025-02-13T00:00:00"/>
        <d v="2023-03-10T00:00:00"/>
        <d v="2023-04-25T00:00:00"/>
        <d v="2023-07-12T00:00:00"/>
        <d v="2023-10-06T00:00:00"/>
        <d v="2024-01-15T00:00:00"/>
        <d v="2024-04-17T00:00:00"/>
        <d v="2024-07-08T00:00:00"/>
        <d v="2024-10-04T00:00:00"/>
        <d v="2025-02-11T00:00:00"/>
        <d v="2025-04-04T00:00:00"/>
        <d v="2023-11-30T00:00:00"/>
        <d v="2024-09-06T00:00:00"/>
        <d v="2025-10-20T00:00:00"/>
        <d v="2023-01-23T00:00:00"/>
        <d v="2023-04-21T00:00:00"/>
        <d v="2023-10-10T00:00:00"/>
        <d v="2023-11-08T00:00:00"/>
        <d v="2023-12-15T00:00:00"/>
        <d v="2024-03-21T00:00:00"/>
        <d v="2024-06-19T00:00:00"/>
        <d v="2024-07-30T00:00:00"/>
        <d v="2023-02-20T00:00:00"/>
        <d v="2023-05-15T00:00:00"/>
        <d v="2023-08-02T00:00:00"/>
        <d v="2024-02-05T00:00:00"/>
        <d v="2024-05-16T00:00:00"/>
        <d v="2024-08-02T00:00:00"/>
        <d v="2024-11-05T00:00:00"/>
        <d v="2023-02-23T00:00:00"/>
        <d v="2023-03-28T00:00:00"/>
        <d v="2023-04-28T00:00:00"/>
        <d v="2023-05-25T00:00:00"/>
        <d v="2023-07-25T00:00:00"/>
        <d v="2023-08-23T00:00:00"/>
        <d v="2023-09-25T00:00:00"/>
        <d v="2023-10-24T00:00:00"/>
        <d v="2023-11-23T00:00:00"/>
        <m/>
        <d v="2023-03-13T00:00:00"/>
        <d v="2023-03-20T00:00:00"/>
        <d v="2023-04-18T00:00:00"/>
        <d v="2023-06-14T00:00:00"/>
        <d v="2023-08-16T00:00:00"/>
        <d v="2023-09-13T00:00:00"/>
        <d v="2023-11-16T00:00:00"/>
        <d v="2023-12-22T00:00:00"/>
        <d v="2024-06-26T00:00:00"/>
        <d v="2024-07-17T00:00:00"/>
        <d v="2024-11-22T00:00:00"/>
        <d v="2025-03-18T00:00:00"/>
        <d v="2025-08-25T00:00:00"/>
        <d v="2023-06-23T00:00:00"/>
        <d v="2023-07-13T00:00:00"/>
        <d v="2024-02-07T00:00:00"/>
        <d v="2024-02-26T00:00:00"/>
        <d v="2024-05-29T00:00:00"/>
        <d v="2024-08-27T00:00:00"/>
        <d v="2025-03-17T00:00:00"/>
        <d v="2024-01-22T00:00:00"/>
        <d v="2024-01-23T00:00:00"/>
        <d v="2024-02-19T00:00:00"/>
        <d v="2024-04-15T00:00:00"/>
        <d v="2024-05-22T00:00:00"/>
        <d v="2024-06-04T00:00:00"/>
        <d v="2023-05-24T00:00:00"/>
        <d v="2024-07-18T00:00:00"/>
        <d v="2024-12-16T00:00:00"/>
        <d v="2025-06-10T00:00:00"/>
        <d v="2025-11-12T00:00:00"/>
        <d v="2023-02-21T00:00:00"/>
        <d v="2023-02-28T00:00:00"/>
        <d v="2023-03-06T00:00:00"/>
        <d v="2023-09-15T00:00:00"/>
        <d v="2023-09-18T00:00:00"/>
        <d v="2023-10-30T00:00:00"/>
        <d v="2023-12-01T00:00:00"/>
        <d v="2024-04-09T00:00:00"/>
        <d v="2024-04-12T00:00:00"/>
        <d v="2024-12-02T00:00:00"/>
        <d v="2023-08-24T00:00:00"/>
        <d v="2025-08-14T00:00:00"/>
        <d v="2023-04-26T00:00:00"/>
        <d v="2023-06-28T00:00:00"/>
        <d v="2023-10-25T00:00:00"/>
        <d v="2023-12-12T00:00:00"/>
        <d v="2023-12-18T00:00:00"/>
        <d v="2024-02-12T00:00:00"/>
        <d v="2024-02-20T00:00:00"/>
        <d v="2024-11-04T00:00:00"/>
        <d v="2025-06-03T00:00:00"/>
        <d v="2026-01-19T00:00:00"/>
        <d v="2023-04-20T00:00:00"/>
        <d v="2023-07-06T00:00:00"/>
        <d v="2023-11-03T00:00:00"/>
        <d v="2025-03-14T00:00:00"/>
        <d v="2025-08-11T00:00:00"/>
        <d v="2026-04-07T00:00:00"/>
        <d v="2026-05-12T00:00:00"/>
        <d v="2026-05-21T00:00:00"/>
        <d v="2023-07-26T00:00:00"/>
        <d v="2024-01-18T00:00:00"/>
        <d v="2023-10-16T00:00:00"/>
        <d v="2025-11-18T00:00:00"/>
        <d v="2025-12-01T00:00:00"/>
        <d v="2025-12-16T00:00:00"/>
        <d v="2026-01-27T00:00:00"/>
        <d v="2026-02-27T00:00:00"/>
        <d v="2026-03-30T00:00:00"/>
        <d v="2026-04-17T00:00:00"/>
        <d v="2026-06-30T00:00:00"/>
        <d v="2025-06-04T00:00:00"/>
        <d v="2023-07-05T00:00:00"/>
        <d v="2023-07-10T00:00:00"/>
        <d v="2023-07-11T00:00:00"/>
        <d v="2023-08-31T00:00:00"/>
        <d v="2023-09-04T00:00:00"/>
        <d v="2023-09-20T00:00:00"/>
        <d v="2023-12-05T00:00:00"/>
        <d v="2023-12-11T00:00:00"/>
        <d v="2023-12-13T00:00:00"/>
        <d v="2023-12-20T00:00:00"/>
        <d v="2023-12-21T00:00:00"/>
        <d v="2024-02-14T00:00:00"/>
        <d v="2024-03-05T00:00:00"/>
        <d v="2024-03-06T00:00:00"/>
        <d v="2024-03-20T00:00:00"/>
        <d v="2024-04-29T00:00:00"/>
        <d v="2024-04-30T00:00:00"/>
        <d v="2024-05-28T00:00:00"/>
        <d v="2024-07-11T00:00:00"/>
        <d v="2024-07-22T00:00:00"/>
        <d v="2024-08-05T00:00:00"/>
        <d v="2024-08-07T00:00:00"/>
        <d v="2024-08-13T00:00:00"/>
        <d v="2024-10-03T00:00:00"/>
        <d v="2024-10-15T00:00:00"/>
        <d v="2024-10-29T00:00:00"/>
        <d v="2024-10-31T00:00:00"/>
        <d v="2024-11-21T00:00:00"/>
        <d v="2024-12-05T00:00:00"/>
        <d v="2024-12-12T00:00:00"/>
        <d v="2025-02-03T00:00:00"/>
        <d v="2025-02-12T00:00:00"/>
        <d v="2025-03-13T00:00:00"/>
        <d v="2025-03-19T00:00:00"/>
        <d v="2025-03-25T00:00:00"/>
        <d v="2025-04-02T00:00:00"/>
        <d v="2025-05-07T00:00:00"/>
        <d v="2025-05-27T00:00:00"/>
        <d v="2025-06-17T00:00:00"/>
        <d v="2025-06-19T00:00:00"/>
        <d v="2025-07-17T00:00:00"/>
        <d v="2025-08-18T00:00:00"/>
        <d v="2025-08-29T00:00:00"/>
        <d v="2025-09-23T00:00:00"/>
        <d v="2025-09-25T00:00:00"/>
        <d v="2025-09-26T00:00:00"/>
        <d v="2025-11-19T00:00:00"/>
        <d v="2025-12-03T00:00:00"/>
        <d v="2025-12-11T00:00:00"/>
        <d v="2026-01-26T00:00:00"/>
        <d v="2026-01-30T00:00:00"/>
        <d v="2026-02-12T00:00:00"/>
        <d v="2026-02-25T00:00:00"/>
        <d v="2026-03-25T00:00:00"/>
        <d v="2026-03-26T00:00:00"/>
        <d v="2026-03-31T00:00:00"/>
        <d v="2026-04-02T00:00:00"/>
        <d v="2026-04-15T00:00:00"/>
        <d v="2026-04-23T00:00:00"/>
        <d v="2026-04-28T00:00:00"/>
        <d v="2026-05-20T00:00:00"/>
        <d v="2026-06-01T00:00:00"/>
        <d v="2026-06-05T00:00:00"/>
        <d v="2026-06-08T00:00:00"/>
        <d v="2026-06-15T00:00:00"/>
        <d v="2026-06-23T00:00:00"/>
        <d v="2026-06-24T00:00:00"/>
        <d v="2026-07-02T00:00:00"/>
        <d v="2026-07-06T00:00:00"/>
        <d v="2026-08-05T00:00:00"/>
        <d v="2026-08-06T00:00:00"/>
        <d v="2024-01-16T00:00:00"/>
        <d v="2024-07-31T00:00:00"/>
        <d v="2023-10-13T00:00:00"/>
        <d v="2024-01-31T00:00:00"/>
        <d v="2024-04-24T00:00:00"/>
        <d v="2024-05-17T00:00:00"/>
        <d v="2024-06-13T00:00:00"/>
        <d v="2024-07-10T00:00:00"/>
        <d v="2024-09-11T00:00:00"/>
        <d v="2024-10-11T00:00:00"/>
        <d v="2024-11-20T00:00:00"/>
        <d v="2025-01-28T00:00:00"/>
        <d v="2025-02-04T00:00:00"/>
        <d v="2025-04-07T00:00:00"/>
        <d v="2025-04-16T00:00:00"/>
        <d v="2025-05-23T00:00:00"/>
        <d v="2025-09-17T00:00:00"/>
        <d v="2025-11-06T00:00:00"/>
        <d v="2026-02-09T00:00:00"/>
        <d v="2024-04-16T00:00:00"/>
        <d v="2024-07-04T00:00:00"/>
        <d v="2024-03-26T00:00:00"/>
        <d v="2024-03-28T00:00:00"/>
        <d v="2024-07-03T00:00:00"/>
        <d v="2024-12-13T00:00:00"/>
        <d v="2023-11-20T00:00:00"/>
        <d v="2025-11-20T00:00:00"/>
        <d v="2026-03-17T00:00:00"/>
        <d v="2025-05-21T00:00:00"/>
        <d v="2025-10-27T00:00:00"/>
        <d v="2024-06-05T00:00:00"/>
        <d v="2025-03-06T00:00:00"/>
        <d v="2025-06-06T00:00:00"/>
        <d v="2025-09-16T00:00:00"/>
        <d v="2025-12-10T00:00:00"/>
        <d v="2026-03-11T00:00:00"/>
        <d v="2024-11-13T00:00:00"/>
        <d v="2025-08-19T00:00:00"/>
        <d v="2024-02-27T00:00:00"/>
        <d v="2024-05-27T00:00:00"/>
        <d v="2024-08-30T00:00:00"/>
        <d v="2024-11-26T00:00:00"/>
        <d v="2024-03-13T00:00:00"/>
        <d v="2024-08-29T00:00:00"/>
        <d v="2024-09-26T00:00:00"/>
        <d v="2025-03-07T00:00:00"/>
        <d v="2025-12-23T00:00:00"/>
        <d v="2024-09-05T00:00:00"/>
        <d v="2025-08-12T00:00:00"/>
        <d v="2024-06-07T00:00:00"/>
        <d v="2024-06-24T00:00:00"/>
        <d v="2024-12-18T00:00:00"/>
        <d v="2025-06-05T00:00:00"/>
        <d v="2024-07-02T00:00:00"/>
        <d v="2024-07-16T00:00:00"/>
        <d v="2024-09-25T00:00:00"/>
        <d v="2024-10-24T00:00:00"/>
        <d v="2024-12-04T00:00:00"/>
        <d v="2025-01-30T00:00:00"/>
        <d v="2025-03-26T00:00:00"/>
        <d v="2025-04-25T00:00:00"/>
        <d v="2025-06-20T00:00:00"/>
        <d v="2025-06-23T00:00:00"/>
        <d v="2025-07-23T00:00:00"/>
        <d v="2025-09-12T00:00:00"/>
        <d v="2025-09-24T00:00:00"/>
        <d v="2026-03-18T00:00:00"/>
        <d v="2025-07-29T00:00:00"/>
        <d v="2025-03-27T00:00:00"/>
        <d v="2024-07-05T00:00:00"/>
        <d v="2026-01-23T00:00:00"/>
        <d v="2026-03-10T00:00:00"/>
        <d v="2026-05-26T00:00:00"/>
        <d v="2024-09-03T00:00:00"/>
        <d v="2024-10-02T00:00:00"/>
        <d v="2024-12-09T00:00:00"/>
        <d v="2025-02-05T00:00:00"/>
        <d v="2025-02-18T00:00:00"/>
        <d v="2025-04-03T00:00:00"/>
        <d v="2025-07-08T00:00:00"/>
        <d v="2025-08-26T00:00:00"/>
        <d v="2025-09-10T00:00:00"/>
        <d v="2025-10-28T00:00:00"/>
        <d v="2026-04-14T00:00:00"/>
        <d v="2026-07-07T00:00:00"/>
        <d v="2025-02-19T00:00:00"/>
        <d v="2025-04-30T00:00:00"/>
        <d v="2025-07-03T00:00:00"/>
        <d v="2025-11-17T00:00:00"/>
        <d v="2024-07-29T00:00:00"/>
        <d v="2025-02-21T00:00:00"/>
        <d v="2025-07-04T00:00:00"/>
        <d v="2025-11-04T00:00:00"/>
        <d v="2024-12-20T00:00:00"/>
        <d v="2026-04-01T00:00:00"/>
        <d v="2025-06-18T00:00:00"/>
        <d v="2024-09-12T00:00:00"/>
        <d v="2024-09-27T00:00:00"/>
        <d v="2024-12-03T00:00:00"/>
        <d v="2025-10-29T00:00:00"/>
        <d v="2025-12-12T00:00:00"/>
        <d v="2025-05-13T00:00:00"/>
        <d v="2025-08-05T00:00:00"/>
        <d v="2026-05-27T00:00:00"/>
        <d v="2025-03-31T00:00:00"/>
        <d v="2025-09-15T00:00:00"/>
        <d v="2025-11-03T00:00:00"/>
        <d v="2026-08-07T00:00:00"/>
        <d v="2025-03-05T00:00:00"/>
        <d v="2025-12-09T00:00:00"/>
        <d v="2026-02-26T00:00:00"/>
        <d v="2025-09-11T00:00:00"/>
        <d v="2025-11-13T00:00:00"/>
        <d v="2026-02-13T00:00:00"/>
        <d v="2026-04-16T00:00:00"/>
        <d v="2026-06-12T00:00:00"/>
        <d v="2026-07-24T00:00:00"/>
        <d v="2026-08-17T00:00:00"/>
        <d v="2025-09-30T00:00:00"/>
        <d v="2025-12-15T00:00:00"/>
        <d v="2025-11-14T00:00:00"/>
        <d v="2026-06-04T00:00:00"/>
        <d v="2026-04-10T00:00:00"/>
        <d v="2025-08-08T00:00:00"/>
        <d v="2026-04-22T00:00:00"/>
        <d v="2026-07-01T00:00:00"/>
        <d v="2025-10-13T00:00:00"/>
        <d v="2025-07-10T00:00:00"/>
        <d v="2025-12-02T00:00:00"/>
        <d v="2026-05-18T00:00:00"/>
        <d v="2026-08-04T00:00:00"/>
        <d v="2026-08-13T00:00:00"/>
        <d v="2026-06-02T00:00:00"/>
        <d v="2026-03-13T00:00:00"/>
        <d v="2025-11-25T00:00:00"/>
        <d v="2026-08-14T00:00:00"/>
        <d v="2026-06-19T00:00:00"/>
        <d v="2026-02-04T00:00:00"/>
        <d v="2026-07-23T00:00:00"/>
        <d v="2026-04-08T00:00:00"/>
        <d v="2026-08-11T00:00:00"/>
        <d v="2026-08-12T00:00:00"/>
        <d v="2024-03-27T00:00:00"/>
        <d v="2026-06-22T00:00:00"/>
        <d v="2024-03-14T00:00:00"/>
        <d v="2025-07-02T00:00:00"/>
        <d v="2025-08-27T00:00:00"/>
        <d v="2025-10-07T00:00:00"/>
        <d v="2025-10-31T00:00:00"/>
        <d v="2026-01-29T00:00:00"/>
        <d v="2026-02-17T00:00:00"/>
        <d v="2026-03-27T00:00:00"/>
        <d v="2026-05-05T00:00:00"/>
        <d v="2026-07-17T00:00:00"/>
        <d v="2026-07-20T00:00:00"/>
        <d v="2026-08-19T00:00:00"/>
        <d v="2025-04-10T00:00:00"/>
        <d v="2025-05-19T00:00:00"/>
        <d v="2025-07-31T00:00:00"/>
        <d v="2026-06-03T00:00:00"/>
        <d v="2023-06-22T00:00:00"/>
        <d v="2023-11-13T00:00:00"/>
        <d v="2023-11-15T00:00:00"/>
        <d v="2024-10-08T00:00:00"/>
        <d v="2024-10-09T00:00:00"/>
        <d v="2023-06-12T00:00:00"/>
        <d v="2023-08-09T00:00:00"/>
        <d v="2024-09-02T00:00:00"/>
        <d v="2023-11-07T00:00:00"/>
        <d v="2024-03-07T00:00:00"/>
        <d v="2024-03-08T00:00:00"/>
        <d v="2024-05-23T00:00:00"/>
        <d v="2025-05-05T00:00:00"/>
        <d v="2024-03-11T00:00:00"/>
        <d v="2023-10-02T00:00:00"/>
        <d v="2023-10-20T00:00:00"/>
        <d v="2023-11-02T00:00:00"/>
        <d v="2024-11-06T00:00:00"/>
        <d v="2025-06-02T00:00:00"/>
        <d v="2025-07-09T00:00:00"/>
        <d v="2023-01-20T00:00:00"/>
        <d v="2023-02-09T00:00:00"/>
        <d v="2023-03-16T00:00:00"/>
        <d v="2023-05-26T00:00:00"/>
        <d v="2023-06-09T00:00:00"/>
        <d v="2023-08-10T00:00:00"/>
        <d v="2023-08-25T00:00:00"/>
        <d v="2023-09-14T00:00:00"/>
        <d v="2024-05-31T00:00:00"/>
        <d v="2024-06-12T00:00:00"/>
        <d v="2025-05-06T00:00:00"/>
        <d v="2025-07-18T00:00:00"/>
        <d v="2025-11-07T00:00:00"/>
        <d v="2026-03-23T00:00:00"/>
        <d v="2024-05-15T00:00:00"/>
        <d v="2025-02-20T00:00:00"/>
        <d v="2023-02-06T00:00:00"/>
        <d v="2023-02-10T00:00:00"/>
        <d v="2023-09-06T00:00:00"/>
        <d v="2023-10-31T00:00:00"/>
        <d v="2023-11-22T00:00:00"/>
        <d v="2024-01-17T00:00:00"/>
        <d v="2025-04-23T00:00:00"/>
        <d v="2025-11-21T00:00:00"/>
        <d v="2023-06-16T00:00:00"/>
        <d v="2023-08-22T00:00:00"/>
        <d v="2023-09-12T00:00:00"/>
        <d v="2023-10-17T00:00:00"/>
        <d v="2024-01-25T00:00:00"/>
        <d v="2024-02-02T00:00:00"/>
        <d v="2024-07-09T00:00:00"/>
        <d v="2025-05-15T00:00:00"/>
        <d v="2025-06-16T00:00:00"/>
        <d v="2025-09-08T00:00:00"/>
        <d v="2025-12-05T00:00:00"/>
        <d v="2026-08-18T00:00:00"/>
        <d v="2024-02-13T00:00:00"/>
        <d v="2024-02-15T00:00:00"/>
        <d v="2025-04-28T00:00:00"/>
        <d v="2025-12-08T00:00:00"/>
        <d v="2026-06-18T00:00:00"/>
        <d v="2026-07-30T00:00:00"/>
        <d v="2023-06-02T00:00:00"/>
        <d v="2023-06-07T00:00:00"/>
        <d v="2023-08-29T00:00:00"/>
        <d v="2023-10-11T00:00:00"/>
        <d v="2023-11-21T00:00:00"/>
        <d v="2024-03-25T00:00:00"/>
        <d v="2024-09-24T00:00:00"/>
        <d v="2024-10-07T00:00:00"/>
        <d v="2024-11-08T00:00:00"/>
        <d v="2025-01-31T00:00:00"/>
        <d v="2025-02-06T00:00:00"/>
        <d v="2025-04-15T00:00:00"/>
        <d v="2026-02-16T00:00:00"/>
        <d v="2026-03-19T00:00:00"/>
        <d v="2023-08-04T00:00:00"/>
        <d v="2023-09-11T00:00:00"/>
        <d v="2023-10-04T00:00:00"/>
        <d v="2023-12-08T00:00:00"/>
        <d v="2024-10-22T00:00:00"/>
        <d v="2024-10-30T00:00:00"/>
        <d v="2025-04-09T00:00:00"/>
        <d v="2025-09-18T00:00:00"/>
        <d v="2025-09-19T00:00:00"/>
        <d v="2026-03-24T00:00:00"/>
        <d v="2023-08-03T00:00:00"/>
        <d v="2023-11-09T00:00:00"/>
        <d v="2025-11-05T00:00:00"/>
        <d v="2025-11-27T00:00:00"/>
        <d v="2024-10-21T00:00:00"/>
        <d v="2025-02-24T00:00:00"/>
        <d v="2025-08-07T00:00:00"/>
        <d v="2025-10-16T00:00:00"/>
        <d v="2025-11-26T00:00:00"/>
        <d v="2026-01-22T00:00:00"/>
        <d v="2026-02-18T00:00:00"/>
        <d v="2026-04-21T00:00:00"/>
        <d v="2024-10-01T00:00:00"/>
        <d v="2025-07-24T00:00:00"/>
        <d v="2026-07-09T00:00:00"/>
        <d v="2026-07-28T00:00:00"/>
        <d v="2026-07-16T00:00:00"/>
        <d v="2026-02-19T00:00:00"/>
        <d v="2026-05-29T00:00:00"/>
        <d v="2026-02-20T00:00:00"/>
        <d v="2026-04-03T00:00:00"/>
        <d v="2026-07-15T00:00:00"/>
        <d v="2024-08-09T00:00:00"/>
        <d v="2026-02-11T00:00:00"/>
        <d v="2026-06-09T00:00:00"/>
        <d v="2024-10-17T00:00:00"/>
        <d v="2026-04-20T00:00:00"/>
        <d v="2026-05-28T00:00:00"/>
        <d v="2023-07-03T00:00:00"/>
        <d v="2024-02-21T00:00:00"/>
        <d v="2024-06-20T00:00:00"/>
        <d v="2024-06-28T00:00:00"/>
        <d v="2024-08-06T00:00:00"/>
        <d v="2023-03-31T00:00:00"/>
        <d v="2023-06-13T00:00:00"/>
        <d v="2023-06-21T00:00:00"/>
        <d v="2023-07-28T00:00:00"/>
        <d v="2023-09-01T00:00:00"/>
        <d v="2024-05-24T00:00:00"/>
        <d v="2024-05-14T00:00:00"/>
        <d v="2024-12-06T00:00:00"/>
        <d v="2025-04-11T00:00:00"/>
        <d v="2023-02-02T00:00:00"/>
        <d v="2023-03-03T00:00:00"/>
        <d v="2023-04-04T00:00:00"/>
        <d v="2023-05-03T00:00:00"/>
        <d v="2023-10-03T00:00:00"/>
        <d v="2025-11-24T00:00:00"/>
        <d v="2026-01-21T00:00:00"/>
        <d v="2024-06-06T00:00:00"/>
        <d v="2024-11-12T00:00:00"/>
        <d v="2024-11-18T00:00:00"/>
        <d v="2025-04-22T00:00:00"/>
        <d v="2023-05-16T00:00:00"/>
        <d v="2023-05-22T00:00:00"/>
        <d v="2023-05-23T00:00:00"/>
        <d v="2023-07-19T00:00:00"/>
        <d v="2023-09-07T00:00:00"/>
        <d v="2023-09-19T00:00:00"/>
        <d v="2023-10-18T00:00:00"/>
        <d v="2023-12-07T00:00:00"/>
        <d v="2023-12-19T00:00:00"/>
        <d v="2024-01-24T00:00:00"/>
        <d v="2024-02-09T00:00:00"/>
        <d v="2024-02-16T00:00:00"/>
        <d v="2024-02-22T00:00:00"/>
        <d v="2024-04-03T00:00:00"/>
        <d v="2024-04-19T00:00:00"/>
        <d v="2024-06-17T00:00:00"/>
        <d v="2024-08-12T00:00:00"/>
        <d v="2024-08-26T00:00:00"/>
        <d v="2024-08-28T00:00:00"/>
        <d v="2024-09-18T00:00:00"/>
        <d v="2024-11-19T00:00:00"/>
        <d v="2024-12-11T00:00:00"/>
        <d v="2025-02-10T00:00:00"/>
        <d v="2025-04-08T00:00:00"/>
        <d v="2025-04-18T00:00:00"/>
        <d v="2025-05-20T00:00:00"/>
        <d v="2025-06-11T00:00:00"/>
        <d v="2026-02-05T00:00:00"/>
        <d v="2026-03-04T00:00:00"/>
        <d v="2026-03-06T00:00:00"/>
        <d v="2026-03-20T00:00:00"/>
        <d v="2026-04-09T00:00:00"/>
        <d v="2026-04-30T00:00:00"/>
        <d v="2026-05-11T00:00:00"/>
        <d v="2026-05-13T00:00:00"/>
        <d v="2026-07-21T00:00:00"/>
        <d v="2026-07-22T00:00:00"/>
        <d v="2026-07-27T00:00:00"/>
        <d v="2026-08-20T00:00:00"/>
        <d v="2026-02-02T00:00:00"/>
        <d v="2023-03-15T00:00:00"/>
        <d v="2023-05-10T00:00:00"/>
        <d v="2023-05-12T00:00:00"/>
        <d v="2023-08-08T00:00:00"/>
        <d v="2024-03-01T00:00:00"/>
        <d v="2024-03-12T00:00:00"/>
        <d v="2024-05-30T00:00:00"/>
        <d v="2024-06-27T00:00:00"/>
        <d v="2024-08-08T00:00:00"/>
        <d v="2024-08-20T00:00:00"/>
        <d v="2024-11-07T00:00:00"/>
        <d v="2024-11-25T00:00:00"/>
        <d v="2024-11-27T00:00:00"/>
        <d v="2025-05-12T00:00:00"/>
        <d v="2026-06-16T00:00:00"/>
        <d v="2026-06-17T00:00:00"/>
        <d v="2023-01-26T00:00:00"/>
        <d v="2023-04-07T00:00:00"/>
        <d v="2023-08-01T00:00:00"/>
        <d v="2024-07-12T00:00:00"/>
        <d v="2023-03-27T00:00:00"/>
        <d v="2023-05-17T00:00:00"/>
        <d v="2023-07-20T00:00:00"/>
        <d v="2024-07-24T00:00:00"/>
        <d v="2024-10-14T00:00:00"/>
        <d v="2024-11-29T00:00:00"/>
        <d v="2025-02-07T00:00:00"/>
        <d v="2025-03-10T00:00:00"/>
        <d v="2025-03-21T00:00:00"/>
        <d v="2025-06-12T00:00:00"/>
        <d v="2025-10-17T00:00:00"/>
        <d v="2026-04-13T00:00:00"/>
        <d v="2026-07-08T00:00:00"/>
        <d v="2023-05-31T00:00:00"/>
        <d v="2023-07-04T00:00:00"/>
        <d v="2025-02-25T00:00:00"/>
        <d v="2025-03-24T00:00:00"/>
        <d v="2025-06-26T00:00:00"/>
        <d v="2025-08-20T00:00:00"/>
        <d v="2026-02-24T00:00:00"/>
        <d v="2025-12-18T00:00:00"/>
        <d v="2023-04-03T00:00:00"/>
        <d v="2023-04-14T00:00:00"/>
        <d v="2023-05-04T00:00:00"/>
        <d v="2023-05-05T00:00:00"/>
        <d v="2023-05-09T00:00:00"/>
        <d v="2023-05-30T00:00:00"/>
        <d v="2025-07-28T00:00:00"/>
        <d v="2025-08-04T00:00:00"/>
        <d v="2026-07-31T00:00:00"/>
        <d v="2024-05-21T00:00:00"/>
        <d v="2023-02-03T00:00:00"/>
        <d v="2023-12-04T00:00:00"/>
        <d v="2024-09-20T00:00:00"/>
        <d v="2024-10-23T00:00:00"/>
        <d v="2025-05-28T00:00:00"/>
        <d v="2026-01-28T00:00:00"/>
        <d v="2024-09-23T00:00:00"/>
        <d v="2023-10-27T00:00:00"/>
        <d v="2023-11-28T00:00:00"/>
        <d v="2024-01-29T00:00:00"/>
        <d v="2024-04-25T00:00:00"/>
        <d v="2024-08-21T00:00:00"/>
        <d v="2024-09-30T00:00:00"/>
        <d v="2024-10-10T00:00:00"/>
        <d v="2024-12-19T00:00:00"/>
        <d v="2025-02-28T00:00:00"/>
        <d v="2025-03-03T00:00:00"/>
        <d v="2025-05-26T00:00:00"/>
        <d v="2025-06-27T00:00:00"/>
        <d v="2025-10-21T00:00:00"/>
        <d v="2026-07-10T00:00:00"/>
        <d v="2023-06-15T00:00:00"/>
        <d v="2023-06-19T00:00:00"/>
        <d v="2023-10-05T00:00:00"/>
        <d v="2023-11-29T00:00:00"/>
        <d v="2024-01-19T00:00:00"/>
        <d v="2024-04-11T00:00:00"/>
        <d v="2023-10-19T00:00:00"/>
        <d v="2023-03-02T00:00:00"/>
        <d v="2023-10-12T00:00:00"/>
        <d v="2023-08-07T00:00:00"/>
        <d v="2023-11-14T00:00:00"/>
        <d v="2023-12-06T00:00:00"/>
        <d v="2024-02-01T00:00:00"/>
        <d v="2024-04-23T00:00:00"/>
        <d v="2024-09-10T00:00:00"/>
        <d v="2024-09-16T00:00:00"/>
        <d v="2024-11-14T00:00:00"/>
        <d v="2025-05-22T00:00:00"/>
        <d v="2025-08-21T00:00:00"/>
        <d v="2025-10-30T00:00:00"/>
        <d v="2026-02-06T00:00:00"/>
        <d v="2026-05-06T00:00:00"/>
        <d v="2026-05-07T00:00:00"/>
        <d v="2023-02-08T00:00:00"/>
        <d v="2023-02-13T00:00:00"/>
        <d v="2023-03-07T00:00:00"/>
        <d v="2023-03-30T00:00:00"/>
        <d v="2023-07-31T00:00:00"/>
        <d v="2024-05-02T00:00:00"/>
        <d v="2023-03-08T00:00:00"/>
        <d v="2024-12-17T00:00:00"/>
        <d v="2025-03-28T00:00:00"/>
        <d v="2026-07-29T00:00:00"/>
        <d v="2025-04-24T00:00:00"/>
        <d v="2023-04-24T00:00:00"/>
        <d v="2024-02-28T00:00:00"/>
        <d v="2024-06-14T00:00:00"/>
        <d v="2024-09-17T00:00:00"/>
        <d v="2023-06-08T00:00:00"/>
        <d v="2024-05-07T00:00:00"/>
        <d v="2024-07-01T00:00:00"/>
        <d v="2024-11-15T00:00:00"/>
        <d v="2025-04-29T00:00:00"/>
        <d v="2025-11-28T00:00:00"/>
        <d v="2023-05-02T00:00:00"/>
        <d v="2023-06-30T00:00:00"/>
        <d v="2025-06-24T00:00:00"/>
        <d v="2025-06-30T00:00:00"/>
        <d v="2026-06-29T00:00:00"/>
        <d v="2026-05-22T00:00:00"/>
        <d v="2026-08-10T00:00:00"/>
        <d v="2023-01-16T00:00:00"/>
        <d v="2023-04-06T00:00:00"/>
        <d v="2025-07-30T00:00:00"/>
        <d v="2025-07-11T00:00:00"/>
        <d v="2025-08-28T00:00:00"/>
        <d v="2025-09-04T00:00:00"/>
        <d v="2025-10-03T00:00:00"/>
        <d v="2024-07-25T00:00:00"/>
        <d v="2023-04-05T00:00:00"/>
        <d v="2023-06-20T00:00:00"/>
        <d v="2025-02-17T00:00:00"/>
        <d v="2025-05-14T00:00:00"/>
        <d v="2026-02-03T00:00:00"/>
        <d v="2026-06-26T00:00:00"/>
        <d v="2024-02-29T00:00:00"/>
        <d v="2024-04-05T00:00:00"/>
        <d v="2025-07-22T00:00:00"/>
        <d v="2025-10-01T00:00:00"/>
        <d v="2025-10-10T00:00:00"/>
        <d v="2024-08-14T00:00:00"/>
        <d v="2025-07-16T00:00:00"/>
        <d v="2025-10-24T00:00:00"/>
        <d v="2024-10-16T00:00:00"/>
        <d v="2025-03-11T00:00:00"/>
        <d v="2025-07-07T00:00:00"/>
        <d v="2025-12-22T00:00:00"/>
        <d v="2025-08-01T00:00:00"/>
        <d v="2025-10-08T00:00:00"/>
        <d v="2023-06-01T00:00:00"/>
        <d v="2025-08-06T00:00:00"/>
        <d v="2023-11-17T00:00:00"/>
        <d v="2024-01-26T00:00:00"/>
        <d v="2024-06-21T00:00:00"/>
        <d v="2025-06-13T00:00:00"/>
        <d v="2023-02-24T00:00:00"/>
        <d v="2024-02-23T00:00:00"/>
        <d v="2024-08-23T00:00:00"/>
        <d v="2024-09-04T00:00:00"/>
        <d v="2025-03-04T00:00:00"/>
        <d v="2025-07-25T00:00:00"/>
        <d v="2026-03-05T00:00:00"/>
        <d v="2026-05-19T00:00:00"/>
        <d v="2025-07-01T00:00:00"/>
        <d v="2023-01-18T00:00:00"/>
        <d v="2023-03-24T00:00:00"/>
        <d v="2023-03-29T00:00:00"/>
        <d v="2023-07-24T00:00:00"/>
        <d v="2023-08-11T00:00:00"/>
        <d v="2023-01-25T00:00:00"/>
        <d v="2023-02-01T00:00:00"/>
        <d v="2023-03-14T00:00:00"/>
        <d v="2023-04-12T00:00:00"/>
        <d v="2023-07-27T00:00:00"/>
        <d v="2024-02-06T00:00:00"/>
        <d v="2024-03-04T00:00:00"/>
        <d v="2024-06-25T00:00:00"/>
        <d v="2024-09-19T00:00:00"/>
        <d v="2025-02-27T00:00:00"/>
        <d v="2025-04-14T00:00:00"/>
        <d v="2025-04-17T00:00:00"/>
        <d v="2025-07-15T00:00:00"/>
        <d v="2025-08-22T00:00:00"/>
        <d v="2025-10-15T00:00:00"/>
        <d v="2025-10-22T00:00:00"/>
        <d v="2025-10-23T00:00:00"/>
        <d v="2026-01-20T00:00:00"/>
        <d v="2026-03-09T00:00:00"/>
        <d v="2026-05-04T00:00:00"/>
        <d v="2026-08-03T00:00:00"/>
        <d v="2025-12-17T00:00:00" u="1"/>
        <d v="2026-02-23T00:00:00" u="1"/>
        <d v="2026-06-25T00:00:00" u="1"/>
        <d v="2024-07-23T00:00:00" u="1"/>
      </sharedItems>
    </cacheField>
    <cacheField name="[Measures].[Montant non payé]" caption="Montant non payé" numFmtId="0" hierarchy="69" level="32767"/>
    <cacheField name="[D_marché].[Type de marché].[Type de marché]" caption="Type de marché" numFmtId="0" hierarchy="12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1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2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2" memberValueDatatype="7" unbalanced="0">
      <fieldsUsage count="2">
        <fieldUsage x="-1"/>
        <fieldUsage x="3"/>
      </fieldsUsage>
    </cacheHierarchy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0"/>
      </fieldsUsage>
    </cacheHierarchy>
    <cacheHierarchy uniqueName="[Measures].[Montant non payé]" caption="Montant non payé" measure="1" displayFolder="" measureGroup="D_marché" count="0" oneField="1">
      <fieldsUsage count="1">
        <fieldUsage x="4"/>
      </fieldsUsage>
    </cacheHierarchy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1921299" backgroundQuery="1" createdVersion="8" refreshedVersion="8" minRefreshableVersion="3" recordCount="0" supportSubquery="1" supportAdvancedDrill="1" xr:uid="{30210AD7-E519-437E-A430-D4DAABDC423C}">
  <cacheSource type="external" connectionId="6"/>
  <cacheFields count="11">
    <cacheField name="[D_marché].[Site].[Site]" caption="Site" numFmtId="0" hierarchy="9" level="1">
      <sharedItems count="4">
        <s v="DSAC"/>
        <s v="SIR"/>
        <s v="SNA"/>
        <s v="SE48" u="1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Fournisseur].[Fournisseur]" caption="Fournisseur" numFmtId="0" hierarchy="38" level="1">
      <sharedItems count="26">
        <s v="ADECCO FRANCE"/>
        <s v="AEROPORTS DE LYON SA"/>
        <s v="ATALIAN PROPRETE"/>
        <s v="AXIMA CONCEPT"/>
        <s v="BOUYGUES TELECOM"/>
        <s v="Cabinet BOUCOMONT"/>
        <s v="DECA FRANCE &amp; Co"/>
        <s v="DESPS"/>
        <s v="ELIS"/>
        <s v="ELIS AUVERGNE"/>
        <s v="Fournisseur générique CPP"/>
        <s v="ILE DE FRANCE MAINTE SERVICE"/>
        <s v="KYOCERA DOCUMENT SOLUTIONS FRA"/>
        <s v="MELEZE"/>
        <s v="MLA INDUSTRIE"/>
        <s v="ONET SECURITE SYSTEMES"/>
        <s v="ORANGE"/>
        <s v="ORONA"/>
        <s v="Régie exploitation aéroport St"/>
        <s v="S N 3 I"/>
        <s v="SFR BUSINESS"/>
        <s v="SNEF"/>
        <s v="SOCLEAN SERVICES"/>
        <s v="STE EXPLOIT. AEROP. GRENOBLE S"/>
        <s v="TDF Télédiffusion de France"/>
        <s v="UGAP DIRECTION FINANCIERE ET C"/>
      </sharedItems>
    </cacheField>
    <cacheField name="[Measures].[% Cumulée]" caption="% Cumulée" numFmtId="0" hierarchy="89" level="32767"/>
    <cacheField name="[F_facture].[Service exécutant].[Service exécutant]" caption="Service exécutant" numFmtId="0" hierarchy="32" level="1">
      <sharedItems containsSemiMixedTypes="0" containsNonDate="0" containsString="0"/>
    </cacheField>
    <cacheField name="[Measures].[Nb de facture en attentes]" caption="Nb de facture en attentes" numFmtId="0" hierarchy="86" level="32767"/>
    <cacheField name="[Measures].[Pareto 50%]" caption="Pareto 50%" numFmtId="0" hierarchy="91" level="32767"/>
    <cacheField name="[F_facture].[Statut de la facture].[Statut de la facture]" caption="Statut de la facture" numFmtId="0" hierarchy="44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3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10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6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2" memberValueDatatype="130" unbalanced="0">
      <fieldsUsage count="2">
        <fieldUsage x="-1"/>
        <fieldUsage x="9"/>
      </fieldsUsage>
    </cacheHierarchy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2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 oneField="1">
      <fieldsUsage count="1">
        <fieldUsage x="7"/>
      </fieldsUsage>
    </cacheHierarchy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 oneField="1">
      <fieldsUsage count="1">
        <fieldUsage x="5"/>
      </fieldsUsage>
    </cacheHierarchy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 oneField="1">
      <fieldsUsage count="1">
        <fieldUsage x="8"/>
      </fieldsUsage>
    </cacheHierarchy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2384261" backgroundQuery="1" createdVersion="8" refreshedVersion="8" minRefreshableVersion="3" recordCount="0" supportSubquery="1" supportAdvancedDrill="1" xr:uid="{B8F5DDCF-6BAD-4E4C-A31F-05C0E7D6264F}">
  <cacheSource type="external" connectionId="6"/>
  <cacheFields count="7">
    <cacheField name="[D_marché].[Site].[Site]" caption="Site" numFmtId="0" hierarchy="9" level="1">
      <sharedItems count="4">
        <s v="DSAC"/>
        <s v="SIR"/>
        <s v="SNA"/>
        <s v="marché mutualisé" u="1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Measures].[Ancienneté facture en retard de 30 jours]" caption="Ancienneté facture en retard de 30 jours" numFmtId="0" hierarchy="83" level="32767"/>
    <cacheField name="[F_facture].[Fournisseur].[Fournisseur]" caption="Fournisseur" numFmtId="0" hierarchy="38" level="1">
      <sharedItems count="19">
        <s v="ADECCO FRANCE"/>
        <s v="AEROPORTS DE LYON SA"/>
        <s v="ATALIAN PROPRETE"/>
        <s v="AXIMA CONCEPT"/>
        <s v="DECA FRANCE &amp; Co"/>
        <s v="DESPS"/>
        <s v="ELIS"/>
        <s v="ELIS AUVERGNE"/>
        <s v="KYOCERA DOCUMENT SOLUTIONS FRA"/>
        <s v="MELEZE"/>
        <s v="ONET SECURITE SYSTEMES"/>
        <s v="ORONA"/>
        <s v="Régie exploitation aéroport St"/>
        <s v="SFR BUSINESS"/>
        <s v="SNEF"/>
        <s v="SOCLEAN SERVICES"/>
        <s v="STE EXPLOIT. AEROP. GRENOBLE S"/>
        <s v="TDF Télédiffusion de France"/>
        <s v="UGAP DIRECTION FINANCIERE ET C"/>
      </sharedItems>
    </cacheField>
    <cacheField name="[F_facture].[Numéro de marché].[Numéro de marché]" caption="Numéro de marché" numFmtId="0" hierarchy="40" level="1">
      <sharedItems containsSemiMixedTypes="0" containsString="0" containsNumber="1" containsInteger="1" minValue="500006512" maxValue="1200013401" count="22">
        <n v="500006661"/>
        <n v="1200009928"/>
        <n v="1200011139"/>
        <n v="1200012911"/>
        <n v="800002673"/>
        <n v="800003242"/>
        <n v="500007955"/>
        <n v="800002670"/>
        <n v="1200012701"/>
        <n v="1200011274"/>
        <n v="500006512"/>
        <n v="1200013401"/>
        <n v="500006525"/>
        <n v="1200011141"/>
        <n v="1200012800"/>
        <n v="1200012104"/>
        <n v="800003244"/>
        <n v="800003400"/>
        <n v="800002680"/>
        <n v="1200008800"/>
        <n v="1200012900"/>
        <n v="1200010596"/>
      </sharedItems>
      <extLst>
        <ext xmlns:x15="http://schemas.microsoft.com/office/spreadsheetml/2010/11/main" uri="{4F2E5C28-24EA-4eb8-9CBF-B6C8F9C3D259}">
          <x15:cachedUniqueNames>
            <x15:cachedUniqueName index="0" name="[F_facture].[Numéro de marché].&amp;[500006661]"/>
            <x15:cachedUniqueName index="1" name="[F_facture].[Numéro de marché].&amp;[1200009928]"/>
            <x15:cachedUniqueName index="2" name="[F_facture].[Numéro de marché].&amp;[1200011139]"/>
            <x15:cachedUniqueName index="3" name="[F_facture].[Numéro de marché].&amp;[1200012911]"/>
            <x15:cachedUniqueName index="4" name="[F_facture].[Numéro de marché].&amp;[800002673]"/>
            <x15:cachedUniqueName index="5" name="[F_facture].[Numéro de marché].&amp;[800003242]"/>
            <x15:cachedUniqueName index="6" name="[F_facture].[Numéro de marché].&amp;[500007955]"/>
            <x15:cachedUniqueName index="7" name="[F_facture].[Numéro de marché].&amp;[800002670]"/>
            <x15:cachedUniqueName index="8" name="[F_facture].[Numéro de marché].&amp;[1200012701]"/>
            <x15:cachedUniqueName index="9" name="[F_facture].[Numéro de marché].&amp;[1200011274]"/>
            <x15:cachedUniqueName index="10" name="[F_facture].[Numéro de marché].&amp;[500006512]"/>
            <x15:cachedUniqueName index="11" name="[F_facture].[Numéro de marché].&amp;[1200013401]"/>
            <x15:cachedUniqueName index="12" name="[F_facture].[Numéro de marché].&amp;[500006525]"/>
            <x15:cachedUniqueName index="13" name="[F_facture].[Numéro de marché].&amp;[1200011141]"/>
            <x15:cachedUniqueName index="14" name="[F_facture].[Numéro de marché].&amp;[1200012800]"/>
            <x15:cachedUniqueName index="15" name="[F_facture].[Numéro de marché].&amp;[1200012104]"/>
            <x15:cachedUniqueName index="16" name="[F_facture].[Numéro de marché].&amp;[800003244]"/>
            <x15:cachedUniqueName index="17" name="[F_facture].[Numéro de marché].&amp;[800003400]"/>
            <x15:cachedUniqueName index="18" name="[F_facture].[Numéro de marché].&amp;[800002680]"/>
            <x15:cachedUniqueName index="19" name="[F_facture].[Numéro de marché].&amp;[1200008800]"/>
            <x15:cachedUniqueName index="20" name="[F_facture].[Numéro de marché].&amp;[1200012900]"/>
            <x15:cachedUniqueName index="21" name="[F_facture].[Numéro de marché].&amp;[1200010596]"/>
          </x15:cachedUniqueNames>
        </ext>
      </extLst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6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5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2" memberValueDatatype="20" unbalanced="0">
      <fieldsUsage count="2">
        <fieldUsage x="-1"/>
        <fieldUsage x="4"/>
      </fieldsUsage>
    </cacheHierarchy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 oneField="1">
      <fieldsUsage count="1">
        <fieldUsage x="2"/>
      </fieldsUsage>
    </cacheHierarchy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2847223" backgroundQuery="1" createdVersion="8" refreshedVersion="8" minRefreshableVersion="3" recordCount="0" supportSubquery="1" supportAdvancedDrill="1" xr:uid="{3E96620C-C125-4ED9-8103-81FB99ECA9E4}">
  <cacheSource type="external" connectionId="6"/>
  <cacheFields count="15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Measures].[Montant non payé]" caption="Montant non payé" numFmtId="0" hierarchy="69" level="32767"/>
    <cacheField name="[Measures].[Montant payé TTC]" caption="Montant payé TTC" numFmtId="0" hierarchy="68" level="32767"/>
    <cacheField name="[D_marché].[Type de marché].[Type de marché]" caption="Type de marché" numFmtId="0" hierarchy="12" level="1">
      <sharedItems containsSemiMixedTypes="0" containsNonDate="0" containsString="0"/>
    </cacheField>
    <cacheField name="[Measures].[Nombre de factures]" caption="Nombre de factures" numFmtId="0" hierarchy="70" level="32767"/>
    <cacheField name="[Measures].[Nombre de factures payées]" caption="Nombre de factures payées" numFmtId="0" hierarchy="71" level="32767"/>
    <cacheField name="[Measures].[Nombre de factures en attentes]" caption="Nombre de factures en attentes" numFmtId="0" hierarchy="79" level="32767"/>
    <cacheField name="[Measures].[Montant facturé TTC]" caption="Montant facturé TTC" numFmtId="0" hierarchy="67" level="32767"/>
    <cacheField name="[Measures].[Delai_Moyen_Paiement]" caption="Delai_Moyen_Paiement" numFmtId="0" hierarchy="85" level="32767"/>
    <cacheField name="[D_marché].[Site].[Site]" caption="Site" numFmtId="0" hierarchy="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  <cacheField name="[Measures].[AE disponible]" caption="AE disponible" numFmtId="0" hierarchy="72" level="32767"/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11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13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12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9"/>
      </fieldsUsage>
    </cacheHierarchy>
    <cacheHierarchy uniqueName="[Measures].[Montant payé TTC]" caption="Montant payé TTC" measure="1" displayFolder="" measureGroup="D_marché" count="0" oneField="1">
      <fieldsUsage count="1">
        <fieldUsage x="4"/>
      </fieldsUsage>
    </cacheHierarchy>
    <cacheHierarchy uniqueName="[Measures].[Montant non payé]" caption="Montant non payé" measure="1" displayFolder="" measureGroup="D_marché" count="0" oneField="1">
      <fieldsUsage count="1">
        <fieldUsage x="3"/>
      </fieldsUsage>
    </cacheHierarchy>
    <cacheHierarchy uniqueName="[Measures].[Nombre de factures]" caption="Nombre de factures" measure="1" displayFolder="" measureGroup="D_marché" count="0" oneField="1">
      <fieldsUsage count="1">
        <fieldUsage x="6"/>
      </fieldsUsage>
    </cacheHierarchy>
    <cacheHierarchy uniqueName="[Measures].[Nombre de factures payées]" caption="Nombre de factures payées" measure="1" displayFolder="" measureGroup="D_marché" count="0" oneField="1">
      <fieldsUsage count="1">
        <fieldUsage x="7"/>
      </fieldsUsage>
    </cacheHierarchy>
    <cacheHierarchy uniqueName="[Measures].[AE disponible]" caption="AE disponible" measure="1" displayFolder="" measureGroup="D_marché" count="0" oneField="1">
      <fieldsUsage count="1">
        <fieldUsage x="14"/>
      </fieldsUsage>
    </cacheHierarchy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 oneField="1">
      <fieldsUsage count="1">
        <fieldUsage x="8"/>
      </fieldsUsage>
    </cacheHierarchy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 oneField="1">
      <fieldsUsage count="1">
        <fieldUsage x="10"/>
      </fieldsUsage>
    </cacheHierarchy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3194446" backgroundQuery="1" createdVersion="8" refreshedVersion="8" minRefreshableVersion="3" recordCount="0" supportSubquery="1" supportAdvancedDrill="1" xr:uid="{87015E9F-DDD7-4E22-ACFF-19B3264438B5}">
  <cacheSource type="external" connectionId="6"/>
  <cacheFields count="10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F_facture].[Date de réception (mois)].[Date de réception (mois)]" caption="Date de réception (mois)" numFmtId="0" hierarchy="54" level="1">
      <sharedItems count="12">
        <s v="janv"/>
        <s v="févr"/>
        <s v="mars"/>
        <s v="avr"/>
        <s v="mai"/>
        <s v="juin"/>
        <s v="juil"/>
        <s v="août"/>
        <s v="sept"/>
        <s v="oct"/>
        <s v="nov"/>
        <s v="déc"/>
      </sharedItems>
    </cacheField>
    <cacheField name="[Measures].[Nombre de factures en attentes]" caption="Nombre de factures en attentes" numFmtId="0" hierarchy="79" level="32767"/>
    <cacheField name="[F_facture].[Date de réception (année)].[Date de réception (année)]" caption="Date de réception (année)" numFmtId="0" hierarchy="52" level="1">
      <sharedItems count="4">
        <s v="2023"/>
        <s v="2024"/>
        <s v="2025"/>
        <s v="2026"/>
      </sharedItems>
    </cacheField>
    <cacheField name="[Measures].[Nombre de factures payées]" caption="Nombre de factures payées" numFmtId="0" hierarchy="71" level="32767"/>
    <cacheField name="[D_marché].[Site].[Site]" caption="Site" numFmtId="0" hierarchy="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7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9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8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2" memberValueDatatype="130" unbalanced="0">
      <fieldsUsage count="2">
        <fieldUsage x="-1"/>
        <fieldUsage x="5"/>
      </fieldsUsage>
    </cacheHierarchy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2" memberValueDatatype="130" unbalanced="0">
      <fieldsUsage count="2">
        <fieldUsage x="-1"/>
        <fieldUsage x="3"/>
      </fieldsUsage>
    </cacheHierarchy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 oneField="1">
      <fieldsUsage count="1">
        <fieldUsage x="6"/>
      </fieldsUsage>
    </cacheHierarchy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 oneField="1">
      <fieldsUsage count="1">
        <fieldUsage x="4"/>
      </fieldsUsage>
    </cacheHierarchy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3541669" backgroundQuery="1" createdVersion="8" refreshedVersion="8" minRefreshableVersion="3" recordCount="0" supportSubquery="1" supportAdvancedDrill="1" xr:uid="{B3EE7A62-D387-4DE8-96A7-756BF70A5D39}">
  <cacheSource type="external" connectionId="6"/>
  <cacheFields count="6">
    <cacheField name="[Measures].[Révisions sous 30 jours]" caption="Révisions sous 30 jours" numFmtId="0" hierarchy="80" level="32767"/>
    <cacheField name="[Measures].[Révisions entre 3 et 6 mois]" caption="Révisions entre 3 et 6 mois" numFmtId="0" hierarchy="81" level="32767"/>
    <cacheField name="[Measures].[Révisions entre 1 et 3 mois]" caption="Révisions entre 1 et 3 mois" numFmtId="0" hierarchy="82" level="32767"/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3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5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 oneField="1">
      <fieldsUsage count="1">
        <fieldUsage x="0"/>
      </fieldsUsage>
    </cacheHierarchy>
    <cacheHierarchy uniqueName="[Measures].[Révisions entre 3 et 6 mois]" caption="Révisions entre 3 et 6 mois" measure="1" displayFolder="" measureGroup="D_marché" count="0" oneField="1">
      <fieldsUsage count="1">
        <fieldUsage x="1"/>
      </fieldsUsage>
    </cacheHierarchy>
    <cacheHierarchy uniqueName="[Measures].[Révisions entre 1 et 3 mois]" caption="Révisions entre 1 et 3 mois" measure="1" displayFolder="" measureGroup="D_marché" count="0" oneField="1">
      <fieldsUsage count="1">
        <fieldUsage x="2"/>
      </fieldsUsage>
    </cacheHierarchy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4004631" backgroundQuery="1" createdVersion="8" refreshedVersion="8" minRefreshableVersion="3" recordCount="0" supportSubquery="1" supportAdvancedDrill="1" xr:uid="{2D2FB68E-56D8-4074-AE9B-6625E0258E19}">
  <cacheSource type="external" connectionId="6"/>
  <cacheFields count="7">
    <cacheField name="[F_facture].[Fournisseur].[Fournisseur]" caption="Fournisseur" numFmtId="0" hierarchy="38" level="1">
      <sharedItems count="251">
        <s v="ACCENTURE SAS"/>
        <s v="ACOFROID SAS"/>
        <s v="ACRO B.T.P"/>
        <s v="ACTECH"/>
        <s v="ACTION FROID ET CLIMATISATION"/>
        <s v="ADECCO FRANCE"/>
        <s v="AEROPORTS DE LYON MANAGEMENT E"/>
        <s v="AEROPORTS DE LYON SA"/>
        <s v="AFEO"/>
        <s v="AIFAITORAA CONCIPIO INGENIERIE"/>
        <s v="AINTER SERVICES"/>
        <s v="AIRBUS DEFENSE &amp; SPACE SAS"/>
        <s v="AKAJOULE"/>
        <s v="AKKODIS HIGH TECH SAS"/>
        <s v="AKKODIS I&amp;S SAS"/>
        <s v="AMOSSYS"/>
        <s v="APAVE INFRASTRUCTURES ET CONST"/>
        <s v="ARCHES ETUDES"/>
        <s v="ARSENAL FLUIDES"/>
        <s v="ARTAN"/>
        <s v="ARTELIA SAS"/>
        <s v="ASF"/>
        <s v="ASSO. UNIES CENTRE EST AVIATIO"/>
        <s v="ATALIAN MAINTENANCE &amp; ENERGY"/>
        <s v="ATALIAN PROPRETE"/>
        <s v="ATC FRANCE"/>
        <s v="ATMOSPHERES"/>
        <s v="ATOME"/>
        <s v="ATOS FRANCE"/>
        <s v="ATS CULLIGAN"/>
        <s v="Audio Vidéo Intégration"/>
        <s v="AUTOROUTE PARIS RHIN RHONE STE"/>
        <s v="AUTOROUTES DU SUD DE LA FRANCE"/>
        <s v="AVIACONSULT"/>
        <s v="AXIMA CONCEPT"/>
        <s v="BECHTLE DIRECT"/>
        <s v="BEYER PHOTOVOLTAIQUE"/>
        <s v="BM &amp; B SARL D'ARCHITECTURE"/>
        <s v="BOUYGUES TELECOM"/>
        <s v="BUMP"/>
        <s v="BUTTERFLY AERO TRAINING"/>
        <s v="C D S"/>
        <s v="Cabinet BOUCOMONT"/>
        <s v="CANAL PLUS"/>
        <s v="CAP INGELEC"/>
        <s v="CAPGEMINI ERD"/>
        <s v="CAPGEMINI TECHNOLOGY SERVICES"/>
        <s v="C'CLOT"/>
        <s v="CENTRE DEPART GESTION FONCT PU"/>
        <s v="CERBALLIANCE IDF OUEST"/>
        <s v="CHUBB FRANCE"/>
        <s v="CLAUGER"/>
        <s v="CLERMONT FERRANDAUVERGNE"/>
        <s v="CLIMAY"/>
        <s v="CM-CIC Factor"/>
        <s v="CODRA INGENERIE INFORMATIQUE"/>
        <s v="COMFORT"/>
        <s v="CORA CLERMONT FERRAND"/>
        <s v="CS GROUP - FRANCE"/>
        <s v="DE PLUS BELLE"/>
        <s v="DECA FRANCE &amp; Co"/>
        <s v="DEF - Detection electronique f"/>
        <s v="DEJBOX SERVICES"/>
        <s v="DEKRA INDUSTRIAL"/>
        <s v="DERICHEBOURG PROPRETE"/>
        <s v="DESPS"/>
        <s v="DEVAUX KATHIA"/>
        <s v="DEVOTEAM"/>
        <s v="DL OCEAN"/>
        <s v="DOME HYGIENE"/>
        <s v="DONETTI ET FILS"/>
        <s v="DUSOLIER CALBERSON SAS"/>
        <s v="DUTEURTRE"/>
        <s v="E2M"/>
        <s v="ECONOCOM PRODUCTS &amp; SOLUTIONS"/>
        <s v="EDF DIVISION ENTREPRISES"/>
        <s v="EDOM"/>
        <s v="EGIS AVIA"/>
        <s v="EIFFAGE CONSTRUCTION RHONE LOI"/>
        <s v="EIFFAGE ENERGIE SYSTEMES"/>
        <s v="EIFFAGE ENERGIE SYSTEMES - FON"/>
        <s v="EKWATEUR PRO"/>
        <s v="ELECTROCLASS"/>
        <s v="ELIS"/>
        <s v="ELIS AUVERGNE"/>
        <s v="EMI SERVICES"/>
        <s v="ENER-CO"/>
        <s v="ENGIE ENERGIE SERVICES"/>
        <s v="ENTREPRISE GUY CHALLANCIN"/>
        <s v="ENTREPRISES DIMITRIO FRERES"/>
        <s v="EOLYA"/>
        <s v="Espace Cuisine Diffusion"/>
        <s v="ETIC"/>
        <s v="EUROP ELEC AUDIOVISUEL"/>
        <s v="FINSECUR"/>
        <s v="FMDC DIAGNOSTICS"/>
        <s v="Fournisseur générique CPP"/>
        <s v="FREQUENTIS"/>
        <s v="GECAPE SUD"/>
        <s v="GEODIS D&amp;E VAL DE LOIRE OCEAN"/>
        <s v="GINGER CEBTP"/>
        <s v="GREEN STYLE"/>
        <s v="GROUPE GAMBA"/>
        <s v="HORIZON JARDIN"/>
        <s v="HOTU NUI INGENIERIE"/>
        <s v="HUGONNARD"/>
        <s v="HUMAN DESIGN GROUP"/>
        <s v="IDF MAINTENANCE SERVICE - IFMS"/>
        <s v="IDVERDE"/>
        <s v="ILE DE F4ANCE MAINTENANCE SERV"/>
        <s v="ILE DE FRANCE MAINTE SERVICE"/>
        <s v="IMMOBILIER CHAVANNE"/>
        <s v="INDRA NAVIA AS"/>
        <s v="INEO ENERGY &amp; SYSTEMS"/>
        <s v="INEO ES"/>
        <s v="INETUM"/>
        <s v="INTEGRAL SYSTEME"/>
        <s v="INTELEC"/>
        <s v="INTELLIWAN"/>
        <s v="ISAO"/>
        <s v="JOTRON AS"/>
        <s v="KYOCERA DOCUMENT SOLUTIONS FRA"/>
        <s v="LA POSTE"/>
        <s v="LA POSTE CSP2C NARBONNE"/>
        <s v="LABASTERE 31"/>
        <s v="LABSOFT"/>
        <s v="LASOTEL"/>
        <s v="LASOTEL SARL"/>
        <s v="L'ASSIETTE RESTAURANTS D'AEROP"/>
        <s v="Le Comptoir de la Bascule"/>
        <s v="LES CYCAS"/>
        <s v="LES INGENIEURS INDEPENDANTS DU"/>
        <s v="LF COMPANY"/>
        <s v="LGM"/>
        <s v="LORR ENR SARL"/>
        <s v="MACONNERIE DU CLUZEL"/>
        <s v="MAGELLIUM"/>
        <s v="MAINTENANCE TECHNIQUE OPTIMISE"/>
        <s v="MANERGY"/>
        <s v="MARSAL GENIE CLIMATIQUE"/>
        <s v="MELEZE"/>
        <s v="MENIP"/>
        <s v="METALLIANCE INDUSTRIE"/>
        <s v="MLA ENERGY - SARL"/>
        <s v="MLA INDUSTRIE"/>
        <s v="MOBILIS"/>
        <s v="MP LYON SUD"/>
        <s v="NAEVA"/>
        <s v="NAMIXIS - SSICOOR"/>
        <s v="NET SOL EXPANSION"/>
        <s v="NETIDUS"/>
        <s v="NEWCLIM"/>
        <s v="NEWREST RESTAURATION"/>
        <s v="NXO FRANCE"/>
        <s v="OCTO TECHNOLOGY"/>
        <s v="Olivier PALMADE"/>
        <s v="ON X SA"/>
        <s v="ONET SECURITE SYSTEMES"/>
        <s v="ON-X"/>
        <s v="OPSIA AVIATION"/>
        <s v="ORANGE"/>
        <s v="ORONA"/>
        <s v="OTEIS"/>
        <s v="OTIS"/>
        <s v="P M M"/>
        <s v="PACK CREATION"/>
        <s v="PASTOR RENOVATION"/>
        <s v="PCING (Pole de Conseils et d'I"/>
        <s v="PETIT"/>
        <s v="PIPET LAURENT"/>
        <s v="POLLEN"/>
        <s v="PRECEPT MEDIA"/>
        <s v="PRENAX SAS"/>
        <s v="PRIMEO ENERGIE GRANDS COMPTES"/>
        <s v="PRIMO CONSTRUCTION"/>
        <s v="PRO SERVICES ENVIRONNEMENT"/>
        <s v="PROBAT LYON"/>
        <s v="PUSCEDDU DAVID"/>
        <s v="PUSCUDDU DAVID"/>
        <s v="QAPA STAFFING"/>
        <s v="QUALI ELEC"/>
        <s v="QUALICONSULT"/>
        <s v="RA SECURITE"/>
        <s v="RANDSTAD DIGITAL FRANCE"/>
        <s v="RECORD PORTES AUTOMATIQUES"/>
        <s v="Régie exploitation aéroport St"/>
        <s v="REMEDY IT EXPERTISE BV"/>
        <s v="RENAUDIN Hélène"/>
        <s v="RIBEIRO ENTREPRISE GENERALE"/>
        <s v="RICHER SEBASTIEN"/>
        <s v="ROMAIN ISOLATION"/>
        <s v="RPG"/>
        <s v="S N 3 I"/>
        <s v="S.I.I STE INFORMATIQUE INDUSTR"/>
        <s v="SARL ECUS"/>
        <s v="SAS INFRA-TECH"/>
        <s v="SCASSI"/>
        <s v="SDMO INDUSTRIES"/>
        <s v="SFR BUSINESS"/>
        <s v="SHELL FRANCE"/>
        <s v="SIB ETUDES"/>
        <s v="SIEMENS S.A.S."/>
        <s v="SII"/>
        <s v="SINTEGRA SARL"/>
        <s v="SNEF"/>
        <s v="SOCIETE A.LEGROS ET CIE"/>
        <s v="SOCIETE-MISSENARD QUINT B"/>
        <s v="SOCLEAN SERVICES"/>
        <s v="SOCOTEC IMMOBILIER DURABLE"/>
        <s v="SOCOTEC POLYNESIE"/>
        <s v="SODICLER"/>
        <s v="SOGEDAS"/>
        <s v="SOGETREL"/>
        <s v="SOGNO"/>
        <s v="SOPRA STERIA GROUP"/>
        <s v="SOPRA STERIA I2S"/>
        <s v="SOS PIZZAS"/>
        <s v="SOVASOLEIL"/>
        <s v="SPIE FACILITIES"/>
        <s v="STAFFMATCH FRANCE 16"/>
        <s v="STE EXPLOIT. AEROP. GRENOBLE S"/>
        <s v="STE EXPLOIT. AEROPORT ANNECY M"/>
        <s v="SUEZ RV OSIS SUD EST"/>
        <s v="SUPER U SAS STEGEDIS"/>
        <s v="SYLEC"/>
        <s v="TARVEL"/>
        <s v="TDF GROUPE FRANCE TELECOM"/>
        <s v="TDF Télédiffusion de France"/>
        <s v="TEAMSOL"/>
        <s v="TECHN EAU 38"/>
        <s v="TEIC SARL"/>
        <s v="TELEM"/>
        <s v="TEMSYS"/>
        <s v="TENBO CONSTRUCTION"/>
        <s v="TENBO MENUISERIE"/>
        <s v="TERIDEAL TARVEL"/>
        <s v="TERRA LYON"/>
        <s v="THALES AVS FRANCE SAS"/>
        <s v="THALES CYBER SOLUTIONS SAS"/>
        <s v="THALES EDISOFT Portugal SA"/>
        <s v="THALES LAS FRANCE SAS"/>
        <s v="THALES ROMANIA"/>
        <s v="THALES SERVICES NUMERIQUES SAS"/>
        <s v="TK ELEVATOR FRANCE"/>
        <s v="TOTALENERGIES ELECTRICITE ET G"/>
        <s v="TOTALENERGIES MARKETING FRANCE"/>
        <s v="TRATTORIA ET CIE"/>
        <s v="UBIQUS"/>
        <s v="UFA Inc"/>
        <s v="UGAP DIRECTION FINANCIERE ET C"/>
        <s v="VEOLIA PROPRETE ONYX ARA EST"/>
      </sharedItems>
    </cacheField>
    <cacheField name="[Measures].[Montant non payé]" caption="Montant non payé" numFmtId="0" hierarchy="69" level="32767"/>
    <cacheField name="[D_marché].[Site].[Site]" caption="Site" numFmtId="0" hierarchy="9" level="1">
      <sharedItems count="4">
        <s v="DSAC"/>
        <s v="SIR"/>
        <s v="SNA"/>
        <s v="SE48" u="1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unt="3">
        <s v="SE18"/>
        <s v="SE33"/>
        <s v="SE53"/>
      </sharedItems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4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6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5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0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 oneField="1">
      <fieldsUsage count="1">
        <fieldUsage x="1"/>
      </fieldsUsage>
    </cacheHierarchy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4351854" backgroundQuery="1" createdVersion="8" refreshedVersion="8" minRefreshableVersion="3" recordCount="0" supportSubquery="1" supportAdvancedDrill="1" xr:uid="{F4243B89-566A-4CD0-B5D0-59DFAF44553D}">
  <cacheSource type="external" connectionId="6"/>
  <cacheFields count="6">
    <cacheField name="[D_marché].[Statut marché].[Statut marché]" caption="Statut marché" numFmtId="0" hierarchy="10" level="1">
      <sharedItems containsSemiMixedTypes="0" containsNonDate="0" containsString="0"/>
    </cacheField>
    <cacheField name="[Measures].[Nombre de factures en attentes]" caption="Nombre de factures en attentes" numFmtId="0" hierarchy="79" level="32767"/>
    <cacheField name="[D_marché].[Type de marché].[Type de marché]" caption="Type de marché" numFmtId="0" hierarchy="12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unt="3">
        <s v="SE18"/>
        <s v="SE33"/>
        <s v="SE53"/>
      </sharedItems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3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5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 oneField="1">
      <fieldsUsage count="1">
        <fieldUsage x="1"/>
      </fieldsUsage>
    </cacheHierarchy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4699077" backgroundQuery="1" createdVersion="8" refreshedVersion="8" minRefreshableVersion="3" recordCount="0" supportSubquery="1" supportAdvancedDrill="1" xr:uid="{CEE0D6A0-A482-43FE-9C5B-66E624194867}">
  <cacheSource type="external" connectionId="6"/>
  <cacheFields count="9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Measures].[Nombre de factures payées]" caption="Nombre de factures payées" numFmtId="0" hierarchy="71" level="32767"/>
    <cacheField name="[F_facture].[Date statut rapproché (mois)].[Date statut rapproché (mois)]" caption="Date statut rapproché (mois)" numFmtId="0" hierarchy="51" level="1">
      <sharedItems count="12">
        <s v="janv"/>
        <s v="févr"/>
        <s v="mars"/>
        <s v="avr"/>
        <s v="mai"/>
        <s v="juin"/>
        <s v="juil"/>
        <s v="août"/>
        <s v="sept"/>
        <s v="oct"/>
        <s v="nov"/>
        <s v="déc"/>
      </sharedItems>
    </cacheField>
    <cacheField name="[F_facture].[Date statut rapproché (année)].[Date statut rapproché (année)]" caption="Date statut rapproché (année)" numFmtId="0" hierarchy="49" level="1">
      <sharedItems count="4">
        <s v="2023"/>
        <s v="2024"/>
        <s v="2025"/>
        <s v="2026"/>
      </sharedItems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8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7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2" memberValueDatatype="130" unbalanced="0">
      <fieldsUsage count="2">
        <fieldUsage x="-1"/>
        <fieldUsage x="6"/>
      </fieldsUsage>
    </cacheHierarchy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2" memberValueDatatype="130" unbalanced="0">
      <fieldsUsage count="2">
        <fieldUsage x="-1"/>
        <fieldUsage x="5"/>
      </fieldsUsage>
    </cacheHierarchy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 oneField="1">
      <fieldsUsage count="1">
        <fieldUsage x="4"/>
      </fieldsUsage>
    </cacheHierarchy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5162039" backgroundQuery="1" createdVersion="8" refreshedVersion="8" minRefreshableVersion="3" recordCount="0" supportSubquery="1" supportAdvancedDrill="1" xr:uid="{F49556D1-59E8-4D43-B68B-7BC6CE6190F9}">
  <cacheSource type="external" connectionId="6"/>
  <cacheFields count="5">
    <cacheField name="[Measures].[Date min factures]" caption="Date min factures" numFmtId="0" hierarchy="77" level="32767"/>
    <cacheField name="[Measures].[Date max factures]" caption="Date max factures" numFmtId="0" hierarchy="78" level="32767"/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2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4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 oneField="1">
      <fieldsUsage count="1">
        <fieldUsage x="0"/>
      </fieldsUsage>
    </cacheHierarchy>
    <cacheHierarchy uniqueName="[Measures].[Date max factures]" caption="Date max factures" measure="1" displayFolder="" measureGroup="D_marché" count="0" oneField="1">
      <fieldsUsage count="1">
        <fieldUsage x="1"/>
      </fieldsUsage>
    </cacheHierarchy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5509263" backgroundQuery="1" createdVersion="8" refreshedVersion="8" minRefreshableVersion="3" recordCount="0" supportSubquery="1" supportAdvancedDrill="1" xr:uid="{CE2321F8-F46C-4EBC-936C-C07604C0AD02}">
  <cacheSource type="external" connectionId="6"/>
  <cacheFields count="7">
    <cacheField name="[D_marché].[Site].[Site]" caption="Site" numFmtId="0" hierarchy="9" level="1">
      <sharedItems count="4">
        <s v="DSAC"/>
        <s v="SIR"/>
        <s v="SNA"/>
        <s v="marché mutualisé" u="1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Measures].[Ancienneté facture en retard de 30 jours]" caption="Ancienneté facture en retard de 30 jours" numFmtId="0" hierarchy="83" level="32767"/>
    <cacheField name="[F_facture].[Service exécutant].[Service exécutant]" caption="Service exécutant" numFmtId="0" hierarchy="32" level="1">
      <sharedItems containsSemiMixedTypes="0" containsNonDate="0" containsString="0"/>
    </cacheField>
    <cacheField name="[F_facture].[Fournisseur].[Fournisseur]" caption="Fournisseur" numFmtId="0" hierarchy="38" level="1">
      <sharedItems count="20">
        <s v="ADECCO FRANCE"/>
        <s v="AEROPORTS DE LYON SA"/>
        <s v="ATALIAN PROPRETE"/>
        <s v="AXIMA CONCEPT"/>
        <s v="DECA FRANCE &amp; Co"/>
        <s v="DESPS"/>
        <s v="ELIS"/>
        <s v="ELIS AUVERGNE"/>
        <s v="KYOCERA DOCUMENT SOLUTIONS FRA"/>
        <s v="MELEZE"/>
        <s v="MLA INDUSTRIE"/>
        <s v="ONET SECURITE SYSTEMES"/>
        <s v="ORONA"/>
        <s v="Régie exploitation aéroport St"/>
        <s v="SFR BUSINESS"/>
        <s v="SNEF"/>
        <s v="SOCLEAN SERVICES"/>
        <s v="STE EXPLOIT. AEROP. GRENOBLE S"/>
        <s v="TDF Télédiffusion de France"/>
        <s v="UGAP DIRECTION FINANCIERE ET C"/>
      </sharedItems>
    </cacheField>
    <cacheField name="[Measures].[Délai factures 25 à 29 jours]" caption="Délai factures 25 à 29 jours" numFmtId="0" hierarchy="90" level="32767"/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6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 oneField="1">
      <fieldsUsage count="1">
        <fieldUsage x="2"/>
      </fieldsUsage>
    </cacheHierarchy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 oneField="1">
      <fieldsUsage count="1">
        <fieldUsage x="5"/>
      </fieldsUsage>
    </cacheHierarchy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5856479" backgroundQuery="1" createdVersion="8" refreshedVersion="8" minRefreshableVersion="3" recordCount="0" supportSubquery="1" supportAdvancedDrill="1" xr:uid="{D0D19FE1-FA44-4D89-B3C0-23E0B3F2A627}">
  <cacheSource type="external" connectionId="6"/>
  <cacheFields count="10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F_facture].[Date de réception (mois)].[Date de réception (mois)]" caption="Date de réception (mois)" numFmtId="0" hierarchy="54" level="1">
      <sharedItems count="12">
        <s v="janv"/>
        <s v="févr"/>
        <s v="mars"/>
        <s v="avr"/>
        <s v="mai"/>
        <s v="juin"/>
        <s v="juil"/>
        <s v="août"/>
        <s v="sept"/>
        <s v="oct"/>
        <s v="nov"/>
        <s v="déc"/>
      </sharedItems>
    </cacheField>
    <cacheField name="[Measures].[Delai_Moyen_Paiement]" caption="Delai_Moyen_Paiement" numFmtId="0" hierarchy="85" level="32767"/>
    <cacheField name="[Measures].[Nombre de factures]" caption="Nombre de factures" numFmtId="0" hierarchy="70" level="32767"/>
    <cacheField name="[F_facture].[Date de réception (année)].[Date de réception (année)]" caption="Date de réception (année)" numFmtId="0" hierarchy="52" level="1">
      <sharedItems count="4">
        <s v="2023"/>
        <s v="2024"/>
        <s v="2025"/>
        <s v="2026"/>
      </sharedItems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9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8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2" memberValueDatatype="130" unbalanced="0">
      <fieldsUsage count="2">
        <fieldUsage x="-1"/>
        <fieldUsage x="7"/>
      </fieldsUsage>
    </cacheHierarchy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2" memberValueDatatype="130" unbalanced="0">
      <fieldsUsage count="2">
        <fieldUsage x="-1"/>
        <fieldUsage x="4"/>
      </fieldsUsage>
    </cacheHierarchy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 oneField="1">
      <fieldsUsage count="1">
        <fieldUsage x="6"/>
      </fieldsUsage>
    </cacheHierarchy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 oneField="1">
      <fieldsUsage count="1">
        <fieldUsage x="5"/>
      </fieldsUsage>
    </cacheHierarchy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6203702" backgroundQuery="1" createdVersion="8" refreshedVersion="8" minRefreshableVersion="3" recordCount="0" supportSubquery="1" supportAdvancedDrill="1" xr:uid="{01C0D406-2A5F-450D-B161-0E2DF866E0C6}">
  <cacheSource type="external" connectionId="6"/>
  <cacheFields count="10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F_facture].[Date de réception (mois)].[Date de réception (mois)]" caption="Date de réception (mois)" numFmtId="0" hierarchy="54" level="1">
      <sharedItems count="12">
        <s v="janv"/>
        <s v="févr"/>
        <s v="mars"/>
        <s v="avr"/>
        <s v="mai"/>
        <s v="juin"/>
        <s v="juil"/>
        <s v="août"/>
        <s v="sept"/>
        <s v="oct"/>
        <s v="nov"/>
        <s v="déc"/>
      </sharedItems>
    </cacheField>
    <cacheField name="[Measures].[Delai_Moyen_Paiement]" caption="Delai_Moyen_Paiement" numFmtId="0" hierarchy="85" level="32767"/>
    <cacheField name="[F_facture].[Date de réception (année)].[Date de réception (année)]" caption="Date de réception (année)" numFmtId="0" hierarchy="52" level="1">
      <sharedItems count="4">
        <s v="2023"/>
        <s v="2024"/>
        <s v="2025"/>
        <s v="2026"/>
      </sharedItems>
    </cacheField>
    <cacheField name="[Measures].[Nombre de factures]" caption="Nombre de factures" numFmtId="0" hierarchy="70" level="32767"/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9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8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2" memberValueDatatype="130" unbalanced="0">
      <fieldsUsage count="2">
        <fieldUsage x="-1"/>
        <fieldUsage x="6"/>
      </fieldsUsage>
    </cacheHierarchy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2" memberValueDatatype="130" unbalanced="0">
      <fieldsUsage count="2">
        <fieldUsage x="-1"/>
        <fieldUsage x="4"/>
      </fieldsUsage>
    </cacheHierarchy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 oneField="1">
      <fieldsUsage count="1">
        <fieldUsage x="7"/>
      </fieldsUsage>
    </cacheHierarchy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 oneField="1">
      <fieldsUsage count="1">
        <fieldUsage x="5"/>
      </fieldsUsage>
    </cacheHierarchy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6666664" backgroundQuery="1" createdVersion="8" refreshedVersion="8" minRefreshableVersion="3" recordCount="0" supportSubquery="1" supportAdvancedDrill="1" xr:uid="{E8234FD7-B0CB-431A-9969-49BF8A22F6A6}">
  <cacheSource type="external" connectionId="6"/>
  <cacheFields count="5">
    <cacheField name="[Measures].[Date min factures]" caption="Date min factures" numFmtId="0" hierarchy="77" level="32767"/>
    <cacheField name="[Measures].[Date max factures]" caption="Date max factures" numFmtId="0" hierarchy="78" level="32767"/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2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4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 oneField="1">
      <fieldsUsage count="1">
        <fieldUsage x="0"/>
      </fieldsUsage>
    </cacheHierarchy>
    <cacheHierarchy uniqueName="[Measures].[Date max factures]" caption="Date max factures" measure="1" displayFolder="" measureGroup="D_marché" count="0" oneField="1">
      <fieldsUsage count="1">
        <fieldUsage x="1"/>
      </fieldsUsage>
    </cacheHierarchy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7013887" backgroundQuery="1" createdVersion="8" refreshedVersion="8" minRefreshableVersion="3" recordCount="0" supportSubquery="1" supportAdvancedDrill="1" xr:uid="{781CF0E3-6AAC-483A-A17D-61DEFBE05E31}">
  <cacheSource type="external" connectionId="6"/>
  <cacheFields count="8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Measures].[Montant facturé TTC]" caption="Montant facturé TTC" numFmtId="0" hierarchy="67" level="32767"/>
    <cacheField name="[D_marché].[Site].[Site]" caption="Site" numFmtId="0" hierarchy="9" level="1">
      <sharedItems count="5">
        <s v="DSAC"/>
        <s v="SE48"/>
        <s v="SIR"/>
        <s v="SNA"/>
        <s v="marché mutualisé" u="1"/>
      </sharedItems>
    </cacheField>
    <cacheField name="[Measures].[AE disponible]" caption="AE disponible" numFmtId="0" hierarchy="72" level="32767"/>
    <cacheField name="[F_facture].[Service exécutant].[Service exécutant]" caption="Service exécutant" numFmtId="0" hierarchy="32" level="1">
      <sharedItems count="3">
        <s v="SE18"/>
        <s v="SE33"/>
        <s v="SE53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6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7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5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 oneField="1">
      <fieldsUsage count="1">
        <fieldUsage x="2"/>
      </fieldsUsage>
    </cacheHierarchy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 oneField="1">
      <fieldsUsage count="1">
        <fieldUsage x="4"/>
      </fieldsUsage>
    </cacheHierarchy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7476849" backgroundQuery="1" createdVersion="8" refreshedVersion="8" minRefreshableVersion="3" recordCount="0" supportSubquery="1" supportAdvancedDrill="1" xr:uid="{8D9DB728-E7B5-42D9-B588-8EB7DDE71298}">
  <cacheSource type="external" connectionId="6"/>
  <cacheFields count="7">
    <cacheField name="[Measures].[Montant payé TTC]" caption="Montant payé TTC" numFmtId="0" hierarchy="68" level="32767"/>
    <cacheField name="[D_marché].[Nom marché enrichit].[Nom marché enrichit]" caption="Nom marché enrichit" numFmtId="0" hierarchy="29" level="1">
      <sharedItems containsBlank="1" count="115">
        <s v="300013352 | DEF - Detection electronique f"/>
        <s v="300015792 | C'CLOT"/>
        <s v="300015793 | C'CLOT"/>
        <s v="300016295 | NEWCLIM"/>
        <s v="300016296 | TENBO CONSTRUCTION"/>
        <s v="500004723 | INEO ENERGY &amp; SYSTEMS"/>
        <s v="500007964 | APAVE INFRASTRUCTURES ET CONST"/>
        <s v="700005151 | FRANCE PROTECTION FOUDRE"/>
        <s v="700005152 | EIFFAGE ENERGIE SYSTEMES"/>
        <s v="700005153 | DONETTI ET FILS"/>
        <s v="700005154 | ACTION FROID ET CLIMATISATION"/>
        <s v="800003420 | ARCHES ETUDES"/>
        <s v="300015455 | QUALICONSULT" u="1"/>
        <s v="700005470 | ISOLA RHONE-ALPES" u="1"/>
        <s v="300015154 | SOCOTEC REUNION" u="1"/>
        <s v="1200005282 | LA POSTE" u="1"/>
        <s v="1200005364 | TDF GPE France TELECOM" u="1"/>
        <s v="1200008648 | CANAL +" u="1"/>
        <s v="1200009111 | TECHNEAU 38" u="1"/>
        <s v="1200009671 | SPIE FACILITIES" u="1"/>
        <s v="1200009928 | ADL AEROPORTS DE LYON" u="1"/>
        <s v="1200009936 | REGIE D EXPLOITATION AEROPORT DE SAINT ETIENNE" u="1"/>
        <s v="1200010666 | Monsieur Richer sébastien" u="1"/>
        <s v="1200010931 | LF COMPANY" u="1"/>
        <s v="1200010970 | SEACFA CLERMONT FERRANT" u="1"/>
        <s v="1200011054 | SEACFA CLERMONT FERRANT" u="1"/>
        <s v="1200011083 | ADL LYON ST EX SNA" u="1"/>
        <s v="1200011090 | ATC France" u="1"/>
        <s v="1200011141 | ORONA" u="1"/>
        <s v="1200011142 | ORONA" u="1"/>
        <s v="1200011274 | ELIS" u="1"/>
        <s v="1200011297 | RA SECURITE" u="1"/>
        <s v="1200011385 | UGAP" u="1"/>
        <s v="1200011394 | FINSECUR" u="1"/>
        <s v="1200011431 | VEOLIA" u="1"/>
        <s v="1200011432 | AFEO" u="1"/>
        <s v="1200011577 | AFEO" u="1"/>
        <s v="1200011591 | DEF" u="1"/>
        <s v="1200011754 | ELECTROCLASS 2 visites par an sir ce" u="1"/>
        <s v="1200011763 | SEACFA" u="1"/>
        <s v="1200011764 | PROSERVICES ENVIRONNEMENT" u="1"/>
        <s v="1200011820 | RECORD PORTES AUTOMATIQUES" u="1"/>
        <s v="1200011926 | SARP OSIS" u="1"/>
        <s v="1200012002 | ACTECH" u="1"/>
        <s v="1200012201 | SDMO INDUSTRIES" u="1"/>
        <s v="1200012210 | AFEO" u="1"/>
        <s v="1200012220 | ADL LYON" u="1"/>
        <s v="1200012221 | ADL LYON AEROPORT LYON SAINT EXUPERY" u="1"/>
        <s v="1200012255 | FINSECUR" u="1"/>
        <s v="1200012270 | IFMS" u="1"/>
        <s v="1200012308 | CULLIGAN" u="1"/>
        <s v="1200012334 | SEACFA CLERMONT FERRANT" u="1"/>
        <s v="1200012362 | new clim SITE BTA DSAC-CE" u="1"/>
        <s v="1200012397 | OTIS" u="1"/>
        <s v="1200012398 | OTIS" u="1"/>
        <s v="1200012400 | TECHN EAU 38" u="1"/>
        <s v="1200012530 | SPIE FACILITIES" u="1"/>
        <s v="1200012540 | Richer sébastien" u="1"/>
        <s v="1200012700 | ACTECH" u="1"/>
        <s v="1200012701 | ELIS" u="1"/>
        <s v="1200012797 | AFEO" u="1"/>
        <s v="1200012799 | ROBLOT PLOMBERIE GENERALE" u="1"/>
        <s v="1200012800 | REGIE EXPL. AERO. ST ETIENNE" u="1"/>
        <s v="1200012813 | LA POSTE AFFRANCHIGO FORFAIT DSAC-CE" u="1"/>
        <s v="1200012848 | SN3I" u="1"/>
        <s v="1200012900 | TDF GPE France TELECOM" u="1"/>
        <s v="1200012930 | ADL" u="1"/>
        <s v="1200012937 | MP LYON SUD" u="1"/>
        <s v="1200013111 | AUDIO VIDEO INTEGRATION" u="1"/>
        <s v="1200013146 | NAEVA (Elise)" u="1"/>
        <s v="1200013295 | NEW CLIM" u="1"/>
        <s v="1200013345 | ACTECH" u="1"/>
        <s v="1200013374 | SEACFA" u="1"/>
        <s v="1200013400 | MELEZE" u="1"/>
        <s v="1200013401 | MELEZE" u="1"/>
        <s v="1200013403 | MELEZE" u="1"/>
        <s v="1200013409 | EUROP ELEC AUDIOVISUEL" u="1"/>
        <s v="1200013488 | ATS CULLIGAN" u="1"/>
        <s v="1200013572 | ROBLOT PLOMBERIE GENERALE" u="1"/>
        <s v="1200013577 | ECUS" u="1"/>
        <s v="1200013692 | PUSCEDDU DAVID" u="1"/>
        <s v="1200013851 | FINSECUR" u="1"/>
        <s v="300011880 | NAMIXIS - SSICOOR" u="1"/>
        <s v="500006662 | ADECCO FRANCE" u="1"/>
        <s v="500007462 | UBIQUS" u="1"/>
        <s v="500008054 | STAFFMATCH FRANCE 16" u="1"/>
        <s v="800002281 | TERIDEAL TARVEL" u="1"/>
        <s v="800002282 | TARVEL" u="1"/>
        <s v="800002283 | TARVEL" u="1"/>
        <s v="800002284 | HORIZON JARDIN" u="1"/>
        <s v="800002285 | HORIZON JARDIN" u="1"/>
        <s v="800002340 | SA NEW CLIM" u="1"/>
        <s v="800002351 | MISSENARD" u="1"/>
        <s v="800002450 | ATALIAN MAINTENANCE &amp; ENERGY" u="1"/>
        <s v="800002670 | DERICHEBOURG" u="1"/>
        <s v="800002671 | ENTREPRISE GUY CHALLANCIN" u="1"/>
        <s v="800002672 | DERICHEBOURG" u="1"/>
        <s v="800002673 | ATALIAN PROPRETE" u="1"/>
        <s v="800002674 | NETIDUS" u="1"/>
        <s v="800002675 | NETIDUS" u="1"/>
        <s v="800002677 | NETIDUS" u="1"/>
        <s v="800002680 | SOCLEAN SERVICES" u="1"/>
        <s v="800003160 | AINTER SERVICES LOT 1" u="1"/>
        <s v="800003161 | TERIDEAL TARVEL" u="1"/>
        <s v="800003162 | ID VERDE" u="1"/>
        <s v="800003163 | TERIDEAL TARVEL" u="1"/>
        <s v="800003165 | GREEN STYLE" u="1"/>
        <s v="800003166 | TERIDEAL TARVEL" u="1"/>
        <s v="800003240 | SNEF" u="1"/>
        <s v="800003241 | ENGIE" u="1"/>
        <s v="800003242 | AXIMA" u="1"/>
        <s v="800003244 | SNEF" u="1"/>
        <s v="800003245 | EOLYA" u="1"/>
        <s v="800003400 | SNEF" u="1"/>
        <m u="1"/>
      </sharedItems>
    </cacheField>
    <cacheField name="[F_facture].[Fournisseur].[Fournisseur]" caption="Fournisseur" numFmtId="0" hierarchy="38" level="1">
      <sharedItems count="172">
        <s v="DEF - Detection electronique f"/>
        <s v="C'CLOT"/>
        <s v="RIBEIRO ENTREPRISE GENERALE"/>
        <s v="NEWCLIM"/>
        <s v="TEIC SARL"/>
        <s v="ARTAN"/>
        <s v="EMI SERVICES"/>
        <s v="TEAMSOL"/>
        <s v="TENBO CONSTRUCTION"/>
        <s v="TENBO MENUISERIE"/>
        <s v="INEO ENERGY &amp; SYSTEMS"/>
        <s v="INEO ES"/>
        <s v="APAVE INFRASTRUCTURES ET CONST"/>
        <s v="FRANCE PROTECTION FOUDRE"/>
        <s v="EIFFAGE CONSTRUCTION RHONE LOI"/>
        <s v="EIFFAGE ENERGIE SYSTEMES"/>
        <s v="ENER-CO"/>
        <s v="DONETTI ET FILS"/>
        <s v="ROMAIN ISOLATION"/>
        <s v="ACTION FROID ET CLIMATISATION"/>
        <s v="ARCHES ETUDES"/>
        <s v="QUALICONSULT" u="1"/>
        <s v="ISOLA RHONE-ALPES" u="1"/>
        <s v="LA POSTE CSP2C NARBONNE" u="1"/>
        <s v="TDF Télédiffusion de France" u="1"/>
        <s v="CANAL PLUS" u="1"/>
        <s v="TECHN EAU 38" u="1"/>
        <s v="SPIE FACILITIES" u="1"/>
        <s v="AEROPORTS DE LYON SA" u="1"/>
        <s v="Régie exploitation aéroport St" u="1"/>
        <s v="RICHER SEBASTIEN" u="1"/>
        <s v="LF COMPANY" u="1"/>
        <s v="SYLEC" u="1"/>
        <s v="CLERMONT FERRANDAUVERGNE" u="1"/>
        <s v="ATC FRANCE" u="1"/>
        <s v="ORONA" u="1"/>
        <s v="ELIS AUVERGNE" u="1"/>
        <s v="RA SECURITE" u="1"/>
        <s v="UGAP DIRECTION FINANCIERE ET C" u="1"/>
        <s v="FINSECUR" u="1"/>
        <s v="VEOLIA PROPRETE ONYX ARA EST" u="1"/>
        <s v="AFEO" u="1"/>
        <s v="ELECTROCLASS" u="1"/>
        <s v="PRO SERVICES ENVIRONNEMENT" u="1"/>
        <s v="RECORD PORTES AUTOMATIQUES" u="1"/>
        <s v="SUEZ RV OSIS SUD EST" u="1"/>
        <s v="ACTECH" u="1"/>
        <s v="SDMO INDUSTRIES" u="1"/>
        <s v="IDF MAINTENANCE SERVICE - IFMS" u="1"/>
        <s v="ILE DE F4ANCE MAINTENANCE SERV" u="1"/>
        <s v="ILE DE FRANCE MAINTE SERVICE" u="1"/>
        <s v="ATS CULLIGAN" u="1"/>
        <s v="OTIS" u="1"/>
        <s v="ELIS" u="1"/>
        <s v="RPG" u="1"/>
        <s v="LA POSTE" u="1"/>
        <s v="S N 3 I" u="1"/>
        <s v="TDF GROUPE FRANCE TELECOM" u="1"/>
        <s v="MP LYON SUD" u="1"/>
        <s v="Audio Vidéo Intégration" u="1"/>
        <s v="NAEVA" u="1"/>
        <s v="MELEZE" u="1"/>
        <s v="EUROP ELEC AUDIOVISUEL" u="1"/>
        <s v="SARL ECUS" u="1"/>
        <s v="PUSCEDDU DAVID" u="1"/>
        <s v="NAMIXIS - SSICOOR" u="1"/>
        <s v="ADECCO FRANCE" u="1"/>
        <s v="QAPA STAFFING" u="1"/>
        <s v="UBIQUS" u="1"/>
        <s v="STAFFMATCH FRANCE 16" u="1"/>
        <s v="TARVEL" u="1"/>
        <s v="TERIDEAL TARVEL" u="1"/>
        <s v="HORIZON JARDIN" u="1"/>
        <s v="SOCIETE-MISSENARD QUINT B" u="1"/>
        <s v="ATALIAN MAINTENANCE &amp; ENERGY" u="1"/>
        <s v="MAINTENANCE TECHNIQUE OPTIMISE" u="1"/>
        <s v="DERICHEBOURG PROPRETE" u="1"/>
        <s v="DESPS" u="1"/>
        <s v="ENTREPRISE GUY CHALLANCIN" u="1"/>
        <s v="ATALIAN PROPRETE" u="1"/>
        <s v="NETIDUS" u="1"/>
        <s v="SOCLEAN SERVICES" u="1"/>
        <s v="AINTER SERVICES" u="1"/>
        <s v="IDVERDE" u="1"/>
        <s v="GREEN STYLE" u="1"/>
        <s v="SNEF" u="1"/>
        <s v="ENGIE ENERGIE SERVICES" u="1"/>
        <s v="AXIMA CONCEPT" u="1"/>
        <s v="EOLYA" u="1"/>
        <s v="ACOFROID SAS" u="1"/>
        <s v="AEROPORTS DE LYON MANAGEMENT E" u="1"/>
        <s v="ARSENAL FLUIDES" u="1"/>
        <s v="ASF" u="1"/>
        <s v="ASSO. UNIES CENTRE EST AVIATIO" u="1"/>
        <s v="AUTOROUTE PARIS RHIN RHONE STE" u="1"/>
        <s v="AUTOROUTES DU SUD DE LA FRANCE" u="1"/>
        <s v="BOUYGUES TELECOM" u="1"/>
        <s v="BUMP" u="1"/>
        <s v="BUTTERFLY AERO TRAINING" u="1"/>
        <s v="Cabinet BOUCOMONT" u="1"/>
        <s v="CENTRE DEPART GESTION FONCT PU" u="1"/>
        <s v="CERBALLIANCE IDF OUEST" u="1"/>
        <s v="CHUBB FRANCE" u="1"/>
        <s v="CLIMAY" u="1"/>
        <s v="COMFORT" u="1"/>
        <s v="CORA CLERMONT FERRAND" u="1"/>
        <s v="DECA FRANCE &amp; Co" u="1"/>
        <s v="DEJBOX SERVICES" u="1"/>
        <s v="DEVAUX KATHIA" u="1"/>
        <s v="DOME HYGIENE" u="1"/>
        <s v="DUSOLIER CALBERSON SAS" u="1"/>
        <s v="DUTEURTRE" u="1"/>
        <s v="E2M" u="1"/>
        <s v="EDF DIVISION ENTREPRISES" u="1"/>
        <s v="EDOM" u="1"/>
        <s v="EKWATEUR PRO" u="1"/>
        <s v="ENTREPRISES DIMITRIO FRERES" u="1"/>
        <s v="Espace Cuisine Diffusion" u="1"/>
        <s v="Fournisseur générique CPP" u="1"/>
        <s v="GBA ENERGIES" u="1"/>
        <s v="GECAPE SUD" u="1"/>
        <s v="GEODIS D&amp;E VAL DE LOIRE OCEAN" u="1"/>
        <s v="HUGONNARD" u="1"/>
        <s v="IMMOBILIER CHAVANNE" u="1"/>
        <s v="INTEGRAL SYSTEME" u="1"/>
        <s v="INTELLIWAN" u="1"/>
        <s v="KYOCERA DOCUMENT SOLUTIONS FRA" u="1"/>
        <s v="LASOTEL" u="1"/>
        <s v="LASOTEL SARL" u="1"/>
        <s v="L'ASSIETTE RESTAURANTS D'AEROP" u="1"/>
        <s v="Le Comptoir de la Bascule" u="1"/>
        <s v="LES CYCAS" u="1"/>
        <s v="MACONNERIE DU CLUZEL" u="1"/>
        <s v="MENIP" u="1"/>
        <s v="METALLIANCE INDUSTRIE" u="1"/>
        <s v="MLA ENERGY - SARL" u="1"/>
        <s v="MLA INDUSTRIE" u="1"/>
        <s v="MOBILIS" u="1"/>
        <s v="NET SOL EXPANSION" u="1"/>
        <s v="ONET SECURITE SYSTEMES" u="1"/>
        <s v="OPSIA AVIATION" u="1"/>
        <s v="ORANGE" u="1"/>
        <s v="PACK CREATION" u="1"/>
        <s v="PASTOR RENOVATION" u="1"/>
        <s v="PETIT" u="1"/>
        <s v="POLLEN" u="1"/>
        <s v="PRECEPT MEDIA" u="1"/>
        <s v="PRENAX SAS" u="1"/>
        <s v="PRIMEO ENERGIE GRANDS COMPTES" u="1"/>
        <s v="PROBAT LYON" u="1"/>
        <s v="PUSCUDDU DAVID" u="1"/>
        <s v="QUALI ELEC" u="1"/>
        <s v="RENAUDIN Hélène" u="1"/>
        <s v="SFR BUSINESS" u="1"/>
        <s v="SHELL FRANCE" u="1"/>
        <s v="SINTEGRA SARL" u="1"/>
        <s v="SOCIETE A.LEGROS ET CIE" u="1"/>
        <s v="SODICLER" u="1"/>
        <s v="SOGEDAS" u="1"/>
        <s v="SOGETREL" u="1"/>
        <s v="SOGNO" u="1"/>
        <s v="SOS PIZZAS" u="1"/>
        <s v="STE EXPLOIT. AEROP. GRENOBLE S" u="1"/>
        <s v="STE EXPLOIT. AEROPORT ANNECY M" u="1"/>
        <s v="SUPER U SAS STEGEDIS" u="1"/>
        <s v="TELEM" u="1"/>
        <s v="TEMSYS" u="1"/>
        <s v="TERRA LYON" u="1"/>
        <s v="TK ELEVATOR FRANCE" u="1"/>
        <s v="TOTALENERGIES ELECTRICITE ET G" u="1"/>
        <s v="TOTALENERGIES MARKETING FRANCE" u="1"/>
        <s v="TRATTORIA ET CIE" u="1"/>
      </sharedItems>
    </cacheField>
    <cacheField name="[F_facture].[Date statut rapproché].[Date statut rapproché]" caption="Date statut rapproché" numFmtId="0" hierarchy="43" level="1">
      <sharedItems containsNonDate="0" containsDate="1" containsString="0" containsBlank="1" minDate="2023-08-02T00:00:00" maxDate="2026-08-13T00:00:00" count="536">
        <d v="2026-07-21T00:00:00"/>
        <d v="2025-12-17T00:00:00"/>
        <d v="2026-02-16T00:00:00"/>
        <d v="2026-03-24T00:00:00"/>
        <d v="2026-08-12T00:00:00"/>
        <d v="2026-02-20T00:00:00"/>
        <d v="2026-02-23T00:00:00"/>
        <m/>
        <d v="2026-05-11T00:00:00"/>
        <d v="2026-05-29T00:00:00"/>
        <d v="2026-06-25T00:00:00"/>
        <d v="2026-08-07T00:00:00"/>
        <d v="2026-08-10T00:00:00"/>
        <d v="2026-06-24T00:00:00"/>
        <d v="2023-10-09T00:00:00"/>
        <d v="2023-10-10T00:00:00"/>
        <d v="2023-10-26T00:00:00"/>
        <d v="2024-05-24T00:00:00"/>
        <d v="2024-06-12T00:00:00"/>
        <d v="2024-07-23T00:00:00"/>
        <d v="2024-10-17T00:00:00"/>
        <d v="2024-11-22T00:00:00"/>
        <d v="2024-12-06T00:00:00"/>
        <d v="2025-04-30T00:00:00"/>
        <d v="2025-11-26T00:00:00"/>
        <d v="2025-12-16T00:00:00"/>
        <d v="2025-12-18T00:00:00"/>
        <d v="2026-02-04T00:00:00"/>
        <d v="2023-08-02T00:00:00"/>
        <d v="2024-07-02T00:00:00"/>
        <d v="2024-09-17T00:00:00"/>
        <d v="2024-10-22T00:00:00"/>
        <d v="2025-07-25T00:00:00"/>
        <d v="2025-09-04T00:00:00"/>
        <d v="2025-12-10T00:00:00"/>
        <d v="2026-05-19T00:00:00"/>
        <d v="2025-06-24T00:00:00"/>
        <d v="2025-05-14T00:00:00"/>
        <d v="2025-05-26T00:00:00"/>
        <d v="2025-11-25T00:00:00"/>
        <d v="2025-12-09T00:00:00"/>
        <d v="2025-12-11T00:00:00"/>
        <d v="2024-10-02T00:00:00"/>
        <d v="2025-01-28T00:00:00"/>
        <d v="2025-12-15T00:00:00" u="1"/>
        <d v="2024-01-30T00:00:00" u="1"/>
        <d v="2025-02-13T00:00:00" u="1"/>
        <d v="2024-01-15T00:00:00" u="1"/>
        <d v="2024-04-17T00:00:00" u="1"/>
        <d v="2024-07-08T00:00:00" u="1"/>
        <d v="2024-10-04T00:00:00" u="1"/>
        <d v="2025-02-11T00:00:00" u="1"/>
        <d v="2025-04-04T00:00:00" u="1"/>
        <d v="2024-09-06T00:00:00" u="1"/>
        <d v="2025-10-20T00:00:00" u="1"/>
        <d v="2024-03-21T00:00:00" u="1"/>
        <d v="2024-06-19T00:00:00" u="1"/>
        <d v="2024-07-30T00:00:00" u="1"/>
        <d v="2024-02-05T00:00:00" u="1"/>
        <d v="2024-05-16T00:00:00" u="1"/>
        <d v="2024-08-02T00:00:00" u="1"/>
        <d v="2024-11-05T00:00:00" u="1"/>
        <d v="2024-06-26T00:00:00" u="1"/>
        <d v="2024-07-17T00:00:00" u="1"/>
        <d v="2025-08-25T00:00:00" u="1"/>
        <d v="2024-02-07T00:00:00" u="1"/>
        <d v="2024-02-26T00:00:00" u="1"/>
        <d v="2024-05-29T00:00:00" u="1"/>
        <d v="2024-08-27T00:00:00" u="1"/>
        <d v="2025-03-17T00:00:00" u="1"/>
        <d v="2024-01-22T00:00:00" u="1"/>
        <d v="2024-01-23T00:00:00" u="1"/>
        <d v="2024-02-19T00:00:00" u="1"/>
        <d v="2024-04-15T00:00:00" u="1"/>
        <d v="2024-05-22T00:00:00" u="1"/>
        <d v="2024-06-04T00:00:00" u="1"/>
        <d v="2024-07-18T00:00:00" u="1"/>
        <d v="2024-12-16T00:00:00" u="1"/>
        <d v="2025-06-10T00:00:00" u="1"/>
        <d v="2025-11-12T00:00:00" u="1"/>
        <d v="2024-04-09T00:00:00" u="1"/>
        <d v="2024-04-12T00:00:00" u="1"/>
        <d v="2024-12-02T00:00:00" u="1"/>
        <d v="2025-08-14T00:00:00" u="1"/>
        <d v="2024-02-12T00:00:00" u="1"/>
        <d v="2024-02-20T00:00:00" u="1"/>
        <d v="2024-11-04T00:00:00" u="1"/>
        <d v="2025-06-03T00:00:00" u="1"/>
        <d v="2026-01-19T00:00:00" u="1"/>
        <d v="2025-03-14T00:00:00" u="1"/>
        <d v="2025-08-11T00:00:00" u="1"/>
        <d v="2026-04-07T00:00:00" u="1"/>
        <d v="2026-05-12T00:00:00" u="1"/>
        <d v="2026-05-21T00:00:00" u="1"/>
        <d v="2024-01-18T00:00:00" u="1"/>
        <d v="2025-11-18T00:00:00" u="1"/>
        <d v="2025-12-01T00:00:00" u="1"/>
        <d v="2026-01-27T00:00:00" u="1"/>
        <d v="2026-02-27T00:00:00" u="1"/>
        <d v="2026-03-30T00:00:00" u="1"/>
        <d v="2026-04-17T00:00:00" u="1"/>
        <d v="2026-06-30T00:00:00" u="1"/>
        <d v="2025-06-04T00:00:00" u="1"/>
        <d v="2024-02-14T00:00:00" u="1"/>
        <d v="2024-03-05T00:00:00" u="1"/>
        <d v="2024-03-06T00:00:00" u="1"/>
        <d v="2024-03-20T00:00:00" u="1"/>
        <d v="2024-04-29T00:00:00" u="1"/>
        <d v="2024-04-30T00:00:00" u="1"/>
        <d v="2024-05-28T00:00:00" u="1"/>
        <d v="2024-07-11T00:00:00" u="1"/>
        <d v="2024-07-22T00:00:00" u="1"/>
        <d v="2024-08-05T00:00:00" u="1"/>
        <d v="2024-08-07T00:00:00" u="1"/>
        <d v="2024-08-13T00:00:00" u="1"/>
        <d v="2024-10-03T00:00:00" u="1"/>
        <d v="2024-10-15T00:00:00" u="1"/>
        <d v="2024-10-29T00:00:00" u="1"/>
        <d v="2024-10-31T00:00:00" u="1"/>
        <d v="2024-11-21T00:00:00" u="1"/>
        <d v="2024-12-05T00:00:00" u="1"/>
        <d v="2024-12-12T00:00:00" u="1"/>
        <d v="2025-02-03T00:00:00" u="1"/>
        <d v="2025-02-12T00:00:00" u="1"/>
        <d v="2025-03-13T00:00:00" u="1"/>
        <d v="2025-03-18T00:00:00" u="1"/>
        <d v="2025-03-19T00:00:00" u="1"/>
        <d v="2025-03-25T00:00:00" u="1"/>
        <d v="2025-04-02T00:00:00" u="1"/>
        <d v="2025-05-07T00:00:00" u="1"/>
        <d v="2025-05-27T00:00:00" u="1"/>
        <d v="2025-06-17T00:00:00" u="1"/>
        <d v="2025-06-19T00:00:00" u="1"/>
        <d v="2025-07-17T00:00:00" u="1"/>
        <d v="2025-08-18T00:00:00" u="1"/>
        <d v="2025-08-29T00:00:00" u="1"/>
        <d v="2025-09-23T00:00:00" u="1"/>
        <d v="2025-09-25T00:00:00" u="1"/>
        <d v="2025-09-26T00:00:00" u="1"/>
        <d v="2025-11-19T00:00:00" u="1"/>
        <d v="2025-12-03T00:00:00" u="1"/>
        <d v="2026-01-26T00:00:00" u="1"/>
        <d v="2026-01-30T00:00:00" u="1"/>
        <d v="2026-02-12T00:00:00" u="1"/>
        <d v="2026-02-25T00:00:00" u="1"/>
        <d v="2026-03-25T00:00:00" u="1"/>
        <d v="2026-03-26T00:00:00" u="1"/>
        <d v="2026-03-31T00:00:00" u="1"/>
        <d v="2026-04-02T00:00:00" u="1"/>
        <d v="2026-04-15T00:00:00" u="1"/>
        <d v="2026-04-23T00:00:00" u="1"/>
        <d v="2026-04-28T00:00:00" u="1"/>
        <d v="2026-05-20T00:00:00" u="1"/>
        <d v="2026-06-01T00:00:00" u="1"/>
        <d v="2026-06-05T00:00:00" u="1"/>
        <d v="2026-06-08T00:00:00" u="1"/>
        <d v="2026-06-15T00:00:00" u="1"/>
        <d v="2026-06-23T00:00:00" u="1"/>
        <d v="2026-07-02T00:00:00" u="1"/>
        <d v="2026-07-06T00:00:00" u="1"/>
        <d v="2026-08-05T00:00:00" u="1"/>
        <d v="2026-08-06T00:00:00" u="1"/>
        <d v="2024-01-16T00:00:00" u="1"/>
        <d v="2024-07-31T00:00:00" u="1"/>
        <d v="2024-01-31T00:00:00" u="1"/>
        <d v="2024-04-24T00:00:00" u="1"/>
        <d v="2024-05-17T00:00:00" u="1"/>
        <d v="2024-06-13T00:00:00" u="1"/>
        <d v="2024-07-10T00:00:00" u="1"/>
        <d v="2024-09-11T00:00:00" u="1"/>
        <d v="2024-10-11T00:00:00" u="1"/>
        <d v="2024-11-20T00:00:00" u="1"/>
        <d v="2025-02-04T00:00:00" u="1"/>
        <d v="2025-04-07T00:00:00" u="1"/>
        <d v="2025-04-16T00:00:00" u="1"/>
        <d v="2025-05-23T00:00:00" u="1"/>
        <d v="2025-09-17T00:00:00" u="1"/>
        <d v="2025-11-06T00:00:00" u="1"/>
        <d v="2026-02-09T00:00:00" u="1"/>
        <d v="2024-04-16T00:00:00" u="1"/>
        <d v="2024-07-04T00:00:00" u="1"/>
        <d v="2024-03-26T00:00:00" u="1"/>
        <d v="2024-03-28T00:00:00" u="1"/>
        <d v="2024-07-03T00:00:00" u="1"/>
        <d v="2024-12-13T00:00:00" u="1"/>
        <d v="2025-11-20T00:00:00" u="1"/>
        <d v="2026-03-17T00:00:00" u="1"/>
        <d v="2025-05-21T00:00:00" u="1"/>
        <d v="2025-10-27T00:00:00" u="1"/>
        <d v="2024-06-05T00:00:00" u="1"/>
        <d v="2025-03-06T00:00:00" u="1"/>
        <d v="2025-06-06T00:00:00" u="1"/>
        <d v="2025-09-16T00:00:00" u="1"/>
        <d v="2026-03-11T00:00:00" u="1"/>
        <d v="2024-11-13T00:00:00" u="1"/>
        <d v="2025-08-19T00:00:00" u="1"/>
        <d v="2024-02-27T00:00:00" u="1"/>
        <d v="2024-05-27T00:00:00" u="1"/>
        <d v="2024-08-30T00:00:00" u="1"/>
        <d v="2024-11-26T00:00:00" u="1"/>
        <d v="2024-03-13T00:00:00" u="1"/>
        <d v="2024-08-29T00:00:00" u="1"/>
        <d v="2024-09-26T00:00:00" u="1"/>
        <d v="2025-03-07T00:00:00" u="1"/>
        <d v="2025-12-23T00:00:00" u="1"/>
        <d v="2024-09-05T00:00:00" u="1"/>
        <d v="2025-08-12T00:00:00" u="1"/>
        <d v="2024-06-07T00:00:00" u="1"/>
        <d v="2024-06-24T00:00:00" u="1"/>
        <d v="2024-12-18T00:00:00" u="1"/>
        <d v="2025-06-05T00:00:00" u="1"/>
        <d v="2024-07-16T00:00:00" u="1"/>
        <d v="2024-09-25T00:00:00" u="1"/>
        <d v="2024-10-24T00:00:00" u="1"/>
        <d v="2024-12-04T00:00:00" u="1"/>
        <d v="2025-01-30T00:00:00" u="1"/>
        <d v="2025-03-26T00:00:00" u="1"/>
        <d v="2025-04-25T00:00:00" u="1"/>
        <d v="2025-06-20T00:00:00" u="1"/>
        <d v="2025-06-23T00:00:00" u="1"/>
        <d v="2025-07-23T00:00:00" u="1"/>
        <d v="2025-09-12T00:00:00" u="1"/>
        <d v="2025-09-24T00:00:00" u="1"/>
        <d v="2026-03-18T00:00:00" u="1"/>
        <d v="2025-07-29T00:00:00" u="1"/>
        <d v="2025-03-27T00:00:00" u="1"/>
        <d v="2024-07-05T00:00:00" u="1"/>
        <d v="2026-01-23T00:00:00" u="1"/>
        <d v="2026-03-10T00:00:00" u="1"/>
        <d v="2026-05-26T00:00:00" u="1"/>
        <d v="2024-09-03T00:00:00" u="1"/>
        <d v="2024-12-09T00:00:00" u="1"/>
        <d v="2025-02-05T00:00:00" u="1"/>
        <d v="2025-02-18T00:00:00" u="1"/>
        <d v="2025-04-03T00:00:00" u="1"/>
        <d v="2025-07-08T00:00:00" u="1"/>
        <d v="2025-08-26T00:00:00" u="1"/>
        <d v="2025-09-10T00:00:00" u="1"/>
        <d v="2025-10-28T00:00:00" u="1"/>
        <d v="2026-04-14T00:00:00" u="1"/>
        <d v="2026-07-07T00:00:00" u="1"/>
        <d v="2025-02-19T00:00:00" u="1"/>
        <d v="2025-07-03T00:00:00" u="1"/>
        <d v="2025-11-17T00:00:00" u="1"/>
        <d v="2024-07-29T00:00:00" u="1"/>
        <d v="2025-02-21T00:00:00" u="1"/>
        <d v="2025-07-04T00:00:00" u="1"/>
        <d v="2025-11-04T00:00:00" u="1"/>
        <d v="2024-12-20T00:00:00" u="1"/>
        <d v="2026-04-01T00:00:00" u="1"/>
        <d v="2025-06-18T00:00:00" u="1"/>
        <d v="2024-09-12T00:00:00" u="1"/>
        <d v="2024-09-27T00:00:00" u="1"/>
        <d v="2024-12-03T00:00:00" u="1"/>
        <d v="2025-10-29T00:00:00" u="1"/>
        <d v="2025-12-12T00:00:00" u="1"/>
        <d v="2025-05-13T00:00:00" u="1"/>
        <d v="2025-08-05T00:00:00" u="1"/>
        <d v="2026-05-27T00:00:00" u="1"/>
        <d v="2025-03-31T00:00:00" u="1"/>
        <d v="2025-09-15T00:00:00" u="1"/>
        <d v="2025-11-03T00:00:00" u="1"/>
        <d v="2025-03-05T00:00:00" u="1"/>
        <d v="2026-02-26T00:00:00" u="1"/>
        <d v="2025-09-11T00:00:00" u="1"/>
        <d v="2025-11-13T00:00:00" u="1"/>
        <d v="2026-02-13T00:00:00" u="1"/>
        <d v="2026-04-16T00:00:00" u="1"/>
        <d v="2026-06-12T00:00:00" u="1"/>
        <d v="2026-07-24T00:00:00" u="1"/>
        <d v="2025-09-30T00:00:00" u="1"/>
        <d v="2025-11-14T00:00:00" u="1"/>
        <d v="2026-06-04T00:00:00" u="1"/>
        <d v="2026-04-10T00:00:00" u="1"/>
        <d v="2025-08-08T00:00:00" u="1"/>
        <d v="2026-04-22T00:00:00" u="1"/>
        <d v="2026-07-01T00:00:00" u="1"/>
        <d v="2025-10-13T00:00:00" u="1"/>
        <d v="2025-07-10T00:00:00" u="1"/>
        <d v="2025-12-02T00:00:00" u="1"/>
        <d v="2026-05-18T00:00:00" u="1"/>
        <d v="2026-08-04T00:00:00" u="1"/>
        <d v="2026-06-02T00:00:00" u="1"/>
        <d v="2026-03-13T00:00:00" u="1"/>
        <d v="2026-06-19T00:00:00" u="1"/>
        <d v="2026-07-23T00:00:00" u="1"/>
        <d v="2026-04-08T00:00:00" u="1"/>
        <d v="2024-03-27T00:00:00" u="1"/>
        <d v="2025-07-02T00:00:00" u="1"/>
        <d v="2025-08-27T00:00:00" u="1"/>
        <d v="2025-10-07T00:00:00" u="1"/>
        <d v="2025-10-31T00:00:00" u="1"/>
        <d v="2026-01-29T00:00:00" u="1"/>
        <d v="2026-02-17T00:00:00" u="1"/>
        <d v="2026-03-27T00:00:00" u="1"/>
        <d v="2026-05-05T00:00:00" u="1"/>
        <d v="2026-07-17T00:00:00" u="1"/>
        <d v="2026-07-20T00:00:00" u="1"/>
        <d v="2025-04-10T00:00:00" u="1"/>
        <d v="2025-05-19T00:00:00" u="1"/>
        <d v="2025-07-31T00:00:00" u="1"/>
        <d v="2026-06-03T00:00:00" u="1"/>
        <d v="2024-10-08T00:00:00" u="1"/>
        <d v="2024-10-09T00:00:00" u="1"/>
        <d v="2024-09-02T00:00:00" u="1"/>
        <d v="2024-03-07T00:00:00" u="1"/>
        <d v="2024-03-08T00:00:00" u="1"/>
        <d v="2024-05-23T00:00:00" u="1"/>
        <d v="2025-05-05T00:00:00" u="1"/>
        <d v="2024-03-11T00:00:00" u="1"/>
        <d v="2024-11-06T00:00:00" u="1"/>
        <d v="2025-06-02T00:00:00" u="1"/>
        <d v="2025-07-09T00:00:00" u="1"/>
        <d v="2024-05-31T00:00:00" u="1"/>
        <d v="2025-05-06T00:00:00" u="1"/>
        <d v="2025-07-18T00:00:00" u="1"/>
        <d v="2025-11-07T00:00:00" u="1"/>
        <d v="2026-03-23T00:00:00" u="1"/>
        <d v="2024-05-15T00:00:00" u="1"/>
        <d v="2025-02-20T00:00:00" u="1"/>
        <d v="2024-01-17T00:00:00" u="1"/>
        <d v="2024-03-14T00:00:00" u="1"/>
        <d v="2025-04-23T00:00:00" u="1"/>
        <d v="2025-11-21T00:00:00" u="1"/>
        <d v="2024-01-25T00:00:00" u="1"/>
        <d v="2024-02-02T00:00:00" u="1"/>
        <d v="2024-07-09T00:00:00" u="1"/>
        <d v="2025-05-15T00:00:00" u="1"/>
        <d v="2025-06-16T00:00:00" u="1"/>
        <d v="2025-09-08T00:00:00" u="1"/>
        <d v="2025-12-05T00:00:00" u="1"/>
        <d v="2024-02-13T00:00:00" u="1"/>
        <d v="2024-02-15T00:00:00" u="1"/>
        <d v="2025-04-28T00:00:00" u="1"/>
        <d v="2025-12-08T00:00:00" u="1"/>
        <d v="2026-06-18T00:00:00" u="1"/>
        <d v="2026-07-30T00:00:00" u="1"/>
        <d v="2024-03-25T00:00:00" u="1"/>
        <d v="2024-09-24T00:00:00" u="1"/>
        <d v="2024-10-07T00:00:00" u="1"/>
        <d v="2024-11-08T00:00:00" u="1"/>
        <d v="2025-01-31T00:00:00" u="1"/>
        <d v="2025-02-06T00:00:00" u="1"/>
        <d v="2025-04-15T00:00:00" u="1"/>
        <d v="2026-03-19T00:00:00" u="1"/>
        <d v="2024-10-30T00:00:00" u="1"/>
        <d v="2025-04-09T00:00:00" u="1"/>
        <d v="2025-09-18T00:00:00" u="1"/>
        <d v="2025-09-19T00:00:00" u="1"/>
        <d v="2025-11-05T00:00:00" u="1"/>
        <d v="2025-11-27T00:00:00" u="1"/>
        <d v="2024-10-21T00:00:00" u="1"/>
        <d v="2025-02-24T00:00:00" u="1"/>
        <d v="2025-08-07T00:00:00" u="1"/>
        <d v="2025-10-16T00:00:00" u="1"/>
        <d v="2026-01-22T00:00:00" u="1"/>
        <d v="2026-02-18T00:00:00" u="1"/>
        <d v="2026-04-21T00:00:00" u="1"/>
        <d v="2024-10-01T00:00:00" u="1"/>
        <d v="2025-07-24T00:00:00" u="1"/>
        <d v="2026-07-09T00:00:00" u="1"/>
        <d v="2026-07-28T00:00:00" u="1"/>
        <d v="2026-07-16T00:00:00" u="1"/>
        <d v="2026-02-19T00:00:00" u="1"/>
        <d v="2026-04-03T00:00:00" u="1"/>
        <d v="2026-07-15T00:00:00" u="1"/>
        <d v="2024-08-09T00:00:00" u="1"/>
        <d v="2026-02-11T00:00:00" u="1"/>
        <d v="2026-06-09T00:00:00" u="1"/>
        <d v="2026-04-20T00:00:00" u="1"/>
        <d v="2026-05-28T00:00:00" u="1"/>
        <d v="2024-02-21T00:00:00" u="1"/>
        <d v="2024-06-20T00:00:00" u="1"/>
        <d v="2024-06-28T00:00:00" u="1"/>
        <d v="2024-08-06T00:00:00" u="1"/>
        <d v="2024-05-14T00:00:00" u="1"/>
        <d v="2025-04-11T00:00:00" u="1"/>
        <d v="2025-11-24T00:00:00" u="1"/>
        <d v="2026-01-21T00:00:00" u="1"/>
        <d v="2024-06-06T00:00:00" u="1"/>
        <d v="2024-11-12T00:00:00" u="1"/>
        <d v="2024-11-18T00:00:00" u="1"/>
        <d v="2025-04-22T00:00:00" u="1"/>
        <d v="2024-01-24T00:00:00" u="1"/>
        <d v="2024-02-09T00:00:00" u="1"/>
        <d v="2024-02-16T00:00:00" u="1"/>
        <d v="2024-02-22T00:00:00" u="1"/>
        <d v="2024-04-03T00:00:00" u="1"/>
        <d v="2024-04-19T00:00:00" u="1"/>
        <d v="2024-06-17T00:00:00" u="1"/>
        <d v="2024-08-12T00:00:00" u="1"/>
        <d v="2024-08-26T00:00:00" u="1"/>
        <d v="2024-08-28T00:00:00" u="1"/>
        <d v="2024-09-18T00:00:00" u="1"/>
        <d v="2024-11-19T00:00:00" u="1"/>
        <d v="2024-12-11T00:00:00" u="1"/>
        <d v="2025-02-10T00:00:00" u="1"/>
        <d v="2025-04-08T00:00:00" u="1"/>
        <d v="2025-04-18T00:00:00" u="1"/>
        <d v="2025-05-20T00:00:00" u="1"/>
        <d v="2025-06-11T00:00:00" u="1"/>
        <d v="2026-02-05T00:00:00" u="1"/>
        <d v="2026-03-04T00:00:00" u="1"/>
        <d v="2026-03-06T00:00:00" u="1"/>
        <d v="2026-03-20T00:00:00" u="1"/>
        <d v="2026-04-09T00:00:00" u="1"/>
        <d v="2026-04-30T00:00:00" u="1"/>
        <d v="2026-05-13T00:00:00" u="1"/>
        <d v="2026-07-22T00:00:00" u="1"/>
        <d v="2026-07-27T00:00:00" u="1"/>
        <d v="2026-02-02T00:00:00" u="1"/>
        <d v="2024-03-01T00:00:00" u="1"/>
        <d v="2024-03-12T00:00:00" u="1"/>
        <d v="2024-05-30T00:00:00" u="1"/>
        <d v="2024-06-27T00:00:00" u="1"/>
        <d v="2024-08-08T00:00:00" u="1"/>
        <d v="2024-08-20T00:00:00" u="1"/>
        <d v="2024-11-07T00:00:00" u="1"/>
        <d v="2024-11-25T00:00:00" u="1"/>
        <d v="2024-11-27T00:00:00" u="1"/>
        <d v="2025-05-12T00:00:00" u="1"/>
        <d v="2026-06-16T00:00:00" u="1"/>
        <d v="2026-06-17T00:00:00" u="1"/>
        <d v="2024-07-12T00:00:00" u="1"/>
        <d v="2024-07-24T00:00:00" u="1"/>
        <d v="2024-10-14T00:00:00" u="1"/>
        <d v="2024-11-29T00:00:00" u="1"/>
        <d v="2025-02-07T00:00:00" u="1"/>
        <d v="2025-03-10T00:00:00" u="1"/>
        <d v="2025-03-21T00:00:00" u="1"/>
        <d v="2025-06-12T00:00:00" u="1"/>
        <d v="2025-10-17T00:00:00" u="1"/>
        <d v="2026-04-13T00:00:00" u="1"/>
        <d v="2026-07-08T00:00:00" u="1"/>
        <d v="2025-02-25T00:00:00" u="1"/>
        <d v="2025-03-24T00:00:00" u="1"/>
        <d v="2025-06-26T00:00:00" u="1"/>
        <d v="2025-08-20T00:00:00" u="1"/>
        <d v="2026-02-24T00:00:00" u="1"/>
        <d v="2025-07-28T00:00:00" u="1"/>
        <d v="2025-08-04T00:00:00" u="1"/>
        <d v="2026-07-31T00:00:00" u="1"/>
        <d v="2024-05-21T00:00:00" u="1"/>
        <d v="2024-09-20T00:00:00" u="1"/>
        <d v="2024-10-23T00:00:00" u="1"/>
        <d v="2025-05-28T00:00:00" u="1"/>
        <d v="2026-01-28T00:00:00" u="1"/>
        <d v="2024-09-23T00:00:00" u="1"/>
        <d v="2024-01-29T00:00:00" u="1"/>
        <d v="2024-04-25T00:00:00" u="1"/>
        <d v="2024-08-21T00:00:00" u="1"/>
        <d v="2024-09-30T00:00:00" u="1"/>
        <d v="2024-10-10T00:00:00" u="1"/>
        <d v="2024-12-19T00:00:00" u="1"/>
        <d v="2025-02-28T00:00:00" u="1"/>
        <d v="2025-03-03T00:00:00" u="1"/>
        <d v="2025-06-27T00:00:00" u="1"/>
        <d v="2025-10-21T00:00:00" u="1"/>
        <d v="2026-07-10T00:00:00" u="1"/>
        <d v="2024-01-19T00:00:00" u="1"/>
        <d v="2024-04-11T00:00:00" u="1"/>
        <d v="2026-06-22T00:00:00" u="1"/>
        <d v="2024-02-01T00:00:00" u="1"/>
        <d v="2024-04-23T00:00:00" u="1"/>
        <d v="2024-09-10T00:00:00" u="1"/>
        <d v="2024-09-16T00:00:00" u="1"/>
        <d v="2024-11-14T00:00:00" u="1"/>
        <d v="2025-05-22T00:00:00" u="1"/>
        <d v="2025-08-21T00:00:00" u="1"/>
        <d v="2025-10-30T00:00:00" u="1"/>
        <d v="2026-02-06T00:00:00" u="1"/>
        <d v="2026-05-06T00:00:00" u="1"/>
        <d v="2026-05-07T00:00:00" u="1"/>
        <d v="2024-05-02T00:00:00" u="1"/>
        <d v="2024-12-17T00:00:00" u="1"/>
        <d v="2025-03-28T00:00:00" u="1"/>
        <d v="2026-07-29T00:00:00" u="1"/>
        <d v="2025-04-24T00:00:00" u="1"/>
        <d v="2024-02-28T00:00:00" u="1"/>
        <d v="2024-06-14T00:00:00" u="1"/>
        <d v="2024-05-07T00:00:00" u="1"/>
        <d v="2024-07-01T00:00:00" u="1"/>
        <d v="2024-11-15T00:00:00" u="1"/>
        <d v="2025-04-29T00:00:00" u="1"/>
        <d v="2025-11-28T00:00:00" u="1"/>
        <d v="2025-06-30T00:00:00" u="1"/>
        <d v="2026-06-29T00:00:00" u="1"/>
        <d v="2026-05-22T00:00:00" u="1"/>
        <d v="2025-07-30T00:00:00" u="1"/>
        <d v="2025-07-11T00:00:00" u="1"/>
        <d v="2025-08-28T00:00:00" u="1"/>
        <d v="2025-10-03T00:00:00" u="1"/>
        <d v="2024-07-25T00:00:00" u="1"/>
        <d v="2025-02-17T00:00:00" u="1"/>
        <d v="2026-02-03T00:00:00" u="1"/>
        <d v="2026-06-26T00:00:00" u="1"/>
        <d v="2024-02-29T00:00:00" u="1"/>
        <d v="2024-04-05T00:00:00" u="1"/>
        <d v="2025-07-22T00:00:00" u="1"/>
        <d v="2025-10-01T00:00:00" u="1"/>
        <d v="2025-10-10T00:00:00" u="1"/>
        <d v="2024-08-14T00:00:00" u="1"/>
        <d v="2025-07-16T00:00:00" u="1"/>
        <d v="2025-10-24T00:00:00" u="1"/>
        <d v="2024-10-16T00:00:00" u="1"/>
        <d v="2025-03-11T00:00:00" u="1"/>
        <d v="2025-07-07T00:00:00" u="1"/>
        <d v="2025-12-22T00:00:00" u="1"/>
        <d v="2025-08-01T00:00:00" u="1"/>
        <d v="2025-10-08T00:00:00" u="1"/>
        <d v="2025-08-06T00:00:00" u="1"/>
        <d v="2024-01-26T00:00:00" u="1"/>
        <d v="2024-06-21T00:00:00" u="1"/>
        <d v="2025-06-13T00:00:00" u="1"/>
        <d v="2024-02-23T00:00:00" u="1"/>
        <d v="2024-08-23T00:00:00" u="1"/>
        <d v="2024-09-04T00:00:00" u="1"/>
        <d v="2025-03-04T00:00:00" u="1"/>
        <d v="2026-03-05T00:00:00" u="1"/>
        <d v="2025-07-01T00:00:00" u="1"/>
        <d v="2024-02-06T00:00:00" u="1"/>
        <d v="2024-03-04T00:00:00" u="1"/>
        <d v="2024-06-25T00:00:00" u="1"/>
        <d v="2024-09-19T00:00:00" u="1"/>
        <d v="2025-02-27T00:00:00" u="1"/>
        <d v="2025-04-14T00:00:00" u="1"/>
        <d v="2025-04-17T00:00:00" u="1"/>
        <d v="2025-07-15T00:00:00" u="1"/>
        <d v="2025-08-22T00:00:00" u="1"/>
        <d v="2025-10-15T00:00:00" u="1"/>
        <d v="2025-10-22T00:00:00" u="1"/>
        <d v="2025-10-23T00:00:00" u="1"/>
        <d v="2026-01-20T00:00:00" u="1"/>
        <d v="2026-03-09T00:00:00" u="1"/>
        <d v="2026-05-04T00:00:00" u="1"/>
        <d v="2026-08-03T00:00:00" u="1"/>
      </sharedItems>
    </cacheField>
    <cacheField name="[Measures].[Montant non payé]" caption="Montant non payé" numFmtId="0" hierarchy="69" level="32767"/>
    <cacheField name="[D_marché].[Type de marché].[Type de marché]" caption="Type de marché" numFmtId="0" hierarchy="1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1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6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2" memberValueDatatype="130" unbalanced="0">
      <fieldsUsage count="2">
        <fieldUsage x="-1"/>
        <fieldUsage x="2"/>
      </fieldsUsage>
    </cacheHierarchy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2" memberValueDatatype="7" unbalanced="0">
      <fieldsUsage count="2">
        <fieldUsage x="-1"/>
        <fieldUsage x="3"/>
      </fieldsUsage>
    </cacheHierarchy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0"/>
      </fieldsUsage>
    </cacheHierarchy>
    <cacheHierarchy uniqueName="[Measures].[Montant non payé]" caption="Montant non payé" measure="1" displayFolder="" measureGroup="D_marché" count="0" oneField="1">
      <fieldsUsage count="1">
        <fieldUsage x="4"/>
      </fieldsUsage>
    </cacheHierarchy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8055557" backgroundQuery="1" createdVersion="8" refreshedVersion="8" minRefreshableVersion="3" recordCount="0" supportSubquery="1" supportAdvancedDrill="1" xr:uid="{EE6FBFA3-E44E-47E5-B0BB-7FFF736F8D5D}">
  <cacheSource type="external" connectionId="6"/>
  <cacheFields count="7">
    <cacheField name="[Measures].[Révisions sous 30 jours]" caption="Révisions sous 30 jours" numFmtId="0" hierarchy="80" level="32767"/>
    <cacheField name="[Measures].[Révisions entre 3 et 6 mois]" caption="Révisions entre 3 et 6 mois" numFmtId="0" hierarchy="81" level="32767"/>
    <cacheField name="[Measures].[Révisions entre 1 et 3 mois]" caption="Révisions entre 1 et 3 mois" numFmtId="0" hierarchy="82" level="32767"/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D_marché].[Numéro de marché].[Numéro de marché]" caption="Numéro de marché" numFmtId="0" hierarchy="15" level="1">
      <sharedItems containsSemiMixedTypes="0" containsString="0" containsNumber="1" containsInteger="1" minValue="500006293" maxValue="1200014100" count="18">
        <n v="500006662"/>
        <n v="1200012797"/>
        <n v="500006293"/>
        <n v="800003420"/>
        <n v="1200013488"/>
        <n v="900118996"/>
        <n v="1200014100"/>
        <n v="800003520"/>
        <n v="800003522"/>
        <n v="1200013400"/>
        <n v="1200013401"/>
        <n v="1200013403"/>
        <n v="1200013146"/>
        <n v="800003521"/>
        <n v="500007295"/>
        <n v="1200012397"/>
        <n v="500007451"/>
        <n v="500008054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500006662]"/>
            <x15:cachedUniqueName index="1" name="[D_marché].[Numéro de marché].&amp;[1200012797]"/>
            <x15:cachedUniqueName index="2" name="[D_marché].[Numéro de marché].&amp;[500006293]"/>
            <x15:cachedUniqueName index="3" name="[D_marché].[Numéro de marché].&amp;[800003420]"/>
            <x15:cachedUniqueName index="4" name="[D_marché].[Numéro de marché].&amp;[1200013488]"/>
            <x15:cachedUniqueName index="5" name="[D_marché].[Numéro de marché].&amp;[900118996]"/>
            <x15:cachedUniqueName index="6" name="[D_marché].[Numéro de marché].&amp;[1200014100]"/>
            <x15:cachedUniqueName index="7" name="[D_marché].[Numéro de marché].&amp;[800003520]"/>
            <x15:cachedUniqueName index="8" name="[D_marché].[Numéro de marché].&amp;[800003522]"/>
            <x15:cachedUniqueName index="9" name="[D_marché].[Numéro de marché].&amp;[1200013400]"/>
            <x15:cachedUniqueName index="10" name="[D_marché].[Numéro de marché].&amp;[1200013401]"/>
            <x15:cachedUniqueName index="11" name="[D_marché].[Numéro de marché].&amp;[1200013403]"/>
            <x15:cachedUniqueName index="12" name="[D_marché].[Numéro de marché].&amp;[1200013146]"/>
            <x15:cachedUniqueName index="13" name="[D_marché].[Numéro de marché].&amp;[800003521]"/>
            <x15:cachedUniqueName index="14" name="[D_marché].[Numéro de marché].&amp;[500007295]"/>
            <x15:cachedUniqueName index="15" name="[D_marché].[Numéro de marché].&amp;[1200012397]"/>
            <x15:cachedUniqueName index="16" name="[D_marché].[Numéro de marché].&amp;[500007451]"/>
            <x15:cachedUniqueName index="17" name="[D_marché].[Numéro de marché].&amp;[500008054]"/>
          </x15:cachedUniqueNames>
        </ext>
      </extLst>
    </cacheField>
    <cacheField name="[D_marché].[FOURNISSEUR].[FOURNISSEUR]" caption="FOURNISSEUR" numFmtId="0" hierarchy="11" level="1">
      <sharedItems count="15">
        <s v="ADECCO FRANCE"/>
        <s v="AFEO"/>
        <s v="AKKODIS HIGH TECH SAS"/>
        <s v="ARCHES ETUDES"/>
        <s v="ATS CULLIGAN"/>
        <s v="DECA France &amp; CO"/>
        <s v="DEF"/>
        <s v="IDEXENERGIES"/>
        <s v="MELEZE"/>
        <s v="NAEVA (Elise)"/>
        <s v="NEWCLIM"/>
        <s v="OTEIS"/>
        <s v="OTIS"/>
        <s v="REXEL France"/>
        <s v="STAFFMATCH FRANCE 16"/>
      </sharedItems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5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4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3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6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 oneField="1">
      <fieldsUsage count="1">
        <fieldUsage x="0"/>
      </fieldsUsage>
    </cacheHierarchy>
    <cacheHierarchy uniqueName="[Measures].[Révisions entre 3 et 6 mois]" caption="Révisions entre 3 et 6 mois" measure="1" displayFolder="" measureGroup="D_marché" count="0" oneField="1">
      <fieldsUsage count="1">
        <fieldUsage x="1"/>
      </fieldsUsage>
    </cacheHierarchy>
    <cacheHierarchy uniqueName="[Measures].[Révisions entre 1 et 3 mois]" caption="Révisions entre 1 et 3 mois" measure="1" displayFolder="" measureGroup="D_marché" count="0" oneField="1">
      <fieldsUsage count="1">
        <fieldUsage x="2"/>
      </fieldsUsage>
    </cacheHierarchy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8171295" backgroundQuery="1" createdVersion="8" refreshedVersion="8" minRefreshableVersion="3" recordCount="0" supportSubquery="1" supportAdvancedDrill="1" xr:uid="{0A25B22C-DD7D-4DE8-97D5-7B9B9DE745CE}">
  <cacheSource type="external" connectionId="6"/>
  <cacheFields count="5">
    <cacheField name="[D_marché].[Site].[Site]" caption="Site" numFmtId="0" hierarchy="9" level="1">
      <sharedItems count="4">
        <s v="DSAC"/>
        <s v="SIR"/>
        <s v="SNA"/>
        <s v="marché mutualisé" u="1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Measures].[Ancienneté facture en retard de 30 jours]" caption="Ancienneté facture en retard de 30 jours" numFmtId="0" hierarchy="83" level="32767"/>
    <cacheField name="[F_facture].[Service exécutant].[Service exécutant]" caption="Service exécutant" numFmtId="0" hierarchy="32" level="1">
      <sharedItems containsSemiMixedTypes="0" containsNonDate="0" containsString="0"/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4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 oneField="1">
      <fieldsUsage count="1">
        <fieldUsage x="2"/>
      </fieldsUsage>
    </cacheHierarchy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8634257" backgroundQuery="1" createdVersion="8" refreshedVersion="8" minRefreshableVersion="3" recordCount="0" supportSubquery="1" supportAdvancedDrill="1" xr:uid="{4BED17EF-41DD-45DF-B586-DF8E20EF2A7B}">
  <cacheSource type="external" connectionId="6"/>
  <cacheFields count="11">
    <cacheField name="[D_marché].[Numéro de marché].[Numéro de marché]" caption="Numéro de marché" numFmtId="0" hierarchy="15" level="1">
      <sharedItems containsSemiMixedTypes="0" containsString="0" containsNumber="1" containsInteger="1" minValue="300015154" maxValue="1200014100" count="115">
        <n v="300015154"/>
        <n v="300015455"/>
        <n v="300015456"/>
        <n v="300015677"/>
        <n v="300016295"/>
        <n v="300016296"/>
        <n v="300016799"/>
        <n v="500006293"/>
        <n v="500006662"/>
        <n v="500007295"/>
        <n v="500007955"/>
        <n v="500007964"/>
        <n v="500008054"/>
        <n v="700005300"/>
        <n v="800002670"/>
        <n v="800002671"/>
        <n v="800002672"/>
        <n v="800002673"/>
        <n v="800002674"/>
        <n v="800002675"/>
        <n v="800002677"/>
        <n v="800002680"/>
        <n v="800003160"/>
        <n v="800003161"/>
        <n v="800003162"/>
        <n v="800003163"/>
        <n v="800003165"/>
        <n v="800003166"/>
        <n v="800003240"/>
        <n v="800003241"/>
        <n v="800003242"/>
        <n v="800003243"/>
        <n v="800003244"/>
        <n v="800003245"/>
        <n v="800003246"/>
        <n v="800003400"/>
        <n v="800003520"/>
        <n v="800003521"/>
        <n v="800003522"/>
        <n v="800036165"/>
        <n v="900091292"/>
        <n v="900097398"/>
        <n v="900100184"/>
        <n v="900100190"/>
        <n v="900100231"/>
        <n v="900100238"/>
        <n v="900102303"/>
        <n v="900112474"/>
        <n v="900112475"/>
        <n v="900113063"/>
        <n v="900113065"/>
        <n v="900116225"/>
        <n v="900118234"/>
        <n v="900118996"/>
        <n v="1200005282"/>
        <n v="1200005364"/>
        <n v="1200005382"/>
        <n v="1200005582"/>
        <n v="1200008648"/>
        <n v="1200010931"/>
        <n v="1200011090"/>
        <n v="1200011141"/>
        <n v="1200011142"/>
        <n v="1200011274"/>
        <n v="1200011297"/>
        <n v="1200011385"/>
        <n v="1200011431"/>
        <n v="1200011488"/>
        <n v="1200011577"/>
        <n v="1200011589"/>
        <n v="1200011590"/>
        <n v="1200011754"/>
        <n v="1200011763"/>
        <n v="1200011820"/>
        <n v="1200012201"/>
        <n v="1200012205"/>
        <n v="1200012270"/>
        <n v="1200012308"/>
        <n v="1200012362"/>
        <n v="1200012397"/>
        <n v="1200012398"/>
        <n v="1200012400"/>
        <n v="1200012530"/>
        <n v="1200012540"/>
        <n v="1200012560"/>
        <n v="1200012701"/>
        <n v="1200012797"/>
        <n v="1200012800"/>
        <n v="1200012809"/>
        <n v="1200012810"/>
        <n v="1200012811"/>
        <n v="1200012812"/>
        <n v="1200012813"/>
        <n v="1200012848"/>
        <n v="1200012900"/>
        <n v="1200012930"/>
        <n v="1200012937"/>
        <n v="1200013111"/>
        <n v="1200013146"/>
        <n v="1200013295"/>
        <n v="1200013345"/>
        <n v="1200013374"/>
        <n v="1200013400"/>
        <n v="1200013401"/>
        <n v="1200013403"/>
        <n v="1200013409"/>
        <n v="1200013488"/>
        <n v="1200013572"/>
        <n v="1200013573"/>
        <n v="1200013577"/>
        <n v="1200013692"/>
        <n v="1200013843"/>
        <n v="1200013851"/>
        <n v="1200014086"/>
        <n v="1200014100"/>
      </sharedItems>
      <extLst>
        <ext xmlns:x15="http://schemas.microsoft.com/office/spreadsheetml/2010/11/main" uri="{4F2E5C28-24EA-4eb8-9CBF-B6C8F9C3D259}">
          <x15:cachedUniqueNames>
            <x15:cachedUniqueName index="0" name="[D_marché].[Numéro de marché].&amp;[300015154]"/>
            <x15:cachedUniqueName index="1" name="[D_marché].[Numéro de marché].&amp;[300015455]"/>
            <x15:cachedUniqueName index="2" name="[D_marché].[Numéro de marché].&amp;[300015456]"/>
            <x15:cachedUniqueName index="3" name="[D_marché].[Numéro de marché].&amp;[300015677]"/>
            <x15:cachedUniqueName index="4" name="[D_marché].[Numéro de marché].&amp;[300016295]"/>
            <x15:cachedUniqueName index="5" name="[D_marché].[Numéro de marché].&amp;[300016296]"/>
            <x15:cachedUniqueName index="6" name="[D_marché].[Numéro de marché].&amp;[300016799]"/>
            <x15:cachedUniqueName index="7" name="[D_marché].[Numéro de marché].&amp;[500006293]"/>
            <x15:cachedUniqueName index="8" name="[D_marché].[Numéro de marché].&amp;[500006662]"/>
            <x15:cachedUniqueName index="9" name="[D_marché].[Numéro de marché].&amp;[500007295]"/>
            <x15:cachedUniqueName index="10" name="[D_marché].[Numéro de marché].&amp;[500007955]"/>
            <x15:cachedUniqueName index="11" name="[D_marché].[Numéro de marché].&amp;[500007964]"/>
            <x15:cachedUniqueName index="12" name="[D_marché].[Numéro de marché].&amp;[500008054]"/>
            <x15:cachedUniqueName index="13" name="[D_marché].[Numéro de marché].&amp;[700005300]"/>
            <x15:cachedUniqueName index="14" name="[D_marché].[Numéro de marché].&amp;[800002670]"/>
            <x15:cachedUniqueName index="15" name="[D_marché].[Numéro de marché].&amp;[800002671]"/>
            <x15:cachedUniqueName index="16" name="[D_marché].[Numéro de marché].&amp;[800002672]"/>
            <x15:cachedUniqueName index="17" name="[D_marché].[Numéro de marché].&amp;[800002673]"/>
            <x15:cachedUniqueName index="18" name="[D_marché].[Numéro de marché].&amp;[800002674]"/>
            <x15:cachedUniqueName index="19" name="[D_marché].[Numéro de marché].&amp;[800002675]"/>
            <x15:cachedUniqueName index="20" name="[D_marché].[Numéro de marché].&amp;[800002677]"/>
            <x15:cachedUniqueName index="21" name="[D_marché].[Numéro de marché].&amp;[800002680]"/>
            <x15:cachedUniqueName index="22" name="[D_marché].[Numéro de marché].&amp;[800003160]"/>
            <x15:cachedUniqueName index="23" name="[D_marché].[Numéro de marché].&amp;[800003161]"/>
            <x15:cachedUniqueName index="24" name="[D_marché].[Numéro de marché].&amp;[800003162]"/>
            <x15:cachedUniqueName index="25" name="[D_marché].[Numéro de marché].&amp;[800003163]"/>
            <x15:cachedUniqueName index="26" name="[D_marché].[Numéro de marché].&amp;[800003165]"/>
            <x15:cachedUniqueName index="27" name="[D_marché].[Numéro de marché].&amp;[800003166]"/>
            <x15:cachedUniqueName index="28" name="[D_marché].[Numéro de marché].&amp;[800003240]"/>
            <x15:cachedUniqueName index="29" name="[D_marché].[Numéro de marché].&amp;[800003241]"/>
            <x15:cachedUniqueName index="30" name="[D_marché].[Numéro de marché].&amp;[800003242]"/>
            <x15:cachedUniqueName index="31" name="[D_marché].[Numéro de marché].&amp;[800003243]"/>
            <x15:cachedUniqueName index="32" name="[D_marché].[Numéro de marché].&amp;[800003244]"/>
            <x15:cachedUniqueName index="33" name="[D_marché].[Numéro de marché].&amp;[800003245]"/>
            <x15:cachedUniqueName index="34" name="[D_marché].[Numéro de marché].&amp;[800003246]"/>
            <x15:cachedUniqueName index="35" name="[D_marché].[Numéro de marché].&amp;[800003400]"/>
            <x15:cachedUniqueName index="36" name="[D_marché].[Numéro de marché].&amp;[800003520]"/>
            <x15:cachedUniqueName index="37" name="[D_marché].[Numéro de marché].&amp;[800003521]"/>
            <x15:cachedUniqueName index="38" name="[D_marché].[Numéro de marché].&amp;[800003522]"/>
            <x15:cachedUniqueName index="39" name="[D_marché].[Numéro de marché].&amp;[800036165]"/>
            <x15:cachedUniqueName index="40" name="[D_marché].[Numéro de marché].&amp;[900091292]"/>
            <x15:cachedUniqueName index="41" name="[D_marché].[Numéro de marché].&amp;[900097398]"/>
            <x15:cachedUniqueName index="42" name="[D_marché].[Numéro de marché].&amp;[900100184]"/>
            <x15:cachedUniqueName index="43" name="[D_marché].[Numéro de marché].&amp;[900100190]"/>
            <x15:cachedUniqueName index="44" name="[D_marché].[Numéro de marché].&amp;[900100231]"/>
            <x15:cachedUniqueName index="45" name="[D_marché].[Numéro de marché].&amp;[900100238]"/>
            <x15:cachedUniqueName index="46" name="[D_marché].[Numéro de marché].&amp;[900102303]"/>
            <x15:cachedUniqueName index="47" name="[D_marché].[Numéro de marché].&amp;[900112474]"/>
            <x15:cachedUniqueName index="48" name="[D_marché].[Numéro de marché].&amp;[900112475]"/>
            <x15:cachedUniqueName index="49" name="[D_marché].[Numéro de marché].&amp;[900113063]"/>
            <x15:cachedUniqueName index="50" name="[D_marché].[Numéro de marché].&amp;[900113065]"/>
            <x15:cachedUniqueName index="51" name="[D_marché].[Numéro de marché].&amp;[900116225]"/>
            <x15:cachedUniqueName index="52" name="[D_marché].[Numéro de marché].&amp;[900118234]"/>
            <x15:cachedUniqueName index="53" name="[D_marché].[Numéro de marché].&amp;[900118996]"/>
            <x15:cachedUniqueName index="54" name="[D_marché].[Numéro de marché].&amp;[1200005282]"/>
            <x15:cachedUniqueName index="55" name="[D_marché].[Numéro de marché].&amp;[1200005364]"/>
            <x15:cachedUniqueName index="56" name="[D_marché].[Numéro de marché].&amp;[1200005382]"/>
            <x15:cachedUniqueName index="57" name="[D_marché].[Numéro de marché].&amp;[1200005582]"/>
            <x15:cachedUniqueName index="58" name="[D_marché].[Numéro de marché].&amp;[1200008648]"/>
            <x15:cachedUniqueName index="59" name="[D_marché].[Numéro de marché].&amp;[1200010931]"/>
            <x15:cachedUniqueName index="60" name="[D_marché].[Numéro de marché].&amp;[1200011090]"/>
            <x15:cachedUniqueName index="61" name="[D_marché].[Numéro de marché].&amp;[1200011141]"/>
            <x15:cachedUniqueName index="62" name="[D_marché].[Numéro de marché].&amp;[1200011142]"/>
            <x15:cachedUniqueName index="63" name="[D_marché].[Numéro de marché].&amp;[1200011274]"/>
            <x15:cachedUniqueName index="64" name="[D_marché].[Numéro de marché].&amp;[1200011297]"/>
            <x15:cachedUniqueName index="65" name="[D_marché].[Numéro de marché].&amp;[1200011385]"/>
            <x15:cachedUniqueName index="66" name="[D_marché].[Numéro de marché].&amp;[1200011431]"/>
            <x15:cachedUniqueName index="67" name="[D_marché].[Numéro de marché].&amp;[1200011488]"/>
            <x15:cachedUniqueName index="68" name="[D_marché].[Numéro de marché].&amp;[1200011577]"/>
            <x15:cachedUniqueName index="69" name="[D_marché].[Numéro de marché].&amp;[1200011589]"/>
            <x15:cachedUniqueName index="70" name="[D_marché].[Numéro de marché].&amp;[1200011590]"/>
            <x15:cachedUniqueName index="71" name="[D_marché].[Numéro de marché].&amp;[1200011754]"/>
            <x15:cachedUniqueName index="72" name="[D_marché].[Numéro de marché].&amp;[1200011763]"/>
            <x15:cachedUniqueName index="73" name="[D_marché].[Numéro de marché].&amp;[1200011820]"/>
            <x15:cachedUniqueName index="74" name="[D_marché].[Numéro de marché].&amp;[1200012201]"/>
            <x15:cachedUniqueName index="75" name="[D_marché].[Numéro de marché].&amp;[1200012205]"/>
            <x15:cachedUniqueName index="76" name="[D_marché].[Numéro de marché].&amp;[1200012270]"/>
            <x15:cachedUniqueName index="77" name="[D_marché].[Numéro de marché].&amp;[1200012308]"/>
            <x15:cachedUniqueName index="78" name="[D_marché].[Numéro de marché].&amp;[1200012362]"/>
            <x15:cachedUniqueName index="79" name="[D_marché].[Numéro de marché].&amp;[1200012397]"/>
            <x15:cachedUniqueName index="80" name="[D_marché].[Numéro de marché].&amp;[1200012398]"/>
            <x15:cachedUniqueName index="81" name="[D_marché].[Numéro de marché].&amp;[1200012400]"/>
            <x15:cachedUniqueName index="82" name="[D_marché].[Numéro de marché].&amp;[1200012530]"/>
            <x15:cachedUniqueName index="83" name="[D_marché].[Numéro de marché].&amp;[1200012540]"/>
            <x15:cachedUniqueName index="84" name="[D_marché].[Numéro de marché].&amp;[1200012560]"/>
            <x15:cachedUniqueName index="85" name="[D_marché].[Numéro de marché].&amp;[1200012701]"/>
            <x15:cachedUniqueName index="86" name="[D_marché].[Numéro de marché].&amp;[1200012797]"/>
            <x15:cachedUniqueName index="87" name="[D_marché].[Numéro de marché].&amp;[1200012800]"/>
            <x15:cachedUniqueName index="88" name="[D_marché].[Numéro de marché].&amp;[1200012809]"/>
            <x15:cachedUniqueName index="89" name="[D_marché].[Numéro de marché].&amp;[1200012810]"/>
            <x15:cachedUniqueName index="90" name="[D_marché].[Numéro de marché].&amp;[1200012811]"/>
            <x15:cachedUniqueName index="91" name="[D_marché].[Numéro de marché].&amp;[1200012812]"/>
            <x15:cachedUniqueName index="92" name="[D_marché].[Numéro de marché].&amp;[1200012813]"/>
            <x15:cachedUniqueName index="93" name="[D_marché].[Numéro de marché].&amp;[1200012848]"/>
            <x15:cachedUniqueName index="94" name="[D_marché].[Numéro de marché].&amp;[1200012900]"/>
            <x15:cachedUniqueName index="95" name="[D_marché].[Numéro de marché].&amp;[1200012930]"/>
            <x15:cachedUniqueName index="96" name="[D_marché].[Numéro de marché].&amp;[1200012937]"/>
            <x15:cachedUniqueName index="97" name="[D_marché].[Numéro de marché].&amp;[1200013111]"/>
            <x15:cachedUniqueName index="98" name="[D_marché].[Numéro de marché].&amp;[1200013146]"/>
            <x15:cachedUniqueName index="99" name="[D_marché].[Numéro de marché].&amp;[1200013295]"/>
            <x15:cachedUniqueName index="100" name="[D_marché].[Numéro de marché].&amp;[1200013345]"/>
            <x15:cachedUniqueName index="101" name="[D_marché].[Numéro de marché].&amp;[1200013374]"/>
            <x15:cachedUniqueName index="102" name="[D_marché].[Numéro de marché].&amp;[1200013400]"/>
            <x15:cachedUniqueName index="103" name="[D_marché].[Numéro de marché].&amp;[1200013401]"/>
            <x15:cachedUniqueName index="104" name="[D_marché].[Numéro de marché].&amp;[1200013403]"/>
            <x15:cachedUniqueName index="105" name="[D_marché].[Numéro de marché].&amp;[1200013409]"/>
            <x15:cachedUniqueName index="106" name="[D_marché].[Numéro de marché].&amp;[1200013488]"/>
            <x15:cachedUniqueName index="107" name="[D_marché].[Numéro de marché].&amp;[1200013572]"/>
            <x15:cachedUniqueName index="108" name="[D_marché].[Numéro de marché].&amp;[1200013573]"/>
            <x15:cachedUniqueName index="109" name="[D_marché].[Numéro de marché].&amp;[1200013577]"/>
            <x15:cachedUniqueName index="110" name="[D_marché].[Numéro de marché].&amp;[1200013692]"/>
            <x15:cachedUniqueName index="111" name="[D_marché].[Numéro de marché].&amp;[1200013843]"/>
            <x15:cachedUniqueName index="112" name="[D_marché].[Numéro de marché].&amp;[1200013851]"/>
            <x15:cachedUniqueName index="113" name="[D_marché].[Numéro de marché].&amp;[1200014086]"/>
            <x15:cachedUniqueName index="114" name="[D_marché].[Numéro de marché].&amp;[1200014100]"/>
          </x15:cachedUniqueNames>
        </ext>
      </extLst>
    </cacheField>
    <cacheField name="[D_marché].[FOURNISSEUR].[FOURNISSEUR]" caption="FOURNISSEUR" numFmtId="0" hierarchy="11" level="1">
      <sharedItems count="80">
        <s v="ACTECH"/>
        <s v="ADECCO FRANCE"/>
        <s v="ADL"/>
        <s v="AFEO"/>
        <s v="AINTER SERVICES LOT 1"/>
        <s v="AIR PRODUCT SIR/CE"/>
        <s v="AKKODIS HIGH TECH SAS"/>
        <s v="APAVE INFRASTRUCTURES ET CONST"/>
        <s v="APRR"/>
        <s v="ATALIAN PROPRETE"/>
        <s v="ATC France"/>
        <s v="ATS CULLIGAN"/>
        <s v="AUDIO VIDEO INTEGRATION"/>
        <s v="AXIMA"/>
        <s v="BOUYGUES TELECOM"/>
        <s v="BUMP"/>
        <s v="BUREAU VERITAS CONSTRUCTION"/>
        <s v="CANAL +"/>
        <s v="CULLIGAN"/>
        <s v="DAIKIN AIRCONDITIONING FRANCE"/>
        <s v="DECA France &amp; CO"/>
        <s v="DEF"/>
        <s v="DERICHEBOURG"/>
        <s v="ECUS"/>
        <s v="ELECTROCLASS 2 visites par an sir ce"/>
        <s v="ELIS"/>
        <s v="ENGIE"/>
        <s v="ENTREPRISE GUY CHALLANCIN"/>
        <s v="EOLYA"/>
        <s v="EUROP ELEC AUDIOVISUEL"/>
        <s v="FINSECUR"/>
        <s v="GREEN STYLE"/>
        <s v="ID VERDE"/>
        <s v="IDEXENERGIES"/>
        <s v="IFMS"/>
        <s v="INTELLIWAN"/>
        <s v="KYOCERA"/>
        <s v="LA POSTE"/>
        <s v="LA POSTE AFFRANCHIGO FORFAIT DSAC-CE"/>
        <s v="LASOTEL"/>
        <s v="LF COMPANY"/>
        <s v="MELEZE"/>
        <s v="MP LYON SUD"/>
        <s v="NAEVA (Elise)"/>
        <s v="NETIDUS"/>
        <s v="NEW CLIM"/>
        <s v="new clim SITE BTA DSAC-CE"/>
        <s v="NEWCLIM"/>
        <s v="ORONA"/>
        <s v="OTEIS"/>
        <s v="OTIS"/>
        <s v="PUSCEDDU DAVID"/>
        <s v="QUALICONSULT"/>
        <s v="RA SECURITE"/>
        <s v="RECORD PORTES AUTOMATIQUES"/>
        <s v="REGIE EXPL. AERO. ST ETIENNE"/>
        <s v="Richer sébastien"/>
        <s v="ROBLOT PLOMBERIE GENERALE"/>
        <s v="SAS GRREN STYLE LOT 7"/>
        <s v="SDMO INDUSTRIES"/>
        <s v="SEACFA"/>
        <s v="SERVICEO"/>
        <s v="SHELL"/>
        <s v="SN3I"/>
        <s v="SNEF"/>
        <s v="SOCLEAN SERVICES"/>
        <s v="SOCOTEC EQUIPEMENTS"/>
        <s v="SOCOTEC REUNION"/>
        <s v="SPIE FACILITIES"/>
        <s v="STAFFMATCH FRANCE 16"/>
        <s v="STOPPA Celine"/>
        <s v="TDF GPE France TELECOM"/>
        <s v="TECHN EAU 38"/>
        <s v="TEMSYS"/>
        <s v="TENBO CONSTRUCTION"/>
        <s v="TERIDEAL TARVEL"/>
        <s v="TOTAL ENERGIE"/>
        <s v="TPF INGENIERIE"/>
        <s v="UGAP"/>
        <s v="VEOLIA"/>
      </sharedItems>
    </cacheField>
    <cacheField name="[D_marché].[Statut marché].[Statut marché]" caption="Statut marché" numFmtId="0" hierarchy="10" level="1">
      <sharedItems containsSemiMixedTypes="0" containsNonDate="0" containsString="0"/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F_facture].[Date de réception (mois)].[Date de réception (mois)]" caption="Date de réception (mois)" numFmtId="0" hierarchy="54" level="1">
      <sharedItems count="12">
        <s v="janv"/>
        <s v="févr"/>
        <s v="mars"/>
        <s v="avr"/>
        <s v="mai"/>
        <s v="juin"/>
        <s v="juil"/>
        <s v="août"/>
        <s v="sept"/>
        <s v="oct"/>
        <s v="nov"/>
        <s v="déc"/>
      </sharedItems>
    </cacheField>
    <cacheField name="[F_facture].[Date de réception (année)].[Date de réception (année)]" caption="Date de réception (année)" numFmtId="0" hierarchy="52" level="1">
      <sharedItems count="3">
        <s v="2024"/>
        <s v="2025"/>
        <s v="2026"/>
      </sharedItems>
    </cacheField>
    <cacheField name="[F_facture].[Service exécutant].[Service exécutant]" caption="Service exécutant" numFmtId="0" hierarchy="32" level="1">
      <sharedItems containsSemiMixedTypes="0" containsNonDate="0" containsString="0"/>
    </cacheField>
    <cacheField name="[Measures].[Montant payé TTC]" caption="Montant payé TTC" numFmtId="0" hierarchy="68" level="32767"/>
    <cacheField name="[Measures].[AE disponible]" caption="AE disponible" numFmtId="0" hierarchy="72" level="32767"/>
    <cacheField name="[D_marché].[Objet DPG Prioriser les grandes natures de dépenses  (Fluides, etc…)].[Objet DPG Prioriser les grandes natures de dépenses  (Fluides, etc…)]" caption="Objet DPG Prioriser les grandes natures de dépenses  (Fluides, etc…)" numFmtId="0" hierarchy="22" level="1">
      <sharedItems count="8">
        <s v="ACHAT"/>
        <s v="DEPLACEMENTS"/>
        <s v="FLUIDES"/>
        <s v="INFORMATIQUE"/>
        <s v="MAINTENANCE"/>
        <s v="NETTOYAGE"/>
        <s v="PRESTATIONS"/>
        <s v="TELECOM"/>
      </sharedItems>
    </cacheField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>
      <fieldsUsage count="2">
        <fieldUsage x="-1"/>
        <fieldUsage x="2"/>
      </fieldsUsage>
    </cacheHierarchy>
    <cacheHierarchy uniqueName="[D_marché].[FOURNISSEUR]" caption="FOURNISSEUR" attribute="1" defaultMemberUniqueName="[D_marché].[FOURNISSEUR].[All]" allUniqueName="[D_marché].[FOURNISSEUR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3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2" memberValueDatatype="20" unbalanced="0">
      <fieldsUsage count="2">
        <fieldUsage x="-1"/>
        <fieldUsage x="0"/>
      </fieldsUsage>
    </cacheHierarchy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2" memberValueDatatype="130" unbalanced="0">
      <fieldsUsage count="2">
        <fieldUsage x="-1"/>
        <fieldUsage x="9"/>
      </fieldsUsage>
    </cacheHierarchy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10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6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2" memberValueDatatype="130" unbalanced="0">
      <fieldsUsage count="2">
        <fieldUsage x="-1"/>
        <fieldUsage x="5"/>
      </fieldsUsage>
    </cacheHierarchy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2" memberValueDatatype="130" unbalanced="0">
      <fieldsUsage count="2">
        <fieldUsage x="-1"/>
        <fieldUsage x="4"/>
      </fieldsUsage>
    </cacheHierarchy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 oneField="1">
      <fieldsUsage count="1">
        <fieldUsage x="7"/>
      </fieldsUsage>
    </cacheHierarchy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 oneField="1">
      <fieldsUsage count="1">
        <fieldUsage x="8"/>
      </fieldsUsage>
    </cacheHierarchy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Leo Speder" refreshedDate="46255.647968981481" backgroundQuery="1" createdVersion="8" refreshedVersion="8" minRefreshableVersion="3" recordCount="0" supportSubquery="1" supportAdvancedDrill="1" xr:uid="{4DF8429C-C0D1-4495-9B54-0FEA6C09125C}">
  <cacheSource type="external" connectionId="6"/>
  <cacheFields count="7">
    <cacheField name="[D_marché].[Site].[Site]" caption="Site" numFmtId="0" hierarchy="9" level="1">
      <sharedItems count="4">
        <s v="DSAC"/>
        <s v="SIR"/>
        <s v="SNA"/>
        <s v="SE48" u="1"/>
      </sharedItems>
    </cacheField>
    <cacheField name="[D_marché].[Type de marché].[Type de marché]" caption="Type de marché" numFmtId="0" hierarchy="12" level="1">
      <sharedItems containsSemiMixedTypes="0" containsNonDate="0" containsString="0"/>
    </cacheField>
    <cacheField name="[D_marché].[Nom marché enrichit].[Nom marché enrichit]" caption="Nom marché enrichit" numFmtId="0" hierarchy="29" level="1">
      <sharedItems containsSemiMixedTypes="0" containsNonDate="0" containsString="0"/>
    </cacheField>
    <cacheField name="[F_facture].[Service exécutant].[Service exécutant]" caption="Service exécutant" numFmtId="0" hierarchy="32" level="1">
      <sharedItems count="3">
        <s v="SE18"/>
        <s v="SE33"/>
        <s v="SE53"/>
      </sharedItems>
    </cacheField>
    <cacheField name="[F_facture].[Statut de la facture].[Statut de la facture]" caption="Statut de la facture" numFmtId="0" hierarchy="44" level="1">
      <sharedItems count="1">
        <s v="COM"/>
      </sharedItems>
    </cacheField>
    <cacheField name="[Measures].[Nombre de factures]" caption="Nombre de factures" numFmtId="0" hierarchy="70" level="32767"/>
    <cacheField name="[D_SE].[Nom de service].[Nom de service]" caption="Nom de service" numFmtId="0" hierarchy="31" level="1">
      <sharedItems containsSemiMixedTypes="0" containsNonDate="0" containsString="0"/>
    </cacheField>
  </cacheFields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2" memberValueDatatype="130" unbalanced="0">
      <fieldsUsage count="2">
        <fieldUsage x="-1"/>
        <fieldUsage x="0"/>
      </fieldsUsage>
    </cacheHierarchy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2" memberValueDatatype="130" unbalanced="0">
      <fieldsUsage count="2">
        <fieldUsage x="-1"/>
        <fieldUsage x="1"/>
      </fieldsUsage>
    </cacheHierarchy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>
      <fieldsUsage count="2">
        <fieldUsage x="-1"/>
        <fieldUsage x="2"/>
      </fieldsUsage>
    </cacheHierarchy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>
      <fieldsUsage count="2">
        <fieldUsage x="-1"/>
        <fieldUsage x="6"/>
      </fieldsUsage>
    </cacheHierarchy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2" memberValueDatatype="130" unbalanced="0">
      <fieldsUsage count="2">
        <fieldUsage x="-1"/>
        <fieldUsage x="3"/>
      </fieldsUsage>
    </cacheHierarchy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2" memberValueDatatype="130" unbalanced="0">
      <fieldsUsage count="2">
        <fieldUsage x="-1"/>
        <fieldUsage x="4"/>
      </fieldsUsage>
    </cacheHierarchy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 oneField="1">
      <fieldsUsage count="1">
        <fieldUsage x="5"/>
      </fieldsUsage>
    </cacheHierarchy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dimensions count="5">
    <dimension name="D_dates" uniqueName="[D_dates]" caption="D_dates"/>
    <dimension name="D_marché" uniqueName="[D_marché]" caption="D_marché"/>
    <dimension name="D_SE" uniqueName="[D_SE]" caption="D_SE"/>
    <dimension name="F_facture" uniqueName="[F_facture]" caption="F_facture"/>
    <dimension measure="1" name="Measures" uniqueName="[Measures]" caption="Measures"/>
  </dimensions>
  <measureGroups count="4">
    <measureGroup name="D_dates" caption="D_dates"/>
    <measureGroup name="D_marché" caption="D_marché"/>
    <measureGroup name="D_SE" caption="D_SE"/>
    <measureGroup name="F_facture" caption="F_facture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o Speder" refreshedDate="46255.645644791664" backgroundQuery="1" createdVersion="3" refreshedVersion="8" minRefreshableVersion="3" recordCount="0" supportSubquery="1" supportAdvancedDrill="1" xr:uid="{26D9C081-29C7-477C-8E6A-F104881E3317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2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2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0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135188893" supportSubqueryNonVisual="1" supportSubqueryCalcMem="1" supportAddCalcMems="1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o Speder" refreshedDate="46255.645664930555" backgroundQuery="1" createdVersion="3" refreshedVersion="8" minRefreshableVersion="3" recordCount="0" supportSubquery="1" supportAdvancedDrill="1" xr:uid="{87D90F33-3972-41DA-899B-01D99EF64BD5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97">
    <cacheHierarchy uniqueName="[D_dates].[Dates]" caption="Dates" attribute="1" time="1" defaultMemberUniqueName="[D_dates].[Dates].[All]" allUniqueName="[D_dates].[Dates].[All]" dimensionUniqueName="[D_dates]" displayFolder="" count="0" memberValueDatatype="7" unbalanced="0"/>
    <cacheHierarchy uniqueName="[D_dates].[Année]" caption="Année" attribute="1" defaultMemberUniqueName="[D_dates].[Année].[All]" allUniqueName="[D_dates].[Année].[All]" dimensionUniqueName="[D_dates]" displayFolder="" count="0" memberValueDatatype="20" unbalanced="0"/>
    <cacheHierarchy uniqueName="[D_dates].[Mois chiffre]" caption="Mois chiffre" attribute="1" defaultMemberUniqueName="[D_dates].[Mois chiffre].[All]" allUniqueName="[D_dates].[Mois chiffre].[All]" dimensionUniqueName="[D_dates]" displayFolder="" count="0" memberValueDatatype="20" unbalanced="0"/>
    <cacheHierarchy uniqueName="[D_dates].[Mois texte]" caption="Mois texte" attribute="1" defaultMemberUniqueName="[D_dates].[Mois texte].[All]" allUniqueName="[D_dates].[Mois texte].[All]" dimensionUniqueName="[D_dates]" displayFolder="" count="0" memberValueDatatype="130" unbalanced="0"/>
    <cacheHierarchy uniqueName="[D_dates].[Mois année]" caption="Mois année" attribute="1" defaultMemberUniqueName="[D_dates].[Mois année].[All]" allUniqueName="[D_dates].[Mois année].[All]" dimensionUniqueName="[D_dates]" displayFolder="" count="0" memberValueDatatype="130" unbalanced="0"/>
    <cacheHierarchy uniqueName="[D_dates].[clé de tri]" caption="clé de tri" attribute="1" defaultMemberUniqueName="[D_dates].[clé de tri].[All]" allUniqueName="[D_dates].[clé de tri].[All]" dimensionUniqueName="[D_dates]" displayFolder="" count="0" memberValueDatatype="20" unbalanced="0"/>
    <cacheHierarchy uniqueName="[D_dates].[début du mois]" caption="début du mois" attribute="1" time="1" defaultMemberUniqueName="[D_dates].[début du mois].[All]" allUniqueName="[D_dates].[début du mois].[All]" dimensionUniqueName="[D_dates]" displayFolder="" count="0" memberValueDatatype="7" unbalanced="0"/>
    <cacheHierarchy uniqueName="[D_dates].[Dates (mois)]" caption="Dates (mois)" attribute="1" defaultMemberUniqueName="[D_dates].[Dates (mois)].[All]" allUniqueName="[D_dates].[Dates (mois)].[All]" dimensionUniqueName="[D_dates]" displayFolder="" count="0" memberValueDatatype="130" unbalanced="0"/>
    <cacheHierarchy uniqueName="[D_marché].[N° FOURNISSEUR]" caption="N° FOURNISSEUR" attribute="1" defaultMemberUniqueName="[D_marché].[N° FOURNISSEUR].[All]" allUniqueName="[D_marché].[N° FOURNISSEUR].[All]" dimensionUniqueName="[D_marché]" displayFolder="" count="0" memberValueDatatype="130" unbalanced="0"/>
    <cacheHierarchy uniqueName="[D_marché].[Site]" caption="Site" attribute="1" defaultMemberUniqueName="[D_marché].[Site].[All]" allUniqueName="[D_marché].[Site].[All]" dimensionUniqueName="[D_marché]" displayFolder="" count="0" memberValueDatatype="130" unbalanced="0"/>
    <cacheHierarchy uniqueName="[D_marché].[Statut marché]" caption="Statut marché" attribute="1" defaultMemberUniqueName="[D_marché].[Statut marché].[All]" allUniqueName="[D_marché].[Statut marché].[All]" dimensionUniqueName="[D_marché]" displayFolder="" count="0" memberValueDatatype="130" unbalanced="0"/>
    <cacheHierarchy uniqueName="[D_marché].[FOURNISSEUR]" caption="FOURNISSEUR" attribute="1" defaultMemberUniqueName="[D_marché].[FOURNISSEUR].[All]" allUniqueName="[D_marché].[FOURNISSEUR].[All]" dimensionUniqueName="[D_marché]" displayFolder="" count="0" memberValueDatatype="130" unbalanced="0"/>
    <cacheHierarchy uniqueName="[D_marché].[Type de marché]" caption="Type de marché" attribute="1" defaultMemberUniqueName="[D_marché].[Type de marché].[All]" allUniqueName="[D_marché].[Type de marché].[All]" dimensionUniqueName="[D_marché]" displayFolder="" count="0" memberValueDatatype="130" unbalanced="0"/>
    <cacheHierarchy uniqueName="[D_marché].[N° Accord- cadre]" caption="N° Accord- cadre" attribute="1" defaultMemberUniqueName="[D_marché].[N° Accord- cadre].[All]" allUniqueName="[D_marché].[N° Accord- cadre].[All]" dimensionUniqueName="[D_marché]" displayFolder="" count="0" memberValueDatatype="130" unbalanced="0"/>
    <cacheHierarchy uniqueName="[D_marché].[N° Marché global]" caption="N° Marché global" attribute="1" defaultMemberUniqueName="[D_marché].[N° Marché global].[All]" allUniqueName="[D_marché].[N° Marché global].[All]" dimensionUniqueName="[D_marché]" displayFolder="" count="0" memberValueDatatype="130" unbalanced="0"/>
    <cacheHierarchy uniqueName="[D_marché].[Numéro de marché]" caption="Numéro de marché" attribute="1" defaultMemberUniqueName="[D_marché].[Numéro de marché].[All]" allUniqueName="[D_marché].[Numéro de marché].[All]" dimensionUniqueName="[D_marché]" displayFolder="" count="0" memberValueDatatype="20" unbalanced="0"/>
    <cacheHierarchy uniqueName="[D_marché].[Date de début du marché]" caption="Date de début du marché" attribute="1" time="1" defaultMemberUniqueName="[D_marché].[Date de début du marché].[All]" allUniqueName="[D_marché].[Date de début du marché].[All]" dimensionUniqueName="[D_marché]" displayFolder="" count="0" memberValueDatatype="7" unbalanced="0"/>
    <cacheHierarchy uniqueName="[D_marché].[Date de notitication]" caption="Date de notitication" attribute="1" time="1" defaultMemberUniqueName="[D_marché].[Date de notitication].[All]" allUniqueName="[D_marché].[Date de notitication].[All]" dimensionUniqueName="[D_marché]" displayFolder="" count="0" memberValueDatatype="7" unbalanced="0"/>
    <cacheHierarchy uniqueName="[D_marché].[Fin de période actuelle]" caption="Fin de période actuelle" attribute="1" time="1" defaultMemberUniqueName="[D_marché].[Fin de période actuelle].[All]" allUniqueName="[D_marché].[Fin de période actuelle].[All]" dimensionUniqueName="[D_marché]" displayFolder="" count="0" memberValueDatatype="7" unbalanced="0"/>
    <cacheHierarchy uniqueName="[D_marché].[Durée initale en mois]" caption="Durée initale en mois" attribute="1" defaultMemberUniqueName="[D_marché].[Durée initale en mois].[All]" allUniqueName="[D_marché].[Durée initale en mois].[All]" dimensionUniqueName="[D_marché]" displayFolder="" count="0" memberValueDatatype="20" unbalanced="0"/>
    <cacheHierarchy uniqueName="[D_marché].[Date max de fin du marché]" caption="Date max de fin du marché" attribute="1" time="1" defaultMemberUniqueName="[D_marché].[Date max de fin du marché].[All]" allUniqueName="[D_marché].[Date max de fin du marché].[All]" dimensionUniqueName="[D_marché]" displayFolder="" count="0" memberValueDatatype="7" unbalanced="0"/>
    <cacheHierarchy uniqueName="[D_marché].[Montant total du marché TTC]" caption="Montant total du marché TTC" attribute="1" defaultMemberUniqueName="[D_marché].[Montant total du marché TTC].[All]" allUniqueName="[D_marché].[Montant total du marché TTC].[All]" dimensionUniqueName="[D_marché]" displayFolder="" count="0" memberValueDatatype="5" unbalanced="0"/>
    <cacheHierarchy uniqueName="[D_marché].[Objet DPG Prioriser les grandes natures de dépenses  (Fluides, etc…)]" caption="Objet DPG Prioriser les grandes natures de dépenses  (Fluides, etc…)" attribute="1" defaultMemberUniqueName="[D_marché].[Objet DPG Prioriser les grandes natures de dépenses  (Fluides, etc…)].[All]" allUniqueName="[D_marché].[Objet DPG Prioriser les grandes natures de dépenses  (Fluides, etc…)].[All]" dimensionUniqueName="[D_marché]" displayFolder="" count="0" memberValueDatatype="130" unbalanced="0"/>
    <cacheHierarchy uniqueName="[D_marché].[Préavis (en mois)]" caption="Préavis (en mois)" attribute="1" defaultMemberUniqueName="[D_marché].[Préavis (en mois)].[All]" allUniqueName="[D_marché].[Préavis (en mois)].[All]" dimensionUniqueName="[D_marché]" displayFolder="" count="0" memberValueDatatype="20" unbalanced="0"/>
    <cacheHierarchy uniqueName="[D_marché].[A reconduire période actuelle avant le]" caption="A reconduire période actuelle avant le" attribute="1" defaultMemberUniqueName="[D_marché].[A reconduire période actuelle avant le].[All]" allUniqueName="[D_marché].[A reconduire période actuelle avant le].[All]" dimensionUniqueName="[D_marché]" displayFolder="" count="0" memberValueDatatype="130" unbalanced="0"/>
    <cacheHierarchy uniqueName="[D_marché].[Type de révision Si anniv alors date de début de contrat, si fixe prendre notification]" caption="Type de révision Si anniv alors date de début de contrat, si fixe prendre notification" attribute="1" defaultMemberUniqueName="[D_marché].[Type de révision Si anniv alors date de début de contrat, si fixe prendre notification].[All]" allUniqueName="[D_marché].[Type de révision Si anniv alors date de début de contrat, si fixe prendre notification].[All]" dimensionUniqueName="[D_marché]" displayFolder="" count="0" memberValueDatatype="130" unbalanced="0"/>
    <cacheHierarchy uniqueName="[D_marché].[Prochaine date de révision rajouter le Na]" caption="Prochaine date de révision rajouter le Na" attribute="1" time="1" defaultMemberUniqueName="[D_marché].[Prochaine date de révision rajouter le Na].[All]" allUniqueName="[D_marché].[Prochaine date de révision rajouter le Na].[All]" dimensionUniqueName="[D_marché]" displayFolder="" count="0" memberValueDatatype="7" unbalanced="0"/>
    <cacheHierarchy uniqueName="[D_marché].[Date de révision personnalisée Dans le cas où la date de révision est trop spécifique pour être pris]" caption="Date de révision personnalisée Dans le cas où la date de révision est trop spécifique pour être pris" attribute="1" time="1" defaultMemberUniqueName="[D_marché].[Date de révision personnalisée Dans le cas où la date de révision est trop spécifique pour être pris].[All]" allUniqueName="[D_marché].[Date de révision personnalisée Dans le cas où la date de révision est trop spécifique pour être pris].[All]" dimensionUniqueName="[D_marché]" displayFolder="" count="0" memberValueDatatype="7" unbalanced="0"/>
    <cacheHierarchy uniqueName="[D_marché].[Si date de révision à une fréquence En mois]" caption="Si date de révision à une fréquence En mois" attribute="1" defaultMemberUniqueName="[D_marché].[Si date de révision à une fréquence En mois].[All]" allUniqueName="[D_marché].[Si date de révision à une fréquence En mois].[All]" dimensionUniqueName="[D_marché]" displayFolder="" count="0" memberValueDatatype="20" unbalanced="0"/>
    <cacheHierarchy uniqueName="[D_marché].[Nom marché enrichit]" caption="Nom marché enrichit" attribute="1" defaultMemberUniqueName="[D_marché].[Nom marché enrichit].[All]" allUniqueName="[D_marché].[Nom marché enrichit].[All]" dimensionUniqueName="[D_marché]" displayFolder="" count="0" memberValueDatatype="130" unbalanced="0"/>
    <cacheHierarchy uniqueName="[D_SE].[SE]" caption="SE" attribute="1" defaultMemberUniqueName="[D_SE].[SE].[All]" allUniqueName="[D_SE].[SE].[All]" dimensionUniqueName="[D_SE]" displayFolder="" count="0" memberValueDatatype="130" unbalanced="0"/>
    <cacheHierarchy uniqueName="[D_SE].[Nom de service]" caption="Nom de service" attribute="1" defaultMemberUniqueName="[D_SE].[Nom de service].[All]" allUniqueName="[D_SE].[Nom de service].[All]" dimensionUniqueName="[D_SE]" displayFolder="" count="2" memberValueDatatype="130" unbalanced="0"/>
    <cacheHierarchy uniqueName="[F_facture].[Service exécutant]" caption="Service exécutant" attribute="1" defaultMemberUniqueName="[F_facture].[Service exécutant].[All]" allUniqueName="[F_facture].[Service exécutant].[All]" dimensionUniqueName="[F_facture]" displayFolder="" count="0" memberValueDatatype="130" unbalanced="0"/>
    <cacheHierarchy uniqueName="[F_facture].[Type de pièce]" caption="Type de pièce" attribute="1" defaultMemberUniqueName="[F_facture].[Type de pièce].[All]" allUniqueName="[F_facture].[Type de pièce].[All]" dimensionUniqueName="[F_facture]" displayFolder="" count="0" memberValueDatatype="130" unbalanced="0"/>
    <cacheHierarchy uniqueName="[F_facture].[Date de réception]" caption="Date de réception" attribute="1" time="1" defaultMemberUniqueName="[F_facture].[Date de réception].[All]" allUniqueName="[F_facture].[Date de réception].[All]" dimensionUniqueName="[F_facture]" displayFolder="" count="0" memberValueDatatype="7" unbalanced="0"/>
    <cacheHierarchy uniqueName="[F_facture].[Montant]" caption="Montant" attribute="1" defaultMemberUniqueName="[F_facture].[Montant].[All]" allUniqueName="[F_facture].[Montant].[All]" dimensionUniqueName="[F_facture]" displayFolder="" count="0" memberValueDatatype="5" unbalanced="0"/>
    <cacheHierarchy uniqueName="[F_facture].[Comptable]" caption="Comptable" attribute="1" defaultMemberUniqueName="[F_facture].[Comptable].[All]" allUniqueName="[F_facture].[Comptable].[All]" dimensionUniqueName="[F_facture]" displayFolder="" count="0" memberValueDatatype="130" unbalanced="0"/>
    <cacheHierarchy uniqueName="[F_facture].[Ordonnateur]" caption="Ordonnateur" attribute="1" defaultMemberUniqueName="[F_facture].[Ordonnateur].[All]" allUniqueName="[F_facture].[Ordonnateur].[All]" dimensionUniqueName="[F_facture]" displayFolder="" count="0" memberValueDatatype="130" unbalanced="0"/>
    <cacheHierarchy uniqueName="[F_facture].[Fournisseur]" caption="Fournisseur" attribute="1" defaultMemberUniqueName="[F_facture].[Fournisseur].[All]" allUniqueName="[F_facture].[Fournisseur].[All]" dimensionUniqueName="[F_facture]" displayFolder="" count="0" memberValueDatatype="130" unbalanced="0"/>
    <cacheHierarchy uniqueName="[F_facture].[Numéro fournisseur]" caption="Numéro fournisseur" attribute="1" defaultMemberUniqueName="[F_facture].[Numéro fournisseur].[All]" allUniqueName="[F_facture].[Numéro fournisseur].[All]" dimensionUniqueName="[F_facture]" displayFolder="" count="0" memberValueDatatype="130" unbalanced="0"/>
    <cacheHierarchy uniqueName="[F_facture].[Numéro de marché]" caption="Numéro de marché" attribute="1" defaultMemberUniqueName="[F_facture].[Numéro de marché].[All]" allUniqueName="[F_facture].[Numéro de marché].[All]" dimensionUniqueName="[F_facture]" displayFolder="" count="0" memberValueDatatype="20" unbalanced="0"/>
    <cacheHierarchy uniqueName="[F_facture].[n° facture MM]" caption="n° facture MM" attribute="1" defaultMemberUniqueName="[F_facture].[n° facture MM].[All]" allUniqueName="[F_facture].[n° facture MM].[All]" dimensionUniqueName="[F_facture]" displayFolder="" count="0" memberValueDatatype="5" unbalanced="0"/>
    <cacheHierarchy uniqueName="[F_facture].[n° facture FI]" caption="n° facture FI" attribute="1" defaultMemberUniqueName="[F_facture].[n° facture FI].[All]" allUniqueName="[F_facture].[n° facture FI].[All]" dimensionUniqueName="[F_facture]" displayFolder="" count="0" memberValueDatatype="20" unbalanced="0"/>
    <cacheHierarchy uniqueName="[F_facture].[Date statut rapproché]" caption="Date statut rapproché" attribute="1" time="1" defaultMemberUniqueName="[F_facture].[Date statut rapproché].[All]" allUniqueName="[F_facture].[Date statut rapproché].[All]" dimensionUniqueName="[F_facture]" displayFolder="" count="0" memberValueDatatype="7" unbalanced="0"/>
    <cacheHierarchy uniqueName="[F_facture].[Statut de la facture]" caption="Statut de la facture" attribute="1" defaultMemberUniqueName="[F_facture].[Statut de la facture].[All]" allUniqueName="[F_facture].[Statut de la facture].[All]" dimensionUniqueName="[F_facture]" displayFolder="" count="0" memberValueDatatype="130" unbalanced="0"/>
    <cacheHierarchy uniqueName="[F_facture].[Correction N° de marché]" caption="Correction N° de marché" attribute="1" defaultMemberUniqueName="[F_facture].[Correction N° de marché].[All]" allUniqueName="[F_facture].[Correction N° de marché].[All]" dimensionUniqueName="[F_facture]" displayFolder="" count="0" memberValueDatatype="20" unbalanced="0"/>
    <cacheHierarchy uniqueName="[F_facture].[à traiter par le SIR/CE]" caption="à traiter par le SIR/CE" attribute="1" defaultMemberUniqueName="[F_facture].[à traiter par le SIR/CE].[All]" allUniqueName="[F_facture].[à traiter par le SIR/CE].[All]" dimensionUniqueName="[F_facture]" displayFolder="" count="0" memberValueDatatype="130" unbalanced="0"/>
    <cacheHierarchy uniqueName="[F_facture].[Statut paiement]" caption="Statut paiement" attribute="1" defaultMemberUniqueName="[F_facture].[Statut paiement].[All]" allUniqueName="[F_facture].[Statut paiement].[All]" dimensionUniqueName="[F_facture]" displayFolder="" count="0" memberValueDatatype="130" unbalanced="0"/>
    <cacheHierarchy uniqueName="[F_facture].[Nature du flux]" caption="Nature du flux" attribute="1" defaultMemberUniqueName="[F_facture].[Nature du flux].[All]" allUniqueName="[F_facture].[Nature du flux].[All]" dimensionUniqueName="[F_facture]" displayFolder="" count="0" memberValueDatatype="130" unbalanced="0"/>
    <cacheHierarchy uniqueName="[F_facture].[Date statut rapproché (année)]" caption="Date statut rapproché (année)" attribute="1" defaultMemberUniqueName="[F_facture].[Date statut rapproché (année)].[All]" allUniqueName="[F_facture].[Date statut rapproché (année)].[All]" dimensionUniqueName="[F_facture]" displayFolder="" count="0" memberValueDatatype="130" unbalanced="0"/>
    <cacheHierarchy uniqueName="[F_facture].[Date statut rapproché (trimestre)]" caption="Date statut rapproché (trimestre)" attribute="1" defaultMemberUniqueName="[F_facture].[Date statut rapproché (trimestre)].[All]" allUniqueName="[F_facture].[Date statut rapproché (trimestre)].[All]" dimensionUniqueName="[F_facture]" displayFolder="" count="0" memberValueDatatype="130" unbalanced="0"/>
    <cacheHierarchy uniqueName="[F_facture].[Date statut rapproché (mois)]" caption="Date statut rapproché (mois)" attribute="1" defaultMemberUniqueName="[F_facture].[Date statut rapproché (mois)].[All]" allUniqueName="[F_facture].[Date statut rapproché (mois)].[All]" dimensionUniqueName="[F_facture]" displayFolder="" count="0" memberValueDatatype="130" unbalanced="0"/>
    <cacheHierarchy uniqueName="[F_facture].[Date de réception (année)]" caption="Date de réception (année)" attribute="1" defaultMemberUniqueName="[F_facture].[Date de réception (année)].[All]" allUniqueName="[F_facture].[Date de réception (année)].[All]" dimensionUniqueName="[F_facture]" displayFolder="" count="0" memberValueDatatype="130" unbalanced="0"/>
    <cacheHierarchy uniqueName="[F_facture].[Date de réception (trimestre)]" caption="Date de réception (trimestre)" attribute="1" defaultMemberUniqueName="[F_facture].[Date de réception (trimestre)].[All]" allUniqueName="[F_facture].[Date de réception (trimestre)].[All]" dimensionUniqueName="[F_facture]" displayFolder="" count="0" memberValueDatatype="130" unbalanced="0"/>
    <cacheHierarchy uniqueName="[F_facture].[Date de réception (mois)]" caption="Date de réception (mois)" attribute="1" defaultMemberUniqueName="[F_facture].[Date de réception (mois)].[All]" allUniqueName="[F_facture].[Date de réception (mois)].[All]" dimensionUniqueName="[F_facture]" displayFolder="" count="0" memberValueDatatype="130" unbalanced="0"/>
    <cacheHierarchy uniqueName="[D_dates].[Dates (index des mois)]" caption="Dates (index des mois)" attribute="1" defaultMemberUniqueName="[D_dates].[Dates (index des mois)].[All]" allUniqueName="[D_dates].[Dates (index des mois)].[All]" dimensionUniqueName="[D_dates]" displayFolder="" count="0" memberValueDatatype="20" unbalanced="0" hidden="1"/>
    <cacheHierarchy uniqueName="[F_facture].[Date de réception (index des mois)]" caption="Date de réception (index des mois)" attribute="1" defaultMemberUniqueName="[F_facture].[Date de réception (index des mois)].[All]" allUniqueName="[F_facture].[Date de réception (index des mois)].[All]" dimensionUniqueName="[F_facture]" displayFolder="" count="0" memberValueDatatype="20" unbalanced="0" hidden="1"/>
    <cacheHierarchy uniqueName="[F_facture].[Date statut rapproché (index des mois)]" caption="Date statut rapproché (index des mois)" attribute="1" defaultMemberUniqueName="[F_facture].[Date statut rapproché (index des mois)].[All]" allUniqueName="[F_facture].[Date statut rapproché (index des mois)].[All]" dimensionUniqueName="[F_facture]" displayFolder="" count="0" memberValueDatatype="20" unbalanced="0" hidden="1"/>
    <cacheHierarchy uniqueName="[Measures].[Somme de Montant total du marché TTC 2]" caption="Somme de Montant total du marché TTC 2" measure="1" displayFolder="" measureGroup="D_marché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Montant 2]" caption="Somme de Montant 2" measure="1" displayFolder="" measureGroup="F_facture" count="0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omme de n° facture FI]" caption="Somm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omme de Numéro de marché 2]" caption="Somme de Numéro de marché 2" measure="1" displayFolder="" measureGroup="D_marché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uméro de marché 3]" caption="Somme de Numéro de marché 3" measure="1" displayFolder="" measureGroup="F_facture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e de Durée initale en mois]" caption="Somme de Durée initale en mois" measure="1" displayFolder="" measureGroup="D_marché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Type de pièce]" caption="Nombre de Type de pièce" measure="1" displayFolder="" measureGroup="F_facture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Nombre de n° facture FI]" caption="Nombre de n° facture FI" measure="1" displayFolder="" measureGroup="F_facture" count="0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Montant marché TTC]" caption="Montant marché TTC" measure="1" displayFolder="" measureGroup="D_marché" count="0"/>
    <cacheHierarchy uniqueName="[Measures].[Montant facturé TTC]" caption="Montant facturé TTC" measure="1" displayFolder="" measureGroup="D_marché" count="0"/>
    <cacheHierarchy uniqueName="[Measures].[Montant payé TTC]" caption="Montant payé TTC" measure="1" displayFolder="" measureGroup="D_marché" count="0"/>
    <cacheHierarchy uniqueName="[Measures].[Montant non payé]" caption="Montant non payé" measure="1" displayFolder="" measureGroup="D_marché" count="0"/>
    <cacheHierarchy uniqueName="[Measures].[Nombre de factures]" caption="Nombre de factures" measure="1" displayFolder="" measureGroup="D_marché" count="0"/>
    <cacheHierarchy uniqueName="[Measures].[Nombre de factures payées]" caption="Nombre de factures payées" measure="1" displayFolder="" measureGroup="D_marché" count="0"/>
    <cacheHierarchy uniqueName="[Measures].[AE disponible]" caption="AE disponible" measure="1" displayFolder="" measureGroup="D_marché" count="0"/>
    <cacheHierarchy uniqueName="[Measures].[Taux d'engagement]" caption="Taux d'engagement" measure="1" displayFolder="" measureGroup="D_marché" count="0"/>
    <cacheHierarchy uniqueName="[Measures].[% avancement temporel]" caption="% avancement temporel" measure="1" displayFolder="" measureGroup="D_marché" count="0"/>
    <cacheHierarchy uniqueName="[Measures].[% avancement financier]" caption="% avancement financier" measure="1" displayFolder="" measureGroup="D_marché" count="0"/>
    <cacheHierarchy uniqueName="[Measures].[Fin de marché | jours restants]" caption="Fin de marché | jours restants" measure="1" displayFolder="" measureGroup="D_marché" count="0"/>
    <cacheHierarchy uniqueName="[Measures].[Date min factures]" caption="Date min factures" measure="1" displayFolder="" measureGroup="D_marché" count="0"/>
    <cacheHierarchy uniqueName="[Measures].[Date max factures]" caption="Date max factures" measure="1" displayFolder="" measureGroup="D_marché" count="0"/>
    <cacheHierarchy uniqueName="[Measures].[Nombre de factures en attentes]" caption="Nombre de factures en attentes" measure="1" displayFolder="" measureGroup="D_marché" count="0"/>
    <cacheHierarchy uniqueName="[Measures].[Révisions sous 30 jours]" caption="Révisions sous 30 jours" measure="1" displayFolder="" measureGroup="D_marché" count="0"/>
    <cacheHierarchy uniqueName="[Measures].[Révisions entre 3 et 6 mois]" caption="Révisions entre 3 et 6 mois" measure="1" displayFolder="" measureGroup="D_marché" count="0"/>
    <cacheHierarchy uniqueName="[Measures].[Révisions entre 1 et 3 mois]" caption="Révisions entre 1 et 3 mois" measure="1" displayFolder="" measureGroup="D_marché" count="0"/>
    <cacheHierarchy uniqueName="[Measures].[Ancienneté facture en retard de 30 jours]" caption="Ancienneté facture en retard de 30 jours" measure="1" displayFolder="" measureGroup="D_marché" count="0"/>
    <cacheHierarchy uniqueName="[Measures].[Ancienneté facture]" caption="Ancienneté facture" measure="1" displayFolder="" measureGroup="D_marché" count="0"/>
    <cacheHierarchy uniqueName="[Measures].[Delai_Moyen_Paiement]" caption="Delai_Moyen_Paiement" measure="1" displayFolder="" measureGroup="D_marché" count="0"/>
    <cacheHierarchy uniqueName="[Measures].[Nb de facture en attentes]" caption="Nb de facture en attentes" measure="1" displayFolder="" measureGroup="D_marché" count="0"/>
    <cacheHierarchy uniqueName="[Measures].[% du total]" caption="% du total" measure="1" displayFolder="" measureGroup="D_marché" count="0"/>
    <cacheHierarchy uniqueName="[Measures].[Cumulée nb factures en attente]" caption="Cumulée nb factures en attente" measure="1" displayFolder="" measureGroup="D_marché" count="0"/>
    <cacheHierarchy uniqueName="[Measures].[% Cumulée]" caption="% Cumulée" measure="1" displayFolder="" measureGroup="D_marché" count="0"/>
    <cacheHierarchy uniqueName="[Measures].[Délai factures 25 à 29 jours]" caption="Délai factures 25 à 29 jours" measure="1" displayFolder="" measureGroup="D_marché" count="0"/>
    <cacheHierarchy uniqueName="[Measures].[Pareto 50%]" caption="Pareto 50%" measure="1" displayFolder="" measureGroup="D_marché" count="0"/>
    <cacheHierarchy uniqueName="[Measures].[__XL_Count Suivi_marché]" caption="__XL_Count Suivi_marché" measure="1" displayFolder="" measureGroup="D_marché" count="0" hidden="1"/>
    <cacheHierarchy uniqueName="[Measures].[__XL_Count Cockpit]" caption="__XL_Count Cockpit" measure="1" displayFolder="" measureGroup="F_facture" count="0" hidden="1"/>
    <cacheHierarchy uniqueName="[Measures].[__XL_Count D_dates]" caption="__XL_Count D_dates" measure="1" displayFolder="" measureGroup="D_dates" count="0" hidden="1"/>
    <cacheHierarchy uniqueName="[Measures].[__XL_Count D_SE]" caption="__XL_Count D_SE" measure="1" displayFolder="" measureGroup="D_SE" count="0" hidden="1"/>
    <cacheHierarchy uniqueName="[Measures].[__Aucune mesure définie]" caption="__Aucune mesure définie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82382142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E929A-49D8-472B-B989-8B91A7AB6D1C}" name="KR" cacheId="475" applyNumberFormats="0" applyBorderFormats="0" applyFontFormats="0" applyPatternFormats="0" applyAlignmentFormats="0" applyWidthHeightFormats="1" dataCaption="Valeurs" tag="2d9949f8-7304-4478-887c-c038a065306d" updatedVersion="8" minRefreshableVersion="3" subtotalHiddenItems="1" itemPrintTitles="1" createdVersion="8" indent="0" outline="1" outlineData="1" multipleFieldFilters="0">
  <location ref="B6" firstHeaderRow="0" firstDataRow="0" firstDataCol="0"/>
  <pivotFields count="1">
    <pivotField allDrilled="1" subtotalTop="0" showAll="0" dataSourceSort="1" defaultSubtotal="0" defaultAttributeDrillState="1"/>
  </pivot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_marché].[Nom marché enrichit].&amp;[300016295 | NEWCLIM]"/>
        <member name="[D_marché].[Nom marché enrichit].&amp;[300016296 | TENBO CONSTRUCTION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F_factures_Pièces_KR]"/>
        <x15:activeTabTopLevelEntity name="[D_march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12E11F-6959-473B-B7E0-A175F908FE6B}" name="travaux AE " cacheId="537" applyNumberFormats="0" applyBorderFormats="0" applyFontFormats="0" applyPatternFormats="0" applyAlignmentFormats="0" applyWidthHeightFormats="1" dataCaption="Valeurs" tag="e8b5b9d4-a7bc-4aa4-81ea-bf5ac0f3d44e" updatedVersion="8" minRefreshableVersion="3" subtotalHiddenItems="1" rowGrandTotals="0" colGrandTotals="0" itemPrintTitles="1" createdVersion="8" indent="0" outline="1" outlineData="1" multipleFieldFilters="0" chartFormat="28">
  <location ref="H6:I7" firstHeaderRow="0" firstDataRow="1" firstDataCol="0" rowPageCount="2" colPageCount="1"/>
  <pivotFields count="6"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pageFields count="2">
    <pageField fld="0" hier="12" name="[D_marché].[Type de marché].&amp;[TRAVAUX]" cap="TRAVAUX"/>
    <pageField fld="3" hier="48" name="[F_facture].[Nature du flux].&amp;[Facture]" cap="Facture"/>
  </pageFields>
  <dataFields count="2">
    <dataField name="AE consommés" fld="1" subtotal="count" baseField="0" baseItem="0"/>
    <dataField fld="2" subtotal="count" baseField="0" baseItem="0"/>
  </dataFields>
  <chartFormats count="3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AE disponib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EA78F7-5B3C-4B3F-91B2-3C904746036B}" name="perf_marche_nb_factures payées" cacheId="712" applyNumberFormats="0" applyBorderFormats="0" applyFontFormats="0" applyPatternFormats="0" applyAlignmentFormats="0" applyWidthHeightFormats="1" dataCaption="Valeurs" tag="05f9ff29-21f9-4aa2-8e14-af8793b0914c" updatedVersion="8" minRefreshableVersion="3" subtotalHiddenItems="1" rowGrandTotals="0" colGrandTotals="0" itemPrintTitles="1" createdVersion="8" indent="0" outline="1" outlineData="1" multipleFieldFilters="0" chartFormat="91">
  <location ref="U158:Y171" firstHeaderRow="1" firstDataRow="2" firstDataCol="1" rowPageCount="2" colPageCount="1"/>
  <pivotFields count="9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6"/>
  </colFields>
  <colItems count="4">
    <i>
      <x/>
    </i>
    <i>
      <x v="1"/>
    </i>
    <i>
      <x v="2"/>
    </i>
    <i>
      <x v="3"/>
    </i>
  </colItems>
  <pageFields count="2">
    <pageField fld="3" hier="12" name="[D_marché].[Type de marché].&amp;" cap="(vide)"/>
    <pageField fld="7" hier="32" name="[F_facture].[Service exécutant].&amp;[SE18]" cap="SE18"/>
  </pageFields>
  <dataFields count="1">
    <dataField fld="4" subtotal="count" baseField="0" baseItem="0"/>
  </dataFields>
  <chartFormats count="8">
    <chartFormat chart="8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8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9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9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8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Hierarchies count="97"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0" showColStripes="0" showLastColumn="1"/>
  <rowHierarchiesUsage count="1">
    <rowHierarchyUsage hierarchyUsage="51"/>
  </rowHierarchiesUsage>
  <colHierarchiesUsage count="1">
    <colHierarchyUsage hierarchyUsage="4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F67FBF-2649-47F6-B824-FA29C134E286}" name="travaux 2" cacheId="528" applyNumberFormats="0" applyBorderFormats="0" applyFontFormats="0" applyPatternFormats="0" applyAlignmentFormats="0" applyWidthHeightFormats="1" dataCaption="Valeurs" tag="49d0d674-0965-43f0-a4a9-f5b7d7ed9711" updatedVersion="8" minRefreshableVersion="3" subtotalHiddenItems="1" rowGrandTotals="0" colGrandTotals="0" itemPrintTitles="1" createdVersion="8" indent="0" outline="1" outlineData="1" multipleFieldFilters="0" chartFormat="7">
  <location ref="B31:B32" firstHeaderRow="1" firstDataRow="1" firstDataCol="0" rowPageCount="2" colPageCount="1"/>
  <pivotFields count="5"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pageFields count="2">
    <pageField fld="0" hier="12" name="[D_marché].[Type de marché].&amp;[TRAVAUX]" cap="TRAVAUX"/>
    <pageField fld="2" hier="48" name="[F_facture].[Nature du flux].&amp;[Facture]" cap="Facture"/>
  </pageFields>
  <dataFields count="1">
    <dataField name="AE consommés" fld="1" subtotal="count" baseField="0" baseItem="0"/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AE disponib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D819E-7D92-4D52-A90F-06140DB1E275}" name="NPT marché facture en attente " cacheId="706" applyNumberFormats="0" applyBorderFormats="0" applyFontFormats="0" applyPatternFormats="0" applyAlignmentFormats="0" applyWidthHeightFormats="1" dataCaption="Valeurs" tag="92709790-35dd-42ba-8205-01860aaa606e" updatedVersion="8" minRefreshableVersion="3" enableDrill="0" subtotalHiddenItems="1" itemPrintTitles="1" createdVersion="8" indent="0" outline="1" outlineData="1" multipleFieldFilters="0" chartFormat="11">
  <location ref="M94:N98" firstHeaderRow="1" firstDataRow="1" firstDataCol="1" rowPageCount="1" colPageCount="1"/>
  <pivotFields count="7">
    <pivotField allDrilled="1" subtotalTop="0" showAll="0" sortType="descending" defaultSubtotal="0" defaultAttributeDrillState="1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allDrilled="1" subtotalTop="0" showAll="0" dataSourceSort="1" defaultSubtotal="0" defaultAttributeDrillState="1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3" hier="12" name="[D_marché].[Type de marché].&amp;" cap=""/>
  </pageFields>
  <dataFields count="1">
    <dataField name="Factures en attentes" fld="1" subtotal="count" baseField="0" baseItem="0"/>
  </dataFields>
  <chartFormats count="1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"/>
        <member name=""/>
        <member name=""/>
        <member name=""/>
        <member name="[D_marché].[Site].&amp;[marché mutualisé]"/>
      </members>
    </pivotHierarchy>
    <pivotHierarchy dragToData="1"/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3352 | DEF - Detection electronique f]"/>
        <member name="[D_marché].[Nom marché enrichit].&amp;[300013353 | BATIMONTAGE]"/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5792 | C'CLO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BB21E3-3C4C-46FB-898F-0154BC38C823}" name="Marchés_TCD révision de prix" cacheId="703" dataPosition="0" applyNumberFormats="0" applyBorderFormats="0" applyFontFormats="0" applyPatternFormats="0" applyAlignmentFormats="0" applyWidthHeightFormats="1" dataCaption="Valeurs" tag="1aa1fe3c-8606-4a82-b0bb-0626991339f8" updatedVersion="8" minRefreshableVersion="3" enableDrill="0" subtotalHiddenItems="1" itemPrintTitles="1" createdVersion="8" indent="0" outline="1" outlineData="1" multipleFieldFilters="0" chartFormat="19">
  <location ref="Q104:S105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- d'un mois" fld="0" subtotal="count" baseField="0" baseItem="0"/>
    <dataField name="Entre 1 et 3 mois" fld="2" subtotal="count" baseField="0" baseItem="0"/>
    <dataField name="Entre  3 et 6 mois" fld="1" subtotal="count" baseField="0" baseItem="0"/>
  </dataFields>
  <chartFormats count="6"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3352 | DEF - Detection electronique f]"/>
        <member name="[D_marché].[Nom marché enrichit].&amp;[300013353 | BATIMONTAGE]"/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5792 | C'CLO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- d'un mois"/>
    <pivotHierarchy dragToRow="0" dragToCol="0" dragToPage="0" dragToData="1" caption="Entre  3 et 6 mois"/>
    <pivotHierarchy dragToRow="0" dragToCol="0" dragToPage="0" dragToData="1" caption="Entre 1 et 3 moi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D194F-FB19-424D-82CB-54805B18B886}" name="Marche global" cacheId="697" applyNumberFormats="0" applyBorderFormats="0" applyFontFormats="0" applyPatternFormats="0" applyAlignmentFormats="0" applyWidthHeightFormats="1" dataCaption="Valeurs" tag="f1f56a9a-d05d-45d6-8556-ea6b13ae5d3a" updatedVersion="8" minRefreshableVersion="3" subtotalHiddenItems="1" rowGrandTotals="0" colGrandTotals="0" itemPrintTitles="1" createdVersion="8" indent="0" outline="1" outlineData="1" multipleFieldFilters="0" chartFormat="77">
  <location ref="B102:I103" firstHeaderRow="0" firstDataRow="1" firstDataCol="0" rowPageCount="1" colPageCount="1"/>
  <pivotFields count="15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5" hier="12" name="[D_marché].[Type de marché].&amp;" cap="(vide)"/>
  </pageFields>
  <dataFields count="8">
    <dataField fld="4" subtotal="count" baseField="0" baseItem="0"/>
    <dataField fld="3" subtotal="count" baseField="0" baseItem="0"/>
    <dataField fld="10" subtotal="count" baseField="0" baseItem="2" numFmtId="171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4" subtotal="count" baseField="0" baseItem="0"/>
  </dataFields>
  <formats count="2">
    <format dxfId="2323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2322">
      <pivotArea dataOnly="0" labelOnly="1" outline="0" fieldPosition="0">
        <references count="1">
          <reference field="4294967294" count="1">
            <x v="7"/>
          </reference>
        </references>
      </pivotArea>
    </format>
  </formats>
  <pivotHierarchies count="97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[D_marché].[Site].&amp;"/>
        <member name="[D_marché].[Site].&amp;[SIR]"/>
        <member name="[D_marché].[Site].&amp;[SNA]"/>
        <member name="[D_marché].[Site].&amp;[DSAC]"/>
        <member name="[D_marché].[Site].&amp;[marché mutualisé]"/>
      </members>
    </pivotHierarchy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F_facture]"/>
        <x15:activeTabTopLevelEntity name="[D_marché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F31446-8BB2-4823-BF1B-84CF886FB9E9}" name="travaux montant péys " cacheId="540" applyNumberFormats="0" applyBorderFormats="0" applyFontFormats="0" applyPatternFormats="0" applyAlignmentFormats="0" applyWidthHeightFormats="1" dataCaption="Valeurs" tag="79d30a80-9915-4cdb-a7e9-533a694f20e7" updatedVersion="8" minRefreshableVersion="3" subtotalHiddenItems="1" colGrandTotals="0" itemPrintTitles="1" createdVersion="8" indent="0" outline="1" outlineData="1" multipleFieldFilters="0" chartFormat="127">
  <location ref="P31:Q48" firstHeaderRow="1" firstDataRow="1" firstDataCol="1" rowPageCount="2" colPageCount="1"/>
  <pivotFields count="9">
    <pivotField axis="axisPage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>
      <items count="6">
        <item x="0"/>
        <item n="300016295"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3">
    <field x="5"/>
    <field x="4"/>
    <field x="3"/>
  </rowFields>
  <rowItems count="17">
    <i>
      <x/>
    </i>
    <i r="1">
      <x/>
    </i>
    <i r="2">
      <x/>
    </i>
    <i r="2">
      <x v="1"/>
    </i>
    <i>
      <x v="1"/>
    </i>
    <i r="1">
      <x v="1"/>
    </i>
    <i r="2">
      <x v="2"/>
    </i>
    <i>
      <x v="2"/>
    </i>
    <i r="1">
      <x v="2"/>
    </i>
    <i r="2">
      <x v="3"/>
    </i>
    <i r="2">
      <x v="4"/>
    </i>
    <i>
      <x v="3"/>
    </i>
    <i r="1">
      <x v="3"/>
    </i>
    <i r="2">
      <x v="5"/>
    </i>
    <i r="2">
      <x v="6"/>
    </i>
    <i r="2">
      <x v="1"/>
    </i>
    <i t="grand">
      <x/>
    </i>
  </rowItems>
  <colItems count="1">
    <i/>
  </colItems>
  <pageFields count="2">
    <pageField fld="0" hier="12" name="[D_marché].[Type de marché].&amp;[TRAVAUX]" cap="TRAVAUX"/>
    <pageField fld="6" hier="48" name="[F_facture].[Nature du flux].&amp;[Facture]" cap="Facture"/>
  </pageFields>
  <dataFields count="1">
    <dataField fld="1" subtotal="count" baseField="0" baseItem="0"/>
  </dataFields>
  <chartFormats count="2">
    <chartFormat chart="102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2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 (payées et non payées)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3">
    <rowHierarchyUsage hierarchyUsage="11"/>
    <rowHierarchyUsage hierarchyUsage="15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0C244-A2B7-4056-B6A0-D70F0C21A48C}" name="Marché détails ancienneté factures &gt; 30 jourqs" cacheId="694" applyNumberFormats="0" applyBorderFormats="0" applyFontFormats="0" applyPatternFormats="0" applyAlignmentFormats="0" applyWidthHeightFormats="1" dataCaption="Valeurs" tag="da19f0b2-71b6-408f-adbb-67d7f54222d6" updatedVersion="8" minRefreshableVersion="3" enableDrill="0" subtotalHiddenItems="1" itemPrintTitles="1" createdVersion="8" indent="0" outline="1" outlineData="1" multipleFieldFilters="0" chartFormat="17">
  <location ref="P109:Q151" firstHeaderRow="1" firstDataRow="1" firstDataCol="1" rowPageCount="1" colPageCount="1"/>
  <pivotFields count="7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3"/>
    <field x="4"/>
  </rowFields>
  <rowItems count="42">
    <i>
      <x/>
    </i>
    <i r="1">
      <x/>
    </i>
    <i>
      <x v="1"/>
    </i>
    <i r="1">
      <x v="1"/>
    </i>
    <i r="1">
      <x v="2"/>
    </i>
    <i r="1">
      <x v="3"/>
    </i>
    <i>
      <x v="2"/>
    </i>
    <i r="1">
      <x v="4"/>
    </i>
    <i>
      <x v="3"/>
    </i>
    <i r="1">
      <x v="5"/>
    </i>
    <i>
      <x v="4"/>
    </i>
    <i r="1">
      <x v="6"/>
    </i>
    <i>
      <x v="5"/>
    </i>
    <i r="1">
      <x v="7"/>
    </i>
    <i>
      <x v="6"/>
    </i>
    <i r="1">
      <x v="8"/>
    </i>
    <i>
      <x v="7"/>
    </i>
    <i r="1">
      <x v="9"/>
    </i>
    <i>
      <x v="8"/>
    </i>
    <i r="1">
      <x v="10"/>
    </i>
    <i>
      <x v="9"/>
    </i>
    <i r="1">
      <x v="11"/>
    </i>
    <i>
      <x v="10"/>
    </i>
    <i r="1">
      <x v="12"/>
    </i>
    <i>
      <x v="11"/>
    </i>
    <i r="1">
      <x v="13"/>
    </i>
    <i>
      <x v="12"/>
    </i>
    <i r="1">
      <x v="14"/>
    </i>
    <i>
      <x v="13"/>
    </i>
    <i r="1">
      <x v="15"/>
    </i>
    <i>
      <x v="14"/>
    </i>
    <i r="1">
      <x v="16"/>
    </i>
    <i r="1">
      <x v="17"/>
    </i>
    <i>
      <x v="15"/>
    </i>
    <i r="1">
      <x v="18"/>
    </i>
    <i>
      <x v="16"/>
    </i>
    <i r="1">
      <x v="19"/>
    </i>
    <i>
      <x v="17"/>
    </i>
    <i r="1">
      <x v="20"/>
    </i>
    <i>
      <x v="18"/>
    </i>
    <i r="1">
      <x v="21"/>
    </i>
    <i t="grand">
      <x/>
    </i>
  </rowItems>
  <colItems count="1">
    <i/>
  </colItems>
  <pageFields count="1">
    <pageField fld="1" hier="12" name="[D_marché].[Type de marché].&amp;" cap=""/>
  </pageFields>
  <dataFields count="1">
    <dataField fld="2" subtotal="count" baseField="0" baseItem="0"/>
  </dataFields>
  <pivotHierarchies count="97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[D_marché].[Site].&amp;"/>
        <member name=""/>
        <member name=""/>
        <member name=""/>
        <member name=""/>
      </members>
    </pivotHierarchy>
    <pivotHierarchy dragToData="1"/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2">
    <rowHierarchyUsage hierarchyUsage="38"/>
    <rowHierarchyUsage hierarchyUsage="4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B5C51-FCB0-477C-89B5-ED56099AA091}" name="travaux par taux d'engagement" cacheId="519" dataPosition="0" applyNumberFormats="0" applyBorderFormats="0" applyFontFormats="0" applyPatternFormats="0" applyAlignmentFormats="0" applyWidthHeightFormats="1" dataCaption="Valeurs" tag="f874209d-79cc-4806-a8d6-44c3002c7801" updatedVersion="8" minRefreshableVersion="3" subtotalHiddenItems="1" rowGrandTotals="0" colGrandTotals="0" itemPrintTitles="1" createdVersion="8" indent="0" outline="1" outlineData="1" multipleFieldFilters="0" chartFormat="40">
  <location ref="W35:X41" firstHeaderRow="1" firstDataRow="1" firstDataCol="1" rowPageCount="2" colPageCount="1"/>
  <pivotFields count="6">
    <pivotField axis="axisPage" allDrilled="1" subtotalTop="0" showAll="0" dataSourceSort="1" defaultSubtotal="0" defaultAttributeDrillState="1"/>
    <pivotField axis="axisRow" allDrilled="1" subtotalTop="0" showAll="0" sortType="a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6">
    <i>
      <x/>
    </i>
    <i>
      <x v="5"/>
    </i>
    <i>
      <x v="4"/>
    </i>
    <i>
      <x v="2"/>
    </i>
    <i>
      <x v="1"/>
    </i>
    <i>
      <x v="3"/>
    </i>
  </rowItems>
  <colItems count="1">
    <i/>
  </colItems>
  <pageFields count="2">
    <pageField fld="0" hier="12" name="[D_marché].[Type de marché].&amp;[TRAVAUX]" cap="TRAVAUX"/>
    <pageField fld="2" hier="48" name="[F_facture].[Nature du flux].&amp;[Facture]" cap="Facture"/>
  </pageFields>
  <dataFields count="1">
    <dataField fld="3" subtotal="count" baseField="0" baseItem="0"/>
  </dataFields>
  <chartFormats count="1">
    <chartFormat chart="3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409BDC-CFD0-45DD-85CB-5278217EC769}" name="travaux globaux" cacheId="522" applyNumberFormats="0" applyBorderFormats="0" applyFontFormats="0" applyPatternFormats="0" applyAlignmentFormats="0" applyWidthHeightFormats="1" dataCaption="Valeurs" tag="330bdcc8-0278-4539-9861-077133849d8b" updatedVersion="8" minRefreshableVersion="3" subtotalHiddenItems="1" rowGrandTotals="0" colGrandTotals="0" itemPrintTitles="1" createdVersion="8" indent="0" outline="1" outlineData="1" multipleFieldFilters="0" chartFormat="6">
  <location ref="B25:I26" firstHeaderRow="0" firstDataRow="1" firstDataCol="0" rowPageCount="2" colPageCount="1"/>
  <pivotFields count="12"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2">
    <pageField fld="0" hier="12" name="[D_marché].[Type de marché].&amp;[TRAVAUX]" cap="TRAVAUX"/>
    <pageField fld="6" hier="48" name="[F_facture].[Nature du flux].&amp;[Facture]" cap="Facture"/>
  </pageFields>
  <dataFields count="8">
    <dataField fld="1" subtotal="count" baseField="0" baseItem="0"/>
    <dataField fld="2" subtotal="count" baseField="0" baseItem="0"/>
    <dataField fld="8" subtotal="count" baseField="0" baseItem="0"/>
    <dataField fld="7" subtotal="count" baseField="0" baseItem="0"/>
    <dataField fld="3" subtotal="count" baseField="0" baseItem="0"/>
    <dataField fld="4" subtotal="count" baseField="0" baseItem="0"/>
    <dataField fld="5" subtotal="count" baseField="0" baseItem="0"/>
    <dataField name="Somme de Montant total du marché TTC" fld="9" baseField="0" baseItem="3" numFmtId="164"/>
  </dataFields>
  <chartFormats count="5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29F3BC-58A8-41B4-AB55-A9F6B0C01179}" name="travaux facturé" cacheId="552" applyNumberFormats="0" applyBorderFormats="0" applyFontFormats="0" applyPatternFormats="0" applyAlignmentFormats="0" applyWidthHeightFormats="1" dataCaption="Valeurs" tag="f5f4279f-9130-45b7-98b6-bf7f578968ed" updatedVersion="8" minRefreshableVersion="3" subtotalHiddenItems="1" rowGrandTotals="0" colGrandTotals="0" itemPrintTitles="1" createdVersion="8" indent="0" outline="1" outlineData="1" multipleFieldFilters="0" chartFormat="42">
  <location ref="AD35:AD36" firstHeaderRow="1" firstDataRow="1" firstDataCol="0" rowPageCount="2" colPageCount="1"/>
  <pivotFields count="5"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pageFields count="2">
    <pageField fld="0" hier="12" name="[D_marché].[Type de marché].&amp;[TRAVAUX]" cap="TRAVAUX"/>
    <pageField fld="2" hier="48" name="[F_facture].[Nature du flux].&amp;[Facture]" cap="Facture"/>
  </pageFields>
  <dataFields count="1">
    <dataField fld="1" subtotal="count" baseField="0" baseItem="0"/>
  </dataFields>
  <chartFormats count="1">
    <chartFormat chart="4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15A834-F715-4C55-B7C3-50636B16D914}" name="NPT_Marche_facture en atttente" cacheId="709" applyNumberFormats="0" applyBorderFormats="0" applyFontFormats="0" applyPatternFormats="0" applyAlignmentFormats="0" applyWidthHeightFormats="1" dataCaption="Valeurs" tag="12e7a847-4f68-4e83-be27-8f6486c29233" updatedVersion="8" minRefreshableVersion="3" enableDrill="0" subtotalHiddenItems="1" itemPrintTitles="1" createdVersion="8" indent="0" outline="1" outlineData="1" multipleFieldFilters="0" chartFormat="19">
  <location ref="M104:N108" firstHeaderRow="1" firstDataRow="1" firstDataCol="1" rowPageCount="1" colPageCount="1"/>
  <pivotFields count="6">
    <pivotField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allDrilled="1" subtotalTop="0" showAll="0" dataSourceSort="1" defaultSubtotal="0" defaultAttributeDrillState="1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" hier="12" name="[D_marché].[Type de marché].&amp;" cap=""/>
  </pageFields>
  <dataFields count="1">
    <dataField fld="1" subtotal="count" baseField="0" baseItem="0"/>
  </dataFields>
  <chartFormats count="7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4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8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3352 | DEF - Detection electronique f]"/>
        <member name="[D_marché].[Nom marché enrichit].&amp;[300013353 | BATIMONTAGE]"/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5792 | C'CLO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6C3105-1A52-451A-BE86-090D41B26C7B}" name="Tab_marché_perf_years" cacheId="724" applyNumberFormats="0" applyBorderFormats="0" applyFontFormats="0" applyPatternFormats="0" applyAlignmentFormats="0" applyWidthHeightFormats="1" dataCaption="Valeurs" missingCaption=" " tag="1ca0bf98-f3d6-4342-be40-69cc2a59af9a" updatedVersion="8" minRefreshableVersion="3" subtotalHiddenItems="1" rowGrandTotals="0" colGrandTotals="0" itemPrintTitles="1" createdVersion="8" indent="0" outline="1" outlineData="1" multipleFieldFilters="0" chartFormat="134">
  <location ref="U181:W185" firstHeaderRow="0" firstDataRow="1" firstDataCol="1" rowPageCount="2" colPageCount="1"/>
  <pivotFields count="10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xis="axisRow" allDrilled="1" subtotalTop="0" showAll="0" sortType="ascending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6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pageFields count="2">
    <pageField fld="3" hier="12" name="[D_marché].[Type de marché].&amp;" cap="(vide)"/>
    <pageField fld="8" hier="32" name="[F_facture].[Service exécutant].&amp;[SE18]" cap="SE18"/>
  </pageFields>
  <dataFields count="2">
    <dataField fld="5" subtotal="count" baseField="4" baseItem="6" numFmtId="171"/>
    <dataField fld="7" subtotal="count" baseField="0" baseItem="0"/>
  </dataFields>
  <chartFormats count="6">
    <chartFormat chart="9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7E9AA-1D84-46AC-9D63-E2C629241765}" name="travaux" cacheId="525" applyNumberFormats="0" applyBorderFormats="0" applyFontFormats="0" applyPatternFormats="0" applyAlignmentFormats="0" applyWidthHeightFormats="1" dataCaption="Valeurs" tag="aa77d834-4600-491b-8f05-f4e66a0d2bbc" updatedVersion="8" minRefreshableVersion="3" subtotalHiddenItems="1" rowGrandTotals="0" colGrandTotals="0" itemPrintTitles="1" createdVersion="8" indent="0" outline="1" outlineData="1" multipleFieldFilters="0" chartFormat="14">
  <location ref="B37:D55" firstHeaderRow="0" firstDataRow="1" firstDataCol="1" rowPageCount="2" colPageCount="1"/>
  <pivotFields count="8">
    <pivotField axis="axisPage" allDrilled="1" subtotalTop="0" showAll="0" dataSourceSort="1" defaultSubtotal="0" defaultAttributeDrillState="1"/>
    <pivotField axis="axisRow" allDrilled="1" subtotalTop="0" showAll="0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allDrilled="1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2"/>
    <field x="1"/>
  </rowFields>
  <rowItems count="18">
    <i>
      <x v="6"/>
    </i>
    <i r="1">
      <x v="8"/>
    </i>
    <i>
      <x v="2"/>
    </i>
    <i r="1">
      <x v="3"/>
    </i>
    <i>
      <x/>
    </i>
    <i r="1">
      <x/>
    </i>
    <i r="1">
      <x v="1"/>
    </i>
    <i>
      <x v="5"/>
    </i>
    <i r="1">
      <x v="6"/>
    </i>
    <i r="1">
      <x v="7"/>
    </i>
    <i>
      <x v="1"/>
    </i>
    <i r="1">
      <x v="2"/>
    </i>
    <i>
      <x v="7"/>
    </i>
    <i r="1">
      <x v="9"/>
    </i>
    <i>
      <x v="4"/>
    </i>
    <i r="1">
      <x v="5"/>
    </i>
    <i>
      <x v="3"/>
    </i>
    <i r="1">
      <x v="4"/>
    </i>
  </rowItems>
  <colFields count="1">
    <field x="-2"/>
  </colFields>
  <colItems count="2">
    <i>
      <x/>
    </i>
    <i i="1">
      <x v="1"/>
    </i>
  </colItems>
  <pageFields count="2">
    <pageField fld="0" hier="12" name="[D_marché].[Type de marché].&amp;[TRAVAUX]" cap="TRAVAUX"/>
    <pageField fld="3" hier="48" name="[F_facture].[Nature du flux].&amp;[Facture]" cap="Facture"/>
  </pageFields>
  <dataFields count="2">
    <dataField fld="4" subtotal="count" baseField="0" baseItem="0"/>
    <dataField fld="5" subtotal="count" baseField="0" baseItem="0"/>
  </dataFields>
  <chartFormats count="2">
    <chartFormat chart="3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AE disponib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2">
    <rowHierarchyUsage hierarchyUsage="11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7F246E-C6B8-472B-B706-18444383A1BA}" name="Travaux sous traitants" cacheId="549" applyNumberFormats="0" applyBorderFormats="0" applyFontFormats="0" applyPatternFormats="0" applyAlignmentFormats="0" applyWidthHeightFormats="1" dataCaption="Valeurs" tag="6b931693-a860-41c5-a22a-71253ad4a772" updatedVersion="8" minRefreshableVersion="3" enableDrill="0" subtotalHiddenItems="1" itemPrintTitles="1" createdVersion="8" indent="0" outline="1" outlineData="1" multipleFieldFilters="0" chartFormat="4">
  <location ref="AM34:AN66" firstHeaderRow="1" firstDataRow="1" firstDataCol="1" rowPageCount="2" colPageCount="1"/>
  <pivotFields count="6"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3">
    <field x="2"/>
    <field x="4"/>
    <field x="5"/>
  </rowFields>
  <rowItems count="32">
    <i>
      <x/>
    </i>
    <i r="1">
      <x/>
    </i>
    <i r="2">
      <x/>
    </i>
    <i>
      <x v="1"/>
    </i>
    <i r="1">
      <x v="1"/>
    </i>
    <i r="2">
      <x v="1"/>
    </i>
    <i>
      <x v="2"/>
    </i>
    <i r="1">
      <x v="1"/>
    </i>
    <i r="2">
      <x v="2"/>
    </i>
    <i r="1">
      <x v="2"/>
    </i>
    <i r="2">
      <x v="2"/>
    </i>
    <i>
      <x v="3"/>
    </i>
    <i r="1">
      <x v="3"/>
    </i>
    <i r="2">
      <x v="3"/>
    </i>
    <i r="2">
      <x v="4"/>
    </i>
    <i r="2">
      <x v="5"/>
    </i>
    <i r="1">
      <x v="4"/>
    </i>
    <i r="2">
      <x v="4"/>
    </i>
    <i r="2">
      <x v="6"/>
    </i>
    <i r="1">
      <x v="5"/>
    </i>
    <i r="2">
      <x v="6"/>
    </i>
    <i r="1">
      <x v="6"/>
    </i>
    <i r="2">
      <x v="5"/>
    </i>
    <i>
      <x v="4"/>
    </i>
    <i r="1">
      <x v="7"/>
    </i>
    <i r="2">
      <x v="7"/>
    </i>
    <i r="1">
      <x v="8"/>
    </i>
    <i r="2">
      <x v="7"/>
    </i>
    <i>
      <x v="5"/>
    </i>
    <i r="1">
      <x v="9"/>
    </i>
    <i r="2">
      <x v="8"/>
    </i>
    <i t="grand">
      <x/>
    </i>
  </rowItems>
  <colItems count="1">
    <i/>
  </colItems>
  <pageFields count="2">
    <pageField fld="0" hier="48" name="[F_facture].[Nature du flux].&amp;[Sous-traitance]" cap="Sous-traitance"/>
    <pageField fld="3" hier="12" name="[D_marché].[Type de marché].&amp;[TRAVAUX]" cap="TRAVAUX"/>
  </pageFields>
  <dataFields count="1">
    <dataField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3">
    <rowHierarchyUsage hierarchyUsage="29"/>
    <rowHierarchyUsage hierarchyUsage="38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3292D-A03C-4270-A70E-756135ACF2C4}" name="Période pour factures à payers prendre en compte" cacheId="715" applyNumberFormats="0" applyBorderFormats="0" applyFontFormats="0" applyPatternFormats="0" applyAlignmentFormats="0" applyWidthHeightFormats="1" dataCaption="Valeurs" tag="b7304df4-7707-40ad-9b7c-df2cc240e2e1" updatedVersion="8" minRefreshableVersion="3" subtotalHiddenItems="1" rowGrandTotals="0" colGrandTotals="0" itemPrintTitles="1" createdVersion="8" indent="0" outline="1" outlineData="1" multipleFieldFilters="0">
  <location ref="F108:G109" firstHeaderRow="0" firstDataRow="1" firstDataCol="0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6295 | NEWCLIM]"/>
        <member name="[D_marché].[Nom marché enrichit].&amp;[300016296 | TENBO CONSTRUCTION]"/>
        <member name="[D_marché].[Nom marché enrichit].&amp;[300016799 | QUALICONSUL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A2365F-29EC-4754-9A14-A2C27CAB3C0F}" name="Budg_AE" cacheId="742" applyNumberFormats="0" applyBorderFormats="0" applyFontFormats="0" applyPatternFormats="0" applyAlignmentFormats="0" applyWidthHeightFormats="1" dataCaption="Valeurs" missingCaption=" " tag="cd3e2110-bda4-4489-8da4-79614c2a03ef" updatedVersion="8" minRefreshableVersion="3" subtotalHiddenItems="1" rowGrandTotals="0" colGrandTotals="0" itemPrintTitles="1" createdVersion="8" indent="0" outline="1" outlineData="1" multipleFieldFilters="0" chartFormat="137">
  <location ref="Y99:AA107" firstHeaderRow="0" firstDataRow="1" firstDataCol="1" rowPageCount="3" colPageCount="1"/>
  <pivotFields count="11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sortType="ascending" defaultSubtotal="0" defaultAttributeDrillState="1">
      <items count="3">
        <item x="0"/>
        <item x="1"/>
        <item x="2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8">
        <item s="1" x="0"/>
        <item s="1" x="1"/>
        <item s="1" x="2"/>
        <item s="1" x="3"/>
        <item s="1" x="4"/>
        <item s="1" x="5"/>
        <item s="1" x="6"/>
        <item s="1" x="7"/>
      </items>
    </pivotField>
    <pivotField allDrilled="1" subtotalTop="0" showAll="0" dataSourceSort="1" defaultSubtotal="0" defaultAttributeDrillState="1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pageFields count="3">
    <pageField fld="2" hier="10" name="[D_marché].[Statut marché].&amp;[En cours]" cap="En cours"/>
    <pageField fld="3" hier="12" name="[D_marché].[Type de marché].&amp;" cap=""/>
    <pageField fld="6" hier="32" name="[F_facture].[Service exécutant].&amp;[SE18]" cap="SE18"/>
  </pageFields>
  <dataFields count="2">
    <dataField fld="7" subtotal="count" baseField="0" baseItem="0"/>
    <dataField fld="8" subtotal="count" baseField="0" baseItem="0"/>
  </dataFields>
  <chartFormats count="4">
    <chartFormat chart="1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97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0" level="1">
        <member name="[D_marché].[Objet DPG Prioriser les grandes natures de dépenses  (Fluides, etc…)].&amp;"/>
        <member name=""/>
        <member name=""/>
        <member name=""/>
        <member name="[D_marché].[Objet DPG Prioriser les grandes natures de dépenses  (Fluides, etc…)].&amp;[LOCATION]"/>
        <member name=""/>
        <member name=""/>
        <member name=""/>
        <member name="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0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F_facture]"/>
        <x15:activeTabTopLevelEntity name="[D_marché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DA895-E950-4417-9D8F-9C97AEEE46CE}" name="travaux 11" cacheId="546" applyNumberFormats="0" applyBorderFormats="0" applyFontFormats="0" applyPatternFormats="0" applyAlignmentFormats="0" applyWidthHeightFormats="1" dataCaption="Valeurs" tag="af37a6be-5e4d-49ba-b350-a4b5b796d5a5" updatedVersion="8" minRefreshableVersion="3" subtotalHiddenItems="1" rowGrandTotals="0" colGrandTotals="0" itemPrintTitles="1" createdVersion="8" indent="0" outline="1" outlineData="1" multipleFieldFilters="0" chartFormat="132">
  <location ref="F32:H38" firstHeaderRow="0" firstDataRow="1" firstDataCol="1" rowPageCount="2" colPageCount="1"/>
  <pivotFields count="6"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llDrilled="1" subtotalTop="0" showAll="0" dataSourceSort="1" defaultSubtotal="0" defaultAttributeDrillState="1"/>
  </pivotFields>
  <rowFields count="1">
    <field x="4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2">
    <pageField fld="0" hier="12" name="[D_marché].[Type de marché].&amp;[TRAVAUX]" cap="TRAVAUX"/>
    <pageField fld="3" hier="48" name="[F_facture].[Nature du flux].&amp;[Facture]" cap="Facture"/>
  </pageFields>
  <dataFields count="2">
    <dataField fld="2" subtotal="count" baseField="0" baseItem="0"/>
    <dataField fld="1" subtotal="count" baseField="0" baseItem="0"/>
  </dataFields>
  <chartFormats count="2">
    <chartFormat chart="12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 (payées et non payées)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02140A-1515-4FE7-9672-82899363B183}" name="tcd date factures_à lier" cacheId="727" applyNumberFormats="0" applyBorderFormats="0" applyFontFormats="0" applyPatternFormats="0" applyAlignmentFormats="0" applyWidthHeightFormats="1" dataCaption="Valeurs" tag="3ac6735a-b94d-45c0-9382-b50e3ddd3efa" updatedVersion="8" minRefreshableVersion="3" subtotalHiddenItems="1" rowGrandTotals="0" colGrandTotals="0" itemPrintTitles="1" createdVersion="8" indent="0" outline="1" outlineData="1" multipleFieldFilters="0">
  <location ref="F105:G106" firstHeaderRow="0" firstDataRow="1" firstDataCol="0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6295 | NEWCLIM]"/>
        <member name="[D_marché].[Nom marché enrichit].&amp;[300016296 | TENBO CONSTRUCTION]"/>
        <member name="[D_marché].[Nom marché enrichit].&amp;[300016799 | QUALICONSUL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C1D2D7-4B82-4321-8426-63C45F19C018}" name="travaux 3" cacheId="531" dataOnRows="1" applyNumberFormats="0" applyBorderFormats="0" applyFontFormats="0" applyPatternFormats="0" applyAlignmentFormats="0" applyWidthHeightFormats="1" dataCaption="Valeurs" tag="0e779545-a549-4fb4-990c-9d5ab27109d1" updatedVersion="8" minRefreshableVersion="3" subtotalHiddenItems="1" rowGrandTotals="0" colGrandTotals="0" itemPrintTitles="1" createdVersion="8" indent="0" outline="1" outlineData="1" multipleFieldFilters="0" chartFormat="23">
  <location ref="AJ34:AK43" firstHeaderRow="1" firstDataRow="1" firstDataCol="1" rowPageCount="2" colPageCount="1"/>
  <pivotFields count="7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-2"/>
    <field x="1"/>
  </rowFields>
  <rowItems count="9">
    <i>
      <x/>
    </i>
    <i r="1">
      <x/>
    </i>
    <i r="1">
      <x v="1"/>
    </i>
    <i r="1">
      <x v="2"/>
    </i>
    <i i="1">
      <x v="1"/>
    </i>
    <i r="1" i="1">
      <x v="3"/>
    </i>
    <i r="1" i="1">
      <x/>
    </i>
    <i r="1" i="1">
      <x v="4"/>
    </i>
    <i r="1" i="1">
      <x v="5"/>
    </i>
  </rowItems>
  <colItems count="1">
    <i/>
  </colItems>
  <pageFields count="2">
    <pageField fld="0" hier="12" name="[D_marché].[Type de marché].&amp;[TRAVAUX]" cap="TRAVAUX"/>
    <pageField fld="4" hier="48" name="[F_facture].[Nature du flux].&amp;[Facture]" cap="Facture"/>
  </pageFields>
  <dataFields count="2">
    <dataField fld="2" subtotal="count" baseField="0" baseItem="0"/>
    <dataField fld="3" subtotal="count" baseField="0" baseItem="0"/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2">
    <rowHierarchyUsage hierarchyUsage="-2"/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420665-7714-46D1-9AAF-4430810CB6B7}" name="Date de fin de marché travaux" cacheId="555" applyNumberFormats="0" applyBorderFormats="0" applyFontFormats="0" applyPatternFormats="0" applyAlignmentFormats="0" applyWidthHeightFormats="1" dataCaption="Valeurs" tag="289569b0-6977-4d24-ad1c-91a1b773685d" updatedVersion="8" minRefreshableVersion="3" subtotalHiddenItems="1" rowGrandTotals="0" colGrandTotals="0" itemPrintTitles="1" createdVersion="8" indent="0" outline="1" outlineData="1" multipleFieldFilters="0" chartFormat="51">
  <location ref="AG35:AH45" firstHeaderRow="1" firstDataRow="1" firstDataCol="1" rowPageCount="3" colPageCount="1"/>
  <pivotFields count="6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3"/>
  </rowFields>
  <rowItems count="10">
    <i>
      <x v="5"/>
    </i>
    <i>
      <x/>
    </i>
    <i>
      <x v="2"/>
    </i>
    <i>
      <x v="1"/>
    </i>
    <i>
      <x v="9"/>
    </i>
    <i>
      <x v="7"/>
    </i>
    <i>
      <x v="6"/>
    </i>
    <i>
      <x v="3"/>
    </i>
    <i>
      <x v="4"/>
    </i>
    <i>
      <x v="8"/>
    </i>
  </rowItems>
  <colItems count="1">
    <i/>
  </colItems>
  <pageFields count="3">
    <pageField fld="1" hier="10" name="[D_marché].[Statut marché].&amp;[En cours]" cap="En cours"/>
    <pageField fld="0" hier="12" name="[D_marché].[Type de marché].&amp;[TRAVAUX]" cap="TRAVAUX"/>
    <pageField fld="4" hier="48" name="[F_facture].[Nature du flux].&amp;[Facture]" cap="Facture"/>
  </pageFields>
  <dataFields count="1">
    <dataField fld="2" subtotal="count" baseField="0" baseItem="0" numFmtId="1"/>
  </dataFields>
  <formats count="1">
    <format dxfId="2324">
      <pivotArea outline="0" collapsedLevelsAreSubtotals="1" fieldPosition="0"/>
    </format>
  </formats>
  <chartFormats count="3">
    <chartFormat chart="4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_marché].[Nom marché enrichit].&amp;[300016295 | NEWCLIM]"/>
        <member name="[D_marché].[Nom marché enrichit].&amp;[300016296 | TENBO CONSTRUCTION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21048A-CC25-421B-8DCE-8D0F68815BFC}" name="Marché_factures en attentes" cacheId="700" applyNumberFormats="0" applyBorderFormats="0" applyFontFormats="0" applyPatternFormats="0" applyAlignmentFormats="0" applyWidthHeightFormats="1" dataCaption="Valeurs" missingCaption=" " tag="e5f1c135-4022-4e46-b346-f9d6c83dbaf9" updatedVersion="8" minRefreshableVersion="3" subtotalHiddenItems="1" rowGrandTotals="0" colGrandTotals="0" itemPrintTitles="1" createdVersion="8" indent="0" outline="1" outlineData="1" multipleFieldFilters="0" chartFormat="95">
  <location ref="B109:D157" firstHeaderRow="0" firstDataRow="1" firstDataCol="1" rowPageCount="2" colPageCount="1"/>
  <pivotFields count="10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5"/>
    <field x="3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2">
    <i>
      <x/>
    </i>
    <i i="1">
      <x v="1"/>
    </i>
  </colItems>
  <pageFields count="2">
    <pageField fld="2" hier="12" name="[D_marché].[Type de marché].&amp;" cap="(vide)"/>
    <pageField fld="8" hier="32" name="[F_facture].[Service exécutant].&amp;[SE18]" cap="SE18"/>
  </pageFields>
  <dataFields count="2">
    <dataField fld="6" subtotal="count" baseField="0" baseItem="0"/>
    <dataField fld="4" subtotal="count" baseField="0" baseItem="0"/>
  </dataFields>
  <chartFormats count="4">
    <chartFormat chart="8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[D_marché].[Site].&amp;"/>
        <member name="[D_marché].[Site].&amp;[SIR]"/>
        <member name="[D_marché].[Site].&amp;[SNA]"/>
        <member name="[D_marché].[Site].&amp;[DSAC]"/>
        <member name="[D_marché].[Site].&amp;[marché mutualisé]"/>
      </members>
    </pivotHierarchy>
    <pivotHierarchy multipleItemSelectionAllowed="1" dragToData="1"/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2">
    <rowHierarchyUsage hierarchyUsage="52"/>
    <rowHierarchyUsage hierarchyUsage="5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F7998A-AA0A-4C83-A43E-4474EAD41664}" name="travaux 4" cacheId="534" applyNumberFormats="0" applyBorderFormats="0" applyFontFormats="0" applyPatternFormats="0" applyAlignmentFormats="0" applyWidthHeightFormats="1" dataCaption="Valeurs" tag="e1503534-caa3-46e6-a075-8755f9b378f2" updatedVersion="8" minRefreshableVersion="3" subtotalHiddenItems="1" rowGrandTotals="0" colGrandTotals="0" itemPrintTitles="1" createdVersion="8" indent="0" outline="1" outlineData="1" multipleFieldFilters="0" chartFormat="192">
  <location ref="K31:N41" firstHeaderRow="0" firstDataRow="1" firstDataCol="1" rowPageCount="2" colPageCount="1"/>
  <pivotFields count="7"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Row" allDrilled="1" subtotalTop="0" showAll="0" sortType="ascending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Fields count="1">
    <field x="3"/>
  </rowFields>
  <rowItems count="10">
    <i>
      <x v="7"/>
    </i>
    <i>
      <x v="6"/>
    </i>
    <i>
      <x v="2"/>
    </i>
    <i>
      <x v="5"/>
    </i>
    <i>
      <x v="1"/>
    </i>
    <i>
      <x/>
    </i>
    <i>
      <x v="9"/>
    </i>
    <i>
      <x v="4"/>
    </i>
    <i>
      <x v="3"/>
    </i>
    <i>
      <x v="8"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12" name="[D_marché].[Type de marché].&amp;[TRAVAUX]" cap="TRAVAUX"/>
    <pageField fld="4" hier="48" name="[F_facture].[Nature du flux].&amp;[Facture]" cap="Facture"/>
  </pageFields>
  <dataFields count="3">
    <dataField fld="2" subtotal="count" baseField="0" baseItem="0"/>
    <dataField fld="1" subtotal="count" baseField="0" baseItem="0"/>
    <dataField name="Somme de Montant total du marché TTC" fld="5" baseField="3" baseItem="3" numFmtId="164"/>
  </dataFields>
  <chartFormats count="4">
    <chartFormat chart="102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2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2" format="38">
      <pivotArea type="data" outline="0" fieldPosition="0">
        <references count="2">
          <reference field="4294967294" count="1" selected="0">
            <x v="2"/>
          </reference>
          <reference field="3" count="1" selected="0">
            <x v="4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 (payées et non payées)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1CC67-1ADA-4DF3-BE15-D8682EFA5255}" name="travaux pa ravancement " cacheId="516" applyNumberFormats="0" applyBorderFormats="0" applyFontFormats="0" applyPatternFormats="0" applyAlignmentFormats="0" applyWidthHeightFormats="1" dataCaption="Valeurs" tag="ce98e580-fcf8-4e79-adc1-f3ea28ce9cc8" updatedVersion="8" minRefreshableVersion="3" subtotalHiddenItems="1" rowGrandTotals="0" colGrandTotals="0" itemPrintTitles="1" createdVersion="8" indent="0" outline="1" outlineData="1" multipleFieldFilters="0" chartFormat="55">
  <location ref="Z35:AB45" firstHeaderRow="0" firstDataRow="1" firstDataCol="1" rowPageCount="2" colPageCount="1"/>
  <pivotFields count="6"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ascending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4"/>
  </rowFields>
  <rowItems count="10">
    <i>
      <x/>
    </i>
    <i>
      <x v="2"/>
    </i>
    <i>
      <x v="5"/>
    </i>
    <i>
      <x v="7"/>
    </i>
    <i>
      <x v="1"/>
    </i>
    <i>
      <x v="9"/>
    </i>
    <i>
      <x v="8"/>
    </i>
    <i>
      <x v="4"/>
    </i>
    <i>
      <x v="3"/>
    </i>
    <i>
      <x v="6"/>
    </i>
  </rowItems>
  <colFields count="1">
    <field x="-2"/>
  </colFields>
  <colItems count="2">
    <i>
      <x/>
    </i>
    <i i="1">
      <x v="1"/>
    </i>
  </colItems>
  <pageFields count="2">
    <pageField fld="0" hier="12" name="[D_marché].[Type de marché].&amp;[TRAVAUX]" cap="TRAVAUX"/>
    <pageField fld="2" hier="48" name="[F_facture].[Nature du flux].&amp;[Facture]" cap="Facture"/>
  </pageFields>
  <dataFields count="2">
    <dataField fld="3" subtotal="count" baseField="0" baseItem="0"/>
    <dataField fld="1" subtotal="count" baseField="0" baseItem="0"/>
  </dataFields>
  <chartFormats count="2">
    <chartFormat chart="3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4F63E9-439A-4C54-B96A-9EC14AA7A085}" name="Travaux_ dates factures" cacheId="558" applyNumberFormats="0" applyBorderFormats="0" applyFontFormats="0" applyPatternFormats="0" applyAlignmentFormats="0" applyWidthHeightFormats="1" dataCaption="Valeurs" tag="ed540369-feb4-4eff-9a09-08e9ad070616" updatedVersion="8" minRefreshableVersion="3" subtotalHiddenItems="1" rowGrandTotals="0" colGrandTotals="0" itemPrintTitles="1" createdVersion="8" indent="0" outline="1" outlineData="1" multipleFieldFilters="0">
  <location ref="B14:C15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6295 | NEWCLIM]"/>
        <member name="[D_marché].[Nom marché enrichit].&amp;[300016296 | TENBO CONSTRUCTION]"/>
        <member name="[D_marché].[Nom marché enrichit].&amp;[300016799 | QUALICONSUL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879F-3B79-4C6F-ABE6-20A643CE2D96}" name="facture actuelle cockpit pareto npt" cacheId="691" applyNumberFormats="0" applyBorderFormats="0" applyFontFormats="0" applyPatternFormats="0" applyAlignmentFormats="0" applyWidthHeightFormats="1" dataCaption="Valeurs" showMissing="0" tag="f895ae27-6331-4656-9cfd-b9edf0911cae" updatedVersion="8" minRefreshableVersion="3" enableDrill="0" subtotalHiddenItems="1" createdVersion="8" indent="0" outline="1" outlineData="1" multipleFieldFilters="0" chartFormat="72">
  <location ref="F118:I145" firstHeaderRow="0" firstDataRow="1" firstDataCol="1" rowPageCount="2" colPageCount="1"/>
  <pivotFields count="11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measureFilter="1" sortType="ascending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4"/>
  </rowFields>
  <rowItems count="27">
    <i>
      <x v="16"/>
    </i>
    <i>
      <x v="1"/>
    </i>
    <i>
      <x v="25"/>
    </i>
    <i>
      <x v="15"/>
    </i>
    <i>
      <x v="21"/>
    </i>
    <i>
      <x v="3"/>
    </i>
    <i>
      <x v="4"/>
    </i>
    <i>
      <x v="13"/>
    </i>
    <i>
      <x/>
    </i>
    <i>
      <x v="7"/>
    </i>
    <i>
      <x v="9"/>
    </i>
    <i>
      <x v="2"/>
    </i>
    <i>
      <x v="5"/>
    </i>
    <i>
      <x v="6"/>
    </i>
    <i>
      <x v="8"/>
    </i>
    <i>
      <x v="10"/>
    </i>
    <i>
      <x v="11"/>
    </i>
    <i>
      <x v="12"/>
    </i>
    <i>
      <x v="14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hier="12" name="[D_marché].[Type de marché].&amp;" cap=""/>
    <pageField fld="9" hier="44" name="[F_facture].[Statut de la facture].&amp;[PAY]" cap="PAY"/>
  </pageFields>
  <dataFields count="3">
    <dataField fld="7" subtotal="count" baseField="0" baseItem="0"/>
    <dataField fld="5" subtotal="count" baseField="4" baseItem="34" numFmtId="166"/>
    <dataField fld="8" subtotal="count" baseField="0" baseItem="0"/>
  </dataFields>
  <chartFormats count="4">
    <chartFormat chart="24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3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"/>
        <member name=""/>
        <member name=""/>
        <member name=""/>
        <member name="[D_marché].[Site].&amp;[marché mutualisé]"/>
      </members>
    </pivotHierarchy>
    <pivotHierarchy multipleItemSelectionAllowed="1" dragToData="1">
      <members count="1" level="1">
        <member name="[D_marché].[Statut marché].&amp;[En cours]"/>
      </members>
    </pivotHierarchy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3352 | DEF - Detection electronique f]"/>
        <member name="[D_marché].[Nom marché enrichit].&amp;[300013353 | BATIMONTAGE]"/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5792 | C'CLO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F_facture].[Statut de la facture].&amp;[PAY]"/>
        <member name="[F_facture].[Statut de la facture].&amp;[PES]"/>
        <member name="[F_facture].[Statut de la facture].&amp;[SU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ombre de n° facture FI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b de facture en cour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filters count="1">
    <filter fld="4" type="valueGreaterThan" id="1" iMeasureHier="79">
      <autoFilter ref="A1">
        <filterColumn colId="0">
          <customFilters>
            <customFilter operator="greaterThan" val="0"/>
          </customFilters>
        </filterColumn>
      </autoFilter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D_marché]"/>
        <x15:activeTabTopLevelEntity name="[F_facture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4BE67-1B91-46FE-BF4F-325376ACBE23}" name="Tab_marché_délaidepaie et nb" cacheId="721" applyNumberFormats="0" applyBorderFormats="0" applyFontFormats="0" applyPatternFormats="0" applyAlignmentFormats="0" applyWidthHeightFormats="1" dataCaption="Valeurs" missingCaption=" " tag="c2d5ca27-b80f-41be-ad65-248d647b7231" updatedVersion="8" minRefreshableVersion="3" subtotalHiddenItems="1" rowGrandTotals="0" colGrandTotals="0" itemPrintTitles="1" createdVersion="8" indent="0" outline="1" outlineData="1" multipleFieldFilters="0" chartFormat="133">
  <location ref="U95:W143" firstHeaderRow="0" firstDataRow="1" firstDataCol="1" rowPageCount="2" colPageCount="1"/>
  <pivotFields count="10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xis="axisRow" allDrilled="1" subtotalTop="0" showAll="0" sortType="ascending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7"/>
    <field x="4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2">
    <i>
      <x/>
    </i>
    <i i="1">
      <x v="1"/>
    </i>
  </colItems>
  <pageFields count="2">
    <pageField fld="3" hier="12" name="[D_marché].[Type de marché].&amp;" cap=""/>
    <pageField fld="8" hier="32" name="[F_facture].[Service exécutant].&amp;[SE18]" cap="SE18"/>
  </pageFields>
  <dataFields count="2">
    <dataField fld="5" subtotal="count" baseField="4" baseItem="6" numFmtId="171"/>
    <dataField fld="6" subtotal="count" baseField="0" baseItem="0"/>
  </dataFields>
  <chartFormats count="9">
    <chartFormat chart="9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2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02" format="1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102" format="14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102" format="1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13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2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7" showRowHeaders="1" showColHeaders="1" showRowStripes="0" showColStripes="0" showLastColumn="1"/>
  <rowHierarchiesUsage count="2">
    <rowHierarchyUsage hierarchyUsage="52"/>
    <rowHierarchyUsage hierarchyUsage="5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4EB4B0-D50D-46AF-B757-44CA09ADBF81}" name="Nb factures &quot;com&quot;" cacheId="745" applyNumberFormats="0" applyBorderFormats="0" applyFontFormats="0" applyPatternFormats="0" applyAlignmentFormats="0" applyWidthHeightFormats="1" dataCaption="Valeurs" tag="eb15e3e7-7e1e-4765-89b7-de45ceb3fcdb" updatedVersion="8" minRefreshableVersion="3" enableDrill="0" subtotalHiddenItems="1" rowGrandTotals="0" colGrandTotals="0" itemPrintTitles="1" createdVersion="8" indent="0" outline="1" outlineData="1" multipleFieldFilters="0" chartFormat="11">
  <location ref="J95:K96" firstHeaderRow="1" firstDataRow="1" firstDataCol="1" rowPageCount="1" colPageCount="1"/>
  <pivotFields count="7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4"/>
  </rowFields>
  <rowItems count="1">
    <i>
      <x/>
    </i>
  </rowItems>
  <colItems count="1">
    <i/>
  </colItems>
  <pageFields count="1">
    <pageField fld="1" hier="12" name="[D_marché].[Type de marché].&amp;" cap=""/>
  </pageFields>
  <dataFields count="1">
    <dataField fld="5" subtotal="count" baseField="0" baseItem="0"/>
  </dataField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"/>
        <member name=""/>
        <member name=""/>
        <member name=""/>
        <member name="[D_marché].[Site].&amp;[marché mutualisé]"/>
      </members>
    </pivotHierarchy>
    <pivotHierarchy dragToData="1"/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3352 | DEF - Detection electronique f]"/>
        <member name="[D_marché].[Nom marché enrichit].&amp;[300013353 | BATIMONTAGE]"/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5792 | C'CLO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D_marché]"/>
        <x15:activeTabTopLevelEntity name="[F_facture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9EEEA5-F95C-4F2B-A7B0-2621097FD16B}" name="Marché_ancienneté factures" cacheId="739" applyNumberFormats="0" applyBorderFormats="0" applyFontFormats="0" applyPatternFormats="0" applyAlignmentFormats="0" applyWidthHeightFormats="1" dataCaption="Valeurs" tag="398c8fb6-e3e0-417a-85ac-642cd4dce305" updatedVersion="8" minRefreshableVersion="3" enableDrill="0" subtotalHiddenItems="1" itemPrintTitles="1" createdVersion="8" indent="0" outline="1" outlineData="1" multipleFieldFilters="0" chartFormat="17">
  <location ref="Q93:Q94" firstHeaderRow="1" firstDataRow="1" firstDataCol="0" rowPageCount="1" colPageCount="1"/>
  <pivotFields count="5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pageFields count="1">
    <pageField fld="1" hier="12" name="[D_marché].[Type de marché].[All]" cap="All"/>
  </pageFields>
  <dataFields count="1">
    <dataField fld="2" subtotal="count" baseField="0" baseItem="0"/>
  </dataFields>
  <pivotHierarchies count="97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[D_marché].[Site].&amp;"/>
        <member name=""/>
        <member name=""/>
        <member name=""/>
        <member name=""/>
      </members>
    </pivotHierarchy>
    <pivotHierarchy dragToData="1"/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41AE5-0916-4DA5-9635-EA02FD27531B}" name="travaux par accord cadre" cacheId="543" applyNumberFormats="0" applyBorderFormats="0" applyFontFormats="0" applyPatternFormats="0" applyAlignmentFormats="0" applyWidthHeightFormats="1" dataCaption="Valeurs" tag="6e09f893-bf03-43fc-9a0c-3beb553ffd03" updatedVersion="8" minRefreshableVersion="3" subtotalHiddenItems="1" rowGrandTotals="0" colGrandTotals="0" itemPrintTitles="1" createdVersion="8" indent="0" outline="1" outlineData="1" multipleFieldFilters="0" chartFormat="7">
  <location ref="S31:T36" firstHeaderRow="1" firstDataRow="1" firstDataCol="1" rowPageCount="2" colPageCount="1"/>
  <pivotFields count="7">
    <pivotField axis="axisPage" allDrilled="1" subtotalTop="0" showAll="0" dataSourceSort="1" defaultSubtotal="0" defaultAttributeDrillState="1"/>
    <pivotField allDrilled="1" subtotalTop="0" showAll="0" sortType="descending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0" hier="12" name="[D_marché].[Type de marché].&amp;[TRAVAUX]" cap="TRAVAUX"/>
    <pageField fld="4" hier="48" name="[F_facture].[Nature du flux].&amp;[Facture]" cap="Facture"/>
  </pageFields>
  <dataFields count="1">
    <dataField name="AE consommés" fld="2" subtotal="count" baseField="1" baseItem="3"/>
  </dataField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D_marché].[Statut marché].&amp;[En cours]"/>
      </members>
    </pivotHierarchy>
    <pivotHierarchy multipleItemSelectionAllowed="1"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AE consommé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AE disponib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7F8CD4-96E2-45CA-94D7-A0B13EC05E97}" name="TCD marchés restes" cacheId="730" applyNumberFormats="0" applyBorderFormats="0" applyFontFormats="0" applyPatternFormats="0" applyAlignmentFormats="0" applyWidthHeightFormats="1" dataCaption="Valeurs" tag="bdf4bd64-6f38-4612-8c96-f043c9c27c10" updatedVersion="8" minRefreshableVersion="3" subtotalHiddenItems="1" rowGrandTotals="0" colGrandTotals="0" itemPrintTitles="1" createdVersion="8" indent="0" outline="1" outlineData="1" multipleFieldFilters="0" chartFormat="77">
  <location ref="B92:D95" firstHeaderRow="0" firstDataRow="1" firstDataCol="1" rowPageCount="1" colPageCount="1"/>
  <pivotFields count="8">
    <pivotField allDrilled="1" subtotalTop="0" showAll="0" sortType="ascending" defaultSubtotal="0" defaultAttributeDrillState="1">
      <items count="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</pivotField>
    <pivotField allDrilled="1" subtotalTop="0" showAll="0" sortType="ascending" defaultSubtotal="0" defaultAttributeDrillState="1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</pivotField>
    <pivotField dataField="1" subtotalTop="0" showAll="0" defaultSubtotal="0"/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pageFields count="1">
    <pageField fld="6" hier="12" name="[D_marché].[Type de marché].&amp;" cap="(vide)"/>
  </pageFields>
  <dataFields count="2">
    <dataField fld="2" subtotal="count" baseField="0" baseItem="0"/>
    <dataField fld="4" subtotal="count" baseField="0" baseItem="0"/>
  </dataFields>
  <chartFormats count="3">
    <chartFormat chart="7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ant march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Montant payé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_facture]"/>
        <x15:activeTabTopLevelEntity name="[D_marché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66A712-E35C-4252-AE62-C75F1930B1AC}" name="Tab_ délais de paiement par fournisseurs" cacheId="718" applyNumberFormats="0" applyBorderFormats="0" applyFontFormats="0" applyPatternFormats="0" applyAlignmentFormats="0" applyWidthHeightFormats="1" dataCaption="Valeurs" tag="c896a040-6da9-43ef-962a-8195e358322d" updatedVersion="8" minRefreshableVersion="3" enableDrill="0" subtotalHiddenItems="1" itemPrintTitles="1" createdVersion="8" indent="0" outline="1" outlineData="1" multipleFieldFilters="0" chartFormat="30">
  <location ref="P162:R183" firstHeaderRow="0" firstDataRow="1" firstDataCol="1" rowPageCount="1" colPageCount="1"/>
  <pivotFields count="7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sortType="descending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4"/>
  </rowFields>
  <rowItems count="21">
    <i>
      <x v="1"/>
    </i>
    <i>
      <x v="11"/>
    </i>
    <i>
      <x v="4"/>
    </i>
    <i>
      <x v="19"/>
    </i>
    <i>
      <x v="3"/>
    </i>
    <i>
      <x v="15"/>
    </i>
    <i>
      <x v="9"/>
    </i>
    <i>
      <x v="5"/>
    </i>
    <i>
      <x v="6"/>
    </i>
    <i>
      <x v="17"/>
    </i>
    <i>
      <x v="8"/>
    </i>
    <i>
      <x v="14"/>
    </i>
    <i>
      <x/>
    </i>
    <i>
      <x v="16"/>
    </i>
    <i>
      <x v="2"/>
    </i>
    <i>
      <x v="18"/>
    </i>
    <i>
      <x v="12"/>
    </i>
    <i>
      <x v="7"/>
    </i>
    <i>
      <x v="13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12" name="[D_marché].[Type de marché].[All]" cap="All"/>
  </pageFields>
  <dataFields count="2">
    <dataField name="Entre 25 et 30 jours" fld="5" subtotal="count" baseField="4" baseItem="1"/>
    <dataField name="&gt; 30 jours" fld="2" subtotal="count" baseField="4" baseItem="1"/>
  </dataFields>
  <chartFormats count="4"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97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" level="1">
        <member name="[D_marché].[Site].&amp;"/>
        <member name=""/>
        <member name=""/>
        <member name=""/>
        <member name=""/>
      </members>
    </pivotHierarchy>
    <pivotHierarchy dragToData="1"/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multipleItemSelectionAllowed="1" dragToData="1">
      <members count="3" level="1">
        <member name="[F_facture].[Service exécutant].&amp;[SE18]"/>
        <member name="[F_facture].[Service exécutant].&amp;[SE33]"/>
        <member name="[F_facture].[Service exécutant].&amp;[SE5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&gt; 30 jour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Entre 25 et 30 jour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7E5C0D-FF34-4C09-BBB0-528B73477D05}" name="Tableau croisé dynamique1" cacheId="561" applyNumberFormats="0" applyBorderFormats="0" applyFontFormats="0" applyPatternFormats="0" applyAlignmentFormats="0" applyWidthHeightFormats="1" dataCaption="Valeurs" tag="c45f513f-2748-486c-9919-6aa84b5199a8" updatedVersion="8" minRefreshableVersion="3" enableDrill="0" subtotalHiddenItems="1" itemPrintTitles="1" createdVersion="8" indent="0" outline="1" outlineData="1" multipleFieldFilters="0" chartFormat="4">
  <location ref="K9:M3064" firstHeaderRow="0" firstDataRow="1" firstDataCol="1" rowPageCount="1" colPageCount="1"/>
  <pivotFields count="6">
    <pivotField dataField="1" subtotalTop="0" showAll="0" defaultSubtotal="0"/>
    <pivotField axis="axisRow" allDrilled="1" subtotalTop="0" showAll="0" dataSourceSort="1" defaultSubtotal="0" defaultAttributeDrillState="1">
      <items count="1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</items>
    </pivotField>
    <pivotField axis="axisRow" allDrilled="1" subtotalTop="0" showAll="0" dataSourceSort="1" defaultSubtotal="0" defaultAttributeDrillState="1">
      <items count="1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</items>
    </pivotField>
    <pivotField axis="axisRow" allDrilled="1" subtotalTop="0" showAll="0" dataSourceSort="1" defaultSubtotal="0" defaultAttributeDrillState="1">
      <items count="7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3">
    <field x="1"/>
    <field x="2"/>
    <field x="3"/>
  </rowFields>
  <rowItems count="3055">
    <i>
      <x/>
    </i>
    <i r="1">
      <x/>
    </i>
    <i r="2">
      <x/>
    </i>
    <i r="2">
      <x v="1"/>
    </i>
    <i r="2">
      <x v="2"/>
    </i>
    <i>
      <x v="1"/>
    </i>
    <i r="1"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>
      <x v="2"/>
    </i>
    <i r="1">
      <x v="2"/>
    </i>
    <i r="2">
      <x v="13"/>
    </i>
    <i r="2">
      <x v="14"/>
    </i>
    <i r="2">
      <x v="15"/>
    </i>
    <i>
      <x v="3"/>
    </i>
    <i r="1">
      <x v="3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>
      <x v="4"/>
    </i>
    <i r="1">
      <x v="4"/>
    </i>
    <i r="2">
      <x v="24"/>
    </i>
    <i r="2">
      <x v="25"/>
    </i>
    <i r="2">
      <x v="26"/>
    </i>
    <i r="2">
      <x v="19"/>
    </i>
    <i r="2">
      <x v="27"/>
    </i>
    <i r="2">
      <x v="28"/>
    </i>
    <i r="2">
      <x v="29"/>
    </i>
    <i r="2">
      <x v="30"/>
    </i>
    <i>
      <x v="5"/>
    </i>
    <i r="1">
      <x v="5"/>
    </i>
    <i r="2">
      <x/>
    </i>
    <i r="2">
      <x v="31"/>
    </i>
    <i r="2">
      <x v="32"/>
    </i>
    <i r="2">
      <x v="33"/>
    </i>
    <i r="2">
      <x v="34"/>
    </i>
    <i r="2">
      <x v="5"/>
    </i>
    <i r="2">
      <x v="35"/>
    </i>
    <i r="2">
      <x v="36"/>
    </i>
    <i r="2">
      <x v="37"/>
    </i>
    <i r="2">
      <x v="38"/>
    </i>
    <i r="2">
      <x v="39"/>
    </i>
    <i>
      <x v="6"/>
    </i>
    <i r="1">
      <x v="6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>
      <x v="7"/>
    </i>
    <i r="1">
      <x v="7"/>
    </i>
    <i r="2">
      <x v="54"/>
    </i>
    <i r="2">
      <x v="55"/>
    </i>
    <i r="2">
      <x v="47"/>
    </i>
    <i r="2">
      <x v="56"/>
    </i>
    <i r="2">
      <x v="57"/>
    </i>
    <i r="2">
      <x v="58"/>
    </i>
    <i r="2">
      <x v="59"/>
    </i>
    <i r="2">
      <x v="51"/>
    </i>
    <i r="2">
      <x v="60"/>
    </i>
    <i>
      <x v="8"/>
    </i>
    <i r="1">
      <x v="8"/>
    </i>
    <i r="2">
      <x v="61"/>
    </i>
    <i r="2">
      <x v="62"/>
    </i>
    <i r="2">
      <x v="1"/>
    </i>
    <i r="2">
      <x v="63"/>
    </i>
    <i r="2">
      <x v="64"/>
    </i>
    <i r="2">
      <x v="65"/>
    </i>
    <i r="2">
      <x v="66"/>
    </i>
    <i>
      <x v="9"/>
    </i>
    <i r="1">
      <x v="9"/>
    </i>
    <i r="2">
      <x v="67"/>
    </i>
    <i r="2">
      <x v="68"/>
    </i>
    <i r="2">
      <x v="69"/>
    </i>
    <i r="2">
      <x v="70"/>
    </i>
    <i r="1">
      <x v="10"/>
    </i>
    <i r="2">
      <x v="71"/>
    </i>
    <i>
      <x v="10"/>
    </i>
    <i r="1">
      <x v="1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>
      <x v="11"/>
    </i>
    <i r="1">
      <x v="11"/>
    </i>
    <i r="2">
      <x v="82"/>
    </i>
    <i r="2">
      <x v="56"/>
    </i>
    <i r="2">
      <x v="83"/>
    </i>
    <i>
      <x v="12"/>
    </i>
    <i r="1">
      <x v="6"/>
    </i>
    <i r="2">
      <x v="4"/>
    </i>
    <i r="2">
      <x v="84"/>
    </i>
    <i r="2">
      <x v="5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80"/>
    </i>
    <i>
      <x v="13"/>
    </i>
    <i r="1">
      <x v="12"/>
    </i>
    <i r="2">
      <x v="91"/>
    </i>
    <i r="2">
      <x v="92"/>
    </i>
    <i r="2">
      <x v="93"/>
    </i>
    <i>
      <x v="14"/>
    </i>
    <i r="1">
      <x v="13"/>
    </i>
    <i r="2">
      <x v="40"/>
    </i>
    <i r="2">
      <x v="94"/>
    </i>
    <i r="2">
      <x v="95"/>
    </i>
    <i r="2">
      <x v="96"/>
    </i>
    <i r="2">
      <x v="8"/>
    </i>
    <i r="2">
      <x v="11"/>
    </i>
    <i r="2">
      <x v="97"/>
    </i>
    <i r="2">
      <x v="98"/>
    </i>
    <i r="2">
      <x v="99"/>
    </i>
    <i r="2">
      <x v="100"/>
    </i>
    <i r="2">
      <x v="101"/>
    </i>
    <i>
      <x v="15"/>
    </i>
    <i r="1">
      <x v="13"/>
    </i>
    <i r="2">
      <x v="102"/>
    </i>
    <i r="2">
      <x v="103"/>
    </i>
    <i r="2">
      <x v="9"/>
    </i>
    <i>
      <x v="16"/>
    </i>
    <i r="1">
      <x v="14"/>
    </i>
    <i r="2">
      <x v="40"/>
    </i>
    <i r="2">
      <x v="75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>
      <x v="17"/>
    </i>
    <i r="1">
      <x v="15"/>
    </i>
    <i r="2">
      <x v="58"/>
    </i>
    <i r="2">
      <x v="113"/>
    </i>
    <i>
      <x v="18"/>
    </i>
    <i r="1">
      <x v="16"/>
    </i>
    <i r="2">
      <x v="40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57"/>
    </i>
    <i r="2">
      <x v="126"/>
    </i>
    <i r="2">
      <x v="127"/>
    </i>
    <i r="2">
      <x v="128"/>
    </i>
    <i r="2">
      <x v="64"/>
    </i>
    <i r="2">
      <x v="129"/>
    </i>
    <i r="2">
      <x v="130"/>
    </i>
    <i r="2">
      <x v="28"/>
    </i>
    <i r="2">
      <x v="131"/>
    </i>
    <i r="2">
      <x v="66"/>
    </i>
    <i r="2">
      <x v="132"/>
    </i>
    <i r="2">
      <x v="133"/>
    </i>
    <i r="2">
      <x v="23"/>
    </i>
    <i r="2">
      <x v="29"/>
    </i>
    <i r="2">
      <x v="134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97"/>
    </i>
    <i r="2">
      <x v="52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06"/>
    </i>
    <i r="2">
      <x v="161"/>
    </i>
    <i r="2">
      <x v="162"/>
    </i>
    <i r="2">
      <x v="107"/>
    </i>
    <i r="2">
      <x v="93"/>
    </i>
    <i r="2">
      <x v="163"/>
    </i>
    <i r="2">
      <x v="164"/>
    </i>
    <i r="2">
      <x v="165"/>
    </i>
    <i r="2">
      <x v="166"/>
    </i>
    <i r="2"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00"/>
    </i>
    <i r="2">
      <x v="174"/>
    </i>
    <i r="2">
      <x v="175"/>
    </i>
    <i r="2">
      <x v="176"/>
    </i>
    <i r="2">
      <x v="177"/>
    </i>
    <i r="2">
      <x v="178"/>
    </i>
    <i r="2">
      <x v="179"/>
    </i>
    <i r="2">
      <x v="180"/>
    </i>
    <i r="2">
      <x v="181"/>
    </i>
    <i r="2">
      <x v="182"/>
    </i>
    <i r="2">
      <x v="183"/>
    </i>
    <i r="2">
      <x v="184"/>
    </i>
    <i>
      <x v="19"/>
    </i>
    <i r="1">
      <x v="17"/>
    </i>
    <i r="2">
      <x v="185"/>
    </i>
    <i r="2">
      <x v="23"/>
    </i>
    <i r="2">
      <x v="186"/>
    </i>
    <i>
      <x v="20"/>
    </i>
    <i r="1">
      <x v="18"/>
    </i>
    <i r="2">
      <x v="54"/>
    </i>
    <i r="2">
      <x v="35"/>
    </i>
    <i r="2">
      <x v="36"/>
    </i>
    <i r="2">
      <x v="187"/>
    </i>
    <i r="2">
      <x v="96"/>
    </i>
    <i r="2">
      <x v="120"/>
    </i>
    <i r="2">
      <x v="188"/>
    </i>
    <i r="2">
      <x v="189"/>
    </i>
    <i r="2">
      <x v="190"/>
    </i>
    <i r="2">
      <x v="191"/>
    </i>
    <i r="2">
      <x v="192"/>
    </i>
    <i r="2">
      <x v="59"/>
    </i>
    <i r="2">
      <x v="193"/>
    </i>
    <i r="2">
      <x v="194"/>
    </i>
    <i r="2">
      <x v="195"/>
    </i>
    <i r="2">
      <x v="196"/>
    </i>
    <i r="2">
      <x v="197"/>
    </i>
    <i r="2">
      <x v="198"/>
    </i>
    <i r="2">
      <x v="199"/>
    </i>
    <i r="2">
      <x v="200"/>
    </i>
    <i r="2">
      <x v="201"/>
    </i>
    <i r="2">
      <x v="15"/>
    </i>
    <i r="2">
      <x v="202"/>
    </i>
    <i r="2">
      <x v="107"/>
    </i>
    <i r="2">
      <x v="163"/>
    </i>
    <i r="2">
      <x v="203"/>
    </i>
    <i>
      <x v="21"/>
    </i>
    <i r="1">
      <x v="19"/>
    </i>
    <i r="2">
      <x v="36"/>
    </i>
    <i r="2">
      <x v="119"/>
    </i>
    <i r="2">
      <x v="204"/>
    </i>
    <i r="2">
      <x v="205"/>
    </i>
    <i>
      <x v="22"/>
    </i>
    <i r="1">
      <x v="19"/>
    </i>
    <i r="2">
      <x v="206"/>
    </i>
    <i r="2">
      <x v="207"/>
    </i>
    <i r="2">
      <x v="208"/>
    </i>
    <i r="2">
      <x v="205"/>
    </i>
    <i r="2">
      <x v="209"/>
    </i>
    <i r="2">
      <x v="60"/>
    </i>
    <i r="2">
      <x v="147"/>
    </i>
    <i r="2">
      <x v="182"/>
    </i>
    <i>
      <x v="23"/>
    </i>
    <i r="1">
      <x v="20"/>
    </i>
    <i r="2">
      <x v="210"/>
    </i>
    <i r="2">
      <x v="128"/>
    </i>
    <i r="2">
      <x v="59"/>
    </i>
    <i r="2">
      <x v="149"/>
    </i>
    <i r="2">
      <x v="211"/>
    </i>
    <i r="2">
      <x v="212"/>
    </i>
    <i>
      <x v="24"/>
    </i>
    <i r="1">
      <x v="21"/>
    </i>
    <i r="2">
      <x v="91"/>
    </i>
    <i r="2">
      <x v="213"/>
    </i>
    <i>
      <x v="25"/>
    </i>
    <i r="1">
      <x v="11"/>
    </i>
    <i r="2">
      <x v="214"/>
    </i>
    <i>
      <x v="26"/>
    </i>
    <i r="1">
      <x v="22"/>
    </i>
    <i r="2">
      <x v="87"/>
    </i>
    <i r="2">
      <x v="127"/>
    </i>
    <i r="2">
      <x v="215"/>
    </i>
    <i r="2">
      <x v="195"/>
    </i>
    <i r="2">
      <x v="142"/>
    </i>
    <i r="2">
      <x v="216"/>
    </i>
    <i r="2">
      <x v="217"/>
    </i>
    <i r="2">
      <x v="218"/>
    </i>
    <i r="2">
      <x v="219"/>
    </i>
    <i r="2">
      <x v="220"/>
    </i>
    <i>
      <x v="27"/>
    </i>
    <i r="1">
      <x v="23"/>
    </i>
    <i r="2">
      <x v="221"/>
    </i>
    <i r="2">
      <x v="222"/>
    </i>
    <i>
      <x v="28"/>
    </i>
    <i r="1">
      <x v="24"/>
    </i>
    <i r="2">
      <x v="223"/>
    </i>
    <i r="2">
      <x v="224"/>
    </i>
    <i r="2">
      <x v="225"/>
    </i>
    <i r="2">
      <x v="226"/>
    </i>
    <i>
      <x v="29"/>
    </i>
    <i r="1">
      <x v="25"/>
    </i>
    <i r="2">
      <x v="227"/>
    </i>
    <i>
      <x v="30"/>
    </i>
    <i r="1">
      <x v="26"/>
    </i>
    <i r="2">
      <x v="228"/>
    </i>
    <i r="2">
      <x v="229"/>
    </i>
    <i r="2">
      <x v="230"/>
    </i>
    <i r="2">
      <x v="231"/>
    </i>
    <i r="2">
      <x v="108"/>
    </i>
    <i r="2">
      <x v="176"/>
    </i>
    <i>
      <x v="31"/>
    </i>
    <i r="1">
      <x v="19"/>
    </i>
    <i r="2">
      <x v="232"/>
    </i>
    <i r="2">
      <x v="69"/>
    </i>
    <i r="2">
      <x v="97"/>
    </i>
    <i r="2">
      <x v="60"/>
    </i>
    <i r="2">
      <x v="233"/>
    </i>
    <i>
      <x v="32"/>
    </i>
    <i r="1">
      <x v="6"/>
    </i>
    <i r="2">
      <x v="234"/>
    </i>
    <i r="2">
      <x v="235"/>
    </i>
    <i r="2">
      <x v="69"/>
    </i>
    <i r="2">
      <x v="236"/>
    </i>
    <i r="2">
      <x v="237"/>
    </i>
    <i r="2">
      <x v="217"/>
    </i>
    <i>
      <x v="33"/>
    </i>
    <i r="1">
      <x v="6"/>
    </i>
    <i r="2">
      <x v="235"/>
    </i>
    <i r="2">
      <x v="238"/>
    </i>
    <i r="2">
      <x v="192"/>
    </i>
    <i r="2">
      <x v="239"/>
    </i>
    <i r="2">
      <x v="240"/>
    </i>
    <i r="2">
      <x v="241"/>
    </i>
    <i r="2">
      <x v="242"/>
    </i>
    <i r="2">
      <x v="1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249"/>
    </i>
    <i r="2">
      <x v="250"/>
    </i>
    <i r="2">
      <x v="161"/>
    </i>
    <i r="2">
      <x v="93"/>
    </i>
    <i r="2">
      <x v="251"/>
    </i>
    <i>
      <x v="34"/>
    </i>
    <i r="1">
      <x v="17"/>
    </i>
    <i r="2">
      <x v="144"/>
    </i>
    <i r="2">
      <x v="52"/>
    </i>
    <i r="2">
      <x v="252"/>
    </i>
    <i>
      <x v="35"/>
    </i>
    <i r="1">
      <x v="27"/>
    </i>
    <i r="2">
      <x v="196"/>
    </i>
    <i r="2">
      <x v="144"/>
    </i>
    <i r="2">
      <x v="253"/>
    </i>
    <i r="2">
      <x v="150"/>
    </i>
    <i r="1">
      <x v="28"/>
    </i>
    <i r="2">
      <x v="254"/>
    </i>
    <i r="1">
      <x v="29"/>
    </i>
    <i r="2">
      <x v="40"/>
    </i>
    <i r="2">
      <x v="255"/>
    </i>
    <i r="2">
      <x v="163"/>
    </i>
    <i r="2">
      <x v="256"/>
    </i>
    <i r="2">
      <x v="257"/>
    </i>
    <i>
      <x v="36"/>
    </i>
    <i r="1">
      <x v="30"/>
    </i>
    <i r="2">
      <x v="29"/>
    </i>
    <i r="2">
      <x v="258"/>
    </i>
    <i r="2">
      <x v="259"/>
    </i>
    <i r="2">
      <x v="91"/>
    </i>
    <i r="2">
      <x v="260"/>
    </i>
    <i r="2">
      <x v="261"/>
    </i>
    <i r="2">
      <x v="262"/>
    </i>
    <i r="2">
      <x v="216"/>
    </i>
    <i r="2">
      <x v="263"/>
    </i>
    <i r="2">
      <x v="150"/>
    </i>
    <i r="2">
      <x v="113"/>
    </i>
    <i r="2">
      <x v="264"/>
    </i>
    <i r="2">
      <x v="265"/>
    </i>
    <i r="2">
      <x v="266"/>
    </i>
    <i r="2">
      <x v="267"/>
    </i>
    <i r="2">
      <x v="93"/>
    </i>
    <i r="2">
      <x v="268"/>
    </i>
    <i r="2">
      <x v="269"/>
    </i>
    <i>
      <x v="37"/>
    </i>
    <i r="1">
      <x v="11"/>
    </i>
    <i r="2">
      <x v="142"/>
    </i>
    <i r="2">
      <x v="270"/>
    </i>
    <i r="2">
      <x v="271"/>
    </i>
    <i r="2">
      <x v="272"/>
    </i>
    <i r="2">
      <x v="266"/>
    </i>
    <i r="2">
      <x v="273"/>
    </i>
    <i r="2">
      <x v="220"/>
    </i>
    <i>
      <x v="38"/>
    </i>
    <i r="1">
      <x v="31"/>
    </i>
    <i r="2">
      <x v="274"/>
    </i>
    <i r="2">
      <x v="275"/>
    </i>
    <i r="2">
      <x v="276"/>
    </i>
    <i r="2">
      <x v="277"/>
    </i>
    <i>
      <x v="39"/>
    </i>
    <i r="1">
      <x v="32"/>
    </i>
    <i r="2">
      <x v="278"/>
    </i>
    <i r="2">
      <x v="146"/>
    </i>
    <i r="2">
      <x v="279"/>
    </i>
    <i r="2">
      <x v="99"/>
    </i>
    <i>
      <x v="40"/>
    </i>
    <i r="1">
      <x v="32"/>
    </i>
    <i r="2">
      <x v="263"/>
    </i>
    <i r="2">
      <x v="280"/>
    </i>
    <i r="2">
      <x v="99"/>
    </i>
    <i>
      <x v="41"/>
    </i>
    <i r="1">
      <x v="3"/>
    </i>
    <i r="2">
      <x v="281"/>
    </i>
    <i r="2">
      <x v="282"/>
    </i>
    <i r="2">
      <x v="283"/>
    </i>
    <i r="2">
      <x v="97"/>
    </i>
    <i r="2">
      <x v="284"/>
    </i>
    <i r="2">
      <x v="285"/>
    </i>
    <i r="2">
      <x v="212"/>
    </i>
    <i>
      <x v="42"/>
    </i>
    <i r="1">
      <x v="4"/>
    </i>
    <i r="2">
      <x v="40"/>
    </i>
    <i r="2">
      <x v="149"/>
    </i>
    <i r="2">
      <x v="286"/>
    </i>
    <i r="2">
      <x v="287"/>
    </i>
    <i r="2">
      <x v="202"/>
    </i>
    <i r="2">
      <x v="268"/>
    </i>
    <i r="2">
      <x v="288"/>
    </i>
    <i>
      <x v="43"/>
    </i>
    <i r="1">
      <x v="8"/>
    </i>
    <i r="2">
      <x v="138"/>
    </i>
    <i>
      <x v="44"/>
    </i>
    <i r="1">
      <x v="25"/>
    </i>
    <i r="2">
      <x v="289"/>
    </i>
    <i>
      <x v="45"/>
    </i>
    <i r="1">
      <x v="33"/>
    </i>
    <i r="2">
      <x v="40"/>
    </i>
    <i r="2">
      <x v="150"/>
    </i>
    <i r="2">
      <x v="252"/>
    </i>
    <i r="2">
      <x v="290"/>
    </i>
    <i r="2">
      <x v="93"/>
    </i>
    <i r="2">
      <x v="268"/>
    </i>
    <i>
      <x v="46"/>
    </i>
    <i r="1">
      <x v="19"/>
    </i>
    <i r="2">
      <x v="291"/>
    </i>
    <i r="2">
      <x v="112"/>
    </i>
    <i r="2">
      <x v="269"/>
    </i>
    <i r="2">
      <x v="292"/>
    </i>
    <i>
      <x v="47"/>
    </i>
    <i r="1">
      <x v="34"/>
    </i>
    <i r="2">
      <x v="293"/>
    </i>
    <i r="2">
      <x v="171"/>
    </i>
    <i>
      <x v="48"/>
    </i>
    <i r="1">
      <x v="7"/>
    </i>
    <i r="2">
      <x v="40"/>
    </i>
    <i r="2">
      <x v="272"/>
    </i>
    <i r="2">
      <x v="265"/>
    </i>
    <i r="2">
      <x v="294"/>
    </i>
    <i r="2">
      <x v="295"/>
    </i>
    <i>
      <x v="49"/>
    </i>
    <i r="1">
      <x/>
    </i>
    <i r="2">
      <x v="250"/>
    </i>
    <i r="2">
      <x v="15"/>
    </i>
    <i r="2">
      <x v="256"/>
    </i>
    <i>
      <x v="50"/>
    </i>
    <i r="1">
      <x v="35"/>
    </i>
    <i r="2">
      <x v="83"/>
    </i>
    <i r="2">
      <x v="296"/>
    </i>
    <i r="2">
      <x v="214"/>
    </i>
    <i r="2">
      <x v="297"/>
    </i>
    <i r="2">
      <x v="219"/>
    </i>
    <i r="2">
      <x v="108"/>
    </i>
    <i r="2">
      <x v="298"/>
    </i>
    <i r="2">
      <x v="256"/>
    </i>
    <i r="2">
      <x v="299"/>
    </i>
    <i r="2">
      <x v="300"/>
    </i>
    <i r="2">
      <x v="301"/>
    </i>
    <i r="2">
      <x v="292"/>
    </i>
    <i r="2">
      <x v="302"/>
    </i>
    <i r="1">
      <x/>
    </i>
    <i r="2">
      <x v="98"/>
    </i>
    <i>
      <x v="51"/>
    </i>
    <i r="1">
      <x v="35"/>
    </i>
    <i r="2">
      <x v="147"/>
    </i>
    <i r="2">
      <x v="250"/>
    </i>
    <i r="2">
      <x v="303"/>
    </i>
    <i r="2">
      <x v="15"/>
    </i>
    <i r="2">
      <x v="304"/>
    </i>
    <i>
      <x v="52"/>
    </i>
    <i r="1">
      <x v="35"/>
    </i>
    <i r="2">
      <x v="83"/>
    </i>
    <i r="2">
      <x v="296"/>
    </i>
    <i r="2">
      <x v="214"/>
    </i>
    <i r="2">
      <x v="305"/>
    </i>
    <i r="2">
      <x v="219"/>
    </i>
    <i r="2">
      <x v="93"/>
    </i>
    <i r="2">
      <x v="298"/>
    </i>
    <i r="2">
      <x v="212"/>
    </i>
    <i r="2">
      <x v="299"/>
    </i>
    <i r="2">
      <x v="306"/>
    </i>
    <i r="2">
      <x v="301"/>
    </i>
    <i r="2">
      <x v="292"/>
    </i>
    <i r="2">
      <x v="302"/>
    </i>
    <i r="1">
      <x/>
    </i>
    <i r="2">
      <x v="98"/>
    </i>
    <i>
      <x v="53"/>
    </i>
    <i r="1">
      <x v="35"/>
    </i>
    <i r="2">
      <x v="83"/>
    </i>
    <i r="2">
      <x v="266"/>
    </i>
    <i r="2">
      <x v="158"/>
    </i>
    <i r="2">
      <x v="303"/>
    </i>
    <i r="2">
      <x v="15"/>
    </i>
    <i r="2">
      <x v="214"/>
    </i>
    <i r="2">
      <x v="297"/>
    </i>
    <i r="2">
      <x v="219"/>
    </i>
    <i r="2">
      <x v="163"/>
    </i>
    <i r="2">
      <x v="298"/>
    </i>
    <i r="2">
      <x v="256"/>
    </i>
    <i r="2">
      <x v="307"/>
    </i>
    <i r="2">
      <x v="300"/>
    </i>
    <i r="2">
      <x v="301"/>
    </i>
    <i r="2">
      <x v="292"/>
    </i>
    <i r="2">
      <x v="302"/>
    </i>
    <i r="1">
      <x/>
    </i>
    <i r="2">
      <x v="308"/>
    </i>
    <i>
      <x v="54"/>
    </i>
    <i r="1">
      <x v="36"/>
    </i>
    <i r="2">
      <x v="40"/>
    </i>
    <i r="2">
      <x v="286"/>
    </i>
    <i r="2">
      <x v="222"/>
    </i>
    <i r="2">
      <x v="71"/>
    </i>
    <i r="2">
      <x v="109"/>
    </i>
    <i r="2">
      <x v="180"/>
    </i>
    <i>
      <x v="55"/>
    </i>
    <i r="1">
      <x v="37"/>
    </i>
    <i r="2">
      <x v="105"/>
    </i>
    <i r="1">
      <x v="1"/>
    </i>
    <i r="2">
      <x v="40"/>
    </i>
    <i r="2">
      <x v="291"/>
    </i>
    <i r="2">
      <x v="163"/>
    </i>
    <i r="2">
      <x v="309"/>
    </i>
    <i>
      <x v="56"/>
    </i>
    <i r="1">
      <x v="6"/>
    </i>
    <i r="2">
      <x v="217"/>
    </i>
    <i r="2">
      <x v="106"/>
    </i>
    <i r="2">
      <x v="161"/>
    </i>
    <i r="2">
      <x v="310"/>
    </i>
    <i>
      <x v="57"/>
    </i>
    <i r="1">
      <x v="38"/>
    </i>
    <i r="2">
      <x v="311"/>
    </i>
    <i r="2">
      <x v="106"/>
    </i>
    <i>
      <x v="58"/>
    </i>
    <i r="1">
      <x v="39"/>
    </i>
    <i r="2">
      <x v="312"/>
    </i>
    <i r="2">
      <x v="183"/>
    </i>
    <i>
      <x v="59"/>
    </i>
    <i r="1">
      <x v="40"/>
    </i>
    <i r="2">
      <x v="71"/>
    </i>
    <i r="2">
      <x v="313"/>
    </i>
    <i r="2">
      <x v="93"/>
    </i>
    <i r="2">
      <x v="172"/>
    </i>
    <i r="2">
      <x v="314"/>
    </i>
    <i r="2">
      <x v="315"/>
    </i>
    <i r="2">
      <x v="316"/>
    </i>
    <i>
      <x v="60"/>
    </i>
    <i r="1">
      <x v="31"/>
    </i>
    <i r="2">
      <x v="202"/>
    </i>
    <i>
      <x v="61"/>
    </i>
    <i r="1">
      <x v="25"/>
    </i>
    <i r="2">
      <x v="317"/>
    </i>
    <i>
      <x v="62"/>
    </i>
    <i r="1">
      <x v="11"/>
    </i>
    <i r="2">
      <x v="318"/>
    </i>
    <i>
      <x v="63"/>
    </i>
    <i r="1">
      <x v="41"/>
    </i>
    <i r="2">
      <x v="319"/>
    </i>
    <i r="2">
      <x v="162"/>
    </i>
    <i r="2">
      <x v="93"/>
    </i>
    <i r="2">
      <x v="269"/>
    </i>
    <i r="2">
      <x v="320"/>
    </i>
    <i r="2">
      <x v="302"/>
    </i>
    <i>
      <x v="64"/>
    </i>
    <i r="1">
      <x v="41"/>
    </i>
    <i r="2">
      <x v="40"/>
    </i>
    <i r="2">
      <x v="321"/>
    </i>
    <i>
      <x v="65"/>
    </i>
    <i r="1">
      <x v="41"/>
    </i>
    <i r="2">
      <x v="211"/>
    </i>
    <i r="2">
      <x v="106"/>
    </i>
    <i r="2">
      <x v="219"/>
    </i>
    <i r="2">
      <x v="107"/>
    </i>
    <i r="2">
      <x v="322"/>
    </i>
    <i r="2">
      <x v="323"/>
    </i>
    <i r="2">
      <x v="320"/>
    </i>
    <i r="2">
      <x v="302"/>
    </i>
    <i>
      <x v="66"/>
    </i>
    <i r="1">
      <x v="42"/>
    </i>
    <i r="2">
      <x v="93"/>
    </i>
    <i>
      <x v="67"/>
    </i>
    <i r="1">
      <x v="30"/>
    </i>
    <i r="2">
      <x v="212"/>
    </i>
    <i r="2">
      <x v="324"/>
    </i>
    <i r="2">
      <x v="176"/>
    </i>
    <i r="2">
      <x v="269"/>
    </i>
    <i r="2">
      <x v="302"/>
    </i>
    <i>
      <x v="68"/>
    </i>
    <i r="1">
      <x v="34"/>
    </i>
    <i r="2">
      <x v="171"/>
    </i>
    <i>
      <x v="69"/>
    </i>
    <i r="1">
      <x v="43"/>
    </i>
    <i r="2">
      <x v="203"/>
    </i>
    <i>
      <x v="70"/>
    </i>
    <i r="1">
      <x v="44"/>
    </i>
    <i r="2">
      <x v="40"/>
    </i>
    <i r="2">
      <x v="110"/>
    </i>
    <i r="2">
      <x v="111"/>
    </i>
    <i r="2">
      <x v="176"/>
    </i>
    <i r="2">
      <x v="182"/>
    </i>
    <i r="2">
      <x v="325"/>
    </i>
    <i>
      <x v="71"/>
    </i>
    <i r="1">
      <x v="17"/>
    </i>
    <i r="2">
      <x v="326"/>
    </i>
    <i>
      <x v="72"/>
    </i>
    <i r="1">
      <x v="45"/>
    </i>
    <i r="2">
      <x v="327"/>
    </i>
    <i>
      <x v="73"/>
    </i>
    <i r="1">
      <x v="46"/>
    </i>
    <i r="2">
      <x v="328"/>
    </i>
    <i r="2">
      <x v="179"/>
    </i>
    <i r="1">
      <x v="47"/>
    </i>
    <i r="2">
      <x v="40"/>
    </i>
    <i r="2">
      <x v="328"/>
    </i>
    <i r="2">
      <x v="179"/>
    </i>
    <i r="1">
      <x v="48"/>
    </i>
    <i r="2">
      <x v="63"/>
    </i>
    <i r="2">
      <x v="329"/>
    </i>
    <i>
      <x v="74"/>
    </i>
    <i r="1">
      <x v="49"/>
    </i>
    <i r="2">
      <x v="152"/>
    </i>
    <i r="2">
      <x v="330"/>
    </i>
    <i r="2">
      <x v="308"/>
    </i>
    <i r="2">
      <x v="331"/>
    </i>
    <i r="2">
      <x v="159"/>
    </i>
    <i r="2">
      <x v="332"/>
    </i>
    <i r="2">
      <x v="333"/>
    </i>
    <i r="2">
      <x v="106"/>
    </i>
    <i r="2">
      <x v="304"/>
    </i>
    <i r="2">
      <x v="334"/>
    </i>
    <i r="2">
      <x v="335"/>
    </i>
    <i r="2">
      <x v="295"/>
    </i>
    <i r="2">
      <x v="336"/>
    </i>
    <i r="2">
      <x v="279"/>
    </i>
    <i r="2">
      <x v="337"/>
    </i>
    <i r="2">
      <x v="175"/>
    </i>
    <i r="2">
      <x v="112"/>
    </i>
    <i r="2">
      <x v="338"/>
    </i>
    <i r="2">
      <x v="339"/>
    </i>
    <i r="2">
      <x v="183"/>
    </i>
    <i r="2">
      <x v="340"/>
    </i>
    <i r="1">
      <x v="50"/>
    </i>
    <i r="2">
      <x v="146"/>
    </i>
    <i r="2">
      <x v="12"/>
    </i>
    <i r="2">
      <x v="341"/>
    </i>
    <i r="2">
      <x v="342"/>
    </i>
    <i r="2">
      <x v="217"/>
    </i>
    <i r="2">
      <x v="343"/>
    </i>
    <i r="2">
      <x v="98"/>
    </i>
    <i r="2">
      <x v="249"/>
    </i>
    <i r="2">
      <x v="157"/>
    </i>
    <i r="2">
      <x v="333"/>
    </i>
    <i r="2">
      <x v="106"/>
    </i>
    <i r="2">
      <x v="304"/>
    </i>
    <i r="2">
      <x v="164"/>
    </i>
    <i>
      <x v="75"/>
    </i>
    <i r="1">
      <x v="51"/>
    </i>
    <i r="2">
      <x v="83"/>
    </i>
    <i r="2">
      <x v="222"/>
    </i>
    <i r="2">
      <x v="277"/>
    </i>
    <i r="2">
      <x v="219"/>
    </i>
    <i r="2">
      <x v="256"/>
    </i>
    <i r="2">
      <x v="99"/>
    </i>
    <i r="2">
      <x v="344"/>
    </i>
    <i r="2">
      <x v="301"/>
    </i>
    <i>
      <x v="76"/>
    </i>
    <i r="1">
      <x v="52"/>
    </i>
    <i r="2">
      <x v="339"/>
    </i>
    <i r="2">
      <x v="340"/>
    </i>
    <i>
      <x v="77"/>
    </i>
    <i r="1">
      <x v="53"/>
    </i>
    <i r="2">
      <x v="345"/>
    </i>
    <i r="2">
      <x v="346"/>
    </i>
    <i r="2">
      <x v="347"/>
    </i>
    <i r="2">
      <x v="20"/>
    </i>
    <i r="2">
      <x v="127"/>
    </i>
    <i r="2">
      <x v="8"/>
    </i>
    <i r="2">
      <x v="348"/>
    </i>
    <i r="2">
      <x v="349"/>
    </i>
    <i r="1">
      <x v="54"/>
    </i>
    <i r="2">
      <x v="289"/>
    </i>
    <i>
      <x v="78"/>
    </i>
    <i r="1">
      <x v="53"/>
    </i>
    <i r="2">
      <x v="350"/>
    </i>
    <i r="2">
      <x v="351"/>
    </i>
    <i r="2">
      <x v="346"/>
    </i>
    <i r="2">
      <x v="205"/>
    </i>
    <i r="2">
      <x v="352"/>
    </i>
    <i r="2">
      <x v="140"/>
    </i>
    <i>
      <x v="79"/>
    </i>
    <i r="1">
      <x v="53"/>
    </i>
    <i r="2">
      <x v="353"/>
    </i>
    <i r="2">
      <x v="63"/>
    </i>
    <i r="2">
      <x v="28"/>
    </i>
    <i r="2">
      <x v="229"/>
    </i>
    <i>
      <x v="80"/>
    </i>
    <i r="1">
      <x v="55"/>
    </i>
    <i r="2">
      <x v="354"/>
    </i>
    <i r="2">
      <x v="355"/>
    </i>
    <i r="2">
      <x v="356"/>
    </i>
    <i r="2">
      <x v="357"/>
    </i>
    <i>
      <x v="81"/>
    </i>
    <i r="1">
      <x v="55"/>
    </i>
    <i r="2">
      <x v="358"/>
    </i>
    <i r="2">
      <x v="217"/>
    </i>
    <i r="2">
      <x v="265"/>
    </i>
    <i>
      <x v="82"/>
    </i>
    <i r="1">
      <x v="31"/>
    </i>
    <i r="2">
      <x v="3"/>
    </i>
    <i r="2">
      <x v="55"/>
    </i>
    <i r="2">
      <x v="359"/>
    </i>
    <i r="2">
      <x v="187"/>
    </i>
    <i r="2">
      <x v="360"/>
    </i>
    <i r="2">
      <x v="361"/>
    </i>
    <i r="2">
      <x v="126"/>
    </i>
    <i r="2">
      <x v="127"/>
    </i>
    <i r="2">
      <x v="130"/>
    </i>
    <i r="2">
      <x v="274"/>
    </i>
    <i r="2">
      <x v="225"/>
    </i>
    <i r="2">
      <x v="10"/>
    </i>
    <i r="2">
      <x v="30"/>
    </i>
    <i r="2">
      <x v="362"/>
    </i>
    <i r="2">
      <x v="11"/>
    </i>
    <i r="2">
      <x v="363"/>
    </i>
    <i r="2">
      <x v="364"/>
    </i>
    <i r="2">
      <x v="291"/>
    </i>
    <i>
      <x v="83"/>
    </i>
    <i r="1">
      <x v="56"/>
    </i>
    <i r="2">
      <x v="365"/>
    </i>
    <i r="2">
      <x v="366"/>
    </i>
    <i r="2">
      <x v="31"/>
    </i>
    <i r="2">
      <x v="367"/>
    </i>
    <i r="2">
      <x v="368"/>
    </i>
    <i r="2">
      <x v="369"/>
    </i>
    <i r="2">
      <x v="54"/>
    </i>
    <i r="2">
      <x v="114"/>
    </i>
    <i r="2">
      <x v="5"/>
    </i>
    <i r="2">
      <x v="370"/>
    </i>
    <i r="2">
      <x v="371"/>
    </i>
    <i r="2">
      <x v="372"/>
    </i>
    <i r="2">
      <x v="75"/>
    </i>
    <i r="2">
      <x v="76"/>
    </i>
    <i r="2">
      <x v="104"/>
    </i>
    <i r="2">
      <x v="78"/>
    </i>
    <i r="2">
      <x v="122"/>
    </i>
    <i r="2">
      <x v="123"/>
    </i>
    <i r="2">
      <x v="63"/>
    </i>
    <i r="2">
      <x v="327"/>
    </i>
    <i r="2">
      <x v="28"/>
    </i>
    <i r="2">
      <x v="373"/>
    </i>
    <i r="2">
      <x v="374"/>
    </i>
    <i r="2">
      <x v="274"/>
    </i>
    <i r="2">
      <x v="225"/>
    </i>
    <i r="2">
      <x v="229"/>
    </i>
    <i r="2">
      <x v="362"/>
    </i>
    <i r="2">
      <x v="278"/>
    </i>
    <i r="2">
      <x v="196"/>
    </i>
    <i r="2">
      <x v="11"/>
    </i>
    <i r="2">
      <x v="253"/>
    </i>
    <i r="2">
      <x v="12"/>
    </i>
    <i r="2">
      <x v="375"/>
    </i>
    <i r="2">
      <x v="92"/>
    </i>
    <i r="2">
      <x v="217"/>
    </i>
    <i r="2">
      <x v="376"/>
    </i>
    <i r="2">
      <x v="303"/>
    </i>
    <i r="2">
      <x v="214"/>
    </i>
    <i r="2">
      <x v="267"/>
    </i>
    <i r="2">
      <x v="377"/>
    </i>
    <i r="2">
      <x v="322"/>
    </i>
    <i r="2">
      <x v="378"/>
    </i>
    <i>
      <x v="84"/>
    </i>
    <i r="1">
      <x v="57"/>
    </i>
    <i r="2">
      <x v="379"/>
    </i>
    <i r="2">
      <x v="380"/>
    </i>
    <i r="2">
      <x v="216"/>
    </i>
    <i r="2">
      <x v="150"/>
    </i>
    <i r="2">
      <x v="154"/>
    </i>
    <i r="2">
      <x v="156"/>
    </i>
    <i r="2">
      <x v="105"/>
    </i>
    <i r="2">
      <x v="294"/>
    </i>
    <i r="2">
      <x v="108"/>
    </i>
    <i r="2">
      <x v="182"/>
    </i>
    <i r="1">
      <x v="58"/>
    </i>
    <i r="2">
      <x v="381"/>
    </i>
    <i r="2">
      <x v="382"/>
    </i>
    <i r="2">
      <x v="24"/>
    </i>
    <i r="2">
      <x v="31"/>
    </i>
    <i r="2">
      <x v="351"/>
    </i>
    <i r="2">
      <x v="370"/>
    </i>
    <i r="2">
      <x v="383"/>
    </i>
    <i r="2">
      <x v="384"/>
    </i>
    <i r="2">
      <x v="347"/>
    </i>
    <i r="2">
      <x v="385"/>
    </i>
    <i r="2">
      <x v="386"/>
    </i>
    <i>
      <x v="85"/>
    </i>
    <i r="1">
      <x v="59"/>
    </i>
    <i r="2">
      <x v="63"/>
    </i>
    <i r="2">
      <x v="223"/>
    </i>
    <i r="2">
      <x v="329"/>
    </i>
    <i r="2">
      <x v="130"/>
    </i>
    <i r="2">
      <x v="387"/>
    </i>
    <i r="2">
      <x v="284"/>
    </i>
    <i r="2">
      <x v="277"/>
    </i>
    <i r="2">
      <x v="388"/>
    </i>
    <i r="2">
      <x v="161"/>
    </i>
    <i r="2">
      <x v="164"/>
    </i>
    <i r="1">
      <x v="60"/>
    </i>
    <i r="2">
      <x v="40"/>
    </i>
    <i r="2">
      <x v="321"/>
    </i>
    <i r="2">
      <x v="180"/>
    </i>
    <i>
      <x v="86"/>
    </i>
    <i r="1">
      <x v="61"/>
    </i>
    <i r="2">
      <x v="389"/>
    </i>
    <i r="2">
      <x v="116"/>
    </i>
    <i r="2">
      <x v="390"/>
    </i>
    <i r="2">
      <x v="391"/>
    </i>
    <i r="2">
      <x v="392"/>
    </i>
    <i r="2">
      <x v="19"/>
    </i>
    <i r="2">
      <x v="393"/>
    </i>
    <i r="2">
      <x v="394"/>
    </i>
    <i r="2">
      <x v="354"/>
    </i>
    <i r="2">
      <x v="22"/>
    </i>
    <i r="2">
      <x v="395"/>
    </i>
    <i r="2">
      <x v="258"/>
    </i>
    <i r="2">
      <x v="281"/>
    </i>
    <i r="2">
      <x v="259"/>
    </i>
    <i r="2">
      <x v="30"/>
    </i>
    <i r="2">
      <x v="242"/>
    </i>
    <i r="2">
      <x v="197"/>
    </i>
    <i r="2">
      <x v="261"/>
    </i>
    <i r="2">
      <x v="97"/>
    </i>
    <i r="2">
      <x v="149"/>
    </i>
    <i r="2">
      <x v="396"/>
    </i>
    <i r="2">
      <x v="113"/>
    </i>
    <i r="2">
      <x v="397"/>
    </i>
    <i r="2">
      <x v="272"/>
    </i>
    <i r="2">
      <x v="287"/>
    </i>
    <i r="2">
      <x v="398"/>
    </i>
    <i r="2">
      <x v="214"/>
    </i>
    <i r="2">
      <x v="202"/>
    </i>
    <i r="2">
      <x v="399"/>
    </i>
    <i r="2">
      <x v="93"/>
    </i>
    <i r="2">
      <x v="322"/>
    </i>
    <i r="2">
      <x v="167"/>
    </i>
    <i r="2">
      <x v="170"/>
    </i>
    <i r="2">
      <x v="181"/>
    </i>
    <i r="2">
      <x v="315"/>
    </i>
    <i r="2">
      <x v="400"/>
    </i>
    <i>
      <x v="87"/>
    </i>
    <i r="1">
      <x v="59"/>
    </i>
    <i r="2">
      <x v="353"/>
    </i>
    <i r="2">
      <x v="19"/>
    </i>
    <i r="2">
      <x v="7"/>
    </i>
    <i r="2">
      <x v="401"/>
    </i>
    <i r="2">
      <x v="402"/>
    </i>
    <i r="2">
      <x v="354"/>
    </i>
    <i r="2">
      <x v="64"/>
    </i>
    <i r="2">
      <x v="387"/>
    </i>
    <i r="2">
      <x v="403"/>
    </i>
    <i r="2">
      <x v="332"/>
    </i>
    <i r="2">
      <x v="71"/>
    </i>
    <i r="2">
      <x v="404"/>
    </i>
    <i r="2">
      <x v="107"/>
    </i>
    <i r="2">
      <x v="93"/>
    </i>
    <i r="1">
      <x v="60"/>
    </i>
    <i r="2">
      <x v="40"/>
    </i>
    <i r="2">
      <x v="169"/>
    </i>
    <i r="2">
      <x v="268"/>
    </i>
    <i r="2">
      <x v="299"/>
    </i>
    <i r="2">
      <x v="405"/>
    </i>
    <i r="2">
      <x v="406"/>
    </i>
    <i>
      <x v="88"/>
    </i>
    <i r="1">
      <x v="62"/>
    </i>
    <i r="2">
      <x v="40"/>
    </i>
    <i r="2">
      <x v="407"/>
    </i>
    <i r="2">
      <x v="408"/>
    </i>
    <i r="2">
      <x v="390"/>
    </i>
    <i r="2">
      <x v="409"/>
    </i>
    <i r="2">
      <x v="410"/>
    </i>
    <i r="2">
      <x v="411"/>
    </i>
    <i r="2">
      <x v="61"/>
    </i>
    <i r="2">
      <x v="412"/>
    </i>
    <i r="2">
      <x v="327"/>
    </i>
    <i r="2">
      <x v="204"/>
    </i>
    <i r="2">
      <x v="413"/>
    </i>
    <i r="2">
      <x v="240"/>
    </i>
    <i r="2">
      <x v="414"/>
    </i>
    <i r="2">
      <x v="415"/>
    </i>
    <i r="2">
      <x v="416"/>
    </i>
    <i r="2">
      <x v="417"/>
    </i>
    <i r="2">
      <x v="149"/>
    </i>
    <i r="2">
      <x v="418"/>
    </i>
    <i r="2">
      <x v="375"/>
    </i>
    <i r="2">
      <x v="272"/>
    </i>
    <i r="2">
      <x v="364"/>
    </i>
    <i r="2">
      <x v="154"/>
    </i>
    <i r="2">
      <x v="313"/>
    </i>
    <i r="2">
      <x v="93"/>
    </i>
    <i r="2">
      <x v="203"/>
    </i>
    <i r="2">
      <x v="419"/>
    </i>
    <i r="2">
      <x v="420"/>
    </i>
    <i r="2">
      <x v="111"/>
    </i>
    <i>
      <x v="89"/>
    </i>
    <i r="1">
      <x v="63"/>
    </i>
    <i r="2">
      <x v="421"/>
    </i>
    <i r="2">
      <x v="422"/>
    </i>
    <i r="2">
      <x v="75"/>
    </i>
    <i r="2">
      <x v="423"/>
    </i>
    <i r="2">
      <x v="424"/>
    </i>
    <i r="2">
      <x v="7"/>
    </i>
    <i r="2">
      <x v="90"/>
    </i>
    <i r="2">
      <x v="355"/>
    </i>
    <i r="2">
      <x v="204"/>
    </i>
    <i r="2">
      <x v="425"/>
    </i>
    <i r="2">
      <x v="139"/>
    </i>
    <i r="2">
      <x v="426"/>
    </i>
    <i r="2">
      <x v="195"/>
    </i>
    <i r="2">
      <x v="278"/>
    </i>
    <i r="2">
      <x v="270"/>
    </i>
    <i r="2">
      <x v="380"/>
    </i>
    <i r="2">
      <x v="427"/>
    </i>
    <i r="2">
      <x v="156"/>
    </i>
    <i r="2">
      <x v="428"/>
    </i>
    <i r="2">
      <x v="429"/>
    </i>
    <i r="2">
      <x v="267"/>
    </i>
    <i r="2">
      <x v="277"/>
    </i>
    <i r="2">
      <x v="71"/>
    </i>
    <i r="2">
      <x v="294"/>
    </i>
    <i r="2">
      <x v="93"/>
    </i>
    <i r="2">
      <x v="203"/>
    </i>
    <i r="2">
      <x v="430"/>
    </i>
    <i r="2">
      <x v="99"/>
    </i>
    <i r="2">
      <x v="181"/>
    </i>
    <i r="2">
      <x v="183"/>
    </i>
    <i r="2">
      <x v="320"/>
    </i>
    <i>
      <x v="90"/>
    </i>
    <i r="1">
      <x v="63"/>
    </i>
    <i r="2">
      <x v="431"/>
    </i>
    <i r="2">
      <x v="421"/>
    </i>
    <i r="2">
      <x v="75"/>
    </i>
    <i r="2">
      <x v="423"/>
    </i>
    <i r="2">
      <x v="432"/>
    </i>
    <i r="2">
      <x v="424"/>
    </i>
    <i r="2">
      <x v="7"/>
    </i>
    <i r="2">
      <x v="90"/>
    </i>
    <i r="2">
      <x v="355"/>
    </i>
    <i r="2">
      <x v="204"/>
    </i>
    <i r="2">
      <x v="426"/>
    </i>
    <i r="2">
      <x v="145"/>
    </i>
    <i r="2">
      <x v="270"/>
    </i>
    <i r="2">
      <x v="275"/>
    </i>
    <i r="2">
      <x v="148"/>
    </i>
    <i r="2">
      <x v="428"/>
    </i>
    <i r="2">
      <x v="277"/>
    </i>
    <i r="2">
      <x v="433"/>
    </i>
    <i r="2">
      <x v="434"/>
    </i>
    <i r="2">
      <x v="106"/>
    </i>
    <i r="2">
      <x v="219"/>
    </i>
    <i r="2">
      <x v="93"/>
    </i>
    <i r="2">
      <x v="298"/>
    </i>
    <i r="2">
      <x v="167"/>
    </i>
    <i r="2">
      <x v="99"/>
    </i>
    <i r="2">
      <x v="181"/>
    </i>
    <i r="2">
      <x v="183"/>
    </i>
    <i r="2">
      <x v="340"/>
    </i>
    <i>
      <x v="91"/>
    </i>
    <i r="1">
      <x v="63"/>
    </i>
    <i r="2">
      <x v="370"/>
    </i>
    <i r="2">
      <x v="422"/>
    </i>
    <i r="2">
      <x v="187"/>
    </i>
    <i r="2">
      <x v="346"/>
    </i>
    <i r="2">
      <x v="424"/>
    </i>
    <i r="2">
      <x v="7"/>
    </i>
    <i r="2">
      <x v="90"/>
    </i>
    <i r="2">
      <x v="435"/>
    </i>
    <i r="2">
      <x v="425"/>
    </i>
    <i r="2">
      <x v="426"/>
    </i>
    <i r="2">
      <x v="140"/>
    </i>
    <i r="2">
      <x v="141"/>
    </i>
    <i r="2">
      <x v="278"/>
    </i>
    <i r="2">
      <x v="380"/>
    </i>
    <i r="2">
      <x v="436"/>
    </i>
    <i r="2">
      <x v="52"/>
    </i>
    <i r="2">
      <x v="199"/>
    </i>
    <i r="2">
      <x v="437"/>
    </i>
    <i r="2">
      <x v="438"/>
    </i>
    <i r="2">
      <x v="71"/>
    </i>
    <i r="2">
      <x v="319"/>
    </i>
    <i r="2">
      <x v="439"/>
    </i>
    <i r="2">
      <x v="285"/>
    </i>
    <i r="2">
      <x v="93"/>
    </i>
    <i r="2">
      <x v="440"/>
    </i>
    <i r="2">
      <x v="441"/>
    </i>
    <i r="2">
      <x v="110"/>
    </i>
    <i r="2">
      <x v="442"/>
    </i>
    <i r="2">
      <x v="181"/>
    </i>
    <i r="2">
      <x v="183"/>
    </i>
    <i r="2">
      <x v="320"/>
    </i>
    <i>
      <x v="92"/>
    </i>
    <i r="1">
      <x v="64"/>
    </i>
    <i r="2">
      <x v="40"/>
    </i>
    <i r="2">
      <x v="39"/>
    </i>
    <i r="2">
      <x v="7"/>
    </i>
    <i r="2">
      <x v="56"/>
    </i>
    <i r="2">
      <x v="127"/>
    </i>
    <i r="2">
      <x v="64"/>
    </i>
    <i r="2">
      <x v="379"/>
    </i>
    <i r="2">
      <x v="58"/>
    </i>
    <i r="2">
      <x v="443"/>
    </i>
    <i r="2">
      <x v="138"/>
    </i>
    <i r="2">
      <x v="426"/>
    </i>
    <i r="2">
      <x v="416"/>
    </i>
    <i r="2">
      <x v="261"/>
    </i>
    <i r="2">
      <x v="146"/>
    </i>
    <i r="2">
      <x v="418"/>
    </i>
    <i r="2">
      <x v="150"/>
    </i>
    <i r="2">
      <x v="444"/>
    </i>
    <i r="2">
      <x v="331"/>
    </i>
    <i r="2">
      <x v="398"/>
    </i>
    <i r="2">
      <x v="164"/>
    </i>
    <i r="2">
      <x v="166"/>
    </i>
    <i r="2">
      <x v="317"/>
    </i>
    <i r="2">
      <x v="445"/>
    </i>
    <i>
      <x v="93"/>
    </i>
    <i r="1">
      <x v="65"/>
    </i>
    <i r="2">
      <x v="202"/>
    </i>
    <i r="2">
      <x v="294"/>
    </i>
    <i>
      <x v="94"/>
    </i>
    <i r="1">
      <x v="66"/>
    </i>
    <i r="2">
      <x v="326"/>
    </i>
    <i r="1">
      <x v="54"/>
    </i>
    <i r="2">
      <x v="93"/>
    </i>
    <i r="2">
      <x v="318"/>
    </i>
    <i r="2">
      <x v="446"/>
    </i>
    <i r="2">
      <x v="406"/>
    </i>
    <i r="2">
      <x v="326"/>
    </i>
    <i>
      <x v="95"/>
    </i>
    <i r="1">
      <x v="67"/>
    </i>
    <i r="2">
      <x v="294"/>
    </i>
    <i r="2">
      <x v="93"/>
    </i>
    <i r="2">
      <x v="310"/>
    </i>
    <i>
      <x v="96"/>
    </i>
    <i r="1">
      <x v="54"/>
    </i>
    <i r="2">
      <x v="98"/>
    </i>
    <i r="2">
      <x v="388"/>
    </i>
    <i r="2">
      <x v="294"/>
    </i>
    <i r="2">
      <x v="406"/>
    </i>
    <i r="2">
      <x v="326"/>
    </i>
    <i>
      <x v="97"/>
    </i>
    <i r="1">
      <x v="68"/>
    </i>
    <i r="2">
      <x v="294"/>
    </i>
    <i r="2">
      <x v="447"/>
    </i>
    <i>
      <x v="98"/>
    </i>
    <i r="1">
      <x v="54"/>
    </i>
    <i r="2">
      <x v="211"/>
    </i>
    <i r="2">
      <x v="161"/>
    </i>
    <i r="2">
      <x v="170"/>
    </i>
    <i>
      <x v="99"/>
    </i>
    <i r="1">
      <x v="69"/>
    </i>
    <i r="2">
      <x v="448"/>
    </i>
    <i>
      <x v="100"/>
    </i>
    <i r="1">
      <x v="70"/>
    </i>
    <i r="2">
      <x v="449"/>
    </i>
    <i r="2">
      <x v="317"/>
    </i>
    <i r="2">
      <x v="325"/>
    </i>
    <i>
      <x v="101"/>
    </i>
    <i r="1">
      <x v="71"/>
    </i>
    <i r="2">
      <x v="40"/>
    </i>
    <i>
      <x v="102"/>
    </i>
    <i r="1">
      <x v="69"/>
    </i>
    <i r="2">
      <x v="40"/>
    </i>
    <i r="2">
      <x v="211"/>
    </i>
    <i r="2">
      <x v="450"/>
    </i>
    <i r="2">
      <x v="170"/>
    </i>
    <i r="2">
      <x v="451"/>
    </i>
    <i r="2">
      <x v="268"/>
    </i>
    <i r="2">
      <x v="171"/>
    </i>
    <i r="2">
      <x v="449"/>
    </i>
    <i r="2">
      <x v="452"/>
    </i>
    <i r="2">
      <x v="323"/>
    </i>
    <i>
      <x v="103"/>
    </i>
    <i r="1">
      <x v="72"/>
    </i>
    <i r="2">
      <x v="339"/>
    </i>
    <i r="2">
      <x v="406"/>
    </i>
    <i>
      <x v="104"/>
    </i>
    <i r="1">
      <x v="69"/>
    </i>
    <i r="2">
      <x v="40"/>
    </i>
    <i>
      <x v="105"/>
    </i>
    <i r="1">
      <x v="73"/>
    </i>
    <i r="2">
      <x v="453"/>
    </i>
    <i r="1">
      <x v="49"/>
    </i>
    <i r="2">
      <x v="40"/>
    </i>
    <i r="2">
      <x v="404"/>
    </i>
    <i r="2">
      <x v="285"/>
    </i>
    <i r="2">
      <x v="454"/>
    </i>
    <i r="2">
      <x v="419"/>
    </i>
    <i r="2">
      <x v="109"/>
    </i>
    <i r="2">
      <x v="279"/>
    </i>
    <i r="2">
      <x v="268"/>
    </i>
    <i r="2">
      <x v="100"/>
    </i>
    <i r="2">
      <x v="175"/>
    </i>
    <i r="2">
      <x v="455"/>
    </i>
    <i r="2">
      <x v="339"/>
    </i>
    <i r="2">
      <x v="183"/>
    </i>
    <i r="2">
      <x v="320"/>
    </i>
    <i r="2">
      <x v="340"/>
    </i>
    <i r="1">
      <x v="74"/>
    </i>
    <i r="2">
      <x v="89"/>
    </i>
    <i r="2">
      <x v="395"/>
    </i>
    <i r="2">
      <x v="281"/>
    </i>
    <i r="2">
      <x v="456"/>
    </i>
    <i r="2">
      <x v="278"/>
    </i>
    <i r="2">
      <x v="261"/>
    </i>
    <i r="2">
      <x v="286"/>
    </i>
    <i r="2">
      <x v="364"/>
    </i>
    <i r="2">
      <x v="444"/>
    </i>
    <i r="2">
      <x v="107"/>
    </i>
    <i r="2">
      <x v="334"/>
    </i>
    <i r="2">
      <x v="318"/>
    </i>
    <i r="2">
      <x v="457"/>
    </i>
    <i r="2">
      <x v="458"/>
    </i>
    <i r="1">
      <x v="6"/>
    </i>
    <i r="2">
      <x v="40"/>
    </i>
    <i r="2">
      <x v="459"/>
    </i>
    <i r="2">
      <x v="423"/>
    </i>
    <i r="2">
      <x v="78"/>
    </i>
    <i r="2">
      <x v="460"/>
    </i>
    <i r="2">
      <x v="234"/>
    </i>
    <i r="2">
      <x v="461"/>
    </i>
    <i r="2">
      <x v="462"/>
    </i>
    <i r="2">
      <x v="60"/>
    </i>
    <i r="2">
      <x v="53"/>
    </i>
    <i r="1">
      <x v="75"/>
    </i>
    <i r="2">
      <x v="463"/>
    </i>
    <i r="1">
      <x v="76"/>
    </i>
    <i r="2">
      <x v="16"/>
    </i>
    <i r="2">
      <x v="366"/>
    </i>
    <i r="2">
      <x v="382"/>
    </i>
    <i r="2">
      <x v="41"/>
    </i>
    <i r="2">
      <x v="367"/>
    </i>
    <i r="2">
      <x v="464"/>
    </i>
    <i r="2">
      <x v="94"/>
    </i>
    <i r="2">
      <x v="25"/>
    </i>
    <i r="2">
      <x v="34"/>
    </i>
    <i r="2">
      <x v="465"/>
    </i>
    <i r="2">
      <x v="466"/>
    </i>
    <i r="2">
      <x v="345"/>
    </i>
    <i r="2">
      <x v="5"/>
    </i>
    <i r="2">
      <x v="467"/>
    </i>
    <i r="2">
      <x v="371"/>
    </i>
    <i r="2">
      <x v="468"/>
    </i>
    <i r="2">
      <x v="46"/>
    </i>
    <i r="2">
      <x v="187"/>
    </i>
    <i r="2">
      <x v="392"/>
    </i>
    <i r="2">
      <x v="346"/>
    </i>
    <i r="2">
      <x v="78"/>
    </i>
    <i r="2">
      <x v="122"/>
    </i>
    <i r="2">
      <x v="123"/>
    </i>
    <i r="2">
      <x v="386"/>
    </i>
    <i r="2">
      <x v="56"/>
    </i>
    <i r="2">
      <x v="401"/>
    </i>
    <i r="2">
      <x v="223"/>
    </i>
    <i r="2">
      <x v="329"/>
    </i>
    <i r="2">
      <x v="327"/>
    </i>
    <i r="2">
      <x v="129"/>
    </i>
    <i r="2">
      <x v="469"/>
    </i>
    <i r="1">
      <x v="77"/>
    </i>
    <i r="2">
      <x v="88"/>
    </i>
    <i r="2">
      <x v="57"/>
    </i>
    <i r="2">
      <x v="470"/>
    </i>
    <i r="2">
      <x v="254"/>
    </i>
    <i r="2">
      <x v="471"/>
    </i>
    <i r="2">
      <x v="472"/>
    </i>
    <i r="2">
      <x v="159"/>
    </i>
    <i r="2">
      <x v="15"/>
    </i>
    <i r="2">
      <x v="457"/>
    </i>
    <i r="2">
      <x v="181"/>
    </i>
    <i r="1">
      <x v="30"/>
    </i>
    <i r="2">
      <x v="473"/>
    </i>
    <i r="2">
      <x v="474"/>
    </i>
    <i r="2">
      <x v="475"/>
    </i>
    <i r="2">
      <x v="476"/>
    </i>
    <i r="2">
      <x v="408"/>
    </i>
    <i r="2">
      <x v="115"/>
    </i>
    <i r="2">
      <x v="421"/>
    </i>
    <i r="2">
      <x v="118"/>
    </i>
    <i r="2">
      <x v="477"/>
    </i>
    <i r="2">
      <x v="353"/>
    </i>
    <i r="2">
      <x v="120"/>
    </i>
    <i r="2">
      <x v="7"/>
    </i>
    <i r="2">
      <x v="27"/>
    </i>
    <i r="2">
      <x v="126"/>
    </i>
    <i r="2">
      <x v="64"/>
    </i>
    <i r="2">
      <x v="470"/>
    </i>
    <i r="2">
      <x v="66"/>
    </i>
    <i r="2">
      <x v="426"/>
    </i>
    <i r="1">
      <x v="78"/>
    </i>
    <i r="2">
      <x v="214"/>
    </i>
    <i r="2">
      <x v="202"/>
    </i>
    <i r="2">
      <x v="478"/>
    </i>
    <i r="2">
      <x v="106"/>
    </i>
    <i r="2">
      <x v="285"/>
    </i>
    <i r="2">
      <x v="107"/>
    </i>
    <i r="2">
      <x v="479"/>
    </i>
    <i r="2">
      <x v="378"/>
    </i>
    <i r="1">
      <x v="79"/>
    </i>
    <i r="2">
      <x v="58"/>
    </i>
    <i r="2">
      <x v="480"/>
    </i>
    <i r="2">
      <x v="22"/>
    </i>
    <i r="2">
      <x v="235"/>
    </i>
    <i r="2">
      <x v="274"/>
    </i>
    <i r="2">
      <x v="232"/>
    </i>
    <i r="2">
      <x v="229"/>
    </i>
    <i r="2">
      <x v="443"/>
    </i>
    <i r="2">
      <x v="138"/>
    </i>
    <i r="2">
      <x v="481"/>
    </i>
    <i r="2">
      <x v="482"/>
    </i>
    <i r="2">
      <x v="195"/>
    </i>
    <i r="2">
      <x v="143"/>
    </i>
    <i r="2">
      <x v="196"/>
    </i>
    <i r="2">
      <x v="11"/>
    </i>
    <i r="2">
      <x v="145"/>
    </i>
    <i r="2">
      <x v="2"/>
    </i>
    <i r="2">
      <x v="270"/>
    </i>
    <i r="2">
      <x v="436"/>
    </i>
    <i r="2">
      <x v="97"/>
    </i>
    <i r="2">
      <x v="289"/>
    </i>
    <i r="2">
      <x v="472"/>
    </i>
    <i r="2">
      <x v="483"/>
    </i>
    <i r="1">
      <x v="80"/>
    </i>
    <i r="2">
      <x v="40"/>
    </i>
    <i r="2">
      <x v="475"/>
    </i>
    <i r="2">
      <x v="43"/>
    </i>
    <i r="2">
      <x v="484"/>
    </i>
    <i r="2">
      <x v="485"/>
    </i>
    <i r="2">
      <x v="486"/>
    </i>
    <i r="2">
      <x v="34"/>
    </i>
    <i r="2">
      <x v="408"/>
    </i>
    <i r="2">
      <x v="44"/>
    </i>
    <i r="2">
      <x v="345"/>
    </i>
    <i r="2">
      <x v="5"/>
    </i>
    <i r="2">
      <x v="487"/>
    </i>
    <i r="2">
      <x v="35"/>
    </i>
    <i r="2">
      <x v="421"/>
    </i>
    <i r="2">
      <x v="390"/>
    </i>
    <i r="2">
      <x v="82"/>
    </i>
    <i r="2">
      <x v="468"/>
    </i>
    <i r="2">
      <x v="383"/>
    </i>
    <i r="2">
      <x v="488"/>
    </i>
    <i r="2">
      <x v="489"/>
    </i>
    <i r="2">
      <x v="187"/>
    </i>
    <i r="2">
      <x v="490"/>
    </i>
    <i r="2">
      <x v="361"/>
    </i>
    <i r="2">
      <x v="96"/>
    </i>
    <i r="2">
      <x v="347"/>
    </i>
    <i r="2">
      <x v="47"/>
    </i>
    <i r="2">
      <x v="39"/>
    </i>
    <i r="2">
      <x v="491"/>
    </i>
    <i r="2">
      <x v="121"/>
    </i>
    <i r="2">
      <x v="122"/>
    </i>
    <i r="2">
      <x v="492"/>
    </i>
    <i r="2">
      <x v="124"/>
    </i>
    <i r="2">
      <x v="62"/>
    </i>
    <i r="2">
      <x v="493"/>
    </i>
    <i r="2">
      <x v="393"/>
    </i>
    <i r="2">
      <x v="494"/>
    </i>
    <i r="2">
      <x v="495"/>
    </i>
    <i r="2">
      <x v="63"/>
    </i>
    <i r="2">
      <x v="90"/>
    </i>
    <i r="2">
      <x v="496"/>
    </i>
    <i r="2">
      <x v="354"/>
    </i>
    <i r="2">
      <x v="227"/>
    </i>
    <i r="2">
      <x v="128"/>
    </i>
    <i r="2">
      <x v="412"/>
    </i>
    <i r="2">
      <x v="497"/>
    </i>
    <i r="2">
      <x v="64"/>
    </i>
    <i r="2">
      <x v="498"/>
    </i>
    <i r="2">
      <x v="28"/>
    </i>
    <i r="2">
      <x v="65"/>
    </i>
    <i r="2">
      <x v="234"/>
    </i>
    <i r="2">
      <x v="191"/>
    </i>
    <i r="2">
      <x v="499"/>
    </i>
    <i r="2">
      <x v="22"/>
    </i>
    <i r="2">
      <x v="192"/>
    </i>
    <i r="2">
      <x v="239"/>
    </i>
    <i r="2">
      <x v="68"/>
    </i>
    <i r="2">
      <x v="135"/>
    </i>
    <i r="2">
      <x v="453"/>
    </i>
    <i r="2">
      <x v="500"/>
    </i>
    <i r="2">
      <x v="501"/>
    </i>
    <i r="2">
      <x v="502"/>
    </i>
    <i r="2">
      <x v="503"/>
    </i>
    <i r="2">
      <x v="282"/>
    </i>
    <i r="2">
      <x v="137"/>
    </i>
    <i r="2">
      <x v="414"/>
    </i>
    <i r="2">
      <x v="425"/>
    </i>
    <i r="2">
      <x v="426"/>
    </i>
    <i r="2">
      <x v="504"/>
    </i>
    <i r="2">
      <x v="195"/>
    </i>
    <i r="2">
      <x v="141"/>
    </i>
    <i r="2">
      <x v="226"/>
    </i>
    <i r="2">
      <x v="142"/>
    </i>
    <i r="2">
      <x v="505"/>
    </i>
    <i r="2">
      <x v="143"/>
    </i>
    <i r="2">
      <x v="196"/>
    </i>
    <i r="2">
      <x v="416"/>
    </i>
    <i r="2">
      <x v="506"/>
    </i>
    <i r="2">
      <x v="11"/>
    </i>
    <i r="2">
      <x v="145"/>
    </i>
    <i r="2">
      <x v="380"/>
    </i>
    <i r="2">
      <x v="275"/>
    </i>
    <i r="2">
      <x v="216"/>
    </i>
    <i r="2">
      <x v="230"/>
    </i>
    <i r="2">
      <x v="52"/>
    </i>
    <i r="2">
      <x v="147"/>
    </i>
    <i r="2">
      <x v="263"/>
    </i>
    <i r="2">
      <x v="507"/>
    </i>
    <i r="2">
      <x v="508"/>
    </i>
    <i r="2">
      <x v="271"/>
    </i>
    <i r="2">
      <x v="396"/>
    </i>
    <i r="2">
      <x v="509"/>
    </i>
    <i r="2">
      <x v="213"/>
    </i>
    <i r="2">
      <x v="510"/>
    </i>
    <i r="2">
      <x v="280"/>
    </i>
    <i r="2">
      <x v="264"/>
    </i>
    <i r="2">
      <x v="376"/>
    </i>
    <i r="2">
      <x v="265"/>
    </i>
    <i r="2">
      <x v="331"/>
    </i>
    <i r="2">
      <x v="429"/>
    </i>
    <i r="2">
      <x v="157"/>
    </i>
    <i r="2">
      <x v="15"/>
    </i>
    <i r="2">
      <x v="277"/>
    </i>
    <i r="2">
      <x v="202"/>
    </i>
    <i r="2">
      <x v="160"/>
    </i>
    <i r="2">
      <x v="211"/>
    </i>
    <i r="2">
      <x v="439"/>
    </i>
    <i r="2">
      <x v="313"/>
    </i>
    <i r="2">
      <x v="161"/>
    </i>
    <i r="2">
      <x v="93"/>
    </i>
    <i r="2">
      <x v="255"/>
    </i>
    <i r="2">
      <x v="163"/>
    </i>
    <i r="2">
      <x v="108"/>
    </i>
    <i r="2">
      <x v="322"/>
    </i>
    <i r="2">
      <x v="511"/>
    </i>
    <i r="2">
      <x v="295"/>
    </i>
    <i r="2">
      <x v="109"/>
    </i>
    <i r="2">
      <x v="512"/>
    </i>
    <i r="2">
      <x v="513"/>
    </i>
    <i r="2">
      <x v="514"/>
    </i>
    <i r="2">
      <x v="378"/>
    </i>
    <i r="2">
      <x v="99"/>
    </i>
    <i r="2">
      <x v="324"/>
    </i>
    <i r="2">
      <x v="515"/>
    </i>
    <i r="2">
      <x v="442"/>
    </i>
    <i r="2">
      <x v="516"/>
    </i>
    <i r="2">
      <x v="337"/>
    </i>
    <i r="2">
      <x v="517"/>
    </i>
    <i r="2">
      <x v="518"/>
    </i>
    <i r="2">
      <x v="458"/>
    </i>
    <i r="2">
      <x v="112"/>
    </i>
    <i r="2">
      <x v="182"/>
    </i>
    <i r="2">
      <x v="269"/>
    </i>
    <i r="2">
      <x v="519"/>
    </i>
    <i r="2">
      <x v="520"/>
    </i>
    <i r="2">
      <x v="301"/>
    </i>
    <i r="2">
      <x v="521"/>
    </i>
    <i r="2">
      <x v="522"/>
    </i>
    <i r="1">
      <x v="81"/>
    </i>
    <i r="2">
      <x v="313"/>
    </i>
    <i r="2">
      <x v="161"/>
    </i>
    <i r="2">
      <x v="523"/>
    </i>
    <i r="2">
      <x v="109"/>
    </i>
    <i r="2">
      <x v="175"/>
    </i>
    <i r="2">
      <x v="445"/>
    </i>
    <i r="2">
      <x v="521"/>
    </i>
    <i r="2">
      <x v="326"/>
    </i>
    <i r="2">
      <x v="316"/>
    </i>
    <i r="1">
      <x v="82"/>
    </i>
    <i r="2">
      <x v="524"/>
    </i>
    <i r="2">
      <x v="464"/>
    </i>
    <i r="2">
      <x v="43"/>
    </i>
    <i r="2">
      <x v="525"/>
    </i>
    <i r="2">
      <x v="526"/>
    </i>
    <i r="2">
      <x v="369"/>
    </i>
    <i r="2">
      <x v="350"/>
    </i>
    <i r="2">
      <x v="54"/>
    </i>
    <i r="2">
      <x v="55"/>
    </i>
    <i r="2">
      <x v="467"/>
    </i>
    <i r="2">
      <x v="527"/>
    </i>
    <i r="2">
      <x v="45"/>
    </i>
    <i r="2">
      <x v="422"/>
    </i>
    <i r="2">
      <x v="372"/>
    </i>
    <i r="2">
      <x v="392"/>
    </i>
    <i r="2">
      <x v="432"/>
    </i>
    <i r="2">
      <x v="120"/>
    </i>
    <i r="2">
      <x v="424"/>
    </i>
    <i r="2">
      <x v="7"/>
    </i>
    <i r="2">
      <x v="188"/>
    </i>
    <i r="2">
      <x v="401"/>
    </i>
    <i r="2">
      <x v="528"/>
    </i>
    <i r="2">
      <x v="127"/>
    </i>
    <i r="2">
      <x v="529"/>
    </i>
    <i r="2">
      <x v="206"/>
    </i>
    <i r="2">
      <x v="327"/>
    </i>
    <i r="2">
      <x v="204"/>
    </i>
    <i r="2">
      <x v="28"/>
    </i>
    <i r="2">
      <x v="530"/>
    </i>
    <i r="2">
      <x v="374"/>
    </i>
    <i r="2">
      <x v="531"/>
    </i>
    <i r="2">
      <x v="395"/>
    </i>
    <i r="2">
      <x v="532"/>
    </i>
    <i r="2">
      <x v="533"/>
    </i>
    <i r="2">
      <x v="14"/>
    </i>
    <i r="2">
      <x v="282"/>
    </i>
    <i r="2">
      <x v="414"/>
    </i>
    <i r="2">
      <x v="534"/>
    </i>
    <i r="2">
      <x v="195"/>
    </i>
    <i r="2">
      <x v="535"/>
    </i>
    <i r="2">
      <x v="536"/>
    </i>
    <i r="2">
      <x v="260"/>
    </i>
    <i r="2">
      <x v="197"/>
    </i>
    <i r="2">
      <x v="11"/>
    </i>
    <i r="2">
      <x v="145"/>
    </i>
    <i r="2">
      <x v="60"/>
    </i>
    <i r="2">
      <x v="148"/>
    </i>
    <i r="2">
      <x v="427"/>
    </i>
    <i r="2">
      <x v="537"/>
    </i>
    <i r="2">
      <x v="342"/>
    </i>
    <i r="2">
      <x v="152"/>
    </i>
    <i r="2">
      <x v="312"/>
    </i>
    <i r="2">
      <x v="248"/>
    </i>
    <i r="2">
      <x v="98"/>
    </i>
    <i r="2">
      <x v="249"/>
    </i>
    <i r="2">
      <x v="15"/>
    </i>
    <i r="2">
      <x v="333"/>
    </i>
    <i r="2">
      <x v="297"/>
    </i>
    <i r="2">
      <x v="273"/>
    </i>
    <i r="2">
      <x v="304"/>
    </i>
    <i r="2">
      <x v="163"/>
    </i>
    <i r="2">
      <x v="334"/>
    </i>
    <i r="2">
      <x v="318"/>
    </i>
    <i r="2">
      <x v="457"/>
    </i>
    <i r="2">
      <x v="344"/>
    </i>
    <i r="2">
      <x v="306"/>
    </i>
    <i r="2">
      <x v="538"/>
    </i>
    <i r="2">
      <x v="539"/>
    </i>
    <i r="2">
      <x v="446"/>
    </i>
    <i r="2">
      <x v="292"/>
    </i>
    <i r="2">
      <x v="326"/>
    </i>
    <i r="1">
      <x v="83"/>
    </i>
    <i r="2">
      <x v="40"/>
    </i>
    <i r="2">
      <x v="85"/>
    </i>
    <i r="2">
      <x v="102"/>
    </i>
    <i r="2">
      <x v="187"/>
    </i>
    <i r="2">
      <x v="7"/>
    </i>
    <i r="2">
      <x v="80"/>
    </i>
    <i r="2">
      <x v="192"/>
    </i>
    <i r="2">
      <x v="259"/>
    </i>
    <i r="2">
      <x v="144"/>
    </i>
    <i r="2">
      <x v="263"/>
    </i>
    <i r="2">
      <x v="264"/>
    </i>
    <i r="2">
      <x v="15"/>
    </i>
    <i r="2">
      <x v="108"/>
    </i>
    <i r="1">
      <x v="84"/>
    </i>
    <i r="2">
      <x v="406"/>
    </i>
    <i r="1">
      <x v="85"/>
    </i>
    <i r="2">
      <x/>
    </i>
    <i r="2">
      <x v="540"/>
    </i>
    <i r="2">
      <x v="74"/>
    </i>
    <i r="2">
      <x v="541"/>
    </i>
    <i r="2">
      <x v="25"/>
    </i>
    <i r="2">
      <x v="55"/>
    </i>
    <i r="2">
      <x v="542"/>
    </i>
    <i r="2">
      <x v="118"/>
    </i>
    <i r="2">
      <x v="423"/>
    </i>
    <i r="2">
      <x v="19"/>
    </i>
    <i r="2">
      <x v="120"/>
    </i>
    <i r="2">
      <x v="543"/>
    </i>
    <i r="1">
      <x v="86"/>
    </i>
    <i r="2">
      <x v="65"/>
    </i>
    <i r="1">
      <x v="87"/>
    </i>
    <i r="2">
      <x v="413"/>
    </i>
    <i r="1">
      <x v="88"/>
    </i>
    <i r="2">
      <x v="72"/>
    </i>
    <i r="2">
      <x v="367"/>
    </i>
    <i r="2">
      <x v="544"/>
    </i>
    <i r="2">
      <x v="17"/>
    </i>
    <i r="2">
      <x v="545"/>
    </i>
    <i r="2">
      <x v="389"/>
    </i>
    <i r="2">
      <x v="546"/>
    </i>
    <i r="2">
      <x v="390"/>
    </i>
    <i r="2">
      <x v="411"/>
    </i>
    <i r="2">
      <x v="39"/>
    </i>
    <i r="2">
      <x v="48"/>
    </i>
    <i r="2">
      <x v="394"/>
    </i>
    <i r="2">
      <x v="327"/>
    </i>
    <i r="2">
      <x v="8"/>
    </i>
    <i r="2">
      <x v="28"/>
    </i>
    <i r="2">
      <x v="469"/>
    </i>
    <i r="2">
      <x v="461"/>
    </i>
    <i r="2">
      <x v="547"/>
    </i>
    <i r="2">
      <x v="352"/>
    </i>
    <i r="2">
      <x v="548"/>
    </i>
    <i r="2">
      <x v="549"/>
    </i>
    <i r="2">
      <x v="197"/>
    </i>
    <i r="2">
      <x v="550"/>
    </i>
    <i r="2">
      <x v="551"/>
    </i>
    <i r="2">
      <x v="552"/>
    </i>
    <i r="2">
      <x v="472"/>
    </i>
    <i r="2">
      <x v="553"/>
    </i>
    <i r="2">
      <x v="247"/>
    </i>
    <i r="2">
      <x v="308"/>
    </i>
    <i r="2">
      <x v="428"/>
    </i>
    <i r="2">
      <x v="554"/>
    </i>
    <i r="2">
      <x v="211"/>
    </i>
    <i r="2">
      <x v="219"/>
    </i>
    <i r="2">
      <x v="93"/>
    </i>
    <i r="2">
      <x v="378"/>
    </i>
    <i r="2">
      <x v="555"/>
    </i>
    <i r="2">
      <x v="457"/>
    </i>
    <i r="2">
      <x v="458"/>
    </i>
    <i r="2">
      <x v="556"/>
    </i>
    <i r="1">
      <x v="89"/>
    </i>
    <i r="2">
      <x v="557"/>
    </i>
    <i r="2">
      <x v="44"/>
    </i>
    <i r="2">
      <x v="389"/>
    </i>
    <i r="2">
      <x v="558"/>
    </i>
    <i r="2">
      <x v="35"/>
    </i>
    <i r="2">
      <x v="383"/>
    </i>
    <i r="2">
      <x v="372"/>
    </i>
    <i r="2">
      <x v="39"/>
    </i>
    <i r="2">
      <x v="48"/>
    </i>
    <i r="2">
      <x v="90"/>
    </i>
    <i r="2">
      <x v="128"/>
    </i>
    <i r="2">
      <x v="469"/>
    </i>
    <i r="2">
      <x v="23"/>
    </i>
    <i r="2">
      <x v="352"/>
    </i>
    <i r="2">
      <x v="259"/>
    </i>
    <i r="2">
      <x v="559"/>
    </i>
    <i r="2">
      <x v="230"/>
    </i>
    <i r="2">
      <x v="560"/>
    </i>
    <i r="2">
      <x v="561"/>
    </i>
    <i r="2">
      <x v="308"/>
    </i>
    <i r="2">
      <x v="562"/>
    </i>
    <i r="2">
      <x v="15"/>
    </i>
    <i r="2">
      <x v="93"/>
    </i>
    <i r="2">
      <x v="523"/>
    </i>
    <i r="2">
      <x v="563"/>
    </i>
    <i r="1">
      <x v="90"/>
    </i>
    <i r="2">
      <x v="40"/>
    </i>
    <i r="2">
      <x v="564"/>
    </i>
    <i r="2">
      <x v="164"/>
    </i>
    <i r="2">
      <x v="325"/>
    </i>
    <i r="2">
      <x v="326"/>
    </i>
    <i r="1">
      <x v="91"/>
    </i>
    <i r="2">
      <x v="565"/>
    </i>
    <i r="2">
      <x v="566"/>
    </i>
    <i r="2">
      <x v="567"/>
    </i>
    <i r="2">
      <x v="568"/>
    </i>
    <i r="2">
      <x v="569"/>
    </i>
    <i r="2">
      <x v="545"/>
    </i>
    <i r="2">
      <x v="368"/>
    </i>
    <i r="2">
      <x v="570"/>
    </i>
    <i r="2">
      <x v="466"/>
    </i>
    <i r="2">
      <x v="345"/>
    </i>
    <i r="2">
      <x v="35"/>
    </i>
    <i r="2">
      <x v="571"/>
    </i>
    <i r="2">
      <x v="343"/>
    </i>
    <i r="2">
      <x v="572"/>
    </i>
    <i r="2">
      <x v="331"/>
    </i>
    <i r="2">
      <x v="157"/>
    </i>
    <i r="2">
      <x v="15"/>
    </i>
    <i r="2">
      <x v="478"/>
    </i>
    <i r="2">
      <x v="219"/>
    </i>
    <i r="2">
      <x v="164"/>
    </i>
    <i r="2">
      <x v="178"/>
    </i>
    <i r="2">
      <x v="538"/>
    </i>
    <i r="2">
      <x v="539"/>
    </i>
    <i r="2">
      <x v="321"/>
    </i>
    <i r="2">
      <x v="339"/>
    </i>
    <i r="2">
      <x v="340"/>
    </i>
    <i r="1">
      <x v="92"/>
    </i>
    <i r="2">
      <x v="560"/>
    </i>
    <i r="2">
      <x v="571"/>
    </i>
    <i r="2">
      <x v="163"/>
    </i>
    <i r="2">
      <x v="573"/>
    </i>
    <i r="1">
      <x v="93"/>
    </i>
    <i r="2">
      <x v="140"/>
    </i>
    <i r="1">
      <x v="94"/>
    </i>
    <i r="2">
      <x v="459"/>
    </i>
    <i r="2">
      <x v="102"/>
    </i>
    <i r="2">
      <x v="383"/>
    </i>
    <i r="2">
      <x v="39"/>
    </i>
    <i r="2">
      <x v="127"/>
    </i>
    <i r="2">
      <x v="574"/>
    </i>
    <i r="2">
      <x v="22"/>
    </i>
    <i r="2">
      <x v="134"/>
    </i>
    <i r="2">
      <x v="352"/>
    </i>
    <i r="2">
      <x v="534"/>
    </i>
    <i r="2">
      <x v="260"/>
    </i>
    <i r="2">
      <x v="197"/>
    </i>
    <i r="2">
      <x v="264"/>
    </i>
    <i r="2">
      <x v="398"/>
    </i>
    <i r="2">
      <x v="214"/>
    </i>
    <i r="1">
      <x v="95"/>
    </i>
    <i r="2">
      <x v="136"/>
    </i>
    <i r="1">
      <x v="96"/>
    </i>
    <i r="2">
      <x v="498"/>
    </i>
    <i r="1">
      <x v="97"/>
    </i>
    <i r="2">
      <x v="575"/>
    </i>
    <i r="2">
      <x v="6"/>
    </i>
    <i r="2">
      <x v="96"/>
    </i>
    <i r="2">
      <x v="576"/>
    </i>
    <i r="2">
      <x v="57"/>
    </i>
    <i r="2">
      <x v="358"/>
    </i>
    <i r="2">
      <x v="206"/>
    </i>
    <i r="2">
      <x v="497"/>
    </i>
    <i r="2">
      <x v="79"/>
    </i>
    <i r="2">
      <x v="189"/>
    </i>
    <i r="2">
      <x v="65"/>
    </i>
    <i r="2">
      <x v="22"/>
    </i>
    <i r="2">
      <x v="133"/>
    </i>
    <i r="2">
      <x v="502"/>
    </i>
    <i r="2">
      <x v="577"/>
    </i>
    <i r="2">
      <x v="578"/>
    </i>
    <i r="2">
      <x v="535"/>
    </i>
    <i r="2">
      <x v="278"/>
    </i>
    <i r="2">
      <x v="11"/>
    </i>
    <i r="2">
      <x v="380"/>
    </i>
    <i r="2">
      <x v="12"/>
    </i>
    <i r="2">
      <x v="375"/>
    </i>
    <i r="2">
      <x v="200"/>
    </i>
    <i r="2">
      <x v="579"/>
    </i>
    <i r="2">
      <x v="264"/>
    </i>
    <i r="2">
      <x v="376"/>
    </i>
    <i r="2">
      <x v="222"/>
    </i>
    <i r="2">
      <x v="429"/>
    </i>
    <i r="2">
      <x v="214"/>
    </i>
    <i r="2">
      <x v="211"/>
    </i>
    <i r="2">
      <x v="93"/>
    </i>
    <i r="2">
      <x v="580"/>
    </i>
    <i r="1">
      <x v="98"/>
    </i>
    <i r="2">
      <x v="145"/>
    </i>
    <i r="2">
      <x v="513"/>
    </i>
    <i r="1">
      <x v="99"/>
    </i>
    <i r="2">
      <x v="581"/>
    </i>
    <i r="2">
      <x v="425"/>
    </i>
    <i r="2">
      <x v="231"/>
    </i>
    <i r="1">
      <x v="100"/>
    </i>
    <i r="2">
      <x v="94"/>
    </i>
    <i r="2">
      <x v="17"/>
    </i>
    <i r="2">
      <x v="476"/>
    </i>
    <i r="2">
      <x v="67"/>
    </i>
    <i r="2">
      <x v="558"/>
    </i>
    <i r="2">
      <x v="467"/>
    </i>
    <i r="2">
      <x v="409"/>
    </i>
    <i r="2">
      <x v="6"/>
    </i>
    <i r="2">
      <x v="582"/>
    </i>
    <i r="2">
      <x v="583"/>
    </i>
    <i r="2">
      <x v="87"/>
    </i>
    <i r="2">
      <x v="584"/>
    </i>
    <i r="2">
      <x v="358"/>
    </i>
    <i r="2">
      <x v="128"/>
    </i>
    <i r="2">
      <x v="327"/>
    </i>
    <i r="2">
      <x v="207"/>
    </i>
    <i r="2">
      <x v="204"/>
    </i>
    <i r="2">
      <x v="585"/>
    </i>
    <i r="2">
      <x v="28"/>
    </i>
    <i r="2">
      <x v="65"/>
    </i>
    <i r="2">
      <x v="374"/>
    </i>
    <i r="2">
      <x v="499"/>
    </i>
    <i r="2">
      <x v="192"/>
    </i>
    <i r="2">
      <x v="239"/>
    </i>
    <i r="2">
      <x v="586"/>
    </i>
    <i r="2">
      <x v="502"/>
    </i>
    <i r="2">
      <x v="281"/>
    </i>
    <i r="2">
      <x v="587"/>
    </i>
    <i r="2">
      <x v="588"/>
    </i>
    <i r="2">
      <x v="194"/>
    </i>
    <i r="2">
      <x v="141"/>
    </i>
    <i r="2">
      <x v="226"/>
    </i>
    <i r="2">
      <x v="236"/>
    </i>
    <i r="2">
      <x v="589"/>
    </i>
    <i r="2">
      <x v="11"/>
    </i>
    <i r="2">
      <x v="270"/>
    </i>
    <i r="2">
      <x v="590"/>
    </i>
    <i r="2">
      <x v="591"/>
    </i>
    <i r="2">
      <x v="149"/>
    </i>
    <i r="2">
      <x v="472"/>
    </i>
    <i r="2">
      <x v="387"/>
    </i>
    <i r="2">
      <x v="286"/>
    </i>
    <i r="2">
      <x v="592"/>
    </i>
    <i r="2">
      <x v="593"/>
    </i>
    <i r="2">
      <x v="364"/>
    </i>
    <i r="2">
      <x v="312"/>
    </i>
    <i r="2">
      <x v="155"/>
    </i>
    <i r="2">
      <x v="156"/>
    </i>
    <i r="2">
      <x v="218"/>
    </i>
    <i r="2">
      <x v="157"/>
    </i>
    <i r="2">
      <x v="594"/>
    </i>
    <i r="2">
      <x v="160"/>
    </i>
    <i r="2">
      <x v="211"/>
    </i>
    <i r="2">
      <x v="564"/>
    </i>
    <i r="2">
      <x v="108"/>
    </i>
    <i r="2">
      <x v="523"/>
    </i>
    <i r="2">
      <x v="595"/>
    </i>
    <i r="1">
      <x v="21"/>
    </i>
    <i r="2">
      <x v="354"/>
    </i>
    <i r="1">
      <x v="33"/>
    </i>
    <i r="2">
      <x v="31"/>
    </i>
    <i r="2">
      <x v="544"/>
    </i>
    <i r="2">
      <x v="43"/>
    </i>
    <i r="2">
      <x v="596"/>
    </i>
    <i r="2">
      <x v="597"/>
    </i>
    <i r="2">
      <x v="391"/>
    </i>
    <i r="2">
      <x v="46"/>
    </i>
    <i r="2">
      <x v="598"/>
    </i>
    <i r="2">
      <x v="599"/>
    </i>
    <i r="2">
      <x v="88"/>
    </i>
    <i r="2">
      <x v="600"/>
    </i>
    <i r="2">
      <x v="57"/>
    </i>
    <i r="2">
      <x v="529"/>
    </i>
    <i r="2">
      <x v="601"/>
    </i>
    <i r="2">
      <x v="131"/>
    </i>
    <i r="2">
      <x v="499"/>
    </i>
    <i r="2">
      <x v="362"/>
    </i>
    <i r="2">
      <x v="534"/>
    </i>
    <i r="2">
      <x v="226"/>
    </i>
    <i r="1">
      <x v="101"/>
    </i>
    <i r="2">
      <x v="136"/>
    </i>
    <i r="1">
      <x v="102"/>
    </i>
    <i r="2">
      <x v="128"/>
    </i>
    <i r="2">
      <x v="205"/>
    </i>
    <i r="1">
      <x v="42"/>
    </i>
    <i r="2">
      <x v="485"/>
    </i>
    <i r="2">
      <x v="329"/>
    </i>
    <i r="2">
      <x v="560"/>
    </i>
    <i r="1">
      <x v="17"/>
    </i>
    <i r="2">
      <x v="54"/>
    </i>
    <i r="2">
      <x v="204"/>
    </i>
    <i r="2">
      <x v="8"/>
    </i>
    <i r="1">
      <x v="103"/>
    </i>
    <i r="2">
      <x v="40"/>
    </i>
    <i r="1">
      <x v="104"/>
    </i>
    <i r="2">
      <x v="147"/>
    </i>
    <i r="1">
      <x v="105"/>
    </i>
    <i r="2">
      <x v="578"/>
    </i>
    <i r="1">
      <x v="106"/>
    </i>
    <i r="2">
      <x v="304"/>
    </i>
    <i r="2">
      <x v="419"/>
    </i>
    <i r="2">
      <x v="378"/>
    </i>
    <i r="2">
      <x v="515"/>
    </i>
    <i r="2">
      <x v="309"/>
    </i>
    <i r="1">
      <x v="107"/>
    </i>
    <i r="2">
      <x v="392"/>
    </i>
    <i r="2">
      <x v="602"/>
    </i>
    <i r="2">
      <x v="20"/>
    </i>
    <i r="2">
      <x v="453"/>
    </i>
    <i r="1">
      <x v="28"/>
    </i>
    <i r="2">
      <x v="603"/>
    </i>
    <i r="2">
      <x v="34"/>
    </i>
    <i r="2">
      <x v="383"/>
    </i>
    <i r="2">
      <x v="604"/>
    </i>
    <i r="2">
      <x v="411"/>
    </i>
    <i r="2">
      <x v="7"/>
    </i>
    <i r="2">
      <x v="329"/>
    </i>
    <i r="2">
      <x v="352"/>
    </i>
    <i r="1">
      <x v="108"/>
    </i>
    <i r="2">
      <x v="422"/>
    </i>
    <i r="2">
      <x v="393"/>
    </i>
    <i r="2">
      <x v="206"/>
    </i>
    <i r="1">
      <x v="109"/>
    </i>
    <i r="2">
      <x v="304"/>
    </i>
    <i r="1">
      <x v="110"/>
    </i>
    <i r="2">
      <x v="248"/>
    </i>
    <i r="2">
      <x v="107"/>
    </i>
    <i r="2">
      <x v="334"/>
    </i>
    <i r="2">
      <x v="322"/>
    </i>
    <i r="1">
      <x v="111"/>
    </i>
    <i r="2">
      <x v="291"/>
    </i>
    <i r="2">
      <x v="440"/>
    </i>
    <i r="2">
      <x v="170"/>
    </i>
    <i r="2">
      <x v="406"/>
    </i>
    <i r="1">
      <x v="112"/>
    </i>
    <i r="2">
      <x v="40"/>
    </i>
    <i r="2">
      <x v="102"/>
    </i>
    <i r="2">
      <x v="605"/>
    </i>
    <i r="2">
      <x v="36"/>
    </i>
    <i r="2">
      <x v="6"/>
    </i>
    <i r="2">
      <x v="490"/>
    </i>
    <i r="2">
      <x v="606"/>
    </i>
    <i r="2">
      <x v="347"/>
    </i>
    <i r="2">
      <x v="47"/>
    </i>
    <i r="2">
      <x v="13"/>
    </i>
    <i r="2">
      <x v="607"/>
    </i>
    <i r="2">
      <x v="188"/>
    </i>
    <i r="2">
      <x v="608"/>
    </i>
    <i r="2">
      <x v="27"/>
    </i>
    <i r="2">
      <x v="90"/>
    </i>
    <i r="2">
      <x v="57"/>
    </i>
    <i r="2">
      <x v="64"/>
    </i>
    <i r="2">
      <x v="609"/>
    </i>
    <i r="2">
      <x v="189"/>
    </i>
    <i r="2">
      <x v="585"/>
    </i>
    <i r="2">
      <x v="228"/>
    </i>
    <i r="2">
      <x v="14"/>
    </i>
    <i r="2">
      <x v="610"/>
    </i>
    <i r="2">
      <x v="281"/>
    </i>
    <i r="2">
      <x v="611"/>
    </i>
    <i r="2">
      <x v="581"/>
    </i>
    <i r="2">
      <x v="240"/>
    </i>
    <i r="2">
      <x v="229"/>
    </i>
    <i r="2">
      <x v="282"/>
    </i>
    <i r="2">
      <x v="138"/>
    </i>
    <i r="2">
      <x v="415"/>
    </i>
    <i r="2">
      <x v="612"/>
    </i>
    <i r="2">
      <x v="51"/>
    </i>
    <i r="2">
      <x v="226"/>
    </i>
    <i r="2">
      <x v="471"/>
    </i>
    <i r="2">
      <x v="197"/>
    </i>
    <i r="2">
      <x v="261"/>
    </i>
    <i r="2">
      <x v="11"/>
    </i>
    <i r="2">
      <x v="145"/>
    </i>
    <i r="2">
      <x v="2"/>
    </i>
    <i r="2">
      <x v="551"/>
    </i>
    <i r="2">
      <x v="244"/>
    </i>
    <i r="2">
      <x v="418"/>
    </i>
    <i r="2">
      <x v="483"/>
    </i>
    <i r="2">
      <x v="403"/>
    </i>
    <i r="2">
      <x v="150"/>
    </i>
    <i r="2">
      <x v="613"/>
    </i>
    <i r="2">
      <x v="155"/>
    </i>
    <i r="2">
      <x v="614"/>
    </i>
    <i r="2">
      <x v="265"/>
    </i>
    <i r="2">
      <x v="158"/>
    </i>
    <i r="2">
      <x v="615"/>
    </i>
    <i r="2">
      <x v="333"/>
    </i>
    <i r="2">
      <x v="202"/>
    </i>
    <i r="2">
      <x v="313"/>
    </i>
    <i r="2">
      <x v="404"/>
    </i>
    <i r="2">
      <x v="107"/>
    </i>
    <i r="2">
      <x v="440"/>
    </i>
    <i r="2">
      <x v="108"/>
    </i>
    <i r="2">
      <x v="164"/>
    </i>
    <i r="2">
      <x v="523"/>
    </i>
    <i r="2">
      <x v="616"/>
    </i>
    <i r="2">
      <x v="173"/>
    </i>
    <i r="2">
      <x v="337"/>
    </i>
    <i r="2">
      <x v="617"/>
    </i>
    <i r="2">
      <x v="618"/>
    </i>
    <i r="2">
      <x v="518"/>
    </i>
    <i r="2">
      <x v="344"/>
    </i>
    <i r="2">
      <x v="573"/>
    </i>
    <i r="2">
      <x v="184"/>
    </i>
    <i r="2">
      <x v="292"/>
    </i>
    <i r="1">
      <x/>
    </i>
    <i r="2">
      <x v="619"/>
    </i>
    <i r="2">
      <x v="620"/>
    </i>
    <i r="2">
      <x v="621"/>
    </i>
    <i r="2">
      <x v="622"/>
    </i>
    <i r="2">
      <x v="569"/>
    </i>
    <i r="2">
      <x v="34"/>
    </i>
    <i r="2">
      <x v="597"/>
    </i>
    <i r="2">
      <x v="623"/>
    </i>
    <i r="2">
      <x v="370"/>
    </i>
    <i r="2">
      <x v="46"/>
    </i>
    <i r="2">
      <x v="604"/>
    </i>
    <i r="2">
      <x v="392"/>
    </i>
    <i r="2">
      <x v="491"/>
    </i>
    <i r="2">
      <x v="88"/>
    </i>
    <i r="2">
      <x v="394"/>
    </i>
    <i r="2">
      <x v="27"/>
    </i>
    <i r="2">
      <x v="63"/>
    </i>
    <i r="2">
      <x v="57"/>
    </i>
    <i r="2">
      <x v="412"/>
    </i>
    <i r="2">
      <x v="624"/>
    </i>
    <i r="2">
      <x v="28"/>
    </i>
    <i r="2">
      <x v="530"/>
    </i>
    <i r="2">
      <x v="282"/>
    </i>
    <i r="2">
      <x v="10"/>
    </i>
    <i r="2">
      <x v="414"/>
    </i>
    <i r="2">
      <x v="362"/>
    </i>
    <i r="2">
      <x v="275"/>
    </i>
    <i r="1">
      <x v="113"/>
    </i>
    <i r="2">
      <x v="16"/>
    </i>
    <i r="2">
      <x v="366"/>
    </i>
    <i r="2">
      <x v="625"/>
    </i>
    <i r="2">
      <x v="17"/>
    </i>
    <i r="2">
      <x v="25"/>
    </i>
    <i r="2">
      <x v="369"/>
    </i>
    <i r="2">
      <x v="102"/>
    </i>
    <i r="2">
      <x v="351"/>
    </i>
    <i r="2">
      <x v="391"/>
    </i>
    <i r="2">
      <x v="187"/>
    </i>
    <i r="2">
      <x v="346"/>
    </i>
    <i r="2">
      <x v="120"/>
    </i>
    <i r="2">
      <x v="185"/>
    </i>
    <i r="2">
      <x v="56"/>
    </i>
    <i r="2">
      <x v="529"/>
    </i>
    <i r="2">
      <x v="8"/>
    </i>
    <i r="2">
      <x v="28"/>
    </i>
    <i r="2">
      <x v="22"/>
    </i>
    <i r="2">
      <x v="239"/>
    </i>
    <i r="2">
      <x v="59"/>
    </i>
    <i r="2">
      <x v="611"/>
    </i>
    <i r="2">
      <x v="349"/>
    </i>
    <i r="2">
      <x v="534"/>
    </i>
    <i r="2">
      <x v="260"/>
    </i>
    <i r="2">
      <x v="380"/>
    </i>
    <i r="2">
      <x v="146"/>
    </i>
    <i r="1">
      <x v="114"/>
    </i>
    <i r="2">
      <x v="227"/>
    </i>
    <i r="1">
      <x v="115"/>
    </i>
    <i r="2">
      <x v="540"/>
    </i>
    <i r="2">
      <x v="367"/>
    </i>
    <i r="2">
      <x v="544"/>
    </i>
    <i r="2">
      <x v="484"/>
    </i>
    <i r="2">
      <x v="487"/>
    </i>
    <i r="2">
      <x v="605"/>
    </i>
    <i r="2">
      <x v="390"/>
    </i>
    <i r="2">
      <x v="607"/>
    </i>
    <i r="2">
      <x v="128"/>
    </i>
    <i r="2">
      <x v="497"/>
    </i>
    <i r="2">
      <x v="469"/>
    </i>
    <i r="2">
      <x v="461"/>
    </i>
    <i r="2">
      <x v="23"/>
    </i>
    <i r="2">
      <x v="259"/>
    </i>
    <i r="2">
      <x v="414"/>
    </i>
    <i r="2">
      <x v="482"/>
    </i>
    <i r="2">
      <x v="626"/>
    </i>
    <i r="2">
      <x v="11"/>
    </i>
    <i r="2">
      <x v="551"/>
    </i>
    <i r="2">
      <x v="147"/>
    </i>
    <i r="2">
      <x v="627"/>
    </i>
    <i r="2">
      <x v="472"/>
    </i>
    <i r="2">
      <x v="92"/>
    </i>
    <i r="2">
      <x v="247"/>
    </i>
    <i r="2">
      <x v="287"/>
    </i>
    <i r="2">
      <x v="562"/>
    </i>
    <i r="2">
      <x v="428"/>
    </i>
    <i r="2">
      <x v="15"/>
    </i>
    <i r="2">
      <x v="160"/>
    </i>
    <i r="2">
      <x v="93"/>
    </i>
    <i r="2">
      <x v="580"/>
    </i>
    <i r="2">
      <x v="454"/>
    </i>
    <i r="2">
      <x v="515"/>
    </i>
    <i r="2">
      <x v="457"/>
    </i>
    <i r="2">
      <x v="458"/>
    </i>
    <i r="2">
      <x v="538"/>
    </i>
    <i r="2">
      <x v="339"/>
    </i>
    <i r="2">
      <x v="628"/>
    </i>
    <i r="1">
      <x v="116"/>
    </i>
    <i r="2">
      <x v="395"/>
    </i>
    <i r="2">
      <x v="133"/>
    </i>
    <i r="2">
      <x v="352"/>
    </i>
    <i r="2">
      <x v="10"/>
    </i>
    <i r="2">
      <x v="504"/>
    </i>
    <i r="2">
      <x v="589"/>
    </i>
    <i r="2">
      <x v="145"/>
    </i>
    <i r="2">
      <x v="146"/>
    </i>
    <i r="2">
      <x v="627"/>
    </i>
    <i r="2">
      <x v="629"/>
    </i>
    <i r="2">
      <x v="579"/>
    </i>
    <i r="2">
      <x v="246"/>
    </i>
    <i r="2">
      <x v="287"/>
    </i>
    <i r="2">
      <x v="562"/>
    </i>
    <i r="2">
      <x v="428"/>
    </i>
    <i r="2">
      <x v="15"/>
    </i>
    <i r="2">
      <x v="160"/>
    </i>
    <i r="2">
      <x v="294"/>
    </i>
    <i r="2">
      <x v="93"/>
    </i>
    <i r="2">
      <x v="563"/>
    </i>
    <i r="2">
      <x v="457"/>
    </i>
    <i r="2">
      <x v="300"/>
    </i>
    <i r="2">
      <x v="339"/>
    </i>
    <i r="2">
      <x v="628"/>
    </i>
    <i r="2">
      <x v="340"/>
    </i>
    <i r="1">
      <x v="117"/>
    </i>
    <i r="2">
      <x v="630"/>
    </i>
    <i r="2">
      <x v="569"/>
    </i>
    <i r="2">
      <x v="5"/>
    </i>
    <i r="2">
      <x v="55"/>
    </i>
    <i r="2">
      <x v="542"/>
    </i>
    <i r="2">
      <x v="385"/>
    </i>
    <i r="2">
      <x v="607"/>
    </i>
    <i r="2">
      <x v="48"/>
    </i>
    <i r="2">
      <x v="631"/>
    </i>
    <i r="2">
      <x v="128"/>
    </i>
    <i r="2">
      <x v="327"/>
    </i>
    <i r="2">
      <x v="469"/>
    </i>
    <i r="2">
      <x v="234"/>
    </i>
    <i r="2">
      <x v="632"/>
    </i>
    <i r="2">
      <x v="462"/>
    </i>
    <i r="2">
      <x v="633"/>
    </i>
    <i r="2">
      <x v="414"/>
    </i>
    <i r="2">
      <x v="482"/>
    </i>
    <i r="2">
      <x v="143"/>
    </i>
    <i r="2">
      <x v="270"/>
    </i>
    <i r="2">
      <x v="146"/>
    </i>
    <i r="2">
      <x v="472"/>
    </i>
    <i r="2">
      <x v="629"/>
    </i>
    <i r="2">
      <x v="579"/>
    </i>
    <i r="2">
      <x v="593"/>
    </i>
    <i r="2">
      <x v="308"/>
    </i>
    <i r="2">
      <x v="562"/>
    </i>
    <i r="2">
      <x v="157"/>
    </i>
    <i r="2">
      <x v="15"/>
    </i>
    <i r="2">
      <x v="160"/>
    </i>
    <i r="2">
      <x v="93"/>
    </i>
    <i r="2">
      <x v="164"/>
    </i>
    <i r="2">
      <x v="166"/>
    </i>
    <i r="2">
      <x v="268"/>
    </i>
    <i r="2">
      <x v="337"/>
    </i>
    <i r="2">
      <x v="538"/>
    </i>
    <i r="2">
      <x v="628"/>
    </i>
    <i r="2">
      <x v="325"/>
    </i>
    <i r="1">
      <x v="118"/>
    </i>
    <i r="2">
      <x v="585"/>
    </i>
    <i r="2">
      <x v="215"/>
    </i>
    <i r="2">
      <x v="134"/>
    </i>
    <i r="1">
      <x v="41"/>
    </i>
    <i r="2">
      <x v="366"/>
    </i>
    <i r="2">
      <x v="566"/>
    </i>
    <i r="2">
      <x v="25"/>
    </i>
    <i r="2">
      <x v="634"/>
    </i>
    <i r="2">
      <x v="466"/>
    </i>
    <i r="2">
      <x v="345"/>
    </i>
    <i r="2">
      <x v="55"/>
    </i>
    <i r="2">
      <x v="623"/>
    </i>
    <i r="2">
      <x v="390"/>
    </i>
    <i r="2">
      <x v="383"/>
    </i>
    <i r="2">
      <x v="372"/>
    </i>
    <i r="2">
      <x v="76"/>
    </i>
    <i r="2">
      <x v="187"/>
    </i>
    <i r="2">
      <x v="490"/>
    </i>
    <i r="2">
      <x v="346"/>
    </i>
    <i r="2">
      <x v="78"/>
    </i>
    <i r="2">
      <x v="121"/>
    </i>
    <i r="2">
      <x v="123"/>
    </i>
    <i r="2">
      <x v="185"/>
    </i>
    <i r="2">
      <x v="394"/>
    </i>
    <i r="2">
      <x v="329"/>
    </i>
    <i r="2">
      <x v="635"/>
    </i>
    <i r="2">
      <x v="574"/>
    </i>
    <i r="2">
      <x v="480"/>
    </i>
    <i r="2">
      <x v="636"/>
    </i>
    <i r="2">
      <x v="135"/>
    </i>
    <i r="2">
      <x v="533"/>
    </i>
    <i r="2">
      <x v="637"/>
    </i>
    <i r="2">
      <x v="536"/>
    </i>
    <i r="2">
      <x v="142"/>
    </i>
    <i r="2">
      <x v="209"/>
    </i>
    <i r="2">
      <x v="144"/>
    </i>
    <i r="2">
      <x v="197"/>
    </i>
    <i r="2">
      <x v="380"/>
    </i>
    <i r="2">
      <x v="508"/>
    </i>
    <i r="2">
      <x v="483"/>
    </i>
    <i r="2">
      <x v="638"/>
    </i>
    <i r="2">
      <x v="200"/>
    </i>
    <i r="2">
      <x v="561"/>
    </i>
    <i r="2">
      <x v="264"/>
    </i>
    <i r="2">
      <x v="98"/>
    </i>
    <i r="2">
      <x v="319"/>
    </i>
    <i r="2">
      <x v="639"/>
    </i>
    <i r="2">
      <x v="106"/>
    </i>
    <i r="1">
      <x v="119"/>
    </i>
    <i r="2">
      <x v="250"/>
    </i>
    <i r="2">
      <x v="159"/>
    </i>
    <i r="1">
      <x v="120"/>
    </i>
    <i r="2">
      <x v="463"/>
    </i>
    <i r="1">
      <x v="121"/>
    </i>
    <i r="2">
      <x v="640"/>
    </i>
    <i r="2">
      <x v="345"/>
    </i>
    <i r="2">
      <x v="641"/>
    </i>
    <i r="2">
      <x v="5"/>
    </i>
    <i r="2">
      <x v="371"/>
    </i>
    <i r="2">
      <x v="490"/>
    </i>
    <i r="2">
      <x v="38"/>
    </i>
    <i r="2">
      <x v="122"/>
    </i>
    <i r="2">
      <x v="61"/>
    </i>
    <i r="2">
      <x v="125"/>
    </i>
    <i r="2">
      <x v="609"/>
    </i>
    <i r="2">
      <x v="29"/>
    </i>
    <i r="2">
      <x v="229"/>
    </i>
    <i r="2">
      <x v="471"/>
    </i>
    <i r="2">
      <x v="289"/>
    </i>
    <i r="2">
      <x v="149"/>
    </i>
    <i r="2">
      <x v="150"/>
    </i>
    <i r="2">
      <x v="70"/>
    </i>
    <i r="2">
      <x v="642"/>
    </i>
    <i r="2">
      <x v="571"/>
    </i>
    <i r="1">
      <x v="122"/>
    </i>
    <i r="2">
      <x v="40"/>
    </i>
    <i r="2">
      <x v="643"/>
    </i>
    <i r="2">
      <x v="276"/>
    </i>
    <i r="2">
      <x v="162"/>
    </i>
    <i r="2">
      <x v="107"/>
    </i>
    <i r="2">
      <x v="564"/>
    </i>
    <i r="2">
      <x v="334"/>
    </i>
    <i r="2">
      <x v="288"/>
    </i>
    <i r="2">
      <x v="458"/>
    </i>
    <i r="2">
      <x v="644"/>
    </i>
    <i r="2">
      <x v="112"/>
    </i>
    <i r="1">
      <x v="123"/>
    </i>
    <i r="2">
      <x v="516"/>
    </i>
    <i r="2">
      <x v="618"/>
    </i>
    <i r="2">
      <x v="101"/>
    </i>
    <i r="2">
      <x v="645"/>
    </i>
    <i r="2">
      <x v="300"/>
    </i>
    <i r="2">
      <x v="538"/>
    </i>
    <i r="2">
      <x v="539"/>
    </i>
    <i r="2">
      <x v="447"/>
    </i>
    <i r="2">
      <x v="646"/>
    </i>
    <i r="2">
      <x v="325"/>
    </i>
    <i r="2">
      <x v="400"/>
    </i>
    <i r="1">
      <x v="38"/>
    </i>
    <i r="2">
      <x v="7"/>
    </i>
    <i r="2">
      <x v="631"/>
    </i>
    <i r="1">
      <x v="124"/>
    </i>
    <i r="2">
      <x v="578"/>
    </i>
    <i r="1">
      <x v="63"/>
    </i>
    <i r="2">
      <x v="647"/>
    </i>
    <i r="2">
      <x v="565"/>
    </i>
    <i r="2">
      <x v="648"/>
    </i>
    <i r="1">
      <x v="31"/>
    </i>
    <i r="2">
      <x v="351"/>
    </i>
    <i r="2">
      <x v="599"/>
    </i>
    <i r="2">
      <x v="274"/>
    </i>
    <i r="2">
      <x v="505"/>
    </i>
    <i r="2">
      <x v="264"/>
    </i>
    <i r="1">
      <x v="125"/>
    </i>
    <i r="2">
      <x v="264"/>
    </i>
    <i r="2">
      <x v="649"/>
    </i>
    <i r="2">
      <x v="156"/>
    </i>
    <i r="1">
      <x v="126"/>
    </i>
    <i r="2">
      <x v="40"/>
    </i>
    <i r="2">
      <x v="396"/>
    </i>
    <i r="2">
      <x v="342"/>
    </i>
    <i r="2">
      <x v="650"/>
    </i>
    <i r="2">
      <x v="98"/>
    </i>
    <i r="2">
      <x v="83"/>
    </i>
    <i r="2">
      <x v="155"/>
    </i>
    <i r="2">
      <x v="222"/>
    </i>
    <i r="2">
      <x v="614"/>
    </i>
    <i r="2">
      <x v="651"/>
    </i>
    <i r="2">
      <x v="652"/>
    </i>
    <i r="2">
      <x v="290"/>
    </i>
    <i r="2">
      <x v="250"/>
    </i>
    <i r="2">
      <x v="653"/>
    </i>
    <i r="2">
      <x v="377"/>
    </i>
    <i r="2">
      <x v="71"/>
    </i>
    <i r="2">
      <x v="105"/>
    </i>
    <i r="2">
      <x v="211"/>
    </i>
    <i r="2">
      <x v="564"/>
    </i>
    <i r="2">
      <x v="93"/>
    </i>
    <i r="2">
      <x v="175"/>
    </i>
    <i r="2">
      <x v="317"/>
    </i>
    <i r="2">
      <x v="328"/>
    </i>
    <i r="1">
      <x v="32"/>
    </i>
    <i r="2">
      <x v="381"/>
    </i>
    <i r="2">
      <x v="485"/>
    </i>
    <i r="2">
      <x v="407"/>
    </i>
    <i r="2">
      <x v="605"/>
    </i>
    <i r="2">
      <x v="390"/>
    </i>
    <i r="2">
      <x v="38"/>
    </i>
    <i r="2">
      <x v="86"/>
    </i>
    <i r="2">
      <x v="90"/>
    </i>
    <i r="2">
      <x v="497"/>
    </i>
    <i r="2">
      <x v="195"/>
    </i>
    <i r="2">
      <x v="262"/>
    </i>
    <i r="2">
      <x v="60"/>
    </i>
    <i r="1">
      <x v="127"/>
    </i>
    <i r="2">
      <x v="654"/>
    </i>
    <i r="2">
      <x v="397"/>
    </i>
    <i r="1">
      <x v="128"/>
    </i>
    <i r="2">
      <x v="63"/>
    </i>
    <i r="2">
      <x v="632"/>
    </i>
    <i r="1">
      <x v="129"/>
    </i>
    <i r="2">
      <x v="241"/>
    </i>
    <i r="1">
      <x v="130"/>
    </i>
    <i r="2">
      <x v="491"/>
    </i>
    <i r="2">
      <x v="494"/>
    </i>
    <i r="2">
      <x v="128"/>
    </i>
    <i r="2">
      <x v="327"/>
    </i>
    <i r="2">
      <x v="635"/>
    </i>
    <i r="2">
      <x v="469"/>
    </i>
    <i r="2">
      <x v="9"/>
    </i>
    <i r="2">
      <x v="193"/>
    </i>
    <i r="2">
      <x v="633"/>
    </i>
    <i r="2">
      <x v="10"/>
    </i>
    <i r="2">
      <x v="637"/>
    </i>
    <i r="2">
      <x v="549"/>
    </i>
    <i r="2">
      <x v="143"/>
    </i>
    <i r="2">
      <x v="506"/>
    </i>
    <i r="2">
      <x v="559"/>
    </i>
    <i r="2">
      <x v="148"/>
    </i>
    <i r="2">
      <x v="472"/>
    </i>
    <i r="2">
      <x v="217"/>
    </i>
    <i r="2">
      <x v="153"/>
    </i>
    <i r="2">
      <x v="437"/>
    </i>
    <i r="2">
      <x v="562"/>
    </i>
    <i r="2">
      <x v="157"/>
    </i>
    <i r="2">
      <x v="15"/>
    </i>
    <i r="2">
      <x v="160"/>
    </i>
    <i r="2">
      <x v="162"/>
    </i>
    <i r="2">
      <x v="164"/>
    </i>
    <i r="2">
      <x v="454"/>
    </i>
    <i r="2">
      <x v="555"/>
    </i>
    <i r="2">
      <x v="457"/>
    </i>
    <i r="2">
      <x v="458"/>
    </i>
    <i r="2">
      <x v="321"/>
    </i>
    <i r="2">
      <x v="628"/>
    </i>
    <i r="2">
      <x v="325"/>
    </i>
    <i r="1">
      <x v="131"/>
    </i>
    <i r="2">
      <x v="74"/>
    </i>
    <i r="2">
      <x v="621"/>
    </i>
    <i r="2">
      <x v="41"/>
    </i>
    <i r="2">
      <x v="655"/>
    </i>
    <i r="2">
      <x v="25"/>
    </i>
    <i r="2">
      <x v="656"/>
    </i>
    <i r="2">
      <x v="55"/>
    </i>
    <i r="2">
      <x v="605"/>
    </i>
    <i r="2">
      <x v="422"/>
    </i>
    <i r="2">
      <x v="6"/>
    </i>
    <i r="2">
      <x v="19"/>
    </i>
    <i r="2">
      <x v="121"/>
    </i>
    <i r="2">
      <x v="123"/>
    </i>
    <i r="2">
      <x v="57"/>
    </i>
    <i r="2">
      <x v="355"/>
    </i>
    <i r="2">
      <x v="8"/>
    </i>
    <i r="2">
      <x v="624"/>
    </i>
    <i r="2">
      <x v="374"/>
    </i>
    <i r="2">
      <x v="586"/>
    </i>
    <i r="2">
      <x v="232"/>
    </i>
    <i r="2">
      <x v="10"/>
    </i>
    <i r="2">
      <x v="548"/>
    </i>
    <i r="2">
      <x v="415"/>
    </i>
    <i r="2">
      <x v="283"/>
    </i>
    <i r="2">
      <x v="657"/>
    </i>
    <i r="2">
      <x v="380"/>
    </i>
    <i r="2">
      <x v="244"/>
    </i>
    <i r="2">
      <x v="629"/>
    </i>
    <i r="2">
      <x v="658"/>
    </i>
    <i r="2">
      <x v="70"/>
    </i>
    <i r="2">
      <x v="154"/>
    </i>
    <i r="2">
      <x v="83"/>
    </i>
    <i r="2">
      <x v="218"/>
    </i>
    <i r="2">
      <x v="313"/>
    </i>
    <i r="2">
      <x v="659"/>
    </i>
    <i r="2">
      <x v="454"/>
    </i>
    <i r="2">
      <x v="441"/>
    </i>
    <i r="2">
      <x v="318"/>
    </i>
    <i r="2">
      <x v="111"/>
    </i>
    <i r="2">
      <x v="660"/>
    </i>
    <i r="2">
      <x v="522"/>
    </i>
    <i r="1">
      <x v="132"/>
    </i>
    <i r="2">
      <x v="31"/>
    </i>
    <i r="2">
      <x v="94"/>
    </i>
    <i r="2">
      <x v="661"/>
    </i>
    <i r="2">
      <x v="662"/>
    </i>
    <i r="2">
      <x v="205"/>
    </i>
    <i r="2">
      <x v="132"/>
    </i>
    <i r="2">
      <x v="143"/>
    </i>
    <i r="2">
      <x v="2"/>
    </i>
    <i r="2">
      <x v="436"/>
    </i>
    <i r="2">
      <x v="313"/>
    </i>
    <i r="2">
      <x v="162"/>
    </i>
    <i r="1">
      <x v="133"/>
    </i>
    <i r="2">
      <x v="661"/>
    </i>
    <i r="2">
      <x v="127"/>
    </i>
    <i r="2">
      <x v="529"/>
    </i>
    <i r="2">
      <x v="227"/>
    </i>
    <i r="2">
      <x v="128"/>
    </i>
    <i r="2">
      <x v="662"/>
    </i>
    <i r="2">
      <x v="8"/>
    </i>
    <i r="2">
      <x v="585"/>
    </i>
    <i r="2">
      <x v="130"/>
    </i>
    <i r="2">
      <x v="190"/>
    </i>
    <i r="2">
      <x v="191"/>
    </i>
    <i r="2">
      <x v="238"/>
    </i>
    <i r="2">
      <x v="205"/>
    </i>
    <i r="2">
      <x v="134"/>
    </i>
    <i r="2">
      <x v="463"/>
    </i>
    <i r="2">
      <x v="59"/>
    </i>
    <i r="2">
      <x v="587"/>
    </i>
    <i r="2">
      <x v="578"/>
    </i>
    <i r="2">
      <x v="362"/>
    </i>
    <i r="2">
      <x v="195"/>
    </i>
    <i r="2">
      <x v="226"/>
    </i>
    <i r="2">
      <x v="242"/>
    </i>
    <i r="2">
      <x v="505"/>
    </i>
    <i r="2">
      <x v="416"/>
    </i>
    <i r="2">
      <x v="506"/>
    </i>
    <i r="2">
      <x v="11"/>
    </i>
    <i r="2">
      <x v="657"/>
    </i>
    <i r="2">
      <x v="559"/>
    </i>
    <i r="2">
      <x v="216"/>
    </i>
    <i r="2">
      <x v="244"/>
    </i>
    <i r="2">
      <x v="149"/>
    </i>
    <i r="2">
      <x v="375"/>
    </i>
    <i r="2">
      <x v="150"/>
    </i>
    <i r="2">
      <x v="613"/>
    </i>
    <i r="2">
      <x v="92"/>
    </i>
    <i r="2">
      <x v="643"/>
    </i>
    <i r="2">
      <x v="650"/>
    </i>
    <i r="2">
      <x v="663"/>
    </i>
    <i r="2">
      <x v="444"/>
    </i>
    <i r="2">
      <x v="343"/>
    </i>
    <i r="2">
      <x v="308"/>
    </i>
    <i r="2">
      <x v="155"/>
    </i>
    <i r="2">
      <x v="398"/>
    </i>
    <i r="2">
      <x v="157"/>
    </i>
    <i r="2">
      <x v="158"/>
    </i>
    <i r="2">
      <x v="664"/>
    </i>
    <i r="2">
      <x v="665"/>
    </i>
    <i r="2">
      <x v="438"/>
    </i>
    <i r="2">
      <x v="377"/>
    </i>
    <i r="2">
      <x v="211"/>
    </i>
    <i r="2">
      <x v="106"/>
    </i>
    <i r="2">
      <x v="107"/>
    </i>
    <i r="2">
      <x v="580"/>
    </i>
    <i r="2">
      <x v="511"/>
    </i>
    <i r="2">
      <x v="616"/>
    </i>
    <i r="1">
      <x v="134"/>
    </i>
    <i r="2">
      <x v="578"/>
    </i>
    <i r="1">
      <x v="135"/>
    </i>
    <i r="2">
      <x v="354"/>
    </i>
    <i r="2">
      <x v="497"/>
    </i>
    <i r="2">
      <x v="129"/>
    </i>
    <i r="2">
      <x v="480"/>
    </i>
    <i r="2">
      <x v="462"/>
    </i>
    <i r="2">
      <x v="134"/>
    </i>
    <i r="2">
      <x v="666"/>
    </i>
    <i r="2">
      <x v="443"/>
    </i>
    <i r="2">
      <x v="534"/>
    </i>
    <i r="2">
      <x v="142"/>
    </i>
    <i r="2">
      <x v="380"/>
    </i>
    <i r="2">
      <x v="97"/>
    </i>
    <i r="2">
      <x v="149"/>
    </i>
    <i r="2">
      <x v="286"/>
    </i>
    <i r="2">
      <x v="613"/>
    </i>
    <i r="2">
      <x v="280"/>
    </i>
    <i r="2">
      <x v="667"/>
    </i>
    <i r="2">
      <x v="437"/>
    </i>
    <i r="2">
      <x v="157"/>
    </i>
    <i r="2">
      <x v="668"/>
    </i>
    <i r="2">
      <x v="211"/>
    </i>
    <i r="2">
      <x v="304"/>
    </i>
    <i r="1">
      <x v="50"/>
    </i>
    <i r="2">
      <x v="146"/>
    </i>
    <i r="2">
      <x v="12"/>
    </i>
    <i r="2">
      <x v="427"/>
    </i>
    <i r="2">
      <x v="375"/>
    </i>
    <i r="2">
      <x v="331"/>
    </i>
    <i r="2">
      <x v="250"/>
    </i>
    <i r="2">
      <x v="267"/>
    </i>
    <i r="2">
      <x v="161"/>
    </i>
    <i r="2">
      <x v="564"/>
    </i>
    <i r="2">
      <x v="580"/>
    </i>
    <i r="1">
      <x v="136"/>
    </i>
    <i r="2">
      <x v="578"/>
    </i>
    <i r="1">
      <x v="137"/>
    </i>
    <i r="2">
      <x v="669"/>
    </i>
    <i r="2">
      <x v="226"/>
    </i>
    <i r="2">
      <x v="148"/>
    </i>
    <i r="2">
      <x v="199"/>
    </i>
    <i r="1">
      <x v="138"/>
    </i>
    <i r="2">
      <x v="633"/>
    </i>
    <i r="2">
      <x v="137"/>
    </i>
    <i r="1">
      <x v="43"/>
    </i>
    <i r="2">
      <x v="63"/>
    </i>
    <i r="2">
      <x v="670"/>
    </i>
    <i r="2">
      <x v="671"/>
    </i>
    <i r="1">
      <x v="26"/>
    </i>
    <i r="2">
      <x v="367"/>
    </i>
    <i r="2">
      <x v="582"/>
    </i>
    <i r="2">
      <x v="355"/>
    </i>
    <i r="2">
      <x v="132"/>
    </i>
    <i r="1">
      <x v="5"/>
    </i>
    <i r="2">
      <x v="40"/>
    </i>
    <i r="2">
      <x v="672"/>
    </i>
    <i r="2">
      <x v="220"/>
    </i>
    <i r="1">
      <x v="139"/>
    </i>
    <i r="2">
      <x v="152"/>
    </i>
    <i r="2">
      <x v="593"/>
    </i>
    <i r="2">
      <x v="330"/>
    </i>
    <i r="2">
      <x v="272"/>
    </i>
    <i r="2">
      <x v="312"/>
    </i>
    <i r="2">
      <x v="667"/>
    </i>
    <i r="2">
      <x v="673"/>
    </i>
    <i r="2">
      <x v="233"/>
    </i>
    <i r="2">
      <x v="266"/>
    </i>
    <i r="2">
      <x v="674"/>
    </i>
    <i r="2">
      <x v="668"/>
    </i>
    <i r="2">
      <x v="202"/>
    </i>
    <i r="2">
      <x v="313"/>
    </i>
    <i r="2">
      <x v="161"/>
    </i>
    <i r="2">
      <x v="93"/>
    </i>
    <i r="2">
      <x v="659"/>
    </i>
    <i r="2">
      <x v="322"/>
    </i>
    <i r="2">
      <x v="512"/>
    </i>
    <i r="2">
      <x v="256"/>
    </i>
    <i r="2">
      <x v="555"/>
    </i>
    <i r="2">
      <x v="171"/>
    </i>
    <i r="2">
      <x v="101"/>
    </i>
    <i r="2">
      <x v="317"/>
    </i>
    <i r="2">
      <x v="644"/>
    </i>
    <i r="2">
      <x v="573"/>
    </i>
    <i r="2">
      <x v="340"/>
    </i>
    <i r="1">
      <x v="140"/>
    </i>
    <i r="2">
      <x v="142"/>
    </i>
    <i r="2">
      <x v="472"/>
    </i>
    <i r="1">
      <x v="141"/>
    </i>
    <i r="2">
      <x v="392"/>
    </i>
    <i r="2">
      <x v="47"/>
    </i>
    <i r="2">
      <x v="278"/>
    </i>
    <i r="1">
      <x v="142"/>
    </i>
    <i r="2">
      <x v="620"/>
    </i>
    <i r="2">
      <x v="72"/>
    </i>
    <i r="2">
      <x v="541"/>
    </i>
    <i r="2">
      <x v="484"/>
    </i>
    <i r="2">
      <x v="675"/>
    </i>
    <i r="2">
      <x v="35"/>
    </i>
    <i r="2">
      <x v="390"/>
    </i>
    <i r="2">
      <x v="423"/>
    </i>
    <i r="2">
      <x v="385"/>
    </i>
    <i r="2">
      <x v="48"/>
    </i>
    <i r="2">
      <x v="394"/>
    </i>
    <i r="2">
      <x v="215"/>
    </i>
    <i r="2">
      <x v="234"/>
    </i>
    <i r="2">
      <x v="632"/>
    </i>
    <i r="2">
      <x v="547"/>
    </i>
    <i r="2">
      <x v="259"/>
    </i>
    <i r="2">
      <x v="10"/>
    </i>
    <i r="2">
      <x v="637"/>
    </i>
    <i r="2">
      <x v="143"/>
    </i>
    <i r="2">
      <x v="11"/>
    </i>
    <i r="2">
      <x v="146"/>
    </i>
    <i r="2">
      <x v="552"/>
    </i>
    <i r="2">
      <x v="629"/>
    </i>
    <i r="2">
      <x v="579"/>
    </i>
    <i r="2">
      <x v="247"/>
    </i>
    <i r="2">
      <x v="676"/>
    </i>
    <i r="2">
      <x v="562"/>
    </i>
    <i r="2">
      <x v="428"/>
    </i>
    <i r="2">
      <x v="15"/>
    </i>
    <i r="2">
      <x v="211"/>
    </i>
    <i r="2">
      <x v="219"/>
    </i>
    <i r="2">
      <x v="563"/>
    </i>
    <i r="2">
      <x v="378"/>
    </i>
    <i r="2">
      <x v="317"/>
    </i>
    <i r="2">
      <x v="300"/>
    </i>
    <i r="2">
      <x v="539"/>
    </i>
    <i r="2">
      <x v="628"/>
    </i>
    <i r="2">
      <x v="646"/>
    </i>
    <i r="1">
      <x v="143"/>
    </i>
    <i r="2">
      <x v="215"/>
    </i>
    <i r="1">
      <x v="144"/>
    </i>
    <i r="2">
      <x v="314"/>
    </i>
    <i r="1">
      <x v="145"/>
    </i>
    <i r="2">
      <x v="427"/>
    </i>
    <i r="2">
      <x v="561"/>
    </i>
    <i r="1">
      <x v="146"/>
    </i>
    <i r="2">
      <x v="381"/>
    </i>
    <i r="2">
      <x v="603"/>
    </i>
    <i r="2">
      <x v="475"/>
    </i>
    <i r="2">
      <x v="630"/>
    </i>
    <i r="2">
      <x v="570"/>
    </i>
    <i r="2">
      <x v="389"/>
    </i>
    <i r="2">
      <x v="546"/>
    </i>
    <i r="2">
      <x v="390"/>
    </i>
    <i r="2">
      <x v="490"/>
    </i>
    <i r="2">
      <x v="677"/>
    </i>
    <i r="2">
      <x v="121"/>
    </i>
    <i r="2">
      <x v="678"/>
    </i>
    <i r="2">
      <x v="128"/>
    </i>
    <i r="2">
      <x v="497"/>
    </i>
    <i r="2">
      <x v="470"/>
    </i>
    <i r="2">
      <x v="469"/>
    </i>
    <i r="2">
      <x v="679"/>
    </i>
    <i r="2">
      <x v="547"/>
    </i>
    <i r="2">
      <x v="193"/>
    </i>
    <i r="2">
      <x v="482"/>
    </i>
    <i r="2">
      <x v="504"/>
    </i>
    <i r="2">
      <x v="143"/>
    </i>
    <i r="2">
      <x v="11"/>
    </i>
    <i r="2">
      <x v="559"/>
    </i>
    <i r="2">
      <x v="560"/>
    </i>
    <i r="2">
      <x v="629"/>
    </i>
    <i r="2">
      <x v="613"/>
    </i>
    <i r="2">
      <x v="247"/>
    </i>
    <i r="2">
      <x v="287"/>
    </i>
    <i r="2">
      <x v="562"/>
    </i>
    <i r="2">
      <x v="15"/>
    </i>
    <i r="2">
      <x v="160"/>
    </i>
    <i r="2">
      <x v="219"/>
    </i>
    <i r="2">
      <x v="93"/>
    </i>
    <i r="2">
      <x v="454"/>
    </i>
    <i r="2">
      <x v="268"/>
    </i>
    <i r="2">
      <x v="457"/>
    </i>
    <i r="2">
      <x v="458"/>
    </i>
    <i r="2">
      <x v="539"/>
    </i>
    <i r="2">
      <x v="338"/>
    </i>
    <i r="2">
      <x v="646"/>
    </i>
    <i r="1">
      <x v="52"/>
    </i>
    <i r="2">
      <x v="520"/>
    </i>
    <i r="2">
      <x v="340"/>
    </i>
    <i r="1">
      <x v="147"/>
    </i>
    <i r="2">
      <x v="40"/>
    </i>
    <i r="1">
      <x v="148"/>
    </i>
    <i r="2">
      <x v="157"/>
    </i>
    <i r="2">
      <x v="668"/>
    </i>
    <i r="2">
      <x v="105"/>
    </i>
    <i r="1">
      <x v="149"/>
    </i>
    <i r="2">
      <x v="680"/>
    </i>
    <i r="2">
      <x v="308"/>
    </i>
    <i r="1">
      <x v="150"/>
    </i>
    <i r="2">
      <x v="463"/>
    </i>
    <i r="1">
      <x v="151"/>
    </i>
    <i r="2">
      <x v="647"/>
    </i>
    <i r="2">
      <x v="619"/>
    </i>
    <i r="2">
      <x v="681"/>
    </i>
    <i r="2">
      <x v="603"/>
    </i>
    <i r="2">
      <x v="74"/>
    </i>
    <i r="2">
      <x v="41"/>
    </i>
    <i r="2">
      <x v="648"/>
    </i>
    <i r="2">
      <x v="630"/>
    </i>
    <i r="2">
      <x v="640"/>
    </i>
    <i r="2">
      <x v="526"/>
    </i>
    <i r="2">
      <x v="675"/>
    </i>
    <i r="2">
      <x v="44"/>
    </i>
    <i r="2">
      <x v="115"/>
    </i>
    <i r="2">
      <x v="467"/>
    </i>
    <i r="2">
      <x v="409"/>
    </i>
    <i r="2">
      <x v="383"/>
    </i>
    <i r="2">
      <x v="392"/>
    </i>
    <i r="2">
      <x v="490"/>
    </i>
    <i r="2">
      <x v="361"/>
    </i>
    <i r="2">
      <x v="19"/>
    </i>
    <i r="2">
      <x v="347"/>
    </i>
    <i r="2">
      <x v="13"/>
    </i>
    <i r="2">
      <x v="491"/>
    </i>
    <i r="2">
      <x v="20"/>
    </i>
    <i r="2">
      <x v="386"/>
    </i>
    <i r="2">
      <x v="460"/>
    </i>
    <i r="2">
      <x v="496"/>
    </i>
    <i r="2">
      <x v="682"/>
    </i>
    <i r="2">
      <x v="528"/>
    </i>
    <i r="2">
      <x v="127"/>
    </i>
    <i r="2">
      <x v="227"/>
    </i>
    <i r="2">
      <x v="412"/>
    </i>
    <i r="2">
      <x v="64"/>
    </i>
    <i r="2">
      <x v="204"/>
    </i>
    <i r="2">
      <x v="624"/>
    </i>
    <i r="2">
      <x v="50"/>
    </i>
    <i r="2">
      <x v="68"/>
    </i>
    <i r="2">
      <x v="23"/>
    </i>
    <i r="2">
      <x v="29"/>
    </i>
    <i r="2">
      <x v="463"/>
    </i>
    <i r="2">
      <x v="453"/>
    </i>
    <i r="2">
      <x v="586"/>
    </i>
    <i r="2">
      <x v="683"/>
    </i>
    <i r="2">
      <x v="258"/>
    </i>
    <i r="2">
      <x v="684"/>
    </i>
    <i r="2">
      <x v="426"/>
    </i>
    <i r="2">
      <x v="140"/>
    </i>
    <i r="2">
      <x v="91"/>
    </i>
    <i r="2">
      <x v="535"/>
    </i>
    <i r="2">
      <x v="226"/>
    </i>
    <i r="2">
      <x v="536"/>
    </i>
    <i r="2">
      <x v="283"/>
    </i>
    <i r="2">
      <x v="142"/>
    </i>
    <i r="2">
      <x v="471"/>
    </i>
    <i r="2">
      <x v="196"/>
    </i>
    <i r="2">
      <x v="144"/>
    </i>
    <i r="2">
      <x v="197"/>
    </i>
    <i r="2">
      <x v="2"/>
    </i>
    <i r="2">
      <x v="270"/>
    </i>
    <i r="2">
      <x v="380"/>
    </i>
    <i r="2">
      <x v="275"/>
    </i>
    <i r="2">
      <x v="436"/>
    </i>
    <i r="2">
      <x v="685"/>
    </i>
    <i r="2">
      <x v="230"/>
    </i>
    <i r="2">
      <x v="146"/>
    </i>
    <i r="2">
      <x v="263"/>
    </i>
    <i r="2">
      <x v="507"/>
    </i>
    <i r="2">
      <x v="341"/>
    </i>
    <i r="2">
      <x v="375"/>
    </i>
    <i r="2">
      <x v="613"/>
    </i>
    <i r="2">
      <x v="200"/>
    </i>
    <i r="2">
      <x v="592"/>
    </i>
    <i r="2">
      <x v="92"/>
    </i>
    <i r="2">
      <x v="237"/>
    </i>
    <i r="2">
      <x v="152"/>
    </i>
    <i r="2">
      <x v="330"/>
    </i>
    <i r="2">
      <x v="264"/>
    </i>
    <i r="2">
      <x v="686"/>
    </i>
    <i r="2">
      <x v="673"/>
    </i>
    <i r="2">
      <x v="676"/>
    </i>
    <i r="2">
      <x v="83"/>
    </i>
    <i r="2">
      <x v="155"/>
    </i>
    <i r="2">
      <x v="266"/>
    </i>
    <i r="2">
      <x v="296"/>
    </i>
    <i r="2">
      <x v="594"/>
    </i>
    <i r="2">
      <x v="273"/>
    </i>
    <i r="2">
      <x v="160"/>
    </i>
    <i r="2">
      <x v="161"/>
    </i>
    <i r="2">
      <x v="404"/>
    </i>
    <i r="2">
      <x v="294"/>
    </i>
    <i r="2">
      <x v="107"/>
    </i>
    <i r="2">
      <x v="163"/>
    </i>
    <i r="2">
      <x v="322"/>
    </i>
    <i r="2">
      <x v="511"/>
    </i>
    <i r="2">
      <x v="298"/>
    </i>
    <i r="2">
      <x v="335"/>
    </i>
    <i r="2">
      <x v="512"/>
    </i>
    <i r="2">
      <x v="687"/>
    </i>
    <i r="2">
      <x v="318"/>
    </i>
    <i r="2">
      <x v="99"/>
    </i>
    <i r="2">
      <x v="111"/>
    </i>
    <i r="2">
      <x v="518"/>
    </i>
    <i r="2">
      <x v="314"/>
    </i>
    <i r="2">
      <x v="688"/>
    </i>
    <i r="2">
      <x v="178"/>
    </i>
    <i r="2">
      <x v="181"/>
    </i>
    <i r="2">
      <x v="182"/>
    </i>
    <i r="2">
      <x v="556"/>
    </i>
    <i r="2">
      <x v="446"/>
    </i>
    <i r="2">
      <x v="326"/>
    </i>
    <i r="1">
      <x v="152"/>
    </i>
    <i r="2">
      <x v="509"/>
    </i>
    <i r="2">
      <x v="330"/>
    </i>
    <i r="2">
      <x v="311"/>
    </i>
    <i r="1">
      <x v="153"/>
    </i>
    <i r="2">
      <x v="24"/>
    </i>
    <i r="2">
      <x v="465"/>
    </i>
    <i r="2">
      <x v="643"/>
    </i>
    <i r="2">
      <x v="689"/>
    </i>
    <i r="1">
      <x v="154"/>
    </i>
    <i r="2">
      <x v="690"/>
    </i>
    <i r="2">
      <x v="524"/>
    </i>
    <i r="2">
      <x v="691"/>
    </i>
    <i r="2">
      <x v="541"/>
    </i>
    <i r="2">
      <x v="525"/>
    </i>
    <i r="2">
      <x v="408"/>
    </i>
    <i r="2">
      <x v="116"/>
    </i>
    <i r="2">
      <x v="421"/>
    </i>
    <i r="2">
      <x v="383"/>
    </i>
    <i r="2">
      <x v="187"/>
    </i>
    <i r="2">
      <x v="353"/>
    </i>
    <i r="2">
      <x v="120"/>
    </i>
    <i r="2">
      <x v="62"/>
    </i>
    <i r="2">
      <x v="288"/>
    </i>
    <i r="2">
      <x v="458"/>
    </i>
    <i r="2">
      <x v="449"/>
    </i>
    <i r="2">
      <x v="175"/>
    </i>
    <i r="2">
      <x v="176"/>
    </i>
    <i r="2">
      <x v="321"/>
    </i>
    <i r="2">
      <x v="338"/>
    </i>
    <i r="2">
      <x v="628"/>
    </i>
    <i r="2">
      <x v="406"/>
    </i>
    <i r="2">
      <x v="573"/>
    </i>
    <i r="2">
      <x v="325"/>
    </i>
    <i r="2">
      <x v="320"/>
    </i>
    <i r="2">
      <x v="522"/>
    </i>
    <i r="1">
      <x v="155"/>
    </i>
    <i r="2">
      <x v="619"/>
    </i>
    <i r="2">
      <x v="74"/>
    </i>
    <i r="2">
      <x v="3"/>
    </i>
    <i r="2">
      <x v="692"/>
    </i>
    <i r="2">
      <x v="464"/>
    </i>
    <i r="2">
      <x v="655"/>
    </i>
    <i r="2">
      <x v="94"/>
    </i>
    <i r="2">
      <x v="526"/>
    </i>
    <i r="2">
      <x v="67"/>
    </i>
    <i r="2">
      <x v="44"/>
    </i>
    <i r="2">
      <x v="596"/>
    </i>
    <i r="2">
      <x v="116"/>
    </i>
    <i r="2">
      <x v="693"/>
    </i>
    <i r="2">
      <x v="527"/>
    </i>
    <i r="2">
      <x v="694"/>
    </i>
    <i r="2">
      <x v="488"/>
    </i>
    <i r="2">
      <x v="391"/>
    </i>
    <i r="2">
      <x v="46"/>
    </i>
    <i r="2">
      <x v="598"/>
    </i>
    <i r="2">
      <x v="18"/>
    </i>
    <i r="2">
      <x v="78"/>
    </i>
    <i r="2">
      <x v="576"/>
    </i>
    <i r="2">
      <x v="120"/>
    </i>
    <i r="2">
      <x v="122"/>
    </i>
    <i r="2">
      <x v="492"/>
    </i>
    <i r="2">
      <x v="61"/>
    </i>
    <i r="2">
      <x v="393"/>
    </i>
    <i r="2">
      <x v="57"/>
    </i>
    <i r="2">
      <x v="128"/>
    </i>
    <i r="2">
      <x v="206"/>
    </i>
    <i r="2">
      <x v="189"/>
    </i>
    <i r="2">
      <x v="234"/>
    </i>
    <i r="2">
      <x v="22"/>
    </i>
    <i r="2">
      <x v="208"/>
    </i>
    <i r="2">
      <x v="68"/>
    </i>
    <i r="2">
      <x v="23"/>
    </i>
    <i r="2">
      <x v="533"/>
    </i>
    <i r="2">
      <x v="456"/>
    </i>
    <i r="2">
      <x v="91"/>
    </i>
    <i r="2">
      <x v="534"/>
    </i>
    <i r="2">
      <x v="226"/>
    </i>
    <i r="2">
      <x v="197"/>
    </i>
    <i r="2">
      <x v="270"/>
    </i>
    <i r="2">
      <x v="275"/>
    </i>
    <i r="2">
      <x v="148"/>
    </i>
    <i r="2">
      <x v="289"/>
    </i>
    <i r="2">
      <x v="149"/>
    </i>
    <i r="2">
      <x v="263"/>
    </i>
    <i r="2">
      <x v="198"/>
    </i>
    <i r="2">
      <x v="418"/>
    </i>
    <i r="2">
      <x v="150"/>
    </i>
    <i r="1">
      <x v="156"/>
    </i>
    <i r="2">
      <x v="474"/>
    </i>
    <i r="2">
      <x v="544"/>
    </i>
    <i r="2">
      <x v="476"/>
    </i>
    <i r="2">
      <x v="570"/>
    </i>
    <i r="2">
      <x v="546"/>
    </i>
    <i r="2">
      <x v="605"/>
    </i>
    <i r="2">
      <x v="390"/>
    </i>
    <i r="2">
      <x v="391"/>
    </i>
    <i r="2">
      <x v="432"/>
    </i>
    <i r="2">
      <x v="120"/>
    </i>
    <i r="2">
      <x v="48"/>
    </i>
    <i r="2">
      <x v="128"/>
    </i>
    <i r="2">
      <x v="28"/>
    </i>
    <i r="2">
      <x v="462"/>
    </i>
    <i r="2">
      <x v="547"/>
    </i>
    <i r="2">
      <x v="352"/>
    </i>
    <i r="2">
      <x v="10"/>
    </i>
    <i r="2">
      <x v="504"/>
    </i>
    <i r="2">
      <x v="143"/>
    </i>
    <i r="2">
      <x v="589"/>
    </i>
    <i r="2">
      <x v="2"/>
    </i>
    <i r="2">
      <x v="146"/>
    </i>
    <i r="2">
      <x v="507"/>
    </i>
    <i r="2">
      <x v="629"/>
    </i>
    <i r="2">
      <x v="613"/>
    </i>
    <i r="2">
      <x v="153"/>
    </i>
    <i r="2">
      <x v="676"/>
    </i>
    <i r="2">
      <x v="562"/>
    </i>
    <i r="2">
      <x v="664"/>
    </i>
    <i r="2">
      <x v="15"/>
    </i>
    <i r="2">
      <x v="160"/>
    </i>
    <i r="2">
      <x v="219"/>
    </i>
    <i r="2">
      <x v="164"/>
    </i>
    <i r="2">
      <x v="420"/>
    </i>
    <i r="2">
      <x v="515"/>
    </i>
    <i r="2">
      <x v="457"/>
    </i>
    <i r="2">
      <x v="458"/>
    </i>
    <i r="2">
      <x v="538"/>
    </i>
    <i r="2">
      <x v="339"/>
    </i>
    <i r="2">
      <x v="325"/>
    </i>
    <i r="1">
      <x v="157"/>
    </i>
    <i r="2">
      <x v="44"/>
    </i>
    <i r="1">
      <x v="16"/>
    </i>
    <i r="2">
      <x v="40"/>
    </i>
    <i r="2">
      <x v="695"/>
    </i>
    <i r="2">
      <x v="696"/>
    </i>
    <i r="2">
      <x v="73"/>
    </i>
    <i r="2">
      <x v="697"/>
    </i>
    <i r="2">
      <x v="541"/>
    </i>
    <i r="2">
      <x v="698"/>
    </i>
    <i r="2">
      <x v="545"/>
    </i>
    <i r="2">
      <x v="486"/>
    </i>
    <i r="2">
      <x v="596"/>
    </i>
    <i r="2">
      <x v="5"/>
    </i>
    <i r="2">
      <x v="55"/>
    </i>
    <i r="2">
      <x v="699"/>
    </i>
    <i r="2">
      <x v="26"/>
    </i>
    <i r="2">
      <x v="421"/>
    </i>
    <i r="2">
      <x v="605"/>
    </i>
    <i r="2">
      <x v="370"/>
    </i>
    <i r="2">
      <x v="82"/>
    </i>
    <i r="2">
      <x v="383"/>
    </i>
    <i r="2">
      <x v="46"/>
    </i>
    <i r="2">
      <x v="604"/>
    </i>
    <i r="2">
      <x v="361"/>
    </i>
    <i r="2">
      <x v="19"/>
    </i>
    <i r="2">
      <x v="39"/>
    </i>
    <i r="2">
      <x v="599"/>
    </i>
    <i r="2">
      <x v="78"/>
    </i>
    <i r="2">
      <x v="120"/>
    </i>
    <i r="2">
      <x v="424"/>
    </i>
    <i r="2">
      <x v="121"/>
    </i>
    <i r="2">
      <x v="88"/>
    </i>
    <i r="2">
      <x v="492"/>
    </i>
    <i r="2">
      <x v="386"/>
    </i>
    <i r="2">
      <x v="103"/>
    </i>
    <i r="2">
      <x v="608"/>
    </i>
    <i r="2">
      <x v="394"/>
    </i>
    <i r="2">
      <x v="700"/>
    </i>
    <i r="2">
      <x v="56"/>
    </i>
    <i r="2">
      <x v="494"/>
    </i>
    <i r="2">
      <x v="125"/>
    </i>
    <i r="2">
      <x v="57"/>
    </i>
    <i r="2">
      <x v="528"/>
    </i>
    <i r="2">
      <x v="701"/>
    </i>
    <i r="2">
      <x v="127"/>
    </i>
    <i r="2">
      <x v="529"/>
    </i>
    <i r="2">
      <x v="227"/>
    </i>
    <i r="2">
      <x v="329"/>
    </i>
    <i r="2">
      <x v="497"/>
    </i>
    <i r="2">
      <x v="601"/>
    </i>
    <i r="2">
      <x v="80"/>
    </i>
    <i r="2">
      <x v="64"/>
    </i>
    <i r="2">
      <x v="204"/>
    </i>
    <i r="2">
      <x v="609"/>
    </i>
    <i r="2">
      <x v="28"/>
    </i>
    <i r="2">
      <x v="469"/>
    </i>
    <i r="2">
      <x v="224"/>
    </i>
    <i r="2">
      <x v="58"/>
    </i>
    <i r="2">
      <x v="373"/>
    </i>
    <i r="2">
      <x v="374"/>
    </i>
    <i r="2">
      <x v="191"/>
    </i>
    <i r="2">
      <x v="499"/>
    </i>
    <i r="2">
      <x v="22"/>
    </i>
    <i r="2">
      <x v="702"/>
    </i>
    <i r="2">
      <x v="205"/>
    </i>
    <i r="2">
      <x v="9"/>
    </i>
    <i r="2">
      <x v="192"/>
    </i>
    <i r="2">
      <x v="68"/>
    </i>
    <i r="2">
      <x v="547"/>
    </i>
    <i r="2">
      <x v="274"/>
    </i>
    <i r="2">
      <x v="186"/>
    </i>
    <i r="2">
      <x v="29"/>
    </i>
    <i r="2">
      <x v="135"/>
    </i>
    <i r="2">
      <x v="59"/>
    </i>
    <i r="2">
      <x v="502"/>
    </i>
    <i r="2">
      <x v="684"/>
    </i>
    <i r="2">
      <x v="610"/>
    </i>
    <i r="2">
      <x v="193"/>
    </i>
    <i r="2">
      <x v="703"/>
    </i>
    <i r="2">
      <x v="229"/>
    </i>
    <i r="2">
      <x v="587"/>
    </i>
    <i r="2">
      <x v="259"/>
    </i>
    <i r="2">
      <x v="10"/>
    </i>
    <i r="2">
      <x v="414"/>
    </i>
    <i r="2">
      <x v="348"/>
    </i>
    <i r="2">
      <x v="349"/>
    </i>
    <i r="2">
      <x v="139"/>
    </i>
    <i r="2">
      <x v="426"/>
    </i>
    <i r="2">
      <x v="140"/>
    </i>
    <i r="2">
      <x v="221"/>
    </i>
    <i r="2">
      <x v="612"/>
    </i>
    <i r="2">
      <x v="482"/>
    </i>
    <i r="2">
      <x v="141"/>
    </i>
    <i r="2">
      <x v="535"/>
    </i>
    <i r="2">
      <x v="226"/>
    </i>
    <i r="2">
      <x v="536"/>
    </i>
    <i r="2">
      <x v="81"/>
    </i>
    <i r="2">
      <x v="283"/>
    </i>
    <i r="2">
      <x v="242"/>
    </i>
    <i r="2">
      <x v="505"/>
    </i>
    <i r="2">
      <x v="143"/>
    </i>
    <i r="2">
      <x v="209"/>
    </i>
    <i r="2">
      <x v="69"/>
    </i>
    <i r="2">
      <x v="589"/>
    </i>
    <i r="2">
      <x v="196"/>
    </i>
    <i r="2">
      <x v="144"/>
    </i>
    <i r="2">
      <x v="197"/>
    </i>
    <i r="2">
      <x v="417"/>
    </i>
    <i r="2">
      <x v="11"/>
    </i>
    <i r="2">
      <x v="145"/>
    </i>
    <i r="2">
      <x v="2"/>
    </i>
    <i r="2">
      <x v="657"/>
    </i>
    <i r="2">
      <x v="262"/>
    </i>
    <i r="2">
      <x v="270"/>
    </i>
    <i r="2">
      <x v="380"/>
    </i>
    <i r="2">
      <x v="275"/>
    </i>
    <i r="2">
      <x v="704"/>
    </i>
    <i r="2">
      <x v="685"/>
    </i>
    <i r="2">
      <x v="52"/>
    </i>
    <i r="2">
      <x v="560"/>
    </i>
    <i r="2">
      <x v="148"/>
    </i>
    <i r="2">
      <x v="244"/>
    </i>
    <i r="2">
      <x v="253"/>
    </i>
    <i r="2">
      <x v="149"/>
    </i>
    <i r="2">
      <x v="507"/>
    </i>
    <i r="2">
      <x v="705"/>
    </i>
    <i r="2">
      <x v="418"/>
    </i>
    <i r="2">
      <x v="199"/>
    </i>
    <i r="2">
      <x v="706"/>
    </i>
    <i r="2">
      <x v="483"/>
    </i>
    <i r="2">
      <x v="375"/>
    </i>
    <i r="2">
      <x v="150"/>
    </i>
    <i r="2">
      <x v="537"/>
    </i>
    <i r="2">
      <x v="396"/>
    </i>
    <i r="2">
      <x v="213"/>
    </i>
    <i r="2">
      <x v="579"/>
    </i>
    <i r="2">
      <x v="510"/>
    </i>
    <i r="2">
      <x v="397"/>
    </i>
    <i r="2">
      <x v="280"/>
    </i>
    <i r="2">
      <x v="561"/>
    </i>
    <i r="2">
      <x v="593"/>
    </i>
    <i r="2">
      <x v="689"/>
    </i>
    <i r="2">
      <x v="276"/>
    </i>
    <i r="2">
      <x v="264"/>
    </i>
    <i r="2">
      <x v="364"/>
    </i>
    <i r="2">
      <x v="650"/>
    </i>
    <i r="2">
      <x v="707"/>
    </i>
    <i r="2">
      <x v="376"/>
    </i>
    <i r="2">
      <x v="663"/>
    </i>
    <i r="2">
      <x v="248"/>
    </i>
    <i r="2">
      <x v="444"/>
    </i>
    <i r="2">
      <x v="686"/>
    </i>
    <i r="2">
      <x v="252"/>
    </i>
    <i r="2">
      <x v="673"/>
    </i>
    <i r="2">
      <x v="287"/>
    </i>
    <i r="2">
      <x v="676"/>
    </i>
    <i r="2">
      <x v="437"/>
    </i>
    <i r="2">
      <x v="308"/>
    </i>
    <i r="2">
      <x v="98"/>
    </i>
    <i r="2">
      <x v="83"/>
    </i>
    <i r="2">
      <x v="155"/>
    </i>
    <i r="2">
      <x v="222"/>
    </i>
    <i r="2">
      <x v="708"/>
    </i>
    <i r="2">
      <x v="265"/>
    </i>
    <i r="2">
      <x v="398"/>
    </i>
    <i r="2">
      <x v="266"/>
    </i>
    <i r="2">
      <x v="296"/>
    </i>
    <i r="2">
      <x v="201"/>
    </i>
    <i r="2">
      <x v="250"/>
    </i>
    <i r="2">
      <x v="158"/>
    </i>
    <i r="2">
      <x v="159"/>
    </i>
    <i r="2">
      <x v="709"/>
    </i>
    <i r="2">
      <x v="438"/>
    </i>
    <i r="2">
      <x v="15"/>
    </i>
    <i r="2">
      <x v="594"/>
    </i>
    <i r="2">
      <x v="710"/>
    </i>
    <i r="2">
      <x v="711"/>
    </i>
    <i r="2">
      <x v="668"/>
    </i>
    <i r="2">
      <x v="214"/>
    </i>
    <i r="2">
      <x v="267"/>
    </i>
    <i r="2">
      <x v="284"/>
    </i>
    <i r="2">
      <x v="333"/>
    </i>
    <i r="2">
      <x v="277"/>
    </i>
    <i r="2">
      <x v="202"/>
    </i>
    <i r="2">
      <x v="71"/>
    </i>
    <i r="2">
      <x v="297"/>
    </i>
    <i r="2">
      <x v="105"/>
    </i>
    <i r="2">
      <x v="211"/>
    </i>
    <i r="2">
      <x v="388"/>
    </i>
    <i r="2">
      <x v="639"/>
    </i>
    <i r="2">
      <x v="106"/>
    </i>
    <i r="2">
      <x v="313"/>
    </i>
    <i r="2">
      <x v="161"/>
    </i>
    <i r="2">
      <x v="294"/>
    </i>
    <i r="2">
      <x v="304"/>
    </i>
    <i r="2">
      <x v="107"/>
    </i>
    <i r="2">
      <x v="93"/>
    </i>
    <i r="2">
      <x v="712"/>
    </i>
    <i r="2">
      <x v="163"/>
    </i>
    <i r="2">
      <x v="164"/>
    </i>
    <i r="2">
      <x v="523"/>
    </i>
    <i r="2">
      <x v="659"/>
    </i>
    <i r="2">
      <x v="298"/>
    </i>
    <i r="2">
      <x v="419"/>
    </i>
    <i r="2">
      <x v="166"/>
    </i>
    <i r="2">
      <x v="713"/>
    </i>
    <i r="2">
      <x v="256"/>
    </i>
    <i r="2">
      <x v="212"/>
    </i>
    <i r="2">
      <x v="420"/>
    </i>
    <i r="2">
      <x v="168"/>
    </i>
    <i r="2">
      <x v="336"/>
    </i>
    <i r="2">
      <x v="171"/>
    </i>
    <i r="2">
      <x v="111"/>
    </i>
    <i r="2">
      <x v="173"/>
    </i>
    <i r="2">
      <x v="714"/>
    </i>
    <i r="2">
      <x v="100"/>
    </i>
    <i r="2">
      <x v="174"/>
    </i>
    <i r="2">
      <x v="645"/>
    </i>
    <i r="2">
      <x v="449"/>
    </i>
    <i r="2">
      <x v="175"/>
    </i>
    <i r="2">
      <x v="177"/>
    </i>
    <i r="2">
      <x v="539"/>
    </i>
    <i r="2">
      <x v="179"/>
    </i>
    <i r="2">
      <x v="180"/>
    </i>
    <i r="2">
      <x v="660"/>
    </i>
    <i r="2">
      <x v="338"/>
    </i>
    <i r="2">
      <x v="406"/>
    </i>
    <i r="2">
      <x v="715"/>
    </i>
    <i r="2">
      <x v="183"/>
    </i>
    <i r="2">
      <x v="292"/>
    </i>
    <i r="2">
      <x v="325"/>
    </i>
    <i r="2">
      <x v="326"/>
    </i>
    <i r="2">
      <x v="316"/>
    </i>
    <i r="2">
      <x v="340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12" name="[D_marché].[Type de marché].&amp;" cap="(vide)"/>
  </pageFields>
  <dataFields count="2">
    <dataField fld="0" subtotal="count" baseField="0" baseItem="0"/>
    <dataField fld="4" subtotal="count" baseField="0" baseItem="0"/>
  </dataFields>
  <formats count="373">
    <format dxfId="1934">
      <pivotArea type="all" dataOnly="0" outline="0" fieldPosition="0"/>
    </format>
    <format dxfId="1933">
      <pivotArea outline="0" collapsedLevelsAreSubtotals="1" fieldPosition="0"/>
    </format>
    <format dxfId="1932">
      <pivotArea field="1" type="button" dataOnly="0" labelOnly="1" outline="0" axis="axisRow" fieldPosition="0"/>
    </format>
    <format dxfId="1931">
      <pivotArea dataOnly="0" labelOnly="1" fieldPosition="0">
        <references count="1">
          <reference field="1" count="48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1930">
      <pivotArea dataOnly="0" labelOnly="1" fieldPosition="0">
        <references count="1">
          <reference field="1" count="46"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</reference>
        </references>
      </pivotArea>
    </format>
    <format dxfId="1929">
      <pivotArea dataOnly="0" labelOnly="1" fieldPosition="0">
        <references count="1">
          <reference field="1" count="20"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</reference>
        </references>
      </pivotArea>
    </format>
    <format dxfId="1928">
      <pivotArea dataOnly="0" labelOnly="1" grandRow="1" outline="0" fieldPosition="0"/>
    </format>
    <format dxfId="1927">
      <pivotArea dataOnly="0" labelOnly="1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1926">
      <pivotArea dataOnly="0" labelOnly="1" fieldPosition="0">
        <references count="2">
          <reference field="1" count="1" selected="0">
            <x v="1"/>
          </reference>
          <reference field="2" count="1">
            <x v="1"/>
          </reference>
        </references>
      </pivotArea>
    </format>
    <format dxfId="1925">
      <pivotArea dataOnly="0" labelOnly="1" fieldPosition="0">
        <references count="2">
          <reference field="1" count="1" selected="0">
            <x v="2"/>
          </reference>
          <reference field="2" count="1">
            <x v="2"/>
          </reference>
        </references>
      </pivotArea>
    </format>
    <format dxfId="1924">
      <pivotArea dataOnly="0" labelOnly="1" fieldPosition="0">
        <references count="2">
          <reference field="1" count="1" selected="0">
            <x v="3"/>
          </reference>
          <reference field="2" count="1">
            <x v="3"/>
          </reference>
        </references>
      </pivotArea>
    </format>
    <format dxfId="1923">
      <pivotArea dataOnly="0" labelOnly="1" fieldPosition="0">
        <references count="2">
          <reference field="1" count="1" selected="0">
            <x v="4"/>
          </reference>
          <reference field="2" count="1">
            <x v="4"/>
          </reference>
        </references>
      </pivotArea>
    </format>
    <format dxfId="1922">
      <pivotArea dataOnly="0" labelOnly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1921">
      <pivotArea dataOnly="0" labelOnly="1" fieldPosition="0">
        <references count="2">
          <reference field="1" count="1" selected="0">
            <x v="7"/>
          </reference>
          <reference field="2" count="1">
            <x v="7"/>
          </reference>
        </references>
      </pivotArea>
    </format>
    <format dxfId="1920">
      <pivotArea dataOnly="0" labelOnly="1" fieldPosition="0">
        <references count="2">
          <reference field="1" count="1" selected="0">
            <x v="8"/>
          </reference>
          <reference field="2" count="1">
            <x v="8"/>
          </reference>
        </references>
      </pivotArea>
    </format>
    <format dxfId="1919">
      <pivotArea dataOnly="0" labelOnly="1" fieldPosition="0">
        <references count="2">
          <reference field="1" count="1" selected="0">
            <x v="9"/>
          </reference>
          <reference field="2" count="2">
            <x v="9"/>
            <x v="10"/>
          </reference>
        </references>
      </pivotArea>
    </format>
    <format dxfId="1918">
      <pivotArea dataOnly="0" labelOnly="1" fieldPosition="0">
        <references count="2">
          <reference field="1" count="1" selected="0">
            <x v="10"/>
          </reference>
          <reference field="2" count="1">
            <x v="11"/>
          </reference>
        </references>
      </pivotArea>
    </format>
    <format dxfId="1917">
      <pivotArea dataOnly="0" labelOnly="1" fieldPosition="0">
        <references count="2">
          <reference field="1" count="1" selected="0">
            <x v="11"/>
          </reference>
          <reference field="2" count="1">
            <x v="11"/>
          </reference>
        </references>
      </pivotArea>
    </format>
    <format dxfId="1916">
      <pivotArea dataOnly="0" labelOnly="1" fieldPosition="0">
        <references count="2">
          <reference field="1" count="1" selected="0">
            <x v="12"/>
          </reference>
          <reference field="2" count="1">
            <x v="6"/>
          </reference>
        </references>
      </pivotArea>
    </format>
    <format dxfId="1915">
      <pivotArea dataOnly="0" labelOnly="1" fieldPosition="0">
        <references count="2">
          <reference field="1" count="1" selected="0">
            <x v="13"/>
          </reference>
          <reference field="2" count="1">
            <x v="12"/>
          </reference>
        </references>
      </pivotArea>
    </format>
    <format dxfId="1914">
      <pivotArea dataOnly="0" labelOnly="1" fieldPosition="0">
        <references count="2">
          <reference field="1" count="1" selected="0">
            <x v="14"/>
          </reference>
          <reference field="2" count="1">
            <x v="13"/>
          </reference>
        </references>
      </pivotArea>
    </format>
    <format dxfId="1913">
      <pivotArea dataOnly="0" labelOnly="1" fieldPosition="0">
        <references count="2">
          <reference field="1" count="1" selected="0">
            <x v="15"/>
          </reference>
          <reference field="2" count="1">
            <x v="13"/>
          </reference>
        </references>
      </pivotArea>
    </format>
    <format dxfId="1912">
      <pivotArea dataOnly="0" labelOnly="1" fieldPosition="0">
        <references count="2">
          <reference field="1" count="1" selected="0">
            <x v="16"/>
          </reference>
          <reference field="2" count="1">
            <x v="14"/>
          </reference>
        </references>
      </pivotArea>
    </format>
    <format dxfId="1911">
      <pivotArea dataOnly="0" labelOnly="1" fieldPosition="0">
        <references count="2">
          <reference field="1" count="1" selected="0">
            <x v="17"/>
          </reference>
          <reference field="2" count="1">
            <x v="15"/>
          </reference>
        </references>
      </pivotArea>
    </format>
    <format dxfId="1910">
      <pivotArea dataOnly="0" labelOnly="1" fieldPosition="0">
        <references count="2">
          <reference field="1" count="1" selected="0">
            <x v="18"/>
          </reference>
          <reference field="2" count="1">
            <x v="16"/>
          </reference>
        </references>
      </pivotArea>
    </format>
    <format dxfId="1909">
      <pivotArea dataOnly="0" labelOnly="1" fieldPosition="0">
        <references count="2">
          <reference field="1" count="1" selected="0">
            <x v="19"/>
          </reference>
          <reference field="2" count="1">
            <x v="17"/>
          </reference>
        </references>
      </pivotArea>
    </format>
    <format dxfId="1908">
      <pivotArea dataOnly="0" labelOnly="1" fieldPosition="0">
        <references count="2">
          <reference field="1" count="1" selected="0">
            <x v="20"/>
          </reference>
          <reference field="2" count="1">
            <x v="18"/>
          </reference>
        </references>
      </pivotArea>
    </format>
    <format dxfId="1907">
      <pivotArea dataOnly="0" labelOnly="1" fieldPosition="0">
        <references count="2">
          <reference field="1" count="1" selected="0">
            <x v="21"/>
          </reference>
          <reference field="2" count="1">
            <x v="19"/>
          </reference>
        </references>
      </pivotArea>
    </format>
    <format dxfId="1906">
      <pivotArea dataOnly="0" labelOnly="1" fieldPosition="0">
        <references count="2">
          <reference field="1" count="1" selected="0">
            <x v="22"/>
          </reference>
          <reference field="2" count="1">
            <x v="19"/>
          </reference>
        </references>
      </pivotArea>
    </format>
    <format dxfId="1905">
      <pivotArea dataOnly="0" labelOnly="1" fieldPosition="0">
        <references count="2">
          <reference field="1" count="1" selected="0">
            <x v="23"/>
          </reference>
          <reference field="2" count="1">
            <x v="20"/>
          </reference>
        </references>
      </pivotArea>
    </format>
    <format dxfId="1904">
      <pivotArea dataOnly="0" labelOnly="1" fieldPosition="0">
        <references count="2">
          <reference field="1" count="1" selected="0">
            <x v="24"/>
          </reference>
          <reference field="2" count="1">
            <x v="21"/>
          </reference>
        </references>
      </pivotArea>
    </format>
    <format dxfId="1903">
      <pivotArea dataOnly="0" labelOnly="1" fieldPosition="0">
        <references count="2">
          <reference field="1" count="1" selected="0">
            <x v="25"/>
          </reference>
          <reference field="2" count="1">
            <x v="11"/>
          </reference>
        </references>
      </pivotArea>
    </format>
    <format dxfId="1902">
      <pivotArea dataOnly="0" labelOnly="1" fieldPosition="0">
        <references count="2">
          <reference field="1" count="1" selected="0">
            <x v="26"/>
          </reference>
          <reference field="2" count="1">
            <x v="22"/>
          </reference>
        </references>
      </pivotArea>
    </format>
    <format dxfId="1901">
      <pivotArea dataOnly="0" labelOnly="1" fieldPosition="0">
        <references count="2">
          <reference field="1" count="1" selected="0">
            <x v="27"/>
          </reference>
          <reference field="2" count="1">
            <x v="23"/>
          </reference>
        </references>
      </pivotArea>
    </format>
    <format dxfId="1900">
      <pivotArea dataOnly="0" labelOnly="1" fieldPosition="0">
        <references count="2">
          <reference field="1" count="1" selected="0">
            <x v="28"/>
          </reference>
          <reference field="2" count="1">
            <x v="24"/>
          </reference>
        </references>
      </pivotArea>
    </format>
    <format dxfId="1899">
      <pivotArea dataOnly="0" labelOnly="1" fieldPosition="0">
        <references count="2">
          <reference field="1" count="1" selected="0">
            <x v="29"/>
          </reference>
          <reference field="2" count="1">
            <x v="25"/>
          </reference>
        </references>
      </pivotArea>
    </format>
    <format dxfId="1898">
      <pivotArea dataOnly="0" labelOnly="1" fieldPosition="0">
        <references count="2">
          <reference field="1" count="1" selected="0">
            <x v="30"/>
          </reference>
          <reference field="2" count="1">
            <x v="26"/>
          </reference>
        </references>
      </pivotArea>
    </format>
    <format dxfId="1897">
      <pivotArea dataOnly="0" labelOnly="1" fieldPosition="0">
        <references count="2">
          <reference field="1" count="1" selected="0">
            <x v="31"/>
          </reference>
          <reference field="2" count="1">
            <x v="19"/>
          </reference>
        </references>
      </pivotArea>
    </format>
    <format dxfId="1896">
      <pivotArea dataOnly="0" labelOnly="1" fieldPosition="0">
        <references count="2">
          <reference field="1" count="1" selected="0">
            <x v="32"/>
          </reference>
          <reference field="2" count="1">
            <x v="6"/>
          </reference>
        </references>
      </pivotArea>
    </format>
    <format dxfId="1895">
      <pivotArea dataOnly="0" labelOnly="1" fieldPosition="0">
        <references count="2">
          <reference field="1" count="1" selected="0">
            <x v="33"/>
          </reference>
          <reference field="2" count="1">
            <x v="6"/>
          </reference>
        </references>
      </pivotArea>
    </format>
    <format dxfId="1894">
      <pivotArea dataOnly="0" labelOnly="1" fieldPosition="0">
        <references count="2">
          <reference field="1" count="1" selected="0">
            <x v="34"/>
          </reference>
          <reference field="2" count="1">
            <x v="17"/>
          </reference>
        </references>
      </pivotArea>
    </format>
    <format dxfId="1893">
      <pivotArea dataOnly="0" labelOnly="1" fieldPosition="0">
        <references count="2">
          <reference field="1" count="1" selected="0">
            <x v="35"/>
          </reference>
          <reference field="2" count="3">
            <x v="27"/>
            <x v="28"/>
            <x v="29"/>
          </reference>
        </references>
      </pivotArea>
    </format>
    <format dxfId="1892">
      <pivotArea dataOnly="0" labelOnly="1" fieldPosition="0">
        <references count="2">
          <reference field="1" count="1" selected="0">
            <x v="36"/>
          </reference>
          <reference field="2" count="1">
            <x v="30"/>
          </reference>
        </references>
      </pivotArea>
    </format>
    <format dxfId="1891">
      <pivotArea dataOnly="0" labelOnly="1" fieldPosition="0">
        <references count="2">
          <reference field="1" count="1" selected="0">
            <x v="37"/>
          </reference>
          <reference field="2" count="1">
            <x v="11"/>
          </reference>
        </references>
      </pivotArea>
    </format>
    <format dxfId="1890">
      <pivotArea dataOnly="0" labelOnly="1" fieldPosition="0">
        <references count="2">
          <reference field="1" count="1" selected="0">
            <x v="38"/>
          </reference>
          <reference field="2" count="1">
            <x v="31"/>
          </reference>
        </references>
      </pivotArea>
    </format>
    <format dxfId="1889">
      <pivotArea dataOnly="0" labelOnly="1" fieldPosition="0">
        <references count="2">
          <reference field="1" count="1" selected="0">
            <x v="39"/>
          </reference>
          <reference field="2" count="1">
            <x v="32"/>
          </reference>
        </references>
      </pivotArea>
    </format>
    <format dxfId="1888">
      <pivotArea dataOnly="0" labelOnly="1" fieldPosition="0">
        <references count="2">
          <reference field="1" count="1" selected="0">
            <x v="40"/>
          </reference>
          <reference field="2" count="1">
            <x v="32"/>
          </reference>
        </references>
      </pivotArea>
    </format>
    <format dxfId="1887">
      <pivotArea dataOnly="0" labelOnly="1" fieldPosition="0">
        <references count="2">
          <reference field="1" count="1" selected="0">
            <x v="41"/>
          </reference>
          <reference field="2" count="1">
            <x v="3"/>
          </reference>
        </references>
      </pivotArea>
    </format>
    <format dxfId="1886">
      <pivotArea dataOnly="0" labelOnly="1" fieldPosition="0">
        <references count="2">
          <reference field="1" count="1" selected="0">
            <x v="42"/>
          </reference>
          <reference field="2" count="1">
            <x v="4"/>
          </reference>
        </references>
      </pivotArea>
    </format>
    <format dxfId="1885">
      <pivotArea dataOnly="0" labelOnly="1" fieldPosition="0">
        <references count="2">
          <reference field="1" count="1" selected="0">
            <x v="43"/>
          </reference>
          <reference field="2" count="1">
            <x v="8"/>
          </reference>
        </references>
      </pivotArea>
    </format>
    <format dxfId="1884">
      <pivotArea dataOnly="0" labelOnly="1" fieldPosition="0">
        <references count="2">
          <reference field="1" count="1" selected="0">
            <x v="44"/>
          </reference>
          <reference field="2" count="1">
            <x v="25"/>
          </reference>
        </references>
      </pivotArea>
    </format>
    <format dxfId="1883">
      <pivotArea dataOnly="0" labelOnly="1" fieldPosition="0">
        <references count="2">
          <reference field="1" count="1" selected="0">
            <x v="45"/>
          </reference>
          <reference field="2" count="1">
            <x v="33"/>
          </reference>
        </references>
      </pivotArea>
    </format>
    <format dxfId="1882">
      <pivotArea dataOnly="0" labelOnly="1" fieldPosition="0">
        <references count="2">
          <reference field="1" count="1" selected="0">
            <x v="46"/>
          </reference>
          <reference field="2" count="1">
            <x v="19"/>
          </reference>
        </references>
      </pivotArea>
    </format>
    <format dxfId="1881">
      <pivotArea dataOnly="0" labelOnly="1" fieldPosition="0">
        <references count="2">
          <reference field="1" count="1" selected="0">
            <x v="47"/>
          </reference>
          <reference field="2" count="1">
            <x v="34"/>
          </reference>
        </references>
      </pivotArea>
    </format>
    <format dxfId="1880">
      <pivotArea dataOnly="0" labelOnly="1" fieldPosition="0">
        <references count="2">
          <reference field="1" count="1" selected="0">
            <x v="48"/>
          </reference>
          <reference field="2" count="1">
            <x v="7"/>
          </reference>
        </references>
      </pivotArea>
    </format>
    <format dxfId="1879">
      <pivotArea dataOnly="0" labelOnly="1" fieldPosition="0">
        <references count="2">
          <reference field="1" count="1" selected="0">
            <x v="53"/>
          </reference>
          <reference field="2" count="2">
            <x v="0"/>
            <x v="35"/>
          </reference>
        </references>
      </pivotArea>
    </format>
    <format dxfId="1878">
      <pivotArea dataOnly="0" labelOnly="1" fieldPosition="0">
        <references count="2">
          <reference field="1" count="1" selected="0">
            <x v="54"/>
          </reference>
          <reference field="2" count="1">
            <x v="36"/>
          </reference>
        </references>
      </pivotArea>
    </format>
    <format dxfId="1877">
      <pivotArea dataOnly="0" labelOnly="1" fieldPosition="0">
        <references count="2">
          <reference field="1" count="1" selected="0">
            <x v="55"/>
          </reference>
          <reference field="2" count="2">
            <x v="1"/>
            <x v="37"/>
          </reference>
        </references>
      </pivotArea>
    </format>
    <format dxfId="1876">
      <pivotArea dataOnly="0" labelOnly="1" fieldPosition="0">
        <references count="2">
          <reference field="1" count="1" selected="0">
            <x v="56"/>
          </reference>
          <reference field="2" count="1">
            <x v="6"/>
          </reference>
        </references>
      </pivotArea>
    </format>
    <format dxfId="1875">
      <pivotArea dataOnly="0" labelOnly="1" fieldPosition="0">
        <references count="2">
          <reference field="1" count="1" selected="0">
            <x v="57"/>
          </reference>
          <reference field="2" count="1">
            <x v="38"/>
          </reference>
        </references>
      </pivotArea>
    </format>
    <format dxfId="1874">
      <pivotArea dataOnly="0" labelOnly="1" fieldPosition="0">
        <references count="2">
          <reference field="1" count="1" selected="0">
            <x v="58"/>
          </reference>
          <reference field="2" count="1">
            <x v="39"/>
          </reference>
        </references>
      </pivotArea>
    </format>
    <format dxfId="1873">
      <pivotArea dataOnly="0" labelOnly="1" fieldPosition="0">
        <references count="2">
          <reference field="1" count="1" selected="0">
            <x v="59"/>
          </reference>
          <reference field="2" count="1">
            <x v="40"/>
          </reference>
        </references>
      </pivotArea>
    </format>
    <format dxfId="1872">
      <pivotArea dataOnly="0" labelOnly="1" fieldPosition="0">
        <references count="2">
          <reference field="1" count="1" selected="0">
            <x v="60"/>
          </reference>
          <reference field="2" count="1">
            <x v="31"/>
          </reference>
        </references>
      </pivotArea>
    </format>
    <format dxfId="1871">
      <pivotArea dataOnly="0" labelOnly="1" fieldPosition="0">
        <references count="2">
          <reference field="1" count="1" selected="0">
            <x v="61"/>
          </reference>
          <reference field="2" count="1">
            <x v="25"/>
          </reference>
        </references>
      </pivotArea>
    </format>
    <format dxfId="1870">
      <pivotArea dataOnly="0" labelOnly="1" fieldPosition="0">
        <references count="2">
          <reference field="1" count="1" selected="0">
            <x v="62"/>
          </reference>
          <reference field="2" count="1">
            <x v="11"/>
          </reference>
        </references>
      </pivotArea>
    </format>
    <format dxfId="1869">
      <pivotArea dataOnly="0" labelOnly="1" fieldPosition="0">
        <references count="2">
          <reference field="1" count="1" selected="0">
            <x v="63"/>
          </reference>
          <reference field="2" count="1">
            <x v="41"/>
          </reference>
        </references>
      </pivotArea>
    </format>
    <format dxfId="1868">
      <pivotArea dataOnly="0" labelOnly="1" fieldPosition="0">
        <references count="2">
          <reference field="1" count="1" selected="0">
            <x v="64"/>
          </reference>
          <reference field="2" count="1">
            <x v="41"/>
          </reference>
        </references>
      </pivotArea>
    </format>
    <format dxfId="1867">
      <pivotArea dataOnly="0" labelOnly="1" fieldPosition="0">
        <references count="2">
          <reference field="1" count="1" selected="0">
            <x v="65"/>
          </reference>
          <reference field="2" count="1">
            <x v="41"/>
          </reference>
        </references>
      </pivotArea>
    </format>
    <format dxfId="1866">
      <pivotArea dataOnly="0" labelOnly="1" fieldPosition="0">
        <references count="2">
          <reference field="1" count="1" selected="0">
            <x v="66"/>
          </reference>
          <reference field="2" count="1">
            <x v="42"/>
          </reference>
        </references>
      </pivotArea>
    </format>
    <format dxfId="1865">
      <pivotArea dataOnly="0" labelOnly="1" fieldPosition="0">
        <references count="2">
          <reference field="1" count="1" selected="0">
            <x v="67"/>
          </reference>
          <reference field="2" count="1">
            <x v="30"/>
          </reference>
        </references>
      </pivotArea>
    </format>
    <format dxfId="1864">
      <pivotArea dataOnly="0" labelOnly="1" fieldPosition="0">
        <references count="2">
          <reference field="1" count="1" selected="0">
            <x v="68"/>
          </reference>
          <reference field="2" count="1">
            <x v="34"/>
          </reference>
        </references>
      </pivotArea>
    </format>
    <format dxfId="1863">
      <pivotArea dataOnly="0" labelOnly="1" fieldPosition="0">
        <references count="2">
          <reference field="1" count="1" selected="0">
            <x v="69"/>
          </reference>
          <reference field="2" count="1">
            <x v="43"/>
          </reference>
        </references>
      </pivotArea>
    </format>
    <format dxfId="1862">
      <pivotArea dataOnly="0" labelOnly="1" fieldPosition="0">
        <references count="2">
          <reference field="1" count="1" selected="0">
            <x v="70"/>
          </reference>
          <reference field="2" count="1">
            <x v="44"/>
          </reference>
        </references>
      </pivotArea>
    </format>
    <format dxfId="1861">
      <pivotArea dataOnly="0" labelOnly="1" fieldPosition="0">
        <references count="2">
          <reference field="1" count="1" selected="0">
            <x v="71"/>
          </reference>
          <reference field="2" count="1">
            <x v="17"/>
          </reference>
        </references>
      </pivotArea>
    </format>
    <format dxfId="1860">
      <pivotArea dataOnly="0" labelOnly="1" fieldPosition="0">
        <references count="2">
          <reference field="1" count="1" selected="0">
            <x v="72"/>
          </reference>
          <reference field="2" count="1">
            <x v="45"/>
          </reference>
        </references>
      </pivotArea>
    </format>
    <format dxfId="1859">
      <pivotArea dataOnly="0" labelOnly="1" fieldPosition="0">
        <references count="2">
          <reference field="1" count="1" selected="0">
            <x v="106"/>
          </reference>
          <reference field="2" count="1">
            <x v="20"/>
          </reference>
        </references>
      </pivotArea>
    </format>
    <format dxfId="1858">
      <pivotArea dataOnly="0" labelOnly="1" fieldPosition="0">
        <references count="2">
          <reference field="1" count="1" selected="0">
            <x v="108"/>
          </reference>
          <reference field="2" count="1">
            <x v="137"/>
          </reference>
        </references>
      </pivotArea>
    </format>
    <format dxfId="1857">
      <pivotArea dataOnly="0" labelOnly="1" fieldPosition="0">
        <references count="2">
          <reference field="1" count="1" selected="0">
            <x v="109"/>
          </reference>
          <reference field="2" count="1">
            <x v="159"/>
          </reference>
        </references>
      </pivotArea>
    </format>
    <format dxfId="1856">
      <pivotArea dataOnly="0" labelOnly="1" fieldPosition="0">
        <references count="2">
          <reference field="1" count="1" selected="0">
            <x v="110"/>
          </reference>
          <reference field="2" count="2">
            <x v="159"/>
            <x v="160"/>
          </reference>
        </references>
      </pivotArea>
    </format>
    <format dxfId="1855">
      <pivotArea dataOnly="0" labelOnly="1" fieldPosition="0">
        <references count="2">
          <reference field="1" count="1" selected="0">
            <x v="111"/>
          </reference>
          <reference field="2" count="3">
            <x v="31"/>
            <x v="160"/>
            <x v="161"/>
          </reference>
        </references>
      </pivotArea>
    </format>
    <format dxfId="1854">
      <pivotArea dataOnly="0" labelOnly="1" fieldPosition="0">
        <references count="2">
          <reference field="1" count="1" selected="0">
            <x v="112"/>
          </reference>
          <reference field="2" count="5">
            <x v="150"/>
            <x v="162"/>
            <x v="163"/>
            <x v="164"/>
            <x v="165"/>
          </reference>
        </references>
      </pivotArea>
    </format>
    <format dxfId="1853">
      <pivotArea dataOnly="0" labelOnly="1" fieldPosition="0">
        <references count="2">
          <reference field="1" count="1" selected="0">
            <x v="113"/>
          </reference>
          <reference field="2" count="2">
            <x v="109"/>
            <x v="110"/>
          </reference>
        </references>
      </pivotArea>
    </format>
    <format dxfId="1852">
      <pivotArea dataOnly="0" labelOnly="1" fieldPosition="0">
        <references count="2">
          <reference field="1" count="1" selected="0">
            <x v="74"/>
          </reference>
          <reference field="2" count="2">
            <x v="49"/>
            <x v="50"/>
          </reference>
        </references>
      </pivotArea>
    </format>
    <format dxfId="1851">
      <pivotArea dataOnly="0" labelOnly="1" fieldPosition="0">
        <references count="2">
          <reference field="1" count="1" selected="0">
            <x v="75"/>
          </reference>
          <reference field="2" count="1">
            <x v="51"/>
          </reference>
        </references>
      </pivotArea>
    </format>
    <format dxfId="1850">
      <pivotArea dataOnly="0" labelOnly="1" fieldPosition="0">
        <references count="2">
          <reference field="1" count="1" selected="0">
            <x v="114"/>
          </reference>
          <reference field="2" count="1">
            <x v="166"/>
          </reference>
        </references>
      </pivotArea>
    </format>
    <format dxfId="1849">
      <pivotArea dataOnly="0" labelOnly="1" fieldPosition="0">
        <references count="2">
          <reference field="1" count="1" selected="0">
            <x v="76"/>
          </reference>
          <reference field="2" count="1">
            <x v="52"/>
          </reference>
        </references>
      </pivotArea>
    </format>
    <format dxfId="1848">
      <pivotArea dataOnly="0" labelOnly="1" fieldPosition="0">
        <references count="2">
          <reference field="1" count="1" selected="0">
            <x v="115"/>
          </reference>
          <reference field="2" count="1">
            <x v="167"/>
          </reference>
        </references>
      </pivotArea>
    </format>
    <format dxfId="1847">
      <pivotArea dataOnly="0" labelOnly="1" fieldPosition="0">
        <references count="2">
          <reference field="1" count="1" selected="0">
            <x v="116"/>
          </reference>
          <reference field="2" count="3">
            <x v="99"/>
            <x v="168"/>
            <x v="169"/>
          </reference>
        </references>
      </pivotArea>
    </format>
    <format dxfId="1846">
      <pivotArea dataOnly="0" labelOnly="1" fieldPosition="0">
        <references count="2">
          <reference field="1" count="1" selected="0">
            <x v="117"/>
          </reference>
          <reference field="2" count="2">
            <x v="170"/>
            <x v="171"/>
          </reference>
        </references>
      </pivotArea>
    </format>
    <format dxfId="1845">
      <pivotArea dataOnly="0" labelOnly="1" fieldPosition="0">
        <references count="2">
          <reference field="1" count="1" selected="0">
            <x v="118"/>
          </reference>
          <reference field="2" count="1">
            <x v="172"/>
          </reference>
        </references>
      </pivotArea>
    </format>
    <format dxfId="1844">
      <pivotArea dataOnly="0" labelOnly="1" fieldPosition="0">
        <references count="2">
          <reference field="1" count="1" selected="0">
            <x v="119"/>
          </reference>
          <reference field="2" count="1">
            <x v="173"/>
          </reference>
        </references>
      </pivotArea>
    </format>
    <format dxfId="1843">
      <pivotArea dataOnly="0" labelOnly="1" fieldPosition="0">
        <references count="2">
          <reference field="1" count="1" selected="0">
            <x v="77"/>
          </reference>
          <reference field="2" count="2">
            <x v="53"/>
            <x v="54"/>
          </reference>
        </references>
      </pivotArea>
    </format>
    <format dxfId="1842">
      <pivotArea dataOnly="0" labelOnly="1" fieldPosition="0">
        <references count="2">
          <reference field="1" count="1" selected="0">
            <x v="78"/>
          </reference>
          <reference field="2" count="1">
            <x v="53"/>
          </reference>
        </references>
      </pivotArea>
    </format>
    <format dxfId="1841">
      <pivotArea dataOnly="0" labelOnly="1" fieldPosition="0">
        <references count="2">
          <reference field="1" count="1" selected="0">
            <x v="79"/>
          </reference>
          <reference field="2" count="1">
            <x v="53"/>
          </reference>
        </references>
      </pivotArea>
    </format>
    <format dxfId="1840">
      <pivotArea dataOnly="0" labelOnly="1" fieldPosition="0">
        <references count="2">
          <reference field="1" count="1" selected="0">
            <x v="80"/>
          </reference>
          <reference field="2" count="1">
            <x v="55"/>
          </reference>
        </references>
      </pivotArea>
    </format>
    <format dxfId="1839">
      <pivotArea dataOnly="0" labelOnly="1" fieldPosition="0">
        <references count="2">
          <reference field="1" count="1" selected="0">
            <x v="81"/>
          </reference>
          <reference field="2" count="1">
            <x v="55"/>
          </reference>
        </references>
      </pivotArea>
    </format>
    <format dxfId="1838">
      <pivotArea dataOnly="0" labelOnly="1" fieldPosition="0">
        <references count="2">
          <reference field="1" count="1" selected="0">
            <x v="82"/>
          </reference>
          <reference field="2" count="1">
            <x v="31"/>
          </reference>
        </references>
      </pivotArea>
    </format>
    <format dxfId="1837">
      <pivotArea dataOnly="0" labelOnly="1" fieldPosition="0">
        <references count="2">
          <reference field="1" count="1" selected="0">
            <x v="83"/>
          </reference>
          <reference field="2" count="1">
            <x v="56"/>
          </reference>
        </references>
      </pivotArea>
    </format>
    <format dxfId="1836">
      <pivotArea dataOnly="0" labelOnly="1" fieldPosition="0">
        <references count="2">
          <reference field="1" count="1" selected="0">
            <x v="84"/>
          </reference>
          <reference field="2" count="2">
            <x v="57"/>
            <x v="58"/>
          </reference>
        </references>
      </pivotArea>
    </format>
    <format dxfId="1835">
      <pivotArea dataOnly="0" labelOnly="1" fieldPosition="0">
        <references count="2">
          <reference field="1" count="1" selected="0">
            <x v="85"/>
          </reference>
          <reference field="2" count="2">
            <x v="59"/>
            <x v="60"/>
          </reference>
        </references>
      </pivotArea>
    </format>
    <format dxfId="1834">
      <pivotArea dataOnly="0" labelOnly="1" fieldPosition="0">
        <references count="2">
          <reference field="1" count="1" selected="0">
            <x v="86"/>
          </reference>
          <reference field="2" count="1">
            <x v="61"/>
          </reference>
        </references>
      </pivotArea>
    </format>
    <format dxfId="1833">
      <pivotArea dataOnly="0" labelOnly="1" fieldPosition="0">
        <references count="2">
          <reference field="1" count="1" selected="0">
            <x v="87"/>
          </reference>
          <reference field="2" count="2">
            <x v="59"/>
            <x v="60"/>
          </reference>
        </references>
      </pivotArea>
    </format>
    <format dxfId="1832">
      <pivotArea dataOnly="0" labelOnly="1" fieldPosition="0">
        <references count="2">
          <reference field="1" count="1" selected="0">
            <x v="88"/>
          </reference>
          <reference field="2" count="1">
            <x v="62"/>
          </reference>
        </references>
      </pivotArea>
    </format>
    <format dxfId="1831">
      <pivotArea dataOnly="0" labelOnly="1" fieldPosition="0">
        <references count="2">
          <reference field="1" count="1" selected="0">
            <x v="89"/>
          </reference>
          <reference field="2" count="1">
            <x v="63"/>
          </reference>
        </references>
      </pivotArea>
    </format>
    <format dxfId="1830">
      <pivotArea dataOnly="0" labelOnly="1" fieldPosition="0">
        <references count="2">
          <reference field="1" count="1" selected="0">
            <x v="90"/>
          </reference>
          <reference field="2" count="1">
            <x v="63"/>
          </reference>
        </references>
      </pivotArea>
    </format>
    <format dxfId="1829">
      <pivotArea dataOnly="0" labelOnly="1" fieldPosition="0">
        <references count="2">
          <reference field="1" count="1" selected="0">
            <x v="91"/>
          </reference>
          <reference field="2" count="1">
            <x v="63"/>
          </reference>
        </references>
      </pivotArea>
    </format>
    <format dxfId="1828">
      <pivotArea dataOnly="0" labelOnly="1" fieldPosition="0">
        <references count="2">
          <reference field="1" count="1" selected="0">
            <x v="92"/>
          </reference>
          <reference field="2" count="1">
            <x v="64"/>
          </reference>
        </references>
      </pivotArea>
    </format>
    <format dxfId="1827">
      <pivotArea dataOnly="0" labelOnly="1" fieldPosition="0">
        <references count="2">
          <reference field="1" count="1" selected="0">
            <x v="93"/>
          </reference>
          <reference field="2" count="1">
            <x v="65"/>
          </reference>
        </references>
      </pivotArea>
    </format>
    <format dxfId="1826">
      <pivotArea dataOnly="0" labelOnly="1" fieldPosition="0">
        <references count="2">
          <reference field="1" count="1" selected="0">
            <x v="94"/>
          </reference>
          <reference field="2" count="1">
            <x v="54"/>
          </reference>
        </references>
      </pivotArea>
    </format>
    <format dxfId="1825">
      <pivotArea dataOnly="0" labelOnly="1" fieldPosition="0">
        <references count="2">
          <reference field="1" count="1" selected="0">
            <x v="95"/>
          </reference>
          <reference field="2" count="1">
            <x v="67"/>
          </reference>
        </references>
      </pivotArea>
    </format>
    <format dxfId="1824">
      <pivotArea dataOnly="0" labelOnly="1" fieldPosition="0">
        <references count="2">
          <reference field="1" count="1" selected="0">
            <x v="96"/>
          </reference>
          <reference field="2" count="1">
            <x v="54"/>
          </reference>
        </references>
      </pivotArea>
    </format>
    <format dxfId="1823">
      <pivotArea dataOnly="0" labelOnly="1" fieldPosition="0">
        <references count="2">
          <reference field="1" count="1" selected="0">
            <x v="97"/>
          </reference>
          <reference field="2" count="1">
            <x v="68"/>
          </reference>
        </references>
      </pivotArea>
    </format>
    <format dxfId="1822">
      <pivotArea dataOnly="0" labelOnly="1" fieldPosition="0">
        <references count="2">
          <reference field="1" count="1" selected="0">
            <x v="98"/>
          </reference>
          <reference field="2" count="1">
            <x v="54"/>
          </reference>
        </references>
      </pivotArea>
    </format>
    <format dxfId="1821">
      <pivotArea dataOnly="0" labelOnly="1" fieldPosition="0">
        <references count="2">
          <reference field="1" count="1" selected="0">
            <x v="99"/>
          </reference>
          <reference field="2" count="1">
            <x v="69"/>
          </reference>
        </references>
      </pivotArea>
    </format>
    <format dxfId="1820">
      <pivotArea dataOnly="0" labelOnly="1" fieldPosition="0">
        <references count="2">
          <reference field="1" count="1" selected="0">
            <x v="100"/>
          </reference>
          <reference field="2" count="1">
            <x v="70"/>
          </reference>
        </references>
      </pivotArea>
    </format>
    <format dxfId="1819">
      <pivotArea dataOnly="0" labelOnly="1" fieldPosition="0">
        <references count="2">
          <reference field="1" count="1" selected="0">
            <x v="101"/>
          </reference>
          <reference field="2" count="1">
            <x v="71"/>
          </reference>
        </references>
      </pivotArea>
    </format>
    <format dxfId="1818">
      <pivotArea dataOnly="0" labelOnly="1" fieldPosition="0">
        <references count="2">
          <reference field="1" count="1" selected="0">
            <x v="102"/>
          </reference>
          <reference field="2" count="1">
            <x v="69"/>
          </reference>
        </references>
      </pivotArea>
    </format>
    <format dxfId="1817">
      <pivotArea dataOnly="0" labelOnly="1" fieldPosition="0">
        <references count="2">
          <reference field="1" count="1" selected="0">
            <x v="103"/>
          </reference>
          <reference field="2" count="1">
            <x v="72"/>
          </reference>
        </references>
      </pivotArea>
    </format>
    <format dxfId="1816">
      <pivotArea dataOnly="0" labelOnly="1" fieldPosition="0">
        <references count="2">
          <reference field="1" count="1" selected="0">
            <x v="104"/>
          </reference>
          <reference field="2" count="1">
            <x v="69"/>
          </reference>
        </references>
      </pivotArea>
    </format>
    <format dxfId="1815">
      <pivotArea dataOnly="0" labelOnly="1" fieldPosition="0">
        <references count="2">
          <reference field="1" count="1" selected="0">
            <x v="105"/>
          </reference>
          <reference field="2" count="50">
            <x v="6"/>
            <x v="17"/>
            <x v="21"/>
            <x v="28"/>
            <x v="30"/>
            <x v="33"/>
            <x v="42"/>
            <x v="46"/>
            <x v="49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58"/>
          </reference>
        </references>
      </pivotArea>
    </format>
    <format dxfId="1814">
      <pivotArea dataOnly="0" labelOnly="1" fieldPosition="0">
        <references count="2">
          <reference field="1" count="1" selected="0">
            <x v="105"/>
          </reference>
          <reference field="2" count="50">
            <x v="0"/>
            <x v="5"/>
            <x v="26"/>
            <x v="31"/>
            <x v="32"/>
            <x v="38"/>
            <x v="41"/>
            <x v="43"/>
            <x v="47"/>
            <x v="48"/>
            <x v="50"/>
            <x v="5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</reference>
        </references>
      </pivotArea>
    </format>
    <format dxfId="1813">
      <pivotArea dataOnly="0" labelOnly="1" fieldPosition="0">
        <references count="2">
          <reference field="1" count="1" selected="0">
            <x v="105"/>
          </reference>
          <reference field="2" count="7">
            <x v="16"/>
            <x v="151"/>
            <x v="152"/>
            <x v="153"/>
            <x v="154"/>
            <x v="155"/>
            <x v="156"/>
          </reference>
        </references>
      </pivotArea>
    </format>
    <format dxfId="1812">
      <pivotArea dataOnly="0" labelOnly="1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2">
            <x v="1"/>
            <x v="2"/>
          </reference>
        </references>
      </pivotArea>
    </format>
    <format dxfId="1811">
      <pivotArea dataOnly="0" labelOnly="1" fieldPosition="0">
        <references count="3">
          <reference field="1" count="1" selected="0">
            <x v="1"/>
          </reference>
          <reference field="2" count="1" selected="0">
            <x v="1"/>
          </reference>
          <reference field="3" count="6">
            <x v="7"/>
            <x v="8"/>
            <x v="9"/>
            <x v="10"/>
            <x v="11"/>
            <x v="12"/>
          </reference>
        </references>
      </pivotArea>
    </format>
    <format dxfId="1810">
      <pivotArea dataOnly="0" labelOnly="1" fieldPosition="0">
        <references count="3">
          <reference field="1" count="1" selected="0">
            <x v="2"/>
          </reference>
          <reference field="2" count="1" selected="0">
            <x v="2"/>
          </reference>
          <reference field="3" count="2">
            <x v="14"/>
            <x v="15"/>
          </reference>
        </references>
      </pivotArea>
    </format>
    <format dxfId="1809">
      <pivotArea dataOnly="0" labelOnly="1" fieldPosition="0">
        <references count="3">
          <reference field="1" count="1" selected="0">
            <x v="3"/>
          </reference>
          <reference field="2" count="1" selected="0">
            <x v="3"/>
          </reference>
          <reference field="3" count="3">
            <x v="21"/>
            <x v="22"/>
            <x v="23"/>
          </reference>
        </references>
      </pivotArea>
    </format>
    <format dxfId="1808">
      <pivotArea dataOnly="0" labelOnly="1" fieldPosition="0">
        <references count="3">
          <reference field="1" count="1" selected="0">
            <x v="4"/>
          </reference>
          <reference field="2" count="1" selected="0">
            <x v="4"/>
          </reference>
          <reference field="3" count="4">
            <x v="27"/>
            <x v="28"/>
            <x v="29"/>
            <x v="30"/>
          </reference>
        </references>
      </pivotArea>
    </format>
    <format dxfId="1807">
      <pivotArea dataOnly="0" labelOnly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3" count="5">
            <x v="40"/>
            <x v="49"/>
            <x v="50"/>
            <x v="51"/>
            <x v="53"/>
          </reference>
        </references>
      </pivotArea>
    </format>
    <format dxfId="1806">
      <pivotArea dataOnly="0" labelOnly="1" fieldPosition="0">
        <references count="3">
          <reference field="1" count="1" selected="0">
            <x v="7"/>
          </reference>
          <reference field="2" count="1" selected="0">
            <x v="7"/>
          </reference>
          <reference field="3" count="6">
            <x v="51"/>
            <x v="56"/>
            <x v="57"/>
            <x v="58"/>
            <x v="59"/>
            <x v="60"/>
          </reference>
        </references>
      </pivotArea>
    </format>
    <format dxfId="1805">
      <pivotArea dataOnly="0" labelOnly="1" fieldPosition="0">
        <references count="3">
          <reference field="1" count="1" selected="0">
            <x v="8"/>
          </reference>
          <reference field="2" count="1" selected="0">
            <x v="8"/>
          </reference>
          <reference field="3" count="7">
            <x v="1"/>
            <x v="61"/>
            <x v="62"/>
            <x v="63"/>
            <x v="64"/>
            <x v="65"/>
            <x v="66"/>
          </reference>
        </references>
      </pivotArea>
    </format>
    <format dxfId="1804">
      <pivotArea dataOnly="0" labelOnly="1" fieldPosition="0">
        <references count="3">
          <reference field="1" count="1" selected="0">
            <x v="9"/>
          </reference>
          <reference field="2" count="1" selected="0">
            <x v="9"/>
          </reference>
          <reference field="3" count="3">
            <x v="68"/>
            <x v="69"/>
            <x v="70"/>
          </reference>
        </references>
      </pivotArea>
    </format>
    <format dxfId="1803">
      <pivotArea dataOnly="0" labelOnly="1" fieldPosition="0">
        <references count="3">
          <reference field="1" count="1" selected="0">
            <x v="9"/>
          </reference>
          <reference field="2" count="1" selected="0">
            <x v="10"/>
          </reference>
          <reference field="3" count="1">
            <x v="71"/>
          </reference>
        </references>
      </pivotArea>
    </format>
    <format dxfId="1802">
      <pivotArea dataOnly="0" labelOnly="1" fieldPosition="0">
        <references count="3">
          <reference field="1" count="1" selected="0">
            <x v="10"/>
          </reference>
          <reference field="2" count="1" selected="0">
            <x v="11"/>
          </reference>
          <reference field="3" count="3">
            <x v="79"/>
            <x v="80"/>
            <x v="81"/>
          </reference>
        </references>
      </pivotArea>
    </format>
    <format dxfId="1801">
      <pivotArea dataOnly="0" labelOnly="1" fieldPosition="0">
        <references count="3">
          <reference field="1" count="1" selected="0">
            <x v="11"/>
          </reference>
          <reference field="2" count="1" selected="0">
            <x v="11"/>
          </reference>
          <reference field="3" count="2">
            <x v="56"/>
            <x v="83"/>
          </reference>
        </references>
      </pivotArea>
    </format>
    <format dxfId="1800">
      <pivotArea dataOnly="0" labelOnly="1" fieldPosition="0">
        <references count="3">
          <reference field="1" count="1" selected="0">
            <x v="12"/>
          </reference>
          <reference field="2" count="1" selected="0">
            <x v="6"/>
          </reference>
          <reference field="3" count="3">
            <x v="80"/>
            <x v="89"/>
            <x v="90"/>
          </reference>
        </references>
      </pivotArea>
    </format>
    <format dxfId="1799">
      <pivotArea dataOnly="0" labelOnly="1" fieldPosition="0">
        <references count="3">
          <reference field="1" count="1" selected="0">
            <x v="13"/>
          </reference>
          <reference field="2" count="1" selected="0">
            <x v="12"/>
          </reference>
          <reference field="3" count="3">
            <x v="91"/>
            <x v="92"/>
            <x v="93"/>
          </reference>
        </references>
      </pivotArea>
    </format>
    <format dxfId="1798">
      <pivotArea dataOnly="0" labelOnly="1" fieldPosition="0">
        <references count="3">
          <reference field="1" count="1" selected="0">
            <x v="14"/>
          </reference>
          <reference field="2" count="1" selected="0">
            <x v="13"/>
          </reference>
          <reference field="3" count="6">
            <x v="8"/>
            <x v="97"/>
            <x v="98"/>
            <x v="99"/>
            <x v="100"/>
            <x v="101"/>
          </reference>
        </references>
      </pivotArea>
    </format>
    <format dxfId="1797">
      <pivotArea dataOnly="0" labelOnly="1" fieldPosition="0">
        <references count="3">
          <reference field="1" count="1" selected="0">
            <x v="15"/>
          </reference>
          <reference field="2" count="1" selected="0">
            <x v="13"/>
          </reference>
          <reference field="3" count="2">
            <x v="9"/>
            <x v="103"/>
          </reference>
        </references>
      </pivotArea>
    </format>
    <format dxfId="1796">
      <pivotArea dataOnly="0" labelOnly="1" fieldPosition="0">
        <references count="3">
          <reference field="1" count="1" selected="0">
            <x v="16"/>
          </reference>
          <reference field="2" count="1" selected="0">
            <x v="14"/>
          </reference>
          <reference field="3" count="9">
            <x v="40"/>
            <x v="105"/>
            <x v="106"/>
            <x v="107"/>
            <x v="108"/>
            <x v="109"/>
            <x v="110"/>
            <x v="111"/>
            <x v="112"/>
          </reference>
        </references>
      </pivotArea>
    </format>
    <format dxfId="1795">
      <pivotArea dataOnly="0" labelOnly="1" fieldPosition="0">
        <references count="3">
          <reference field="1" count="1" selected="0">
            <x v="17"/>
          </reference>
          <reference field="2" count="1" selected="0">
            <x v="15"/>
          </reference>
          <reference field="3" count="3">
            <x v="40"/>
            <x v="58"/>
            <x v="113"/>
          </reference>
        </references>
      </pivotArea>
    </format>
    <format dxfId="1794">
      <pivotArea dataOnly="0" labelOnly="1" fieldPosition="0">
        <references count="3">
          <reference field="1" count="1" selected="0">
            <x v="18"/>
          </reference>
          <reference field="2" count="1" selected="0">
            <x v="16"/>
          </reference>
          <reference field="3" count="50">
            <x v="23"/>
            <x v="28"/>
            <x v="29"/>
            <x v="52"/>
            <x v="57"/>
            <x v="64"/>
            <x v="66"/>
            <x v="93"/>
            <x v="97"/>
            <x v="106"/>
            <x v="107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</reference>
        </references>
      </pivotArea>
    </format>
    <format dxfId="1793">
      <pivotArea dataOnly="0" labelOnly="1" fieldPosition="0">
        <references count="3">
          <reference field="1" count="1" selected="0">
            <x v="18"/>
          </reference>
          <reference field="2" count="1" selected="0">
            <x v="16"/>
          </reference>
          <reference field="3" count="22">
            <x v="100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</reference>
        </references>
      </pivotArea>
    </format>
    <format dxfId="1792">
      <pivotArea dataOnly="0" labelOnly="1" fieldPosition="0">
        <references count="3">
          <reference field="1" count="1" selected="0">
            <x v="19"/>
          </reference>
          <reference field="2" count="1" selected="0">
            <x v="17"/>
          </reference>
          <reference field="3" count="3">
            <x v="23"/>
            <x v="185"/>
            <x v="186"/>
          </reference>
        </references>
      </pivotArea>
    </format>
    <format dxfId="1791">
      <pivotArea dataOnly="0" labelOnly="1" fieldPosition="0">
        <references count="3">
          <reference field="1" count="1" selected="0">
            <x v="20"/>
          </reference>
          <reference field="2" count="1" selected="0">
            <x v="18"/>
          </reference>
          <reference field="3" count="20">
            <x v="15"/>
            <x v="59"/>
            <x v="107"/>
            <x v="163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</reference>
        </references>
      </pivotArea>
    </format>
    <format dxfId="1790">
      <pivotArea dataOnly="0" labelOnly="1" fieldPosition="0">
        <references count="3">
          <reference field="1" count="1" selected="0">
            <x v="21"/>
          </reference>
          <reference field="2" count="1" selected="0">
            <x v="19"/>
          </reference>
          <reference field="3" count="2">
            <x v="204"/>
            <x v="205"/>
          </reference>
        </references>
      </pivotArea>
    </format>
    <format dxfId="1789">
      <pivotArea dataOnly="0" labelOnly="1" fieldPosition="0">
        <references count="3">
          <reference field="1" count="1" selected="0">
            <x v="22"/>
          </reference>
          <reference field="2" count="1" selected="0">
            <x v="19"/>
          </reference>
          <reference field="3" count="8">
            <x v="60"/>
            <x v="147"/>
            <x v="182"/>
            <x v="205"/>
            <x v="206"/>
            <x v="207"/>
            <x v="208"/>
            <x v="209"/>
          </reference>
        </references>
      </pivotArea>
    </format>
    <format dxfId="1788">
      <pivotArea dataOnly="0" labelOnly="1" fieldPosition="0">
        <references count="3">
          <reference field="1" count="1" selected="0">
            <x v="23"/>
          </reference>
          <reference field="2" count="1" selected="0">
            <x v="20"/>
          </reference>
          <reference field="3" count="5">
            <x v="59"/>
            <x v="128"/>
            <x v="149"/>
            <x v="211"/>
            <x v="212"/>
          </reference>
        </references>
      </pivotArea>
    </format>
    <format dxfId="1787">
      <pivotArea dataOnly="0" labelOnly="1" fieldPosition="0">
        <references count="3">
          <reference field="1" count="1" selected="0">
            <x v="24"/>
          </reference>
          <reference field="2" count="1" selected="0">
            <x v="21"/>
          </reference>
          <reference field="3" count="3">
            <x v="40"/>
            <x v="91"/>
            <x v="213"/>
          </reference>
        </references>
      </pivotArea>
    </format>
    <format dxfId="1786">
      <pivotArea dataOnly="0" labelOnly="1" fieldPosition="0">
        <references count="3">
          <reference field="1" count="1" selected="0">
            <x v="25"/>
          </reference>
          <reference field="2" count="1" selected="0">
            <x v="11"/>
          </reference>
          <reference field="3" count="1">
            <x v="214"/>
          </reference>
        </references>
      </pivotArea>
    </format>
    <format dxfId="1785">
      <pivotArea dataOnly="0" labelOnly="1" fieldPosition="0">
        <references count="3">
          <reference field="1" count="1" selected="0">
            <x v="26"/>
          </reference>
          <reference field="2" count="1" selected="0">
            <x v="22"/>
          </reference>
          <reference field="3" count="9">
            <x v="127"/>
            <x v="142"/>
            <x v="195"/>
            <x v="215"/>
            <x v="216"/>
            <x v="217"/>
            <x v="218"/>
            <x v="219"/>
            <x v="220"/>
          </reference>
        </references>
      </pivotArea>
    </format>
    <format dxfId="1784">
      <pivotArea dataOnly="0" labelOnly="1" fieldPosition="0">
        <references count="3">
          <reference field="1" count="1" selected="0">
            <x v="27"/>
          </reference>
          <reference field="2" count="1" selected="0">
            <x v="23"/>
          </reference>
          <reference field="3" count="2">
            <x v="221"/>
            <x v="222"/>
          </reference>
        </references>
      </pivotArea>
    </format>
    <format dxfId="1783">
      <pivotArea dataOnly="0" labelOnly="1" fieldPosition="0">
        <references count="3">
          <reference field="1" count="1" selected="0">
            <x v="28"/>
          </reference>
          <reference field="2" count="1" selected="0">
            <x v="24"/>
          </reference>
          <reference field="3" count="4">
            <x v="223"/>
            <x v="224"/>
            <x v="225"/>
            <x v="226"/>
          </reference>
        </references>
      </pivotArea>
    </format>
    <format dxfId="1782">
      <pivotArea dataOnly="0" labelOnly="1" fieldPosition="0">
        <references count="3">
          <reference field="1" count="1" selected="0">
            <x v="29"/>
          </reference>
          <reference field="2" count="1" selected="0">
            <x v="25"/>
          </reference>
          <reference field="3" count="1">
            <x v="227"/>
          </reference>
        </references>
      </pivotArea>
    </format>
    <format dxfId="1781">
      <pivotArea dataOnly="0" labelOnly="1" fieldPosition="0">
        <references count="3">
          <reference field="1" count="1" selected="0">
            <x v="30"/>
          </reference>
          <reference field="2" count="1" selected="0">
            <x v="26"/>
          </reference>
          <reference field="3" count="6">
            <x v="108"/>
            <x v="176"/>
            <x v="228"/>
            <x v="229"/>
            <x v="230"/>
            <x v="231"/>
          </reference>
        </references>
      </pivotArea>
    </format>
    <format dxfId="1780">
      <pivotArea dataOnly="0" labelOnly="1" fieldPosition="0">
        <references count="3">
          <reference field="1" count="1" selected="0">
            <x v="31"/>
          </reference>
          <reference field="2" count="1" selected="0">
            <x v="19"/>
          </reference>
          <reference field="3" count="5">
            <x v="60"/>
            <x v="69"/>
            <x v="97"/>
            <x v="232"/>
            <x v="233"/>
          </reference>
        </references>
      </pivotArea>
    </format>
    <format dxfId="1779">
      <pivotArea dataOnly="0" labelOnly="1" fieldPosition="0">
        <references count="3">
          <reference field="1" count="1" selected="0">
            <x v="32"/>
          </reference>
          <reference field="2" count="1" selected="0">
            <x v="6"/>
          </reference>
          <reference field="3" count="6">
            <x v="69"/>
            <x v="217"/>
            <x v="234"/>
            <x v="235"/>
            <x v="236"/>
            <x v="237"/>
          </reference>
        </references>
      </pivotArea>
    </format>
    <format dxfId="1778">
      <pivotArea dataOnly="0" labelOnly="1" fieldPosition="0">
        <references count="3">
          <reference field="1" count="1" selected="0">
            <x v="33"/>
          </reference>
          <reference field="2" count="1" selected="0">
            <x v="6"/>
          </reference>
          <reference field="3" count="19">
            <x v="93"/>
            <x v="142"/>
            <x v="161"/>
            <x v="192"/>
            <x v="235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</reference>
        </references>
      </pivotArea>
    </format>
    <format dxfId="1777">
      <pivotArea dataOnly="0" labelOnly="1" fieldPosition="0">
        <references count="3">
          <reference field="1" count="1" selected="0">
            <x v="34"/>
          </reference>
          <reference field="2" count="1" selected="0">
            <x v="17"/>
          </reference>
          <reference field="3" count="3">
            <x v="52"/>
            <x v="144"/>
            <x v="252"/>
          </reference>
        </references>
      </pivotArea>
    </format>
    <format dxfId="1776">
      <pivotArea dataOnly="0" labelOnly="1" fieldPosition="0">
        <references count="3">
          <reference field="1" count="1" selected="0">
            <x v="35"/>
          </reference>
          <reference field="2" count="1" selected="0">
            <x v="27"/>
          </reference>
          <reference field="3" count="4">
            <x v="144"/>
            <x v="150"/>
            <x v="196"/>
            <x v="253"/>
          </reference>
        </references>
      </pivotArea>
    </format>
    <format dxfId="1775">
      <pivotArea dataOnly="0" labelOnly="1" fieldPosition="0">
        <references count="3">
          <reference field="1" count="1" selected="0">
            <x v="35"/>
          </reference>
          <reference field="2" count="1" selected="0">
            <x v="28"/>
          </reference>
          <reference field="3" count="1">
            <x v="254"/>
          </reference>
        </references>
      </pivotArea>
    </format>
    <format dxfId="1774">
      <pivotArea dataOnly="0" labelOnly="1" fieldPosition="0">
        <references count="3">
          <reference field="1" count="1" selected="0">
            <x v="35"/>
          </reference>
          <reference field="2" count="1" selected="0">
            <x v="29"/>
          </reference>
          <reference field="3" count="4">
            <x v="163"/>
            <x v="255"/>
            <x v="256"/>
            <x v="257"/>
          </reference>
        </references>
      </pivotArea>
    </format>
    <format dxfId="1773">
      <pivotArea dataOnly="0" labelOnly="1" fieldPosition="0">
        <references count="3">
          <reference field="1" count="1" selected="0">
            <x v="36"/>
          </reference>
          <reference field="2" count="1" selected="0">
            <x v="30"/>
          </reference>
          <reference field="3" count="18">
            <x v="29"/>
            <x v="91"/>
            <x v="93"/>
            <x v="113"/>
            <x v="150"/>
            <x v="216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</reference>
        </references>
      </pivotArea>
    </format>
    <format dxfId="1772">
      <pivotArea dataOnly="0" labelOnly="1" fieldPosition="0">
        <references count="3">
          <reference field="1" count="1" selected="0">
            <x v="37"/>
          </reference>
          <reference field="2" count="1" selected="0">
            <x v="11"/>
          </reference>
          <reference field="3" count="7">
            <x v="142"/>
            <x v="220"/>
            <x v="266"/>
            <x v="270"/>
            <x v="271"/>
            <x v="272"/>
            <x v="273"/>
          </reference>
        </references>
      </pivotArea>
    </format>
    <format dxfId="1771">
      <pivotArea dataOnly="0" labelOnly="1" fieldPosition="0">
        <references count="3">
          <reference field="1" count="1" selected="0">
            <x v="38"/>
          </reference>
          <reference field="2" count="1" selected="0">
            <x v="31"/>
          </reference>
          <reference field="3" count="4">
            <x v="274"/>
            <x v="275"/>
            <x v="276"/>
            <x v="277"/>
          </reference>
        </references>
      </pivotArea>
    </format>
    <format dxfId="1770">
      <pivotArea dataOnly="0" labelOnly="1" fieldPosition="0">
        <references count="3">
          <reference field="1" count="1" selected="0">
            <x v="39"/>
          </reference>
          <reference field="2" count="1" selected="0">
            <x v="32"/>
          </reference>
          <reference field="3" count="3">
            <x v="99"/>
            <x v="278"/>
            <x v="279"/>
          </reference>
        </references>
      </pivotArea>
    </format>
    <format dxfId="1769">
      <pivotArea dataOnly="0" labelOnly="1" fieldPosition="0">
        <references count="3">
          <reference field="1" count="1" selected="0">
            <x v="40"/>
          </reference>
          <reference field="2" count="1" selected="0">
            <x v="32"/>
          </reference>
          <reference field="3" count="3">
            <x v="99"/>
            <x v="263"/>
            <x v="280"/>
          </reference>
        </references>
      </pivotArea>
    </format>
    <format dxfId="1768">
      <pivotArea dataOnly="0" labelOnly="1" fieldPosition="0">
        <references count="3">
          <reference field="1" count="1" selected="0">
            <x v="41"/>
          </reference>
          <reference field="2" count="1" selected="0">
            <x v="3"/>
          </reference>
          <reference field="3" count="7">
            <x v="97"/>
            <x v="212"/>
            <x v="281"/>
            <x v="282"/>
            <x v="283"/>
            <x v="284"/>
            <x v="285"/>
          </reference>
        </references>
      </pivotArea>
    </format>
    <format dxfId="1767">
      <pivotArea dataOnly="0" labelOnly="1" fieldPosition="0">
        <references count="3">
          <reference field="1" count="1" selected="0">
            <x v="42"/>
          </reference>
          <reference field="2" count="1" selected="0">
            <x v="4"/>
          </reference>
          <reference field="3" count="7">
            <x v="40"/>
            <x v="149"/>
            <x v="202"/>
            <x v="268"/>
            <x v="286"/>
            <x v="287"/>
            <x v="288"/>
          </reference>
        </references>
      </pivotArea>
    </format>
    <format dxfId="1766">
      <pivotArea dataOnly="0" labelOnly="1" fieldPosition="0">
        <references count="3">
          <reference field="1" count="1" selected="0">
            <x v="43"/>
          </reference>
          <reference field="2" count="1" selected="0">
            <x v="8"/>
          </reference>
          <reference field="3" count="1">
            <x v="138"/>
          </reference>
        </references>
      </pivotArea>
    </format>
    <format dxfId="1765">
      <pivotArea dataOnly="0" labelOnly="1" fieldPosition="0">
        <references count="3">
          <reference field="1" count="1" selected="0">
            <x v="44"/>
          </reference>
          <reference field="2" count="1" selected="0">
            <x v="25"/>
          </reference>
          <reference field="3" count="1">
            <x v="289"/>
          </reference>
        </references>
      </pivotArea>
    </format>
    <format dxfId="1764">
      <pivotArea dataOnly="0" labelOnly="1" fieldPosition="0">
        <references count="3">
          <reference field="1" count="1" selected="0">
            <x v="45"/>
          </reference>
          <reference field="2" count="1" selected="0">
            <x v="33"/>
          </reference>
          <reference field="3" count="6">
            <x v="40"/>
            <x v="93"/>
            <x v="150"/>
            <x v="252"/>
            <x v="268"/>
            <x v="290"/>
          </reference>
        </references>
      </pivotArea>
    </format>
    <format dxfId="1763">
      <pivotArea dataOnly="0" labelOnly="1" fieldPosition="0">
        <references count="3">
          <reference field="1" count="1" selected="0">
            <x v="46"/>
          </reference>
          <reference field="2" count="1" selected="0">
            <x v="19"/>
          </reference>
          <reference field="3" count="4">
            <x v="112"/>
            <x v="269"/>
            <x v="291"/>
            <x v="292"/>
          </reference>
        </references>
      </pivotArea>
    </format>
    <format dxfId="1762">
      <pivotArea dataOnly="0" labelOnly="1" fieldPosition="0">
        <references count="3">
          <reference field="1" count="1" selected="0">
            <x v="47"/>
          </reference>
          <reference field="2" count="1" selected="0">
            <x v="34"/>
          </reference>
          <reference field="3" count="2">
            <x v="171"/>
            <x v="293"/>
          </reference>
        </references>
      </pivotArea>
    </format>
    <format dxfId="1761">
      <pivotArea dataOnly="0" labelOnly="1" fieldPosition="0">
        <references count="3">
          <reference field="1" count="1" selected="0">
            <x v="48"/>
          </reference>
          <reference field="2" count="1" selected="0">
            <x v="7"/>
          </reference>
          <reference field="3" count="5">
            <x v="40"/>
            <x v="265"/>
            <x v="272"/>
            <x v="294"/>
            <x v="295"/>
          </reference>
        </references>
      </pivotArea>
    </format>
    <format dxfId="1760">
      <pivotArea dataOnly="0" labelOnly="1" fieldPosition="0">
        <references count="3">
          <reference field="1" count="1" selected="0">
            <x v="53"/>
          </reference>
          <reference field="2" count="1" selected="0">
            <x v="35"/>
          </reference>
          <reference field="3" count="16">
            <x v="15"/>
            <x v="40"/>
            <x v="83"/>
            <x v="158"/>
            <x v="163"/>
            <x v="214"/>
            <x v="219"/>
            <x v="256"/>
            <x v="266"/>
            <x v="292"/>
            <x v="297"/>
            <x v="298"/>
            <x v="300"/>
            <x v="301"/>
            <x v="303"/>
            <x v="307"/>
          </reference>
        </references>
      </pivotArea>
    </format>
    <format dxfId="1759">
      <pivotArea dataOnly="0" labelOnly="1" fieldPosition="0">
        <references count="3">
          <reference field="1" count="1" selected="0">
            <x v="53"/>
          </reference>
          <reference field="2" count="1" selected="0">
            <x v="0"/>
          </reference>
          <reference field="3" count="1">
            <x v="308"/>
          </reference>
        </references>
      </pivotArea>
    </format>
    <format dxfId="1758">
      <pivotArea dataOnly="0" labelOnly="1" fieldPosition="0">
        <references count="3">
          <reference field="1" count="1" selected="0">
            <x v="54"/>
          </reference>
          <reference field="2" count="1" selected="0">
            <x v="36"/>
          </reference>
          <reference field="3" count="5">
            <x v="71"/>
            <x v="109"/>
            <x v="180"/>
            <x v="222"/>
            <x v="286"/>
          </reference>
        </references>
      </pivotArea>
    </format>
    <format dxfId="1757">
      <pivotArea dataOnly="0" labelOnly="1" fieldPosition="0">
        <references count="3">
          <reference field="1" count="1" selected="0">
            <x v="55"/>
          </reference>
          <reference field="2" count="1" selected="0">
            <x v="37"/>
          </reference>
          <reference field="3" count="1">
            <x v="105"/>
          </reference>
        </references>
      </pivotArea>
    </format>
    <format dxfId="1756">
      <pivotArea dataOnly="0" labelOnly="1" fieldPosition="0">
        <references count="3">
          <reference field="1" count="1" selected="0">
            <x v="55"/>
          </reference>
          <reference field="2" count="1" selected="0">
            <x v="1"/>
          </reference>
          <reference field="3" count="4">
            <x v="40"/>
            <x v="163"/>
            <x v="291"/>
            <x v="309"/>
          </reference>
        </references>
      </pivotArea>
    </format>
    <format dxfId="1755">
      <pivotArea dataOnly="0" labelOnly="1" fieldPosition="0">
        <references count="3">
          <reference field="1" count="1" selected="0">
            <x v="56"/>
          </reference>
          <reference field="2" count="1" selected="0">
            <x v="6"/>
          </reference>
          <reference field="3" count="4">
            <x v="106"/>
            <x v="161"/>
            <x v="217"/>
            <x v="310"/>
          </reference>
        </references>
      </pivotArea>
    </format>
    <format dxfId="1754">
      <pivotArea dataOnly="0" labelOnly="1" fieldPosition="0">
        <references count="3">
          <reference field="1" count="1" selected="0">
            <x v="57"/>
          </reference>
          <reference field="2" count="1" selected="0">
            <x v="38"/>
          </reference>
          <reference field="3" count="2">
            <x v="106"/>
            <x v="311"/>
          </reference>
        </references>
      </pivotArea>
    </format>
    <format dxfId="1753">
      <pivotArea dataOnly="0" labelOnly="1" fieldPosition="0">
        <references count="3">
          <reference field="1" count="1" selected="0">
            <x v="58"/>
          </reference>
          <reference field="2" count="1" selected="0">
            <x v="39"/>
          </reference>
          <reference field="3" count="3">
            <x v="40"/>
            <x v="183"/>
            <x v="312"/>
          </reference>
        </references>
      </pivotArea>
    </format>
    <format dxfId="1752">
      <pivotArea dataOnly="0" labelOnly="1" fieldPosition="0">
        <references count="3">
          <reference field="1" count="1" selected="0">
            <x v="59"/>
          </reference>
          <reference field="2" count="1" selected="0">
            <x v="40"/>
          </reference>
          <reference field="3" count="7">
            <x v="40"/>
            <x v="71"/>
            <x v="93"/>
            <x v="172"/>
            <x v="313"/>
            <x v="314"/>
            <x v="315"/>
          </reference>
        </references>
      </pivotArea>
    </format>
    <format dxfId="1751">
      <pivotArea dataOnly="0" labelOnly="1" fieldPosition="0">
        <references count="3">
          <reference field="1" count="1" selected="0">
            <x v="60"/>
          </reference>
          <reference field="2" count="1" selected="0">
            <x v="31"/>
          </reference>
          <reference field="3" count="1">
            <x v="202"/>
          </reference>
        </references>
      </pivotArea>
    </format>
    <format dxfId="1750">
      <pivotArea dataOnly="0" labelOnly="1" fieldPosition="0">
        <references count="3">
          <reference field="1" count="1" selected="0">
            <x v="61"/>
          </reference>
          <reference field="2" count="1" selected="0">
            <x v="25"/>
          </reference>
          <reference field="3" count="1">
            <x v="317"/>
          </reference>
        </references>
      </pivotArea>
    </format>
    <format dxfId="1749">
      <pivotArea dataOnly="0" labelOnly="1" fieldPosition="0">
        <references count="3">
          <reference field="1" count="1" selected="0">
            <x v="62"/>
          </reference>
          <reference field="2" count="1" selected="0">
            <x v="11"/>
          </reference>
          <reference field="3" count="1">
            <x v="318"/>
          </reference>
        </references>
      </pivotArea>
    </format>
    <format dxfId="1748">
      <pivotArea dataOnly="0" labelOnly="1" fieldPosition="0">
        <references count="3">
          <reference field="1" count="1" selected="0">
            <x v="63"/>
          </reference>
          <reference field="2" count="1" selected="0">
            <x v="41"/>
          </reference>
          <reference field="3" count="5">
            <x v="40"/>
            <x v="93"/>
            <x v="162"/>
            <x v="269"/>
            <x v="319"/>
          </reference>
        </references>
      </pivotArea>
    </format>
    <format dxfId="1747">
      <pivotArea dataOnly="0" labelOnly="1" fieldPosition="0">
        <references count="3">
          <reference field="1" count="1" selected="0">
            <x v="64"/>
          </reference>
          <reference field="2" count="1" selected="0">
            <x v="41"/>
          </reference>
          <reference field="3" count="2">
            <x v="40"/>
            <x v="321"/>
          </reference>
        </references>
      </pivotArea>
    </format>
    <format dxfId="1746">
      <pivotArea dataOnly="0" labelOnly="1" fieldPosition="0">
        <references count="3">
          <reference field="1" count="1" selected="0">
            <x v="65"/>
          </reference>
          <reference field="2" count="1" selected="0">
            <x v="41"/>
          </reference>
          <reference field="3" count="7">
            <x v="40"/>
            <x v="106"/>
            <x v="107"/>
            <x v="211"/>
            <x v="219"/>
            <x v="322"/>
            <x v="323"/>
          </reference>
        </references>
      </pivotArea>
    </format>
    <format dxfId="1745">
      <pivotArea dataOnly="0" labelOnly="1" fieldPosition="0">
        <references count="3">
          <reference field="1" count="1" selected="0">
            <x v="66"/>
          </reference>
          <reference field="2" count="1" selected="0">
            <x v="42"/>
          </reference>
          <reference field="3" count="1">
            <x v="93"/>
          </reference>
        </references>
      </pivotArea>
    </format>
    <format dxfId="1744">
      <pivotArea dataOnly="0" labelOnly="1" fieldPosition="0">
        <references count="3">
          <reference field="1" count="1" selected="0">
            <x v="67"/>
          </reference>
          <reference field="2" count="1" selected="0">
            <x v="30"/>
          </reference>
          <reference field="3" count="5">
            <x v="40"/>
            <x v="176"/>
            <x v="212"/>
            <x v="269"/>
            <x v="324"/>
          </reference>
        </references>
      </pivotArea>
    </format>
    <format dxfId="1743">
      <pivotArea dataOnly="0" labelOnly="1" fieldPosition="0">
        <references count="3">
          <reference field="1" count="1" selected="0">
            <x v="68"/>
          </reference>
          <reference field="2" count="1" selected="0">
            <x v="34"/>
          </reference>
          <reference field="3" count="1">
            <x v="171"/>
          </reference>
        </references>
      </pivotArea>
    </format>
    <format dxfId="1742">
      <pivotArea dataOnly="0" labelOnly="1" fieldPosition="0">
        <references count="3">
          <reference field="1" count="1" selected="0">
            <x v="69"/>
          </reference>
          <reference field="2" count="1" selected="0">
            <x v="43"/>
          </reference>
          <reference field="3" count="1">
            <x v="203"/>
          </reference>
        </references>
      </pivotArea>
    </format>
    <format dxfId="1741">
      <pivotArea dataOnly="0" labelOnly="1" fieldPosition="0">
        <references count="3">
          <reference field="1" count="1" selected="0">
            <x v="70"/>
          </reference>
          <reference field="2" count="1" selected="0">
            <x v="44"/>
          </reference>
          <reference field="3" count="5">
            <x v="40"/>
            <x v="110"/>
            <x v="111"/>
            <x v="176"/>
            <x v="182"/>
          </reference>
        </references>
      </pivotArea>
    </format>
    <format dxfId="1740">
      <pivotArea dataOnly="0" labelOnly="1" fieldPosition="0">
        <references count="3">
          <reference field="1" count="1" selected="0">
            <x v="71"/>
          </reference>
          <reference field="2" count="1" selected="0">
            <x v="17"/>
          </reference>
          <reference field="3" count="1">
            <x v="40"/>
          </reference>
        </references>
      </pivotArea>
    </format>
    <format dxfId="1739">
      <pivotArea dataOnly="0" labelOnly="1" fieldPosition="0">
        <references count="3">
          <reference field="1" count="1" selected="0">
            <x v="72"/>
          </reference>
          <reference field="2" count="1" selected="0">
            <x v="45"/>
          </reference>
          <reference field="3" count="1">
            <x v="327"/>
          </reference>
        </references>
      </pivotArea>
    </format>
    <format dxfId="1738">
      <pivotArea dataOnly="0" labelOnly="1" fieldPosition="0">
        <references count="3">
          <reference field="1" count="1" selected="0">
            <x v="106"/>
          </reference>
          <reference field="2" count="1" selected="0">
            <x v="20"/>
          </reference>
          <reference field="3" count="2">
            <x v="40"/>
            <x v="519"/>
          </reference>
        </references>
      </pivotArea>
    </format>
    <format dxfId="1737">
      <pivotArea dataOnly="0" labelOnly="1" fieldPosition="0">
        <references count="3">
          <reference field="1" count="1" selected="0">
            <x v="108"/>
          </reference>
          <reference field="2" count="1" selected="0">
            <x v="137"/>
          </reference>
          <reference field="3" count="2">
            <x v="304"/>
            <x v="519"/>
          </reference>
        </references>
      </pivotArea>
    </format>
    <format dxfId="1736">
      <pivotArea dataOnly="0" labelOnly="1" fieldPosition="0">
        <references count="3">
          <reference field="1" count="1" selected="0">
            <x v="109"/>
          </reference>
          <reference field="2" count="1" selected="0">
            <x v="159"/>
          </reference>
          <reference field="3" count="4">
            <x v="40"/>
            <x v="419"/>
            <x v="430"/>
            <x v="716"/>
          </reference>
        </references>
      </pivotArea>
    </format>
    <format dxfId="1735">
      <pivotArea dataOnly="0" labelOnly="1" fieldPosition="0">
        <references count="3">
          <reference field="1" count="1" selected="0">
            <x v="110"/>
          </reference>
          <reference field="2" count="1" selected="0">
            <x v="159"/>
          </reference>
          <reference field="3" count="4">
            <x v="40"/>
            <x v="430"/>
            <x v="450"/>
            <x v="716"/>
          </reference>
        </references>
      </pivotArea>
    </format>
    <format dxfId="1734">
      <pivotArea dataOnly="0" labelOnly="1" fieldPosition="0">
        <references count="3">
          <reference field="1" count="1" selected="0">
            <x v="110"/>
          </reference>
          <reference field="2" count="1" selected="0">
            <x v="160"/>
          </reference>
          <reference field="3" count="1">
            <x v="717"/>
          </reference>
        </references>
      </pivotArea>
    </format>
    <format dxfId="1733">
      <pivotArea dataOnly="0" labelOnly="1" fieldPosition="0">
        <references count="3">
          <reference field="1" count="1" selected="0">
            <x v="111"/>
          </reference>
          <reference field="2" count="1" selected="0">
            <x v="31"/>
          </reference>
          <reference field="3" count="2">
            <x v="40"/>
            <x v="517"/>
          </reference>
        </references>
      </pivotArea>
    </format>
    <format dxfId="1732">
      <pivotArea dataOnly="0" labelOnly="1" fieldPosition="0">
        <references count="3">
          <reference field="1" count="1" selected="0">
            <x v="111"/>
          </reference>
          <reference field="2" count="1" selected="0">
            <x v="160"/>
          </reference>
          <reference field="3" count="1">
            <x v="517"/>
          </reference>
        </references>
      </pivotArea>
    </format>
    <format dxfId="1731">
      <pivotArea dataOnly="0" labelOnly="1" fieldPosition="0">
        <references count="3">
          <reference field="1" count="1" selected="0">
            <x v="111"/>
          </reference>
          <reference field="2" count="1" selected="0">
            <x v="161"/>
          </reference>
          <reference field="3" count="1">
            <x v="517"/>
          </reference>
        </references>
      </pivotArea>
    </format>
    <format dxfId="1730">
      <pivotArea dataOnly="0" labelOnly="1" fieldPosition="0">
        <references count="3">
          <reference field="1" count="1" selected="0">
            <x v="112"/>
          </reference>
          <reference field="2" count="1" selected="0">
            <x v="162"/>
          </reference>
          <reference field="3" count="3">
            <x v="292"/>
            <x v="449"/>
            <x v="718"/>
          </reference>
        </references>
      </pivotArea>
    </format>
    <format dxfId="1729">
      <pivotArea dataOnly="0" labelOnly="1" fieldPosition="0">
        <references count="3">
          <reference field="1" count="1" selected="0">
            <x v="112"/>
          </reference>
          <reference field="2" count="1" selected="0">
            <x v="163"/>
          </reference>
          <reference field="3" count="2">
            <x v="646"/>
            <x v="718"/>
          </reference>
        </references>
      </pivotArea>
    </format>
    <format dxfId="1728">
      <pivotArea dataOnly="0" labelOnly="1" fieldPosition="0">
        <references count="3">
          <reference field="1" count="1" selected="0">
            <x v="112"/>
          </reference>
          <reference field="2" count="1" selected="0">
            <x v="150"/>
          </reference>
          <reference field="3" count="1">
            <x v="646"/>
          </reference>
        </references>
      </pivotArea>
    </format>
    <format dxfId="1727">
      <pivotArea dataOnly="0" labelOnly="1" fieldPosition="0">
        <references count="3">
          <reference field="1" count="1" selected="0">
            <x v="112"/>
          </reference>
          <reference field="2" count="1" selected="0">
            <x v="164"/>
          </reference>
          <reference field="3" count="3">
            <x v="180"/>
            <x v="449"/>
            <x v="646"/>
          </reference>
        </references>
      </pivotArea>
    </format>
    <format dxfId="1726">
      <pivotArea dataOnly="0" labelOnly="1" fieldPosition="0">
        <references count="3">
          <reference field="1" count="1" selected="0">
            <x v="112"/>
          </reference>
          <reference field="2" count="1" selected="0">
            <x v="165"/>
          </reference>
          <reference field="3" count="1">
            <x v="292"/>
          </reference>
        </references>
      </pivotArea>
    </format>
    <format dxfId="1725">
      <pivotArea dataOnly="0" labelOnly="1" fieldPosition="0">
        <references count="3">
          <reference field="1" count="1" selected="0">
            <x v="113"/>
          </reference>
          <reference field="2" count="1" selected="0">
            <x v="109"/>
          </reference>
          <reference field="3" count="12">
            <x v="51"/>
            <x v="107"/>
            <x v="271"/>
            <x v="322"/>
            <x v="374"/>
            <x v="439"/>
            <x v="456"/>
            <x v="469"/>
            <x v="471"/>
            <x v="564"/>
            <x v="646"/>
            <x v="719"/>
          </reference>
        </references>
      </pivotArea>
    </format>
    <format dxfId="1724">
      <pivotArea dataOnly="0" labelOnly="1" fieldPosition="0">
        <references count="3">
          <reference field="1" count="1" selected="0">
            <x v="113"/>
          </reference>
          <reference field="2" count="1" selected="0">
            <x v="110"/>
          </reference>
          <reference field="3" count="6">
            <x v="219"/>
            <x v="238"/>
            <x v="425"/>
            <x v="633"/>
            <x v="652"/>
            <x v="686"/>
          </reference>
        </references>
      </pivotArea>
    </format>
    <format dxfId="1723">
      <pivotArea dataOnly="0" labelOnly="1" fieldPosition="0">
        <references count="3">
          <reference field="1" count="1" selected="0">
            <x v="74"/>
          </reference>
          <reference field="2" count="1" selected="0">
            <x v="49"/>
          </reference>
          <reference field="3" count="21">
            <x v="40"/>
            <x v="106"/>
            <x v="112"/>
            <x v="152"/>
            <x v="159"/>
            <x v="175"/>
            <x v="183"/>
            <x v="279"/>
            <x v="295"/>
            <x v="304"/>
            <x v="308"/>
            <x v="330"/>
            <x v="331"/>
            <x v="332"/>
            <x v="333"/>
            <x v="334"/>
            <x v="335"/>
            <x v="336"/>
            <x v="337"/>
            <x v="338"/>
            <x v="339"/>
          </reference>
        </references>
      </pivotArea>
    </format>
    <format dxfId="1722">
      <pivotArea dataOnly="0" labelOnly="1" fieldPosition="0">
        <references count="3">
          <reference field="1" count="1" selected="0">
            <x v="74"/>
          </reference>
          <reference field="2" count="1" selected="0">
            <x v="50"/>
          </reference>
          <reference field="3" count="13">
            <x v="12"/>
            <x v="98"/>
            <x v="106"/>
            <x v="146"/>
            <x v="157"/>
            <x v="164"/>
            <x v="217"/>
            <x v="249"/>
            <x v="304"/>
            <x v="333"/>
            <x v="341"/>
            <x v="342"/>
            <x v="343"/>
          </reference>
        </references>
      </pivotArea>
    </format>
    <format dxfId="1721">
      <pivotArea dataOnly="0" labelOnly="1" fieldPosition="0">
        <references count="3">
          <reference field="1" count="1" selected="0">
            <x v="75"/>
          </reference>
          <reference field="2" count="1" selected="0">
            <x v="51"/>
          </reference>
          <reference field="3" count="8">
            <x v="83"/>
            <x v="99"/>
            <x v="219"/>
            <x v="222"/>
            <x v="256"/>
            <x v="277"/>
            <x v="301"/>
            <x v="344"/>
          </reference>
        </references>
      </pivotArea>
    </format>
    <format dxfId="1720">
      <pivotArea dataOnly="0" labelOnly="1" fieldPosition="0">
        <references count="3">
          <reference field="1" count="1" selected="0">
            <x v="114"/>
          </reference>
          <reference field="2" count="1" selected="0">
            <x v="166"/>
          </reference>
          <reference field="3" count="2">
            <x v="646"/>
            <x v="688"/>
          </reference>
        </references>
      </pivotArea>
    </format>
    <format dxfId="1719">
      <pivotArea dataOnly="0" labelOnly="1" fieldPosition="0">
        <references count="3">
          <reference field="1" count="1" selected="0">
            <x v="76"/>
          </reference>
          <reference field="2" count="1" selected="0">
            <x v="52"/>
          </reference>
          <reference field="3" count="1">
            <x v="339"/>
          </reference>
        </references>
      </pivotArea>
    </format>
    <format dxfId="1718">
      <pivotArea dataOnly="0" labelOnly="1" fieldPosition="0">
        <references count="3">
          <reference field="1" count="1" selected="0">
            <x v="115"/>
          </reference>
          <reference field="2" count="1" selected="0">
            <x v="167"/>
          </reference>
          <reference field="3" count="1">
            <x v="642"/>
          </reference>
        </references>
      </pivotArea>
    </format>
    <format dxfId="1717">
      <pivotArea dataOnly="0" labelOnly="1" fieldPosition="0">
        <references count="3">
          <reference field="1" count="1" selected="0">
            <x v="116"/>
          </reference>
          <reference field="2" count="1" selected="0">
            <x v="99"/>
          </reference>
          <reference field="3" count="2">
            <x v="40"/>
            <x v="658"/>
          </reference>
        </references>
      </pivotArea>
    </format>
    <format dxfId="1716">
      <pivotArea dataOnly="0" labelOnly="1" fieldPosition="0">
        <references count="3">
          <reference field="1" count="1" selected="0">
            <x v="116"/>
          </reference>
          <reference field="2" count="1" selected="0">
            <x v="168"/>
          </reference>
          <reference field="3" count="2">
            <x v="319"/>
            <x v="592"/>
          </reference>
        </references>
      </pivotArea>
    </format>
    <format dxfId="1715">
      <pivotArea dataOnly="0" labelOnly="1" fieldPosition="0">
        <references count="3">
          <reference field="1" count="1" selected="0">
            <x v="116"/>
          </reference>
          <reference field="2" count="1" selected="0">
            <x v="169"/>
          </reference>
          <reference field="3" count="1">
            <x v="658"/>
          </reference>
        </references>
      </pivotArea>
    </format>
    <format dxfId="1714">
      <pivotArea dataOnly="0" labelOnly="1" fieldPosition="0">
        <references count="3">
          <reference field="1" count="1" selected="0">
            <x v="117"/>
          </reference>
          <reference field="2" count="1" selected="0">
            <x v="170"/>
          </reference>
          <reference field="3" count="1">
            <x v="294"/>
          </reference>
        </references>
      </pivotArea>
    </format>
    <format dxfId="1713">
      <pivotArea dataOnly="0" labelOnly="1" fieldPosition="0">
        <references count="3">
          <reference field="1" count="1" selected="0">
            <x v="117"/>
          </reference>
          <reference field="2" count="1" selected="0">
            <x v="171"/>
          </reference>
          <reference field="3" count="1">
            <x v="162"/>
          </reference>
        </references>
      </pivotArea>
    </format>
    <format dxfId="1712">
      <pivotArea dataOnly="0" labelOnly="1" fieldPosition="0">
        <references count="3">
          <reference field="1" count="1" selected="0">
            <x v="118"/>
          </reference>
          <reference field="2" count="1" selected="0">
            <x v="172"/>
          </reference>
          <reference field="3" count="1">
            <x v="259"/>
          </reference>
        </references>
      </pivotArea>
    </format>
    <format dxfId="1711">
      <pivotArea dataOnly="0" labelOnly="1" fieldPosition="0">
        <references count="3">
          <reference field="1" count="1" selected="0">
            <x v="119"/>
          </reference>
          <reference field="2" count="1" selected="0">
            <x v="173"/>
          </reference>
          <reference field="3" count="1">
            <x v="40"/>
          </reference>
        </references>
      </pivotArea>
    </format>
    <format dxfId="1710">
      <pivotArea dataOnly="0" labelOnly="1" fieldPosition="0">
        <references count="3">
          <reference field="1" count="1" selected="0">
            <x v="77"/>
          </reference>
          <reference field="2" count="1" selected="0">
            <x v="53"/>
          </reference>
          <reference field="3" count="4">
            <x v="8"/>
            <x v="127"/>
            <x v="348"/>
            <x v="349"/>
          </reference>
        </references>
      </pivotArea>
    </format>
    <format dxfId="1709">
      <pivotArea dataOnly="0" labelOnly="1" fieldPosition="0">
        <references count="3">
          <reference field="1" count="1" selected="0">
            <x v="77"/>
          </reference>
          <reference field="2" count="1" selected="0">
            <x v="54"/>
          </reference>
          <reference field="3" count="1">
            <x v="289"/>
          </reference>
        </references>
      </pivotArea>
    </format>
    <format dxfId="1708">
      <pivotArea dataOnly="0" labelOnly="1" fieldPosition="0">
        <references count="3">
          <reference field="1" count="1" selected="0">
            <x v="78"/>
          </reference>
          <reference field="2" count="1" selected="0">
            <x v="53"/>
          </reference>
          <reference field="3" count="3">
            <x v="140"/>
            <x v="205"/>
            <x v="352"/>
          </reference>
        </references>
      </pivotArea>
    </format>
    <format dxfId="1707">
      <pivotArea dataOnly="0" labelOnly="1" fieldPosition="0">
        <references count="3">
          <reference field="1" count="1" selected="0">
            <x v="79"/>
          </reference>
          <reference field="2" count="1" selected="0">
            <x v="53"/>
          </reference>
          <reference field="3" count="3">
            <x v="28"/>
            <x v="63"/>
            <x v="229"/>
          </reference>
        </references>
      </pivotArea>
    </format>
    <format dxfId="1706">
      <pivotArea dataOnly="0" labelOnly="1" fieldPosition="0">
        <references count="3">
          <reference field="1" count="1" selected="0">
            <x v="80"/>
          </reference>
          <reference field="2" count="1" selected="0">
            <x v="55"/>
          </reference>
          <reference field="3" count="4">
            <x v="354"/>
            <x v="355"/>
            <x v="356"/>
            <x v="357"/>
          </reference>
        </references>
      </pivotArea>
    </format>
    <format dxfId="1705">
      <pivotArea dataOnly="0" labelOnly="1" fieldPosition="0">
        <references count="3">
          <reference field="1" count="1" selected="0">
            <x v="81"/>
          </reference>
          <reference field="2" count="1" selected="0">
            <x v="55"/>
          </reference>
          <reference field="3" count="3">
            <x v="217"/>
            <x v="265"/>
            <x v="358"/>
          </reference>
        </references>
      </pivotArea>
    </format>
    <format dxfId="1704">
      <pivotArea dataOnly="0" labelOnly="1" fieldPosition="0">
        <references count="3">
          <reference field="1" count="1" selected="0">
            <x v="82"/>
          </reference>
          <reference field="2" count="1" selected="0">
            <x v="31"/>
          </reference>
          <reference field="3" count="12">
            <x v="10"/>
            <x v="11"/>
            <x v="30"/>
            <x v="126"/>
            <x v="127"/>
            <x v="130"/>
            <x v="225"/>
            <x v="274"/>
            <x v="291"/>
            <x v="362"/>
            <x v="363"/>
            <x v="364"/>
          </reference>
        </references>
      </pivotArea>
    </format>
    <format dxfId="1703">
      <pivotArea dataOnly="0" labelOnly="1" fieldPosition="0">
        <references count="3">
          <reference field="1" count="1" selected="0">
            <x v="83"/>
          </reference>
          <reference field="2" count="1" selected="0">
            <x v="56"/>
          </reference>
          <reference field="3" count="24">
            <x v="11"/>
            <x v="12"/>
            <x v="28"/>
            <x v="63"/>
            <x v="92"/>
            <x v="196"/>
            <x v="214"/>
            <x v="217"/>
            <x v="225"/>
            <x v="229"/>
            <x v="253"/>
            <x v="267"/>
            <x v="274"/>
            <x v="278"/>
            <x v="303"/>
            <x v="322"/>
            <x v="327"/>
            <x v="362"/>
            <x v="373"/>
            <x v="374"/>
            <x v="375"/>
            <x v="376"/>
            <x v="377"/>
            <x v="378"/>
          </reference>
        </references>
      </pivotArea>
    </format>
    <format dxfId="1702">
      <pivotArea dataOnly="0" labelOnly="1" fieldPosition="0">
        <references count="3">
          <reference field="1" count="1" selected="0">
            <x v="84"/>
          </reference>
          <reference field="2" count="1" selected="0">
            <x v="57"/>
          </reference>
          <reference field="3" count="11">
            <x v="40"/>
            <x v="105"/>
            <x v="108"/>
            <x v="150"/>
            <x v="154"/>
            <x v="156"/>
            <x v="182"/>
            <x v="216"/>
            <x v="294"/>
            <x v="379"/>
            <x v="380"/>
          </reference>
        </references>
      </pivotArea>
    </format>
    <format dxfId="1701">
      <pivotArea dataOnly="0" labelOnly="1" fieldPosition="0">
        <references count="3">
          <reference field="1" count="1" selected="0">
            <x v="84"/>
          </reference>
          <reference field="2" count="1" selected="0">
            <x v="58"/>
          </reference>
          <reference field="3" count="1">
            <x v="386"/>
          </reference>
        </references>
      </pivotArea>
    </format>
    <format dxfId="1700">
      <pivotArea dataOnly="0" labelOnly="1" fieldPosition="0">
        <references count="3">
          <reference field="1" count="1" selected="0">
            <x v="85"/>
          </reference>
          <reference field="2" count="1" selected="0">
            <x v="59"/>
          </reference>
          <reference field="3" count="10">
            <x v="63"/>
            <x v="130"/>
            <x v="161"/>
            <x v="164"/>
            <x v="223"/>
            <x v="277"/>
            <x v="284"/>
            <x v="329"/>
            <x v="387"/>
            <x v="388"/>
          </reference>
        </references>
      </pivotArea>
    </format>
    <format dxfId="1699">
      <pivotArea dataOnly="0" labelOnly="1" fieldPosition="0">
        <references count="3">
          <reference field="1" count="1" selected="0">
            <x v="85"/>
          </reference>
          <reference field="2" count="1" selected="0">
            <x v="60"/>
          </reference>
          <reference field="3" count="3">
            <x v="40"/>
            <x v="180"/>
            <x v="321"/>
          </reference>
        </references>
      </pivotArea>
    </format>
    <format dxfId="1698">
      <pivotArea dataOnly="0" labelOnly="1" fieldPosition="0">
        <references count="3">
          <reference field="1" count="1" selected="0">
            <x v="86"/>
          </reference>
          <reference field="2" count="1" selected="0">
            <x v="61"/>
          </reference>
          <reference field="3" count="30">
            <x v="22"/>
            <x v="30"/>
            <x v="40"/>
            <x v="93"/>
            <x v="97"/>
            <x v="113"/>
            <x v="149"/>
            <x v="167"/>
            <x v="170"/>
            <x v="181"/>
            <x v="197"/>
            <x v="202"/>
            <x v="214"/>
            <x v="242"/>
            <x v="258"/>
            <x v="259"/>
            <x v="261"/>
            <x v="272"/>
            <x v="281"/>
            <x v="287"/>
            <x v="315"/>
            <x v="322"/>
            <x v="354"/>
            <x v="393"/>
            <x v="394"/>
            <x v="395"/>
            <x v="396"/>
            <x v="397"/>
            <x v="398"/>
            <x v="399"/>
          </reference>
        </references>
      </pivotArea>
    </format>
    <format dxfId="1697">
      <pivotArea dataOnly="0" labelOnly="1" fieldPosition="0">
        <references count="3">
          <reference field="1" count="1" selected="0">
            <x v="87"/>
          </reference>
          <reference field="2" count="1" selected="0">
            <x v="59"/>
          </reference>
          <reference field="3" count="12">
            <x v="7"/>
            <x v="64"/>
            <x v="71"/>
            <x v="93"/>
            <x v="107"/>
            <x v="332"/>
            <x v="354"/>
            <x v="387"/>
            <x v="401"/>
            <x v="402"/>
            <x v="403"/>
            <x v="404"/>
          </reference>
        </references>
      </pivotArea>
    </format>
    <format dxfId="1696">
      <pivotArea dataOnly="0" labelOnly="1" fieldPosition="0">
        <references count="3">
          <reference field="1" count="1" selected="0">
            <x v="87"/>
          </reference>
          <reference field="2" count="1" selected="0">
            <x v="60"/>
          </reference>
          <reference field="3" count="6">
            <x v="40"/>
            <x v="169"/>
            <x v="268"/>
            <x v="299"/>
            <x v="405"/>
            <x v="406"/>
          </reference>
        </references>
      </pivotArea>
    </format>
    <format dxfId="1695">
      <pivotArea dataOnly="0" labelOnly="1" fieldPosition="0">
        <references count="3">
          <reference field="1" count="1" selected="0">
            <x v="88"/>
          </reference>
          <reference field="2" count="1" selected="0">
            <x v="62"/>
          </reference>
          <reference field="3" count="23">
            <x v="40"/>
            <x v="61"/>
            <x v="93"/>
            <x v="111"/>
            <x v="149"/>
            <x v="154"/>
            <x v="203"/>
            <x v="204"/>
            <x v="240"/>
            <x v="272"/>
            <x v="313"/>
            <x v="327"/>
            <x v="364"/>
            <x v="375"/>
            <x v="412"/>
            <x v="413"/>
            <x v="414"/>
            <x v="415"/>
            <x v="416"/>
            <x v="417"/>
            <x v="418"/>
            <x v="419"/>
            <x v="420"/>
          </reference>
        </references>
      </pivotArea>
    </format>
    <format dxfId="1694">
      <pivotArea dataOnly="0" labelOnly="1" fieldPosition="0">
        <references count="3">
          <reference field="1" count="1" selected="0">
            <x v="89"/>
          </reference>
          <reference field="2" count="1" selected="0">
            <x v="63"/>
          </reference>
          <reference field="3" count="26">
            <x v="7"/>
            <x v="40"/>
            <x v="71"/>
            <x v="90"/>
            <x v="93"/>
            <x v="99"/>
            <x v="139"/>
            <x v="156"/>
            <x v="181"/>
            <x v="183"/>
            <x v="195"/>
            <x v="203"/>
            <x v="204"/>
            <x v="267"/>
            <x v="270"/>
            <x v="277"/>
            <x v="278"/>
            <x v="294"/>
            <x v="355"/>
            <x v="380"/>
            <x v="425"/>
            <x v="426"/>
            <x v="427"/>
            <x v="428"/>
            <x v="429"/>
            <x v="430"/>
          </reference>
        </references>
      </pivotArea>
    </format>
    <format dxfId="1693">
      <pivotArea dataOnly="0" labelOnly="1" fieldPosition="0">
        <references count="3">
          <reference field="1" count="1" selected="0">
            <x v="90"/>
          </reference>
          <reference field="2" count="1" selected="0">
            <x v="63"/>
          </reference>
          <reference field="3" count="22">
            <x v="7"/>
            <x v="40"/>
            <x v="90"/>
            <x v="93"/>
            <x v="99"/>
            <x v="106"/>
            <x v="145"/>
            <x v="148"/>
            <x v="167"/>
            <x v="181"/>
            <x v="183"/>
            <x v="204"/>
            <x v="219"/>
            <x v="270"/>
            <x v="275"/>
            <x v="277"/>
            <x v="298"/>
            <x v="355"/>
            <x v="426"/>
            <x v="428"/>
            <x v="433"/>
            <x v="434"/>
          </reference>
        </references>
      </pivotArea>
    </format>
    <format dxfId="1692">
      <pivotArea dataOnly="0" labelOnly="1" fieldPosition="0">
        <references count="3">
          <reference field="1" count="1" selected="0">
            <x v="91"/>
          </reference>
          <reference field="2" count="1" selected="0">
            <x v="63"/>
          </reference>
          <reference field="3" count="26">
            <x v="7"/>
            <x v="40"/>
            <x v="52"/>
            <x v="71"/>
            <x v="90"/>
            <x v="93"/>
            <x v="110"/>
            <x v="140"/>
            <x v="141"/>
            <x v="181"/>
            <x v="183"/>
            <x v="199"/>
            <x v="278"/>
            <x v="285"/>
            <x v="319"/>
            <x v="380"/>
            <x v="425"/>
            <x v="426"/>
            <x v="435"/>
            <x v="436"/>
            <x v="437"/>
            <x v="438"/>
            <x v="439"/>
            <x v="440"/>
            <x v="441"/>
            <x v="442"/>
          </reference>
        </references>
      </pivotArea>
    </format>
    <format dxfId="1691">
      <pivotArea dataOnly="0" labelOnly="1" fieldPosition="0">
        <references count="3">
          <reference field="1" count="1" selected="0">
            <x v="92"/>
          </reference>
          <reference field="2" count="1" selected="0">
            <x v="64"/>
          </reference>
          <reference field="3" count="22">
            <x v="7"/>
            <x v="40"/>
            <x v="56"/>
            <x v="58"/>
            <x v="64"/>
            <x v="127"/>
            <x v="138"/>
            <x v="146"/>
            <x v="150"/>
            <x v="164"/>
            <x v="166"/>
            <x v="261"/>
            <x v="317"/>
            <x v="331"/>
            <x v="379"/>
            <x v="398"/>
            <x v="416"/>
            <x v="418"/>
            <x v="426"/>
            <x v="443"/>
            <x v="444"/>
            <x v="445"/>
          </reference>
        </references>
      </pivotArea>
    </format>
    <format dxfId="1690">
      <pivotArea dataOnly="0" labelOnly="1" fieldPosition="0">
        <references count="3">
          <reference field="1" count="1" selected="0">
            <x v="93"/>
          </reference>
          <reference field="2" count="1" selected="0">
            <x v="65"/>
          </reference>
          <reference field="3" count="2">
            <x v="202"/>
            <x v="294"/>
          </reference>
        </references>
      </pivotArea>
    </format>
    <format dxfId="1689">
      <pivotArea dataOnly="0" labelOnly="1" fieldPosition="0">
        <references count="3">
          <reference field="1" count="1" selected="0">
            <x v="94"/>
          </reference>
          <reference field="2" count="1" selected="0">
            <x v="54"/>
          </reference>
          <reference field="3" count="5">
            <x v="40"/>
            <x v="93"/>
            <x v="318"/>
            <x v="406"/>
            <x v="446"/>
          </reference>
        </references>
      </pivotArea>
    </format>
    <format dxfId="1688">
      <pivotArea dataOnly="0" labelOnly="1" fieldPosition="0">
        <references count="3">
          <reference field="1" count="1" selected="0">
            <x v="95"/>
          </reference>
          <reference field="2" count="1" selected="0">
            <x v="67"/>
          </reference>
          <reference field="3" count="3">
            <x v="93"/>
            <x v="294"/>
            <x v="310"/>
          </reference>
        </references>
      </pivotArea>
    </format>
    <format dxfId="1687">
      <pivotArea dataOnly="0" labelOnly="1" fieldPosition="0">
        <references count="3">
          <reference field="1" count="1" selected="0">
            <x v="96"/>
          </reference>
          <reference field="2" count="1" selected="0">
            <x v="54"/>
          </reference>
          <reference field="3" count="5">
            <x v="40"/>
            <x v="98"/>
            <x v="294"/>
            <x v="388"/>
            <x v="406"/>
          </reference>
        </references>
      </pivotArea>
    </format>
    <format dxfId="1686">
      <pivotArea dataOnly="0" labelOnly="1" fieldPosition="0">
        <references count="3">
          <reference field="1" count="1" selected="0">
            <x v="97"/>
          </reference>
          <reference field="2" count="1" selected="0">
            <x v="68"/>
          </reference>
          <reference field="3" count="2">
            <x v="294"/>
            <x v="447"/>
          </reference>
        </references>
      </pivotArea>
    </format>
    <format dxfId="1685">
      <pivotArea dataOnly="0" labelOnly="1" fieldPosition="0">
        <references count="3">
          <reference field="1" count="1" selected="0">
            <x v="98"/>
          </reference>
          <reference field="2" count="1" selected="0">
            <x v="54"/>
          </reference>
          <reference field="3" count="3">
            <x v="161"/>
            <x v="170"/>
            <x v="211"/>
          </reference>
        </references>
      </pivotArea>
    </format>
    <format dxfId="1684">
      <pivotArea dataOnly="0" labelOnly="1" fieldPosition="0">
        <references count="3">
          <reference field="1" count="1" selected="0">
            <x v="99"/>
          </reference>
          <reference field="2" count="1" selected="0">
            <x v="69"/>
          </reference>
          <reference field="3" count="1">
            <x v="448"/>
          </reference>
        </references>
      </pivotArea>
    </format>
    <format dxfId="1683">
      <pivotArea dataOnly="0" labelOnly="1" fieldPosition="0">
        <references count="3">
          <reference field="1" count="1" selected="0">
            <x v="100"/>
          </reference>
          <reference field="2" count="1" selected="0">
            <x v="70"/>
          </reference>
          <reference field="3" count="3">
            <x v="40"/>
            <x v="317"/>
            <x v="449"/>
          </reference>
        </references>
      </pivotArea>
    </format>
    <format dxfId="1682">
      <pivotArea dataOnly="0" labelOnly="1" fieldPosition="0">
        <references count="3">
          <reference field="1" count="1" selected="0">
            <x v="101"/>
          </reference>
          <reference field="2" count="1" selected="0">
            <x v="71"/>
          </reference>
          <reference field="3" count="1">
            <x v="40"/>
          </reference>
        </references>
      </pivotArea>
    </format>
    <format dxfId="1681">
      <pivotArea dataOnly="0" labelOnly="1" fieldPosition="0">
        <references count="3">
          <reference field="1" count="1" selected="0">
            <x v="102"/>
          </reference>
          <reference field="2" count="1" selected="0">
            <x v="69"/>
          </reference>
          <reference field="3" count="10">
            <x v="40"/>
            <x v="170"/>
            <x v="171"/>
            <x v="211"/>
            <x v="268"/>
            <x v="323"/>
            <x v="449"/>
            <x v="450"/>
            <x v="451"/>
            <x v="452"/>
          </reference>
        </references>
      </pivotArea>
    </format>
    <format dxfId="1680">
      <pivotArea dataOnly="0" labelOnly="1" fieldPosition="0">
        <references count="3">
          <reference field="1" count="1" selected="0">
            <x v="103"/>
          </reference>
          <reference field="2" count="1" selected="0">
            <x v="72"/>
          </reference>
          <reference field="3" count="2">
            <x v="339"/>
            <x v="406"/>
          </reference>
        </references>
      </pivotArea>
    </format>
    <format dxfId="1679">
      <pivotArea dataOnly="0" labelOnly="1" fieldPosition="0">
        <references count="3">
          <reference field="1" count="1" selected="0">
            <x v="104"/>
          </reference>
          <reference field="2" count="1" selected="0">
            <x v="69"/>
          </reference>
          <reference field="3" count="1">
            <x v="40"/>
          </reference>
        </references>
      </pivotArea>
    </format>
    <format dxfId="1678">
      <pivotArea dataOnly="0" labelOnly="1" fieldPosition="0">
        <references count="3">
          <reference field="1" count="1" selected="0">
            <x v="105"/>
          </reference>
          <reference field="2" count="1" selected="0">
            <x v="73"/>
          </reference>
          <reference field="3" count="1">
            <x v="453"/>
          </reference>
        </references>
      </pivotArea>
    </format>
    <format dxfId="1677">
      <pivotArea dataOnly="0" labelOnly="1" fieldPosition="0">
        <references count="3">
          <reference field="1" count="1" selected="0">
            <x v="105"/>
          </reference>
          <reference field="2" count="1" selected="0">
            <x v="49"/>
          </reference>
          <reference field="3" count="13">
            <x v="40"/>
            <x v="100"/>
            <x v="109"/>
            <x v="175"/>
            <x v="183"/>
            <x v="268"/>
            <x v="279"/>
            <x v="285"/>
            <x v="339"/>
            <x v="404"/>
            <x v="419"/>
            <x v="454"/>
            <x v="455"/>
          </reference>
        </references>
      </pivotArea>
    </format>
    <format dxfId="1676">
      <pivotArea dataOnly="0" labelOnly="1" fieldPosition="0">
        <references count="3">
          <reference field="1" count="1" selected="0">
            <x v="105"/>
          </reference>
          <reference field="2" count="1" selected="0">
            <x v="74"/>
          </reference>
          <reference field="3" count="14">
            <x v="89"/>
            <x v="107"/>
            <x v="261"/>
            <x v="278"/>
            <x v="281"/>
            <x v="286"/>
            <x v="318"/>
            <x v="334"/>
            <x v="364"/>
            <x v="395"/>
            <x v="444"/>
            <x v="456"/>
            <x v="457"/>
            <x v="458"/>
          </reference>
        </references>
      </pivotArea>
    </format>
    <format dxfId="1675">
      <pivotArea dataOnly="0" labelOnly="1" fieldPosition="0">
        <references count="3">
          <reference field="1" count="1" selected="0">
            <x v="105"/>
          </reference>
          <reference field="2" count="1" selected="0">
            <x v="6"/>
          </reference>
          <reference field="3" count="6">
            <x v="40"/>
            <x v="53"/>
            <x v="234"/>
            <x v="460"/>
            <x v="461"/>
            <x v="462"/>
          </reference>
        </references>
      </pivotArea>
    </format>
    <format dxfId="1674">
      <pivotArea dataOnly="0" labelOnly="1" fieldPosition="0">
        <references count="3">
          <reference field="1" count="1" selected="0">
            <x v="105"/>
          </reference>
          <reference field="2" count="1" selected="0">
            <x v="158"/>
          </reference>
          <reference field="3" count="1">
            <x v="40"/>
          </reference>
        </references>
      </pivotArea>
    </format>
    <format dxfId="1673">
      <pivotArea dataOnly="0" labelOnly="1" fieldPosition="0">
        <references count="3">
          <reference field="1" count="1" selected="0">
            <x v="105"/>
          </reference>
          <reference field="2" count="1" selected="0">
            <x v="75"/>
          </reference>
          <reference field="3" count="1">
            <x v="463"/>
          </reference>
        </references>
      </pivotArea>
    </format>
    <format dxfId="1672">
      <pivotArea dataOnly="0" labelOnly="1" fieldPosition="0">
        <references count="3">
          <reference field="1" count="1" selected="0">
            <x v="105"/>
          </reference>
          <reference field="2" count="1" selected="0">
            <x v="76"/>
          </reference>
          <reference field="3" count="8">
            <x v="56"/>
            <x v="129"/>
            <x v="223"/>
            <x v="327"/>
            <x v="329"/>
            <x v="386"/>
            <x v="401"/>
            <x v="469"/>
          </reference>
        </references>
      </pivotArea>
    </format>
    <format dxfId="1671">
      <pivotArea dataOnly="0" labelOnly="1" fieldPosition="0">
        <references count="3">
          <reference field="1" count="1" selected="0">
            <x v="105"/>
          </reference>
          <reference field="2" count="1" selected="0">
            <x v="77"/>
          </reference>
          <reference field="3" count="9">
            <x v="15"/>
            <x v="57"/>
            <x v="159"/>
            <x v="181"/>
            <x v="254"/>
            <x v="457"/>
            <x v="470"/>
            <x v="471"/>
            <x v="472"/>
          </reference>
        </references>
      </pivotArea>
    </format>
    <format dxfId="1670">
      <pivotArea dataOnly="0" labelOnly="1" fieldPosition="0">
        <references count="3">
          <reference field="1" count="1" selected="0">
            <x v="105"/>
          </reference>
          <reference field="2" count="1" selected="0">
            <x v="30"/>
          </reference>
          <reference field="3" count="7">
            <x v="7"/>
            <x v="27"/>
            <x v="64"/>
            <x v="66"/>
            <x v="126"/>
            <x v="426"/>
            <x v="470"/>
          </reference>
        </references>
      </pivotArea>
    </format>
    <format dxfId="1669">
      <pivotArea dataOnly="0" labelOnly="1" fieldPosition="0">
        <references count="3">
          <reference field="1" count="1" selected="0">
            <x v="105"/>
          </reference>
          <reference field="2" count="1" selected="0">
            <x v="78"/>
          </reference>
          <reference field="3" count="8">
            <x v="106"/>
            <x v="107"/>
            <x v="202"/>
            <x v="214"/>
            <x v="285"/>
            <x v="378"/>
            <x v="478"/>
            <x v="479"/>
          </reference>
        </references>
      </pivotArea>
    </format>
    <format dxfId="1668">
      <pivotArea dataOnly="0" labelOnly="1" fieldPosition="0">
        <references count="3">
          <reference field="1" count="1" selected="0">
            <x v="105"/>
          </reference>
          <reference field="2" count="1" selected="0">
            <x v="79"/>
          </reference>
          <reference field="3" count="23">
            <x v="2"/>
            <x v="11"/>
            <x v="22"/>
            <x v="58"/>
            <x v="97"/>
            <x v="138"/>
            <x v="143"/>
            <x v="145"/>
            <x v="195"/>
            <x v="196"/>
            <x v="229"/>
            <x v="232"/>
            <x v="235"/>
            <x v="270"/>
            <x v="274"/>
            <x v="289"/>
            <x v="436"/>
            <x v="443"/>
            <x v="472"/>
            <x v="480"/>
            <x v="481"/>
            <x v="482"/>
            <x v="483"/>
          </reference>
        </references>
      </pivotArea>
    </format>
    <format dxfId="1667">
      <pivotArea dataOnly="0" labelOnly="1" fieldPosition="0">
        <references count="3">
          <reference field="1" count="1" selected="0">
            <x v="105"/>
          </reference>
          <reference field="2" count="1" selected="0">
            <x v="80"/>
          </reference>
          <reference field="3" count="50">
            <x v="11"/>
            <x v="22"/>
            <x v="28"/>
            <x v="40"/>
            <x v="62"/>
            <x v="63"/>
            <x v="64"/>
            <x v="65"/>
            <x v="68"/>
            <x v="90"/>
            <x v="128"/>
            <x v="135"/>
            <x v="137"/>
            <x v="141"/>
            <x v="142"/>
            <x v="143"/>
            <x v="145"/>
            <x v="191"/>
            <x v="192"/>
            <x v="195"/>
            <x v="196"/>
            <x v="226"/>
            <x v="227"/>
            <x v="234"/>
            <x v="239"/>
            <x v="275"/>
            <x v="282"/>
            <x v="354"/>
            <x v="380"/>
            <x v="393"/>
            <x v="412"/>
            <x v="414"/>
            <x v="416"/>
            <x v="425"/>
            <x v="426"/>
            <x v="453"/>
            <x v="493"/>
            <x v="494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</reference>
        </references>
      </pivotArea>
    </format>
    <format dxfId="1666">
      <pivotArea dataOnly="0" labelOnly="1" fieldPosition="0">
        <references count="3">
          <reference field="1" count="1" selected="0">
            <x v="105"/>
          </reference>
          <reference field="2" count="1" selected="0">
            <x v="80"/>
          </reference>
          <reference field="3" count="50">
            <x v="15"/>
            <x v="52"/>
            <x v="93"/>
            <x v="99"/>
            <x v="108"/>
            <x v="109"/>
            <x v="112"/>
            <x v="147"/>
            <x v="157"/>
            <x v="160"/>
            <x v="161"/>
            <x v="163"/>
            <x v="182"/>
            <x v="202"/>
            <x v="211"/>
            <x v="213"/>
            <x v="216"/>
            <x v="230"/>
            <x v="255"/>
            <x v="263"/>
            <x v="264"/>
            <x v="265"/>
            <x v="271"/>
            <x v="277"/>
            <x v="280"/>
            <x v="295"/>
            <x v="313"/>
            <x v="322"/>
            <x v="324"/>
            <x v="331"/>
            <x v="337"/>
            <x v="376"/>
            <x v="378"/>
            <x v="396"/>
            <x v="429"/>
            <x v="439"/>
            <x v="442"/>
            <x v="458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1665">
      <pivotArea dataOnly="0" labelOnly="1" fieldPosition="0">
        <references count="3">
          <reference field="1" count="1" selected="0">
            <x v="105"/>
          </reference>
          <reference field="2" count="1" selected="0">
            <x v="80"/>
          </reference>
          <reference field="3" count="5">
            <x v="269"/>
            <x v="301"/>
            <x v="519"/>
            <x v="520"/>
            <x v="521"/>
          </reference>
        </references>
      </pivotArea>
    </format>
    <format dxfId="1664">
      <pivotArea dataOnly="0" labelOnly="1" fieldPosition="0">
        <references count="3">
          <reference field="1" count="1" selected="0">
            <x v="105"/>
          </reference>
          <reference field="2" count="1" selected="0">
            <x v="81"/>
          </reference>
          <reference field="3" count="8">
            <x v="40"/>
            <x v="109"/>
            <x v="161"/>
            <x v="175"/>
            <x v="313"/>
            <x v="445"/>
            <x v="521"/>
            <x v="523"/>
          </reference>
        </references>
      </pivotArea>
    </format>
    <format dxfId="1663">
      <pivotArea dataOnly="0" labelOnly="1" fieldPosition="0">
        <references count="3">
          <reference field="1" count="1" selected="0">
            <x v="105"/>
          </reference>
          <reference field="2" count="1" selected="0">
            <x v="82"/>
          </reference>
          <reference field="3" count="50">
            <x v="7"/>
            <x v="11"/>
            <x v="14"/>
            <x v="15"/>
            <x v="28"/>
            <x v="40"/>
            <x v="60"/>
            <x v="98"/>
            <x v="127"/>
            <x v="145"/>
            <x v="148"/>
            <x v="152"/>
            <x v="163"/>
            <x v="188"/>
            <x v="195"/>
            <x v="197"/>
            <x v="204"/>
            <x v="206"/>
            <x v="248"/>
            <x v="249"/>
            <x v="260"/>
            <x v="273"/>
            <x v="282"/>
            <x v="297"/>
            <x v="304"/>
            <x v="306"/>
            <x v="312"/>
            <x v="318"/>
            <x v="327"/>
            <x v="333"/>
            <x v="334"/>
            <x v="342"/>
            <x v="344"/>
            <x v="374"/>
            <x v="395"/>
            <x v="401"/>
            <x v="414"/>
            <x v="427"/>
            <x v="45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</reference>
        </references>
      </pivotArea>
    </format>
    <format dxfId="1662">
      <pivotArea dataOnly="0" labelOnly="1" fieldPosition="0">
        <references count="3">
          <reference field="1" count="1" selected="0">
            <x v="105"/>
          </reference>
          <reference field="2" count="1" selected="0">
            <x v="82"/>
          </reference>
          <reference field="3" count="3">
            <x v="292"/>
            <x v="446"/>
            <x v="539"/>
          </reference>
        </references>
      </pivotArea>
    </format>
    <format dxfId="1661">
      <pivotArea dataOnly="0" labelOnly="1" fieldPosition="0">
        <references count="3">
          <reference field="1" count="1" selected="0">
            <x v="105"/>
          </reference>
          <reference field="2" count="1" selected="0">
            <x v="83"/>
          </reference>
          <reference field="3" count="10">
            <x v="7"/>
            <x v="15"/>
            <x v="40"/>
            <x v="80"/>
            <x v="108"/>
            <x v="144"/>
            <x v="192"/>
            <x v="259"/>
            <x v="263"/>
            <x v="264"/>
          </reference>
        </references>
      </pivotArea>
    </format>
    <format dxfId="1660">
      <pivotArea dataOnly="0" labelOnly="1" fieldPosition="0">
        <references count="3">
          <reference field="1" count="1" selected="0">
            <x v="105"/>
          </reference>
          <reference field="2" count="1" selected="0">
            <x v="84"/>
          </reference>
          <reference field="3" count="1">
            <x v="406"/>
          </reference>
        </references>
      </pivotArea>
    </format>
    <format dxfId="1659">
      <pivotArea dataOnly="0" labelOnly="1" fieldPosition="0">
        <references count="3">
          <reference field="1" count="1" selected="0">
            <x v="105"/>
          </reference>
          <reference field="2" count="1" selected="0">
            <x v="85"/>
          </reference>
          <reference field="3" count="1">
            <x v="543"/>
          </reference>
        </references>
      </pivotArea>
    </format>
    <format dxfId="1658">
      <pivotArea dataOnly="0" labelOnly="1" fieldPosition="0">
        <references count="3">
          <reference field="1" count="1" selected="0">
            <x v="105"/>
          </reference>
          <reference field="2" count="1" selected="0">
            <x v="86"/>
          </reference>
          <reference field="3" count="1">
            <x v="65"/>
          </reference>
        </references>
      </pivotArea>
    </format>
    <format dxfId="1657">
      <pivotArea dataOnly="0" labelOnly="1" fieldPosition="0">
        <references count="3">
          <reference field="1" count="1" selected="0">
            <x v="105"/>
          </reference>
          <reference field="2" count="1" selected="0">
            <x v="87"/>
          </reference>
          <reference field="3" count="1">
            <x v="413"/>
          </reference>
        </references>
      </pivotArea>
    </format>
    <format dxfId="1656">
      <pivotArea dataOnly="0" labelOnly="1" fieldPosition="0">
        <references count="3">
          <reference field="1" count="1" selected="0">
            <x v="105"/>
          </reference>
          <reference field="2" count="1" selected="0">
            <x v="88"/>
          </reference>
          <reference field="3" count="28">
            <x v="8"/>
            <x v="28"/>
            <x v="93"/>
            <x v="197"/>
            <x v="211"/>
            <x v="219"/>
            <x v="247"/>
            <x v="308"/>
            <x v="327"/>
            <x v="352"/>
            <x v="378"/>
            <x v="394"/>
            <x v="428"/>
            <x v="457"/>
            <x v="458"/>
            <x v="461"/>
            <x v="469"/>
            <x v="472"/>
            <x v="547"/>
            <x v="548"/>
            <x v="549"/>
            <x v="550"/>
            <x v="551"/>
            <x v="552"/>
            <x v="553"/>
            <x v="554"/>
            <x v="555"/>
            <x v="556"/>
          </reference>
        </references>
      </pivotArea>
    </format>
    <format dxfId="1655">
      <pivotArea dataOnly="0" labelOnly="1" fieldPosition="0">
        <references count="3">
          <reference field="1" count="1" selected="0">
            <x v="105"/>
          </reference>
          <reference field="2" count="1" selected="0">
            <x v="89"/>
          </reference>
          <reference field="3" count="16">
            <x v="15"/>
            <x v="23"/>
            <x v="90"/>
            <x v="93"/>
            <x v="128"/>
            <x v="230"/>
            <x v="259"/>
            <x v="308"/>
            <x v="352"/>
            <x v="469"/>
            <x v="523"/>
            <x v="559"/>
            <x v="560"/>
            <x v="561"/>
            <x v="562"/>
            <x v="563"/>
          </reference>
        </references>
      </pivotArea>
    </format>
    <format dxfId="1654">
      <pivotArea dataOnly="0" labelOnly="1" fieldPosition="0">
        <references count="3">
          <reference field="1" count="1" selected="0">
            <x v="105"/>
          </reference>
          <reference field="2" count="1" selected="0">
            <x v="90"/>
          </reference>
          <reference field="3" count="3">
            <x v="40"/>
            <x v="164"/>
            <x v="564"/>
          </reference>
        </references>
      </pivotArea>
    </format>
    <format dxfId="1653">
      <pivotArea dataOnly="0" labelOnly="1" fieldPosition="0">
        <references count="3">
          <reference field="1" count="1" selected="0">
            <x v="105"/>
          </reference>
          <reference field="2" count="1" selected="0">
            <x v="91"/>
          </reference>
          <reference field="3" count="15">
            <x v="15"/>
            <x v="40"/>
            <x v="157"/>
            <x v="164"/>
            <x v="178"/>
            <x v="219"/>
            <x v="321"/>
            <x v="331"/>
            <x v="339"/>
            <x v="343"/>
            <x v="478"/>
            <x v="538"/>
            <x v="539"/>
            <x v="571"/>
            <x v="572"/>
          </reference>
        </references>
      </pivotArea>
    </format>
    <format dxfId="1652">
      <pivotArea dataOnly="0" labelOnly="1" fieldPosition="0">
        <references count="3">
          <reference field="1" count="1" selected="0">
            <x v="105"/>
          </reference>
          <reference field="2" count="1" selected="0">
            <x v="92"/>
          </reference>
          <reference field="3" count="4">
            <x v="163"/>
            <x v="560"/>
            <x v="571"/>
            <x v="573"/>
          </reference>
        </references>
      </pivotArea>
    </format>
    <format dxfId="1651">
      <pivotArea dataOnly="0" labelOnly="1" fieldPosition="0">
        <references count="3">
          <reference field="1" count="1" selected="0">
            <x v="105"/>
          </reference>
          <reference field="2" count="1" selected="0">
            <x v="93"/>
          </reference>
          <reference field="3" count="1">
            <x v="140"/>
          </reference>
        </references>
      </pivotArea>
    </format>
    <format dxfId="1650">
      <pivotArea dataOnly="0" labelOnly="1" fieldPosition="0">
        <references count="3">
          <reference field="1" count="1" selected="0">
            <x v="105"/>
          </reference>
          <reference field="2" count="1" selected="0">
            <x v="94"/>
          </reference>
          <reference field="3" count="11">
            <x v="22"/>
            <x v="127"/>
            <x v="134"/>
            <x v="197"/>
            <x v="214"/>
            <x v="260"/>
            <x v="264"/>
            <x v="352"/>
            <x v="398"/>
            <x v="534"/>
            <x v="574"/>
          </reference>
        </references>
      </pivotArea>
    </format>
    <format dxfId="1649">
      <pivotArea dataOnly="0" labelOnly="1" fieldPosition="0">
        <references count="3">
          <reference field="1" count="1" selected="0">
            <x v="105"/>
          </reference>
          <reference field="2" count="1" selected="0">
            <x v="95"/>
          </reference>
          <reference field="3" count="1">
            <x v="136"/>
          </reference>
        </references>
      </pivotArea>
    </format>
    <format dxfId="1648">
      <pivotArea dataOnly="0" labelOnly="1" fieldPosition="0">
        <references count="3">
          <reference field="1" count="1" selected="0">
            <x v="105"/>
          </reference>
          <reference field="2" count="1" selected="0">
            <x v="96"/>
          </reference>
          <reference field="3" count="1">
            <x v="498"/>
          </reference>
        </references>
      </pivotArea>
    </format>
    <format dxfId="1647">
      <pivotArea dataOnly="0" labelOnly="1" fieldPosition="0">
        <references count="3">
          <reference field="1" count="1" selected="0">
            <x v="105"/>
          </reference>
          <reference field="2" count="1" selected="0">
            <x v="97"/>
          </reference>
          <reference field="3" count="28">
            <x v="11"/>
            <x v="12"/>
            <x v="22"/>
            <x v="57"/>
            <x v="65"/>
            <x v="79"/>
            <x v="93"/>
            <x v="133"/>
            <x v="189"/>
            <x v="200"/>
            <x v="206"/>
            <x v="211"/>
            <x v="214"/>
            <x v="222"/>
            <x v="264"/>
            <x v="278"/>
            <x v="358"/>
            <x v="375"/>
            <x v="376"/>
            <x v="380"/>
            <x v="429"/>
            <x v="497"/>
            <x v="502"/>
            <x v="535"/>
            <x v="577"/>
            <x v="578"/>
            <x v="579"/>
            <x v="580"/>
          </reference>
        </references>
      </pivotArea>
    </format>
    <format dxfId="1646">
      <pivotArea dataOnly="0" labelOnly="1" fieldPosition="0">
        <references count="3">
          <reference field="1" count="1" selected="0">
            <x v="105"/>
          </reference>
          <reference field="2" count="1" selected="0">
            <x v="98"/>
          </reference>
          <reference field="3" count="2">
            <x v="145"/>
            <x v="513"/>
          </reference>
        </references>
      </pivotArea>
    </format>
    <format dxfId="1645">
      <pivotArea dataOnly="0" labelOnly="1" fieldPosition="0">
        <references count="3">
          <reference field="1" count="1" selected="0">
            <x v="105"/>
          </reference>
          <reference field="2" count="1" selected="0">
            <x v="99"/>
          </reference>
          <reference field="3" count="3">
            <x v="231"/>
            <x v="425"/>
            <x v="581"/>
          </reference>
        </references>
      </pivotArea>
    </format>
    <format dxfId="1644">
      <pivotArea dataOnly="0" labelOnly="1" fieldPosition="0">
        <references count="3">
          <reference field="1" count="1" selected="0">
            <x v="105"/>
          </reference>
          <reference field="2" count="1" selected="0">
            <x v="100"/>
          </reference>
          <reference field="3" count="47">
            <x v="11"/>
            <x v="28"/>
            <x v="40"/>
            <x v="65"/>
            <x v="108"/>
            <x v="128"/>
            <x v="141"/>
            <x v="149"/>
            <x v="155"/>
            <x v="156"/>
            <x v="157"/>
            <x v="160"/>
            <x v="192"/>
            <x v="194"/>
            <x v="204"/>
            <x v="207"/>
            <x v="211"/>
            <x v="218"/>
            <x v="226"/>
            <x v="236"/>
            <x v="239"/>
            <x v="270"/>
            <x v="281"/>
            <x v="286"/>
            <x v="312"/>
            <x v="327"/>
            <x v="358"/>
            <x v="364"/>
            <x v="374"/>
            <x v="387"/>
            <x v="472"/>
            <x v="499"/>
            <x v="502"/>
            <x v="523"/>
            <x v="564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</reference>
        </references>
      </pivotArea>
    </format>
    <format dxfId="1643">
      <pivotArea dataOnly="0" labelOnly="1" fieldPosition="0">
        <references count="3">
          <reference field="1" count="1" selected="0">
            <x v="105"/>
          </reference>
          <reference field="2" count="1" selected="0">
            <x v="21"/>
          </reference>
          <reference field="3" count="1">
            <x v="354"/>
          </reference>
        </references>
      </pivotArea>
    </format>
    <format dxfId="1642">
      <pivotArea dataOnly="0" labelOnly="1" fieldPosition="0">
        <references count="3">
          <reference field="1" count="1" selected="0">
            <x v="105"/>
          </reference>
          <reference field="2" count="1" selected="0">
            <x v="33"/>
          </reference>
          <reference field="3" count="9">
            <x v="57"/>
            <x v="131"/>
            <x v="226"/>
            <x v="362"/>
            <x v="499"/>
            <x v="529"/>
            <x v="534"/>
            <x v="600"/>
            <x v="601"/>
          </reference>
        </references>
      </pivotArea>
    </format>
    <format dxfId="1641">
      <pivotArea dataOnly="0" labelOnly="1" fieldPosition="0">
        <references count="3">
          <reference field="1" count="1" selected="0">
            <x v="105"/>
          </reference>
          <reference field="2" count="1" selected="0">
            <x v="101"/>
          </reference>
          <reference field="3" count="1">
            <x v="136"/>
          </reference>
        </references>
      </pivotArea>
    </format>
    <format dxfId="1640">
      <pivotArea dataOnly="0" labelOnly="1" fieldPosition="0">
        <references count="3">
          <reference field="1" count="1" selected="0">
            <x v="105"/>
          </reference>
          <reference field="2" count="1" selected="0">
            <x v="102"/>
          </reference>
          <reference field="3" count="2">
            <x v="128"/>
            <x v="205"/>
          </reference>
        </references>
      </pivotArea>
    </format>
    <format dxfId="1639">
      <pivotArea dataOnly="0" labelOnly="1" fieldPosition="0">
        <references count="3">
          <reference field="1" count="1" selected="0">
            <x v="105"/>
          </reference>
          <reference field="2" count="1" selected="0">
            <x v="42"/>
          </reference>
          <reference field="3" count="2">
            <x v="329"/>
            <x v="560"/>
          </reference>
        </references>
      </pivotArea>
    </format>
    <format dxfId="1638">
      <pivotArea dataOnly="0" labelOnly="1" fieldPosition="0">
        <references count="3">
          <reference field="1" count="1" selected="0">
            <x v="105"/>
          </reference>
          <reference field="2" count="1" selected="0">
            <x v="17"/>
          </reference>
          <reference field="3" count="2">
            <x v="8"/>
            <x v="204"/>
          </reference>
        </references>
      </pivotArea>
    </format>
    <format dxfId="1637">
      <pivotArea dataOnly="0" labelOnly="1" fieldPosition="0">
        <references count="3">
          <reference field="1" count="1" selected="0">
            <x v="105"/>
          </reference>
          <reference field="2" count="1" selected="0">
            <x v="103"/>
          </reference>
          <reference field="3" count="1">
            <x v="40"/>
          </reference>
        </references>
      </pivotArea>
    </format>
    <format dxfId="1636">
      <pivotArea dataOnly="0" labelOnly="1" fieldPosition="0">
        <references count="3">
          <reference field="1" count="1" selected="0">
            <x v="105"/>
          </reference>
          <reference field="2" count="1" selected="0">
            <x v="104"/>
          </reference>
          <reference field="3" count="1">
            <x v="147"/>
          </reference>
        </references>
      </pivotArea>
    </format>
    <format dxfId="1635">
      <pivotArea dataOnly="0" labelOnly="1" fieldPosition="0">
        <references count="3">
          <reference field="1" count="1" selected="0">
            <x v="105"/>
          </reference>
          <reference field="2" count="1" selected="0">
            <x v="105"/>
          </reference>
          <reference field="3" count="1">
            <x v="578"/>
          </reference>
        </references>
      </pivotArea>
    </format>
    <format dxfId="1634">
      <pivotArea dataOnly="0" labelOnly="1" fieldPosition="0">
        <references count="3">
          <reference field="1" count="1" selected="0">
            <x v="105"/>
          </reference>
          <reference field="2" count="1" selected="0">
            <x v="106"/>
          </reference>
          <reference field="3" count="5">
            <x v="304"/>
            <x v="309"/>
            <x v="378"/>
            <x v="419"/>
            <x v="515"/>
          </reference>
        </references>
      </pivotArea>
    </format>
    <format dxfId="1633">
      <pivotArea dataOnly="0" labelOnly="1" fieldPosition="0">
        <references count="3">
          <reference field="1" count="1" selected="0">
            <x v="105"/>
          </reference>
          <reference field="2" count="1" selected="0">
            <x v="107"/>
          </reference>
          <reference field="3" count="1">
            <x v="453"/>
          </reference>
        </references>
      </pivotArea>
    </format>
    <format dxfId="1632">
      <pivotArea dataOnly="0" labelOnly="1" fieldPosition="0">
        <references count="3">
          <reference field="1" count="1" selected="0">
            <x v="105"/>
          </reference>
          <reference field="2" count="1" selected="0">
            <x v="28"/>
          </reference>
          <reference field="3" count="3">
            <x v="7"/>
            <x v="329"/>
            <x v="352"/>
          </reference>
        </references>
      </pivotArea>
    </format>
    <format dxfId="1631">
      <pivotArea dataOnly="0" labelOnly="1" fieldPosition="0">
        <references count="3">
          <reference field="1" count="1" selected="0">
            <x v="105"/>
          </reference>
          <reference field="2" count="1" selected="0">
            <x v="108"/>
          </reference>
          <reference field="3" count="2">
            <x v="206"/>
            <x v="393"/>
          </reference>
        </references>
      </pivotArea>
    </format>
    <format dxfId="1630">
      <pivotArea dataOnly="0" labelOnly="1" fieldPosition="0">
        <references count="3">
          <reference field="1" count="1" selected="0">
            <x v="105"/>
          </reference>
          <reference field="2" count="1" selected="0">
            <x v="109"/>
          </reference>
          <reference field="3" count="1">
            <x v="304"/>
          </reference>
        </references>
      </pivotArea>
    </format>
    <format dxfId="1629">
      <pivotArea dataOnly="0" labelOnly="1" fieldPosition="0">
        <references count="3">
          <reference field="1" count="1" selected="0">
            <x v="105"/>
          </reference>
          <reference field="2" count="1" selected="0">
            <x v="110"/>
          </reference>
          <reference field="3" count="4">
            <x v="107"/>
            <x v="248"/>
            <x v="322"/>
            <x v="334"/>
          </reference>
        </references>
      </pivotArea>
    </format>
    <format dxfId="1628">
      <pivotArea dataOnly="0" labelOnly="1" fieldPosition="0">
        <references count="3">
          <reference field="1" count="1" selected="0">
            <x v="105"/>
          </reference>
          <reference field="2" count="1" selected="0">
            <x v="46"/>
          </reference>
          <reference field="3" count="2">
            <x v="179"/>
            <x v="328"/>
          </reference>
        </references>
      </pivotArea>
    </format>
    <format dxfId="1627">
      <pivotArea dataOnly="0" labelOnly="1" fieldPosition="0">
        <references count="3">
          <reference field="1" count="1" selected="0">
            <x v="105"/>
          </reference>
          <reference field="2" count="1" selected="0">
            <x v="111"/>
          </reference>
          <reference field="3" count="4">
            <x v="170"/>
            <x v="291"/>
            <x v="406"/>
            <x v="440"/>
          </reference>
        </references>
      </pivotArea>
    </format>
    <format dxfId="1626">
      <pivotArea dataOnly="0" labelOnly="1" fieldPosition="0">
        <references count="3">
          <reference field="1" count="1" selected="0">
            <x v="105"/>
          </reference>
          <reference field="2" count="1" selected="0">
            <x v="112"/>
          </reference>
          <reference field="3" count="50">
            <x v="2"/>
            <x v="11"/>
            <x v="14"/>
            <x v="27"/>
            <x v="40"/>
            <x v="51"/>
            <x v="57"/>
            <x v="64"/>
            <x v="90"/>
            <x v="107"/>
            <x v="108"/>
            <x v="138"/>
            <x v="145"/>
            <x v="150"/>
            <x v="155"/>
            <x v="158"/>
            <x v="164"/>
            <x v="188"/>
            <x v="189"/>
            <x v="202"/>
            <x v="226"/>
            <x v="228"/>
            <x v="229"/>
            <x v="240"/>
            <x v="244"/>
            <x v="261"/>
            <x v="265"/>
            <x v="281"/>
            <x v="282"/>
            <x v="313"/>
            <x v="333"/>
            <x v="403"/>
            <x v="404"/>
            <x v="415"/>
            <x v="418"/>
            <x v="440"/>
            <x v="471"/>
            <x v="483"/>
            <x v="523"/>
            <x v="551"/>
            <x v="581"/>
            <x v="585"/>
            <x v="608"/>
            <x v="609"/>
            <x v="610"/>
            <x v="611"/>
            <x v="612"/>
            <x v="613"/>
            <x v="614"/>
            <x v="615"/>
          </reference>
        </references>
      </pivotArea>
    </format>
    <format dxfId="1625">
      <pivotArea dataOnly="0" labelOnly="1" fieldPosition="0">
        <references count="3">
          <reference field="1" count="1" selected="0">
            <x v="105"/>
          </reference>
          <reference field="2" count="1" selected="0">
            <x v="112"/>
          </reference>
          <reference field="3" count="10">
            <x v="173"/>
            <x v="184"/>
            <x v="292"/>
            <x v="337"/>
            <x v="344"/>
            <x v="518"/>
            <x v="573"/>
            <x v="616"/>
            <x v="617"/>
            <x v="618"/>
          </reference>
        </references>
      </pivotArea>
    </format>
    <format dxfId="1624">
      <pivotArea dataOnly="0" labelOnly="1" fieldPosition="0">
        <references count="3">
          <reference field="1" count="1" selected="0">
            <x v="105"/>
          </reference>
          <reference field="2" count="1" selected="0">
            <x v="0"/>
          </reference>
          <reference field="3" count="12">
            <x v="10"/>
            <x v="27"/>
            <x v="28"/>
            <x v="57"/>
            <x v="63"/>
            <x v="282"/>
            <x v="362"/>
            <x v="394"/>
            <x v="412"/>
            <x v="414"/>
            <x v="530"/>
            <x v="624"/>
          </reference>
        </references>
      </pivotArea>
    </format>
    <format dxfId="1623">
      <pivotArea dataOnly="0" labelOnly="1" fieldPosition="0">
        <references count="3">
          <reference field="1" count="1" selected="0">
            <x v="105"/>
          </reference>
          <reference field="2" count="1" selected="0">
            <x v="113"/>
          </reference>
          <reference field="3" count="15">
            <x v="8"/>
            <x v="22"/>
            <x v="28"/>
            <x v="40"/>
            <x v="56"/>
            <x v="59"/>
            <x v="146"/>
            <x v="185"/>
            <x v="239"/>
            <x v="260"/>
            <x v="349"/>
            <x v="380"/>
            <x v="529"/>
            <x v="534"/>
            <x v="611"/>
          </reference>
        </references>
      </pivotArea>
    </format>
    <format dxfId="1622">
      <pivotArea dataOnly="0" labelOnly="1" fieldPosition="0">
        <references count="3">
          <reference field="1" count="1" selected="0">
            <x v="105"/>
          </reference>
          <reference field="2" count="1" selected="0">
            <x v="114"/>
          </reference>
          <reference field="3" count="1">
            <x v="227"/>
          </reference>
        </references>
      </pivotArea>
    </format>
    <format dxfId="1621">
      <pivotArea dataOnly="0" labelOnly="1" fieldPosition="0">
        <references count="3">
          <reference field="1" count="1" selected="0">
            <x v="105"/>
          </reference>
          <reference field="2" count="1" selected="0">
            <x v="115"/>
          </reference>
          <reference field="3" count="30">
            <x v="11"/>
            <x v="15"/>
            <x v="23"/>
            <x v="92"/>
            <x v="93"/>
            <x v="128"/>
            <x v="147"/>
            <x v="160"/>
            <x v="247"/>
            <x v="259"/>
            <x v="287"/>
            <x v="339"/>
            <x v="414"/>
            <x v="428"/>
            <x v="454"/>
            <x v="457"/>
            <x v="458"/>
            <x v="461"/>
            <x v="469"/>
            <x v="472"/>
            <x v="482"/>
            <x v="497"/>
            <x v="515"/>
            <x v="538"/>
            <x v="551"/>
            <x v="562"/>
            <x v="580"/>
            <x v="626"/>
            <x v="627"/>
            <x v="628"/>
          </reference>
        </references>
      </pivotArea>
    </format>
    <format dxfId="1620">
      <pivotArea dataOnly="0" labelOnly="1" fieldPosition="0">
        <references count="3">
          <reference field="1" count="1" selected="0">
            <x v="105"/>
          </reference>
          <reference field="2" count="1" selected="0">
            <x v="116"/>
          </reference>
          <reference field="3" count="25">
            <x v="10"/>
            <x v="15"/>
            <x v="40"/>
            <x v="93"/>
            <x v="133"/>
            <x v="145"/>
            <x v="146"/>
            <x v="160"/>
            <x v="246"/>
            <x v="287"/>
            <x v="294"/>
            <x v="300"/>
            <x v="339"/>
            <x v="352"/>
            <x v="395"/>
            <x v="428"/>
            <x v="457"/>
            <x v="504"/>
            <x v="562"/>
            <x v="563"/>
            <x v="579"/>
            <x v="589"/>
            <x v="627"/>
            <x v="628"/>
            <x v="629"/>
          </reference>
        </references>
      </pivotArea>
    </format>
    <format dxfId="1619">
      <pivotArea dataOnly="0" labelOnly="1" fieldPosition="0">
        <references count="3">
          <reference field="1" count="1" selected="0">
            <x v="105"/>
          </reference>
          <reference field="2" count="1" selected="0">
            <x v="117"/>
          </reference>
          <reference field="3" count="30">
            <x v="15"/>
            <x v="40"/>
            <x v="93"/>
            <x v="128"/>
            <x v="143"/>
            <x v="146"/>
            <x v="157"/>
            <x v="160"/>
            <x v="164"/>
            <x v="166"/>
            <x v="234"/>
            <x v="268"/>
            <x v="270"/>
            <x v="308"/>
            <x v="327"/>
            <x v="337"/>
            <x v="414"/>
            <x v="462"/>
            <x v="469"/>
            <x v="472"/>
            <x v="482"/>
            <x v="538"/>
            <x v="562"/>
            <x v="579"/>
            <x v="593"/>
            <x v="628"/>
            <x v="629"/>
            <x v="631"/>
            <x v="632"/>
            <x v="633"/>
          </reference>
        </references>
      </pivotArea>
    </format>
    <format dxfId="1618">
      <pivotArea dataOnly="0" labelOnly="1" fieldPosition="0">
        <references count="3">
          <reference field="1" count="1" selected="0">
            <x v="105"/>
          </reference>
          <reference field="2" count="1" selected="0">
            <x v="118"/>
          </reference>
          <reference field="3" count="3">
            <x v="134"/>
            <x v="215"/>
            <x v="585"/>
          </reference>
        </references>
      </pivotArea>
    </format>
    <format dxfId="1617">
      <pivotArea dataOnly="0" labelOnly="1" fieldPosition="0">
        <references count="3">
          <reference field="1" count="1" selected="0">
            <x v="105"/>
          </reference>
          <reference field="2" count="1" selected="0">
            <x v="41"/>
          </reference>
          <reference field="3" count="25">
            <x v="98"/>
            <x v="106"/>
            <x v="135"/>
            <x v="142"/>
            <x v="185"/>
            <x v="197"/>
            <x v="200"/>
            <x v="209"/>
            <x v="264"/>
            <x v="319"/>
            <x v="329"/>
            <x v="380"/>
            <x v="394"/>
            <x v="480"/>
            <x v="483"/>
            <x v="508"/>
            <x v="533"/>
            <x v="536"/>
            <x v="561"/>
            <x v="574"/>
            <x v="635"/>
            <x v="636"/>
            <x v="637"/>
            <x v="638"/>
            <x v="639"/>
          </reference>
        </references>
      </pivotArea>
    </format>
    <format dxfId="1616">
      <pivotArea dataOnly="0" labelOnly="1" fieldPosition="0">
        <references count="3">
          <reference field="1" count="1" selected="0">
            <x v="105"/>
          </reference>
          <reference field="2" count="1" selected="0">
            <x v="119"/>
          </reference>
          <reference field="3" count="2">
            <x v="159"/>
            <x v="250"/>
          </reference>
        </references>
      </pivotArea>
    </format>
    <format dxfId="1615">
      <pivotArea dataOnly="0" labelOnly="1" fieldPosition="0">
        <references count="3">
          <reference field="1" count="1" selected="0">
            <x v="105"/>
          </reference>
          <reference field="2" count="1" selected="0">
            <x v="120"/>
          </reference>
          <reference field="3" count="1">
            <x v="463"/>
          </reference>
        </references>
      </pivotArea>
    </format>
    <format dxfId="1614">
      <pivotArea dataOnly="0" labelOnly="1" fieldPosition="0">
        <references count="3">
          <reference field="1" count="1" selected="0">
            <x v="105"/>
          </reference>
          <reference field="2" count="1" selected="0">
            <x v="121"/>
          </reference>
          <reference field="3" count="12">
            <x v="29"/>
            <x v="61"/>
            <x v="70"/>
            <x v="125"/>
            <x v="149"/>
            <x v="150"/>
            <x v="229"/>
            <x v="289"/>
            <x v="471"/>
            <x v="571"/>
            <x v="609"/>
            <x v="642"/>
          </reference>
        </references>
      </pivotArea>
    </format>
    <format dxfId="1613">
      <pivotArea dataOnly="0" labelOnly="1" fieldPosition="0">
        <references count="3">
          <reference field="1" count="1" selected="0">
            <x v="105"/>
          </reference>
          <reference field="2" count="1" selected="0">
            <x v="122"/>
          </reference>
          <reference field="3" count="11">
            <x v="40"/>
            <x v="107"/>
            <x v="112"/>
            <x v="162"/>
            <x v="276"/>
            <x v="288"/>
            <x v="334"/>
            <x v="458"/>
            <x v="564"/>
            <x v="643"/>
            <x v="644"/>
          </reference>
        </references>
      </pivotArea>
    </format>
    <format dxfId="1612">
      <pivotArea dataOnly="0" labelOnly="1" fieldPosition="0">
        <references count="3">
          <reference field="1" count="1" selected="0">
            <x v="105"/>
          </reference>
          <reference field="2" count="1" selected="0">
            <x v="123"/>
          </reference>
          <reference field="3" count="10">
            <x v="40"/>
            <x v="101"/>
            <x v="300"/>
            <x v="447"/>
            <x v="516"/>
            <x v="538"/>
            <x v="539"/>
            <x v="618"/>
            <x v="645"/>
            <x v="646"/>
          </reference>
        </references>
      </pivotArea>
    </format>
    <format dxfId="1611">
      <pivotArea dataOnly="0" labelOnly="1" fieldPosition="0">
        <references count="3">
          <reference field="1" count="1" selected="0">
            <x v="105"/>
          </reference>
          <reference field="2" count="1" selected="0">
            <x v="38"/>
          </reference>
          <reference field="3" count="2">
            <x v="7"/>
            <x v="631"/>
          </reference>
        </references>
      </pivotArea>
    </format>
    <format dxfId="1610">
      <pivotArea dataOnly="0" labelOnly="1" fieldPosition="0">
        <references count="3">
          <reference field="1" count="1" selected="0">
            <x v="105"/>
          </reference>
          <reference field="2" count="1" selected="0">
            <x v="124"/>
          </reference>
          <reference field="3" count="1">
            <x v="578"/>
          </reference>
        </references>
      </pivotArea>
    </format>
    <format dxfId="1609">
      <pivotArea dataOnly="0" labelOnly="1" fieldPosition="0">
        <references count="3">
          <reference field="1" count="1" selected="0">
            <x v="105"/>
          </reference>
          <reference field="2" count="1" selected="0">
            <x v="31"/>
          </reference>
          <reference field="3" count="3">
            <x v="264"/>
            <x v="274"/>
            <x v="505"/>
          </reference>
        </references>
      </pivotArea>
    </format>
    <format dxfId="1608">
      <pivotArea dataOnly="0" labelOnly="1" fieldPosition="0">
        <references count="3">
          <reference field="1" count="1" selected="0">
            <x v="105"/>
          </reference>
          <reference field="2" count="1" selected="0">
            <x v="47"/>
          </reference>
          <reference field="3" count="3">
            <x v="40"/>
            <x v="179"/>
            <x v="328"/>
          </reference>
        </references>
      </pivotArea>
    </format>
    <format dxfId="1607">
      <pivotArea dataOnly="0" labelOnly="1" fieldPosition="0">
        <references count="3">
          <reference field="1" count="1" selected="0">
            <x v="105"/>
          </reference>
          <reference field="2" count="1" selected="0">
            <x v="125"/>
          </reference>
          <reference field="3" count="3">
            <x v="156"/>
            <x v="264"/>
            <x v="649"/>
          </reference>
        </references>
      </pivotArea>
    </format>
    <format dxfId="1606">
      <pivotArea dataOnly="0" labelOnly="1" fieldPosition="0">
        <references count="3">
          <reference field="1" count="1" selected="0">
            <x v="105"/>
          </reference>
          <reference field="2" count="1" selected="0">
            <x v="126"/>
          </reference>
          <reference field="3" count="23">
            <x v="40"/>
            <x v="71"/>
            <x v="83"/>
            <x v="93"/>
            <x v="98"/>
            <x v="105"/>
            <x v="155"/>
            <x v="175"/>
            <x v="211"/>
            <x v="222"/>
            <x v="250"/>
            <x v="290"/>
            <x v="317"/>
            <x v="328"/>
            <x v="342"/>
            <x v="377"/>
            <x v="396"/>
            <x v="564"/>
            <x v="614"/>
            <x v="650"/>
            <x v="651"/>
            <x v="652"/>
            <x v="653"/>
          </reference>
        </references>
      </pivotArea>
    </format>
    <format dxfId="1605">
      <pivotArea dataOnly="0" labelOnly="1" fieldPosition="0">
        <references count="3">
          <reference field="1" count="1" selected="0">
            <x v="105"/>
          </reference>
          <reference field="2" count="1" selected="0">
            <x v="32"/>
          </reference>
          <reference field="3" count="4">
            <x v="60"/>
            <x v="90"/>
            <x v="195"/>
            <x v="497"/>
          </reference>
        </references>
      </pivotArea>
    </format>
    <format dxfId="1604">
      <pivotArea dataOnly="0" labelOnly="1" fieldPosition="0">
        <references count="3">
          <reference field="1" count="1" selected="0">
            <x v="105"/>
          </reference>
          <reference field="2" count="1" selected="0">
            <x v="127"/>
          </reference>
          <reference field="3" count="2">
            <x v="397"/>
            <x v="654"/>
          </reference>
        </references>
      </pivotArea>
    </format>
    <format dxfId="1603">
      <pivotArea dataOnly="0" labelOnly="1" fieldPosition="0">
        <references count="3">
          <reference field="1" count="1" selected="0">
            <x v="105"/>
          </reference>
          <reference field="2" count="1" selected="0">
            <x v="128"/>
          </reference>
          <reference field="3" count="2">
            <x v="63"/>
            <x v="632"/>
          </reference>
        </references>
      </pivotArea>
    </format>
    <format dxfId="1602">
      <pivotArea dataOnly="0" labelOnly="1" fieldPosition="0">
        <references count="3">
          <reference field="1" count="1" selected="0">
            <x v="105"/>
          </reference>
          <reference field="2" count="1" selected="0">
            <x v="129"/>
          </reference>
          <reference field="3" count="1">
            <x v="241"/>
          </reference>
        </references>
      </pivotArea>
    </format>
    <format dxfId="1601">
      <pivotArea dataOnly="0" labelOnly="1" fieldPosition="0">
        <references count="3">
          <reference field="1" count="1" selected="0">
            <x v="105"/>
          </reference>
          <reference field="2" count="1" selected="0">
            <x v="130"/>
          </reference>
          <reference field="3" count="32">
            <x v="9"/>
            <x v="10"/>
            <x v="15"/>
            <x v="40"/>
            <x v="128"/>
            <x v="143"/>
            <x v="148"/>
            <x v="153"/>
            <x v="157"/>
            <x v="160"/>
            <x v="162"/>
            <x v="164"/>
            <x v="193"/>
            <x v="217"/>
            <x v="321"/>
            <x v="327"/>
            <x v="437"/>
            <x v="454"/>
            <x v="457"/>
            <x v="458"/>
            <x v="469"/>
            <x v="472"/>
            <x v="494"/>
            <x v="506"/>
            <x v="549"/>
            <x v="555"/>
            <x v="559"/>
            <x v="562"/>
            <x v="628"/>
            <x v="633"/>
            <x v="635"/>
            <x v="637"/>
          </reference>
        </references>
      </pivotArea>
    </format>
    <format dxfId="1600">
      <pivotArea dataOnly="0" labelOnly="1" fieldPosition="0">
        <references count="3">
          <reference field="1" count="1" selected="0">
            <x v="105"/>
          </reference>
          <reference field="2" count="1" selected="0">
            <x v="131"/>
          </reference>
          <reference field="3" count="28">
            <x v="8"/>
            <x v="10"/>
            <x v="40"/>
            <x v="57"/>
            <x v="70"/>
            <x v="83"/>
            <x v="111"/>
            <x v="154"/>
            <x v="218"/>
            <x v="232"/>
            <x v="244"/>
            <x v="283"/>
            <x v="313"/>
            <x v="318"/>
            <x v="355"/>
            <x v="374"/>
            <x v="380"/>
            <x v="415"/>
            <x v="441"/>
            <x v="454"/>
            <x v="548"/>
            <x v="586"/>
            <x v="624"/>
            <x v="629"/>
            <x v="657"/>
            <x v="658"/>
            <x v="659"/>
            <x v="660"/>
          </reference>
        </references>
      </pivotArea>
    </format>
    <format dxfId="1599">
      <pivotArea dataOnly="0" labelOnly="1" fieldPosition="0">
        <references count="3">
          <reference field="1" count="1" selected="0">
            <x v="105"/>
          </reference>
          <reference field="2" count="1" selected="0">
            <x v="132"/>
          </reference>
          <reference field="3" count="9">
            <x v="2"/>
            <x v="132"/>
            <x v="143"/>
            <x v="162"/>
            <x v="205"/>
            <x v="313"/>
            <x v="436"/>
            <x v="661"/>
            <x v="662"/>
          </reference>
        </references>
      </pivotArea>
    </format>
    <format dxfId="1598">
      <pivotArea dataOnly="0" labelOnly="1" fieldPosition="0">
        <references count="3">
          <reference field="1" count="1" selected="0">
            <x v="105"/>
          </reference>
          <reference field="2" count="1" selected="0">
            <x v="133"/>
          </reference>
          <reference field="3" count="50">
            <x v="8"/>
            <x v="11"/>
            <x v="59"/>
            <x v="92"/>
            <x v="127"/>
            <x v="128"/>
            <x v="130"/>
            <x v="134"/>
            <x v="149"/>
            <x v="150"/>
            <x v="155"/>
            <x v="157"/>
            <x v="158"/>
            <x v="190"/>
            <x v="191"/>
            <x v="195"/>
            <x v="205"/>
            <x v="211"/>
            <x v="216"/>
            <x v="226"/>
            <x v="227"/>
            <x v="238"/>
            <x v="242"/>
            <x v="244"/>
            <x v="308"/>
            <x v="343"/>
            <x v="362"/>
            <x v="375"/>
            <x v="377"/>
            <x v="398"/>
            <x v="416"/>
            <x v="438"/>
            <x v="444"/>
            <x v="463"/>
            <x v="505"/>
            <x v="506"/>
            <x v="529"/>
            <x v="559"/>
            <x v="578"/>
            <x v="585"/>
            <x v="587"/>
            <x v="613"/>
            <x v="643"/>
            <x v="650"/>
            <x v="657"/>
            <x v="661"/>
            <x v="662"/>
            <x v="663"/>
            <x v="664"/>
            <x v="665"/>
          </reference>
        </references>
      </pivotArea>
    </format>
    <format dxfId="1597">
      <pivotArea dataOnly="0" labelOnly="1" fieldPosition="0">
        <references count="3">
          <reference field="1" count="1" selected="0">
            <x v="105"/>
          </reference>
          <reference field="2" count="1" selected="0">
            <x v="133"/>
          </reference>
          <reference field="3" count="5">
            <x v="106"/>
            <x v="107"/>
            <x v="511"/>
            <x v="580"/>
            <x v="616"/>
          </reference>
        </references>
      </pivotArea>
    </format>
    <format dxfId="1596">
      <pivotArea dataOnly="0" labelOnly="1" fieldPosition="0">
        <references count="3">
          <reference field="1" count="1" selected="0">
            <x v="105"/>
          </reference>
          <reference field="2" count="1" selected="0">
            <x v="134"/>
          </reference>
          <reference field="3" count="1">
            <x v="578"/>
          </reference>
        </references>
      </pivotArea>
    </format>
    <format dxfId="1595">
      <pivotArea dataOnly="0" labelOnly="1" fieldPosition="0">
        <references count="3">
          <reference field="1" count="1" selected="0">
            <x v="105"/>
          </reference>
          <reference field="2" count="1" selected="0">
            <x v="135"/>
          </reference>
          <reference field="3" count="22">
            <x v="97"/>
            <x v="129"/>
            <x v="134"/>
            <x v="142"/>
            <x v="149"/>
            <x v="157"/>
            <x v="211"/>
            <x v="280"/>
            <x v="286"/>
            <x v="304"/>
            <x v="354"/>
            <x v="380"/>
            <x v="437"/>
            <x v="443"/>
            <x v="462"/>
            <x v="480"/>
            <x v="497"/>
            <x v="534"/>
            <x v="613"/>
            <x v="666"/>
            <x v="667"/>
            <x v="668"/>
          </reference>
        </references>
      </pivotArea>
    </format>
    <format dxfId="1594">
      <pivotArea dataOnly="0" labelOnly="1" fieldPosition="0">
        <references count="3">
          <reference field="1" count="1" selected="0">
            <x v="105"/>
          </reference>
          <reference field="2" count="1" selected="0">
            <x v="50"/>
          </reference>
          <reference field="3" count="10">
            <x v="12"/>
            <x v="146"/>
            <x v="161"/>
            <x v="250"/>
            <x v="267"/>
            <x v="331"/>
            <x v="375"/>
            <x v="427"/>
            <x v="564"/>
            <x v="580"/>
          </reference>
        </references>
      </pivotArea>
    </format>
    <format dxfId="1593">
      <pivotArea dataOnly="0" labelOnly="1" fieldPosition="0">
        <references count="3">
          <reference field="1" count="1" selected="0">
            <x v="105"/>
          </reference>
          <reference field="2" count="1" selected="0">
            <x v="136"/>
          </reference>
          <reference field="3" count="1">
            <x v="578"/>
          </reference>
        </references>
      </pivotArea>
    </format>
    <format dxfId="1592">
      <pivotArea dataOnly="0" labelOnly="1" fieldPosition="0">
        <references count="3">
          <reference field="1" count="1" selected="0">
            <x v="105"/>
          </reference>
          <reference field="2" count="1" selected="0">
            <x v="137"/>
          </reference>
          <reference field="3" count="4">
            <x v="148"/>
            <x v="199"/>
            <x v="226"/>
            <x v="669"/>
          </reference>
        </references>
      </pivotArea>
    </format>
    <format dxfId="1591">
      <pivotArea dataOnly="0" labelOnly="1" fieldPosition="0">
        <references count="3">
          <reference field="1" count="1" selected="0">
            <x v="105"/>
          </reference>
          <reference field="2" count="1" selected="0">
            <x v="138"/>
          </reference>
          <reference field="3" count="2">
            <x v="137"/>
            <x v="633"/>
          </reference>
        </references>
      </pivotArea>
    </format>
    <format dxfId="1590">
      <pivotArea dataOnly="0" labelOnly="1" fieldPosition="0">
        <references count="3">
          <reference field="1" count="1" selected="0">
            <x v="105"/>
          </reference>
          <reference field="2" count="1" selected="0">
            <x v="43"/>
          </reference>
          <reference field="3" count="3">
            <x v="63"/>
            <x v="670"/>
            <x v="671"/>
          </reference>
        </references>
      </pivotArea>
    </format>
    <format dxfId="1589">
      <pivotArea dataOnly="0" labelOnly="1" fieldPosition="0">
        <references count="3">
          <reference field="1" count="1" selected="0">
            <x v="105"/>
          </reference>
          <reference field="2" count="1" selected="0">
            <x v="26"/>
          </reference>
          <reference field="3" count="2">
            <x v="132"/>
            <x v="355"/>
          </reference>
        </references>
      </pivotArea>
    </format>
    <format dxfId="1588">
      <pivotArea dataOnly="0" labelOnly="1" fieldPosition="0">
        <references count="3">
          <reference field="1" count="1" selected="0">
            <x v="105"/>
          </reference>
          <reference field="2" count="1" selected="0">
            <x v="5"/>
          </reference>
          <reference field="3" count="3">
            <x v="40"/>
            <x v="220"/>
            <x v="672"/>
          </reference>
        </references>
      </pivotArea>
    </format>
    <format dxfId="1587">
      <pivotArea dataOnly="0" labelOnly="1" fieldPosition="0">
        <references count="3">
          <reference field="1" count="1" selected="0">
            <x v="105"/>
          </reference>
          <reference field="2" count="1" selected="0">
            <x v="139"/>
          </reference>
          <reference field="3" count="26">
            <x v="40"/>
            <x v="93"/>
            <x v="101"/>
            <x v="152"/>
            <x v="161"/>
            <x v="171"/>
            <x v="202"/>
            <x v="233"/>
            <x v="256"/>
            <x v="266"/>
            <x v="272"/>
            <x v="312"/>
            <x v="313"/>
            <x v="317"/>
            <x v="322"/>
            <x v="330"/>
            <x v="512"/>
            <x v="555"/>
            <x v="573"/>
            <x v="593"/>
            <x v="644"/>
            <x v="659"/>
            <x v="667"/>
            <x v="668"/>
            <x v="673"/>
            <x v="674"/>
          </reference>
        </references>
      </pivotArea>
    </format>
    <format dxfId="1586">
      <pivotArea dataOnly="0" labelOnly="1" fieldPosition="0">
        <references count="3">
          <reference field="1" count="1" selected="0">
            <x v="105"/>
          </reference>
          <reference field="2" count="1" selected="0">
            <x v="140"/>
          </reference>
          <reference field="3" count="2">
            <x v="142"/>
            <x v="472"/>
          </reference>
        </references>
      </pivotArea>
    </format>
    <format dxfId="1585">
      <pivotArea dataOnly="0" labelOnly="1" fieldPosition="0">
        <references count="3">
          <reference field="1" count="1" selected="0">
            <x v="105"/>
          </reference>
          <reference field="2" count="1" selected="0">
            <x v="141"/>
          </reference>
          <reference field="3" count="1">
            <x v="278"/>
          </reference>
        </references>
      </pivotArea>
    </format>
    <format dxfId="1584">
      <pivotArea dataOnly="0" labelOnly="1" fieldPosition="0">
        <references count="3">
          <reference field="1" count="1" selected="0">
            <x v="105"/>
          </reference>
          <reference field="2" count="1" selected="0">
            <x v="142"/>
          </reference>
          <reference field="3" count="28">
            <x v="10"/>
            <x v="11"/>
            <x v="15"/>
            <x v="143"/>
            <x v="146"/>
            <x v="211"/>
            <x v="215"/>
            <x v="219"/>
            <x v="234"/>
            <x v="247"/>
            <x v="259"/>
            <x v="300"/>
            <x v="317"/>
            <x v="378"/>
            <x v="394"/>
            <x v="428"/>
            <x v="539"/>
            <x v="547"/>
            <x v="552"/>
            <x v="562"/>
            <x v="563"/>
            <x v="579"/>
            <x v="628"/>
            <x v="629"/>
            <x v="632"/>
            <x v="637"/>
            <x v="646"/>
            <x v="676"/>
          </reference>
        </references>
      </pivotArea>
    </format>
    <format dxfId="1583">
      <pivotArea dataOnly="0" labelOnly="1" fieldPosition="0">
        <references count="3">
          <reference field="1" count="1" selected="0">
            <x v="105"/>
          </reference>
          <reference field="2" count="1" selected="0">
            <x v="143"/>
          </reference>
          <reference field="3" count="1">
            <x v="215"/>
          </reference>
        </references>
      </pivotArea>
    </format>
    <format dxfId="1582">
      <pivotArea dataOnly="0" labelOnly="1" fieldPosition="0">
        <references count="3">
          <reference field="1" count="1" selected="0">
            <x v="105"/>
          </reference>
          <reference field="2" count="1" selected="0">
            <x v="144"/>
          </reference>
          <reference field="3" count="1">
            <x v="314"/>
          </reference>
        </references>
      </pivotArea>
    </format>
    <format dxfId="1581">
      <pivotArea dataOnly="0" labelOnly="1" fieldPosition="0">
        <references count="3">
          <reference field="1" count="1" selected="0">
            <x v="105"/>
          </reference>
          <reference field="2" count="1" selected="0">
            <x v="145"/>
          </reference>
          <reference field="3" count="2">
            <x v="427"/>
            <x v="561"/>
          </reference>
        </references>
      </pivotArea>
    </format>
    <format dxfId="1580">
      <pivotArea dataOnly="0" labelOnly="1" fieldPosition="0">
        <references count="3">
          <reference field="1" count="1" selected="0">
            <x v="105"/>
          </reference>
          <reference field="2" count="1" selected="0">
            <x v="146"/>
          </reference>
          <reference field="3" count="30">
            <x v="11"/>
            <x v="15"/>
            <x v="93"/>
            <x v="128"/>
            <x v="143"/>
            <x v="160"/>
            <x v="193"/>
            <x v="219"/>
            <x v="247"/>
            <x v="268"/>
            <x v="287"/>
            <x v="338"/>
            <x v="454"/>
            <x v="457"/>
            <x v="458"/>
            <x v="469"/>
            <x v="470"/>
            <x v="482"/>
            <x v="497"/>
            <x v="504"/>
            <x v="539"/>
            <x v="547"/>
            <x v="559"/>
            <x v="560"/>
            <x v="562"/>
            <x v="613"/>
            <x v="629"/>
            <x v="646"/>
            <x v="678"/>
            <x v="679"/>
          </reference>
        </references>
      </pivotArea>
    </format>
    <format dxfId="1579">
      <pivotArea dataOnly="0" labelOnly="1" fieldPosition="0">
        <references count="3">
          <reference field="1" count="1" selected="0">
            <x v="105"/>
          </reference>
          <reference field="2" count="1" selected="0">
            <x v="52"/>
          </reference>
          <reference field="3" count="1">
            <x v="520"/>
          </reference>
        </references>
      </pivotArea>
    </format>
    <format dxfId="1578">
      <pivotArea dataOnly="0" labelOnly="1" fieldPosition="0">
        <references count="3">
          <reference field="1" count="1" selected="0">
            <x v="105"/>
          </reference>
          <reference field="2" count="1" selected="0">
            <x v="147"/>
          </reference>
          <reference field="3" count="1">
            <x v="40"/>
          </reference>
        </references>
      </pivotArea>
    </format>
    <format dxfId="1577">
      <pivotArea dataOnly="0" labelOnly="1" fieldPosition="0">
        <references count="3">
          <reference field="1" count="1" selected="0">
            <x v="105"/>
          </reference>
          <reference field="2" count="1" selected="0">
            <x v="148"/>
          </reference>
          <reference field="3" count="3">
            <x v="105"/>
            <x v="157"/>
            <x v="668"/>
          </reference>
        </references>
      </pivotArea>
    </format>
    <format dxfId="1576">
      <pivotArea dataOnly="0" labelOnly="1" fieldPosition="0">
        <references count="3">
          <reference field="1" count="1" selected="0">
            <x v="105"/>
          </reference>
          <reference field="2" count="1" selected="0">
            <x v="149"/>
          </reference>
          <reference field="3" count="3">
            <x v="40"/>
            <x v="308"/>
            <x v="680"/>
          </reference>
        </references>
      </pivotArea>
    </format>
    <format dxfId="1575">
      <pivotArea dataOnly="0" labelOnly="1" fieldPosition="0">
        <references count="3">
          <reference field="1" count="1" selected="0">
            <x v="105"/>
          </reference>
          <reference field="2" count="1" selected="0">
            <x v="150"/>
          </reference>
          <reference field="3" count="1">
            <x v="463"/>
          </reference>
        </references>
      </pivotArea>
    </format>
    <format dxfId="1574">
      <pivotArea dataOnly="0" labelOnly="1" fieldPosition="0">
        <references count="3">
          <reference field="1" count="1" selected="0">
            <x v="105"/>
          </reference>
          <reference field="2" count="1" selected="0">
            <x v="48"/>
          </reference>
          <reference field="3" count="2">
            <x v="63"/>
            <x v="329"/>
          </reference>
        </references>
      </pivotArea>
    </format>
    <format dxfId="1573">
      <pivotArea dataOnly="0" labelOnly="1" fieldPosition="0">
        <references count="3">
          <reference field="1" count="1" selected="0">
            <x v="105"/>
          </reference>
          <reference field="2" count="1" selected="0">
            <x v="151"/>
          </reference>
          <reference field="3" count="50">
            <x v="2"/>
            <x v="23"/>
            <x v="29"/>
            <x v="40"/>
            <x v="50"/>
            <x v="64"/>
            <x v="68"/>
            <x v="91"/>
            <x v="92"/>
            <x v="127"/>
            <x v="140"/>
            <x v="142"/>
            <x v="144"/>
            <x v="146"/>
            <x v="196"/>
            <x v="197"/>
            <x v="200"/>
            <x v="204"/>
            <x v="226"/>
            <x v="227"/>
            <x v="230"/>
            <x v="258"/>
            <x v="263"/>
            <x v="270"/>
            <x v="275"/>
            <x v="283"/>
            <x v="341"/>
            <x v="375"/>
            <x v="380"/>
            <x v="386"/>
            <x v="412"/>
            <x v="426"/>
            <x v="436"/>
            <x v="453"/>
            <x v="460"/>
            <x v="463"/>
            <x v="471"/>
            <x v="496"/>
            <x v="507"/>
            <x v="528"/>
            <x v="535"/>
            <x v="536"/>
            <x v="586"/>
            <x v="592"/>
            <x v="613"/>
            <x v="624"/>
            <x v="682"/>
            <x v="683"/>
            <x v="684"/>
            <x v="685"/>
          </reference>
        </references>
      </pivotArea>
    </format>
    <format dxfId="1572">
      <pivotArea dataOnly="0" labelOnly="1" fieldPosition="0">
        <references count="3">
          <reference field="1" count="1" selected="0">
            <x v="105"/>
          </reference>
          <reference field="2" count="1" selected="0">
            <x v="151"/>
          </reference>
          <reference field="3" count="36">
            <x v="83"/>
            <x v="99"/>
            <x v="107"/>
            <x v="111"/>
            <x v="152"/>
            <x v="155"/>
            <x v="160"/>
            <x v="161"/>
            <x v="163"/>
            <x v="178"/>
            <x v="181"/>
            <x v="182"/>
            <x v="237"/>
            <x v="264"/>
            <x v="266"/>
            <x v="273"/>
            <x v="294"/>
            <x v="296"/>
            <x v="298"/>
            <x v="314"/>
            <x v="318"/>
            <x v="322"/>
            <x v="330"/>
            <x v="335"/>
            <x v="404"/>
            <x v="446"/>
            <x v="511"/>
            <x v="512"/>
            <x v="518"/>
            <x v="556"/>
            <x v="594"/>
            <x v="673"/>
            <x v="676"/>
            <x v="686"/>
            <x v="687"/>
            <x v="688"/>
          </reference>
        </references>
      </pivotArea>
    </format>
    <format dxfId="1571">
      <pivotArea dataOnly="0" labelOnly="1" fieldPosition="0">
        <references count="3">
          <reference field="1" count="1" selected="0">
            <x v="105"/>
          </reference>
          <reference field="2" count="1" selected="0">
            <x v="152"/>
          </reference>
          <reference field="3" count="3">
            <x v="311"/>
            <x v="330"/>
            <x v="509"/>
          </reference>
        </references>
      </pivotArea>
    </format>
    <format dxfId="1570">
      <pivotArea dataOnly="0" labelOnly="1" fieldPosition="0">
        <references count="3">
          <reference field="1" count="1" selected="0">
            <x v="105"/>
          </reference>
          <reference field="2" count="1" selected="0">
            <x v="153"/>
          </reference>
          <reference field="3" count="2">
            <x v="643"/>
            <x v="689"/>
          </reference>
        </references>
      </pivotArea>
    </format>
    <format dxfId="1569">
      <pivotArea dataOnly="0" labelOnly="1" fieldPosition="0">
        <references count="3">
          <reference field="1" count="1" selected="0">
            <x v="105"/>
          </reference>
          <reference field="2" count="1" selected="0">
            <x v="154"/>
          </reference>
          <reference field="3" count="12">
            <x v="40"/>
            <x v="62"/>
            <x v="175"/>
            <x v="176"/>
            <x v="288"/>
            <x v="321"/>
            <x v="338"/>
            <x v="406"/>
            <x v="449"/>
            <x v="458"/>
            <x v="573"/>
            <x v="628"/>
          </reference>
        </references>
      </pivotArea>
    </format>
    <format dxfId="1568">
      <pivotArea dataOnly="0" labelOnly="1" fieldPosition="0">
        <references count="3">
          <reference field="1" count="1" selected="0">
            <x v="105"/>
          </reference>
          <reference field="2" count="1" selected="0">
            <x v="155"/>
          </reference>
          <reference field="3" count="26">
            <x v="22"/>
            <x v="23"/>
            <x v="57"/>
            <x v="61"/>
            <x v="68"/>
            <x v="91"/>
            <x v="128"/>
            <x v="148"/>
            <x v="149"/>
            <x v="150"/>
            <x v="189"/>
            <x v="197"/>
            <x v="198"/>
            <x v="206"/>
            <x v="208"/>
            <x v="226"/>
            <x v="234"/>
            <x v="263"/>
            <x v="270"/>
            <x v="275"/>
            <x v="289"/>
            <x v="393"/>
            <x v="418"/>
            <x v="456"/>
            <x v="533"/>
            <x v="534"/>
          </reference>
        </references>
      </pivotArea>
    </format>
    <format dxfId="1567">
      <pivotArea dataOnly="0" labelOnly="1" fieldPosition="0">
        <references count="3">
          <reference field="1" count="1" selected="0">
            <x v="105"/>
          </reference>
          <reference field="2" count="1" selected="0">
            <x v="156"/>
          </reference>
          <reference field="3" count="29">
            <x v="2"/>
            <x v="10"/>
            <x v="15"/>
            <x v="28"/>
            <x v="40"/>
            <x v="128"/>
            <x v="143"/>
            <x v="146"/>
            <x v="153"/>
            <x v="160"/>
            <x v="164"/>
            <x v="219"/>
            <x v="339"/>
            <x v="352"/>
            <x v="420"/>
            <x v="457"/>
            <x v="458"/>
            <x v="462"/>
            <x v="504"/>
            <x v="507"/>
            <x v="515"/>
            <x v="538"/>
            <x v="547"/>
            <x v="562"/>
            <x v="589"/>
            <x v="613"/>
            <x v="629"/>
            <x v="664"/>
            <x v="676"/>
          </reference>
        </references>
      </pivotArea>
    </format>
    <format dxfId="1566">
      <pivotArea dataOnly="0" labelOnly="1" fieldPosition="0">
        <references count="3">
          <reference field="1" count="1" selected="0">
            <x v="105"/>
          </reference>
          <reference field="2" count="1" selected="0">
            <x v="16"/>
          </reference>
          <reference field="3" count="50">
            <x v="9"/>
            <x v="22"/>
            <x v="28"/>
            <x v="29"/>
            <x v="40"/>
            <x v="56"/>
            <x v="57"/>
            <x v="58"/>
            <x v="59"/>
            <x v="64"/>
            <x v="68"/>
            <x v="80"/>
            <x v="103"/>
            <x v="125"/>
            <x v="127"/>
            <x v="135"/>
            <x v="186"/>
            <x v="191"/>
            <x v="192"/>
            <x v="193"/>
            <x v="204"/>
            <x v="205"/>
            <x v="224"/>
            <x v="227"/>
            <x v="229"/>
            <x v="259"/>
            <x v="274"/>
            <x v="329"/>
            <x v="373"/>
            <x v="374"/>
            <x v="386"/>
            <x v="394"/>
            <x v="469"/>
            <x v="494"/>
            <x v="497"/>
            <x v="499"/>
            <x v="502"/>
            <x v="528"/>
            <x v="529"/>
            <x v="547"/>
            <x v="587"/>
            <x v="601"/>
            <x v="608"/>
            <x v="609"/>
            <x v="610"/>
            <x v="684"/>
            <x v="700"/>
            <x v="701"/>
            <x v="702"/>
            <x v="703"/>
          </reference>
        </references>
      </pivotArea>
    </format>
    <format dxfId="1565">
      <pivotArea dataOnly="0" labelOnly="1" fieldPosition="0">
        <references count="3">
          <reference field="1" count="1" selected="0">
            <x v="105"/>
          </reference>
          <reference field="2" count="1" selected="0">
            <x v="16"/>
          </reference>
          <reference field="3" count="50">
            <x v="2"/>
            <x v="10"/>
            <x v="11"/>
            <x v="52"/>
            <x v="69"/>
            <x v="81"/>
            <x v="139"/>
            <x v="140"/>
            <x v="141"/>
            <x v="143"/>
            <x v="144"/>
            <x v="145"/>
            <x v="148"/>
            <x v="149"/>
            <x v="150"/>
            <x v="196"/>
            <x v="197"/>
            <x v="199"/>
            <x v="209"/>
            <x v="221"/>
            <x v="226"/>
            <x v="242"/>
            <x v="244"/>
            <x v="253"/>
            <x v="262"/>
            <x v="270"/>
            <x v="275"/>
            <x v="283"/>
            <x v="348"/>
            <x v="349"/>
            <x v="375"/>
            <x v="380"/>
            <x v="414"/>
            <x v="417"/>
            <x v="418"/>
            <x v="426"/>
            <x v="482"/>
            <x v="483"/>
            <x v="505"/>
            <x v="507"/>
            <x v="535"/>
            <x v="536"/>
            <x v="537"/>
            <x v="560"/>
            <x v="589"/>
            <x v="612"/>
            <x v="685"/>
            <x v="704"/>
            <x v="705"/>
            <x v="706"/>
          </reference>
        </references>
      </pivotArea>
    </format>
    <format dxfId="1564">
      <pivotArea dataOnly="0" labelOnly="1" fieldPosition="0">
        <references count="3">
          <reference field="1" count="1" selected="0">
            <x v="105"/>
          </reference>
          <reference field="2" count="1" selected="0">
            <x v="16"/>
          </reference>
          <reference field="3" count="50">
            <x v="15"/>
            <x v="83"/>
            <x v="98"/>
            <x v="155"/>
            <x v="158"/>
            <x v="159"/>
            <x v="201"/>
            <x v="202"/>
            <x v="213"/>
            <x v="214"/>
            <x v="222"/>
            <x v="248"/>
            <x v="250"/>
            <x v="252"/>
            <x v="264"/>
            <x v="265"/>
            <x v="266"/>
            <x v="267"/>
            <x v="276"/>
            <x v="277"/>
            <x v="280"/>
            <x v="284"/>
            <x v="287"/>
            <x v="296"/>
            <x v="333"/>
            <x v="364"/>
            <x v="376"/>
            <x v="396"/>
            <x v="397"/>
            <x v="398"/>
            <x v="437"/>
            <x v="438"/>
            <x v="444"/>
            <x v="510"/>
            <x v="561"/>
            <x v="579"/>
            <x v="593"/>
            <x v="594"/>
            <x v="650"/>
            <x v="663"/>
            <x v="668"/>
            <x v="673"/>
            <x v="676"/>
            <x v="686"/>
            <x v="689"/>
            <x v="707"/>
            <x v="708"/>
            <x v="709"/>
            <x v="710"/>
            <x v="711"/>
          </reference>
        </references>
      </pivotArea>
    </format>
    <format dxfId="1563">
      <pivotArea dataOnly="0" labelOnly="1" fieldPosition="0">
        <references count="3">
          <reference field="1" count="1" selected="0">
            <x v="105"/>
          </reference>
          <reference field="2" count="1" selected="0">
            <x v="16"/>
          </reference>
          <reference field="3" count="46">
            <x v="71"/>
            <x v="93"/>
            <x v="100"/>
            <x v="105"/>
            <x v="106"/>
            <x v="107"/>
            <x v="111"/>
            <x v="161"/>
            <x v="163"/>
            <x v="164"/>
            <x v="166"/>
            <x v="168"/>
            <x v="171"/>
            <x v="173"/>
            <x v="174"/>
            <x v="175"/>
            <x v="177"/>
            <x v="179"/>
            <x v="180"/>
            <x v="183"/>
            <x v="211"/>
            <x v="212"/>
            <x v="256"/>
            <x v="292"/>
            <x v="294"/>
            <x v="297"/>
            <x v="298"/>
            <x v="304"/>
            <x v="313"/>
            <x v="336"/>
            <x v="338"/>
            <x v="388"/>
            <x v="406"/>
            <x v="419"/>
            <x v="420"/>
            <x v="449"/>
            <x v="523"/>
            <x v="539"/>
            <x v="639"/>
            <x v="645"/>
            <x v="659"/>
            <x v="660"/>
            <x v="712"/>
            <x v="713"/>
            <x v="714"/>
            <x v="715"/>
          </reference>
        </references>
      </pivotArea>
    </format>
    <format dxfId="1562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8" level="1">
        <member name="[D_marché].[Type de marché].&amp;"/>
        <member name="[D_marché].[Type de marché].&amp;[ZMU]"/>
        <member name="[D_marché].[Type de marché].&amp;[ZMX]"/>
        <member name="[D_marché].[Type de marché].&amp;[ZBCM]"/>
        <member name="[D_marché].[Type de marché].&amp;[ZCTR]"/>
        <member name="[D_marché].[Type de marché].&amp;[ZMBC]"/>
        <member name="[D_marché].[Type de marché].&amp;[ZMPU]"/>
        <member name="[D_marché].[Type de marché].&amp;[ZMP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actures en att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3">
    <rowHierarchyUsage hierarchyUsage="29"/>
    <rowHierarchyUsage hierarchyUsage="38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B8661B-D74E-4FB1-8BA0-4C8012389135}" name="tcd révision de prix NPT" cacheId="736" dataPosition="0" applyNumberFormats="0" applyBorderFormats="0" applyFontFormats="0" applyPatternFormats="0" applyAlignmentFormats="0" applyWidthHeightFormats="1" dataCaption="Valeurs" tag="14d7d315-18d9-4dcf-8e5f-31752d351fe7" updatedVersion="8" minRefreshableVersion="3" enableDrill="0" subtotalHiddenItems="1" rowGrandTotals="0" itemPrintTitles="1" createdVersion="8" indent="0" outline="1" outlineData="1" multipleFieldFilters="0" chartFormat="24" rowHeaderCaption="">
  <location ref="B7:E40" firstHeaderRow="0" firstDataRow="1" firstDataCol="1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llDrilled="1" subtotalTop="0" showAll="0" dataSourceSort="1" defaultSubtotal="0" defaultAttributeDrillState="1"/>
  </pivotFields>
  <rowFields count="2">
    <field x="5"/>
    <field x="4"/>
  </rowFields>
  <rowItems count="3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8"/>
    </i>
    <i r="1">
      <x v="7"/>
    </i>
    <i>
      <x v="8"/>
    </i>
    <i r="1">
      <x v="9"/>
    </i>
    <i r="1">
      <x v="11"/>
    </i>
    <i r="1">
      <x v="10"/>
    </i>
    <i>
      <x v="9"/>
    </i>
    <i r="1">
      <x v="12"/>
    </i>
    <i>
      <x v="10"/>
    </i>
    <i r="1">
      <x v="13"/>
    </i>
    <i>
      <x v="11"/>
    </i>
    <i r="1">
      <x v="14"/>
    </i>
    <i>
      <x v="12"/>
    </i>
    <i r="1">
      <x v="15"/>
    </i>
    <i>
      <x v="13"/>
    </i>
    <i r="1">
      <x v="16"/>
    </i>
    <i>
      <x v="14"/>
    </i>
    <i r="1">
      <x v="17"/>
    </i>
  </rowItems>
  <colFields count="1">
    <field x="-2"/>
  </colFields>
  <colItems count="3">
    <i>
      <x/>
    </i>
    <i i="1">
      <x v="1"/>
    </i>
    <i i="2">
      <x v="2"/>
    </i>
  </colItems>
  <dataFields count="3">
    <dataField name="- d'un mois" fld="0" subtotal="count" baseField="0" baseItem="0"/>
    <dataField name="Entre 1 et 3 mois" fld="2" subtotal="count" baseField="0" baseItem="0"/>
    <dataField name="Entre  3 et 6 mois" fld="1" subtotal="count" baseField="0" baseItem="0"/>
  </dataFields>
  <formats count="4">
    <format dxfId="1938">
      <pivotArea dataOnly="0" outline="0" fieldPosition="0">
        <references count="1">
          <reference field="4294967294" count="1">
            <x v="0"/>
          </reference>
        </references>
      </pivotArea>
    </format>
    <format dxfId="1937">
      <pivotArea dataOnly="0" outline="0" fieldPosition="0">
        <references count="1">
          <reference field="4294967294" count="1">
            <x v="1"/>
          </reference>
        </references>
      </pivotArea>
    </format>
    <format dxfId="1936">
      <pivotArea dataOnly="0" outline="0" fieldPosition="0">
        <references count="1">
          <reference field="4294967294" count="1">
            <x v="2"/>
          </reference>
        </references>
      </pivotArea>
    </format>
    <format dxfId="1935">
      <pivotArea dataOnly="0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7" level="1">
        <member name="[D_marché].[Nom marché enrichit].&amp;[300013352 | DEF - Detection electronique f]"/>
        <member name="[D_marché].[Nom marché enrichit].&amp;[300013353 | BATIMONTAGE]"/>
        <member name="[D_marché].[Nom marché enrichit].&amp;[300015154 | SOCOTEC REUNION]"/>
        <member name="[D_marché].[Nom marché enrichit].&amp;[300015455 | QUALICONSULT]"/>
        <member name="[D_marché].[Nom marché enrichit].&amp;[300015456 | TPF INGENIERIE]"/>
        <member name="[D_marché].[Nom marché enrichit].&amp;[300015677 | BUREAU VERITAS CONSTRUCTION]"/>
        <member name="[D_marché].[Nom marché enrichit].&amp;[300015792 | C'CLOT]"/>
      </members>
    </pivotHierarchy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- d'un mois"/>
    <pivotHierarchy dragToRow="0" dragToCol="0" dragToPage="0" dragToData="1" caption="Entre  3 et 6 mois"/>
    <pivotHierarchy dragToRow="0" dragToCol="0" dragToPage="0" dragToData="1" caption="Entre 1 et 3 moi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2">
    <rowHierarchyUsage hierarchyUsage="11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_marché]"/>
        <x15:activeTabTopLevelEntity name="[F_facture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73B2D-9F62-48F5-A935-D8A037DC7B93}" name="NPT marchés" cacheId="733" applyNumberFormats="0" applyBorderFormats="0" applyFontFormats="0" applyPatternFormats="0" applyAlignmentFormats="0" applyWidthHeightFormats="1" dataCaption="Valeurs" tag="51354bf8-ffce-4d44-b02f-a6984cac51af" updatedVersion="8" minRefreshableVersion="3" showDrill="0" enableDrill="0" subtotalHiddenItems="1" itemPrintTitles="1" createdVersion="8" indent="0" showHeaders="0" outline="1" outlineData="1" multipleFieldFilters="0" chartFormat="4">
  <location ref="G9:I103" firstHeaderRow="0" firstDataRow="1" firstDataCol="1" rowPageCount="1" colPageCount="1"/>
  <pivotFields count="7">
    <pivotField dataField="1" subtotalTop="0" showAll="0" defaultSubtotal="0"/>
    <pivotField axis="axisRow" allDrilled="1" subtotalTop="0" showAll="0" sortType="ascending" defaultSubtotal="0" defaultAttributeDrillState="1">
      <items count="115"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0"/>
        <item x="14"/>
        <item x="12"/>
        <item x="1"/>
        <item x="2"/>
        <item x="3"/>
        <item x="4"/>
        <item x="5"/>
        <item x="83"/>
        <item x="84"/>
        <item x="6"/>
        <item x="85"/>
        <item x="7"/>
        <item x="8"/>
        <item x="9"/>
        <item x="10"/>
        <item x="13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"/>
        <item x="114"/>
      </items>
    </pivotField>
    <pivotField axis="axisRow" allDrilled="1" subtotalTop="0" showAll="0" dataSourceSort="1" defaultSubtotal="0" defaultAttributeDrillState="1">
      <items count="1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</items>
    </pivotField>
    <pivotField axis="axisRow" allDrilled="1" subtotalTop="0" showAll="0" dataSourceSort="1" defaultSubtotal="0" defaultAttributeDrillState="1">
      <items count="5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3">
    <field x="1"/>
    <field x="2"/>
    <field x="3"/>
  </rowFields>
  <rowItems count="94">
    <i>
      <x v="68"/>
    </i>
    <i r="1">
      <x/>
    </i>
    <i r="2">
      <x/>
    </i>
    <i>
      <x v="71"/>
    </i>
    <i r="1">
      <x v="1"/>
    </i>
    <i r="2">
      <x v="1"/>
    </i>
    <i r="2">
      <x v="2"/>
    </i>
    <i r="2">
      <x v="3"/>
    </i>
    <i r="2">
      <x v="4"/>
    </i>
    <i>
      <x v="72"/>
    </i>
    <i r="1">
      <x v="1"/>
    </i>
    <i r="2">
      <x v="1"/>
    </i>
    <i r="2">
      <x v="5"/>
    </i>
    <i r="2">
      <x v="3"/>
    </i>
    <i r="2">
      <x v="4"/>
    </i>
    <i r="1">
      <x v="2"/>
    </i>
    <i r="2">
      <x v="6"/>
    </i>
    <i>
      <x v="73"/>
    </i>
    <i r="1">
      <x v="3"/>
    </i>
    <i r="2">
      <x v="7"/>
    </i>
    <i r="2">
      <x v="8"/>
    </i>
    <i r="1">
      <x v="2"/>
    </i>
    <i r="2">
      <x v="8"/>
    </i>
    <i r="1">
      <x v="4"/>
    </i>
    <i r="2">
      <x v="8"/>
    </i>
    <i>
      <x v="74"/>
    </i>
    <i r="1">
      <x v="5"/>
    </i>
    <i r="2">
      <x v="9"/>
    </i>
    <i r="2">
      <x v="10"/>
    </i>
    <i r="2">
      <x v="11"/>
    </i>
    <i r="1">
      <x v="6"/>
    </i>
    <i r="2">
      <x v="10"/>
    </i>
    <i r="2">
      <x v="12"/>
    </i>
    <i r="1">
      <x v="7"/>
    </i>
    <i r="2">
      <x v="12"/>
    </i>
    <i r="1">
      <x v="8"/>
    </i>
    <i r="2">
      <x v="9"/>
    </i>
    <i r="2">
      <x v="13"/>
    </i>
    <i r="2">
      <x v="12"/>
    </i>
    <i r="1">
      <x v="9"/>
    </i>
    <i r="2">
      <x v="11"/>
    </i>
    <i>
      <x v="75"/>
    </i>
    <i r="1">
      <x v="10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12"/>
    </i>
    <i r="1">
      <x v="11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>
      <x v="78"/>
    </i>
    <i r="1">
      <x v="12"/>
    </i>
    <i r="2">
      <x v="35"/>
    </i>
    <i r="2">
      <x v="12"/>
    </i>
    <i>
      <x v="80"/>
    </i>
    <i r="1">
      <x v="13"/>
    </i>
    <i r="2">
      <x v="36"/>
    </i>
    <i>
      <x v="81"/>
    </i>
    <i r="1">
      <x v="14"/>
    </i>
    <i r="2">
      <x v="37"/>
    </i>
    <i r="1">
      <x v="15"/>
    </i>
    <i r="2">
      <x v="38"/>
    </i>
    <i r="2">
      <x v="39"/>
    </i>
    <i r="1">
      <x v="16"/>
    </i>
    <i r="2">
      <x v="37"/>
    </i>
    <i>
      <x v="82"/>
    </i>
    <i r="1">
      <x v="17"/>
    </i>
    <i r="2">
      <x v="40"/>
    </i>
    <i r="1">
      <x v="18"/>
    </i>
    <i r="2">
      <x v="41"/>
    </i>
    <i>
      <x v="83"/>
    </i>
    <i r="1">
      <x v="19"/>
    </i>
    <i r="2">
      <x v="42"/>
    </i>
    <i r="2">
      <x v="43"/>
    </i>
    <i>
      <x v="113"/>
    </i>
    <i r="1">
      <x v="20"/>
    </i>
    <i r="2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12" name="[D_marché].[Type de marché].&amp;[TRAVAUX]" cap="TRAVAUX"/>
  </pageFields>
  <dataFields count="2">
    <dataField fld="0" subtotal="count" baseField="0" baseItem="0"/>
    <dataField name="Montant en attente TTC" fld="4" subtotal="count" baseField="0" baseItem="0"/>
  </dataFields>
  <formats count="383">
    <format dxfId="2321">
      <pivotArea type="all" dataOnly="0" outline="0" fieldPosition="0"/>
    </format>
    <format dxfId="2320">
      <pivotArea outline="0" collapsedLevelsAreSubtotals="1" fieldPosition="0"/>
    </format>
    <format dxfId="2319">
      <pivotArea field="1" type="button" dataOnly="0" labelOnly="1" outline="0" axis="axisRow" fieldPosition="0"/>
    </format>
    <format dxfId="2318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1048832"/>
            <x v="1048832"/>
          </reference>
        </references>
      </pivotArea>
    </format>
    <format dxfId="2317">
      <pivotArea dataOnly="0" labelOnly="1" fieldPosition="0">
        <references count="1">
          <reference field="1" count="50"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1048832"/>
            <x v="1048832"/>
            <x v="1048832"/>
            <x v="1048832"/>
          </reference>
        </references>
      </pivotArea>
    </format>
    <format dxfId="2316">
      <pivotArea dataOnly="0" labelOnly="1" fieldPosition="0">
        <references count="1">
          <reference field="1" count="20"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4"/>
          </reference>
        </references>
      </pivotArea>
    </format>
    <format dxfId="2315">
      <pivotArea dataOnly="0" labelOnly="1" grandRow="1" outline="0" fieldPosition="0"/>
    </format>
    <format dxfId="2314">
      <pivotArea dataOnly="0" labelOnly="1" fieldPosition="0">
        <references count="2">
          <reference field="1" count="1" selected="0">
            <x v="0"/>
          </reference>
          <reference field="2" count="1">
            <x v="23"/>
          </reference>
        </references>
      </pivotArea>
    </format>
    <format dxfId="2313">
      <pivotArea dataOnly="0" labelOnly="1" fieldPosition="0">
        <references count="2">
          <reference field="1" count="1" selected="0">
            <x v="1"/>
          </reference>
          <reference field="2" count="1">
            <x v="24"/>
          </reference>
        </references>
      </pivotArea>
    </format>
    <format dxfId="2312">
      <pivotArea dataOnly="0" labelOnly="1" fieldPosition="0">
        <references count="2">
          <reference field="1" count="1" selected="0">
            <x v="2"/>
          </reference>
          <reference field="2" count="1">
            <x v="25"/>
          </reference>
        </references>
      </pivotArea>
    </format>
    <format dxfId="2311">
      <pivotArea dataOnly="0" labelOnly="1" fieldPosition="0">
        <references count="2">
          <reference field="1" count="1" selected="0">
            <x v="3"/>
          </reference>
          <reference field="2" count="1">
            <x v="26"/>
          </reference>
        </references>
      </pivotArea>
    </format>
    <format dxfId="2310">
      <pivotArea dataOnly="0" labelOnly="1" fieldPosition="0">
        <references count="2">
          <reference field="1" count="1" selected="0">
            <x v="4"/>
          </reference>
          <reference field="2" count="1">
            <x v="27"/>
          </reference>
        </references>
      </pivotArea>
    </format>
    <format dxfId="2309">
      <pivotArea dataOnly="0" labelOnly="1" fieldPosition="0">
        <references count="2">
          <reference field="1" count="1" selected="0">
            <x v="5"/>
          </reference>
          <reference field="2" count="1">
            <x v="28"/>
          </reference>
        </references>
      </pivotArea>
    </format>
    <format dxfId="2308">
      <pivotArea dataOnly="0" labelOnly="1" fieldPosition="0">
        <references count="2">
          <reference field="1" count="1" selected="0">
            <x v="6"/>
          </reference>
          <reference field="2" count="1">
            <x v="29"/>
          </reference>
        </references>
      </pivotArea>
    </format>
    <format dxfId="2307">
      <pivotArea dataOnly="0" labelOnly="1" fieldPosition="0">
        <references count="2">
          <reference field="1" count="1" selected="0">
            <x v="7"/>
          </reference>
          <reference field="2" count="1">
            <x v="30"/>
          </reference>
        </references>
      </pivotArea>
    </format>
    <format dxfId="2306">
      <pivotArea dataOnly="0" labelOnly="1" fieldPosition="0">
        <references count="2">
          <reference field="1" count="1" selected="0">
            <x v="8"/>
          </reference>
          <reference field="2" count="2">
            <x v="31"/>
            <x v="32"/>
          </reference>
        </references>
      </pivotArea>
    </format>
    <format dxfId="2305">
      <pivotArea dataOnly="0" labelOnly="1" fieldPosition="0">
        <references count="2">
          <reference field="1" count="1" selected="0">
            <x v="9"/>
          </reference>
          <reference field="2" count="1">
            <x v="33"/>
          </reference>
        </references>
      </pivotArea>
    </format>
    <format dxfId="2304">
      <pivotArea dataOnly="0" labelOnly="1" fieldPosition="0">
        <references count="2">
          <reference field="1" count="1" selected="0">
            <x v="10"/>
          </reference>
          <reference field="2" count="1">
            <x v="33"/>
          </reference>
        </references>
      </pivotArea>
    </format>
    <format dxfId="2303">
      <pivotArea dataOnly="0" labelOnly="1" fieldPosition="0">
        <references count="2">
          <reference field="1" count="1" selected="0">
            <x v="11"/>
          </reference>
          <reference field="2" count="1">
            <x v="28"/>
          </reference>
        </references>
      </pivotArea>
    </format>
    <format dxfId="2302">
      <pivotArea dataOnly="0" labelOnly="1" fieldPosition="0">
        <references count="2">
          <reference field="1" count="1" selected="0">
            <x v="12"/>
          </reference>
          <reference field="2" count="1">
            <x v="34"/>
          </reference>
        </references>
      </pivotArea>
    </format>
    <format dxfId="2301">
      <pivotArea dataOnly="0" labelOnly="1" fieldPosition="0">
        <references count="2">
          <reference field="1" count="1" selected="0">
            <x v="13"/>
          </reference>
          <reference field="2" count="1">
            <x v="35"/>
          </reference>
        </references>
      </pivotArea>
    </format>
    <format dxfId="2300">
      <pivotArea dataOnly="0" labelOnly="1" fieldPosition="0">
        <references count="2">
          <reference field="1" count="1" selected="0">
            <x v="14"/>
          </reference>
          <reference field="2" count="1">
            <x v="35"/>
          </reference>
        </references>
      </pivotArea>
    </format>
    <format dxfId="2299">
      <pivotArea dataOnly="0" labelOnly="1" fieldPosition="0">
        <references count="2">
          <reference field="1" count="1" selected="0">
            <x v="15"/>
          </reference>
          <reference field="2" count="1">
            <x v="36"/>
          </reference>
        </references>
      </pivotArea>
    </format>
    <format dxfId="2298">
      <pivotArea dataOnly="0" labelOnly="1" fieldPosition="0">
        <references count="2">
          <reference field="1" count="1" selected="0">
            <x v="16"/>
          </reference>
          <reference field="2" count="1">
            <x v="37"/>
          </reference>
        </references>
      </pivotArea>
    </format>
    <format dxfId="2297">
      <pivotArea dataOnly="0" labelOnly="1" fieldPosition="0">
        <references count="2">
          <reference field="1" count="1" selected="0">
            <x v="17"/>
          </reference>
          <reference field="2" count="1">
            <x v="38"/>
          </reference>
        </references>
      </pivotArea>
    </format>
    <format dxfId="2296">
      <pivotArea dataOnly="0" labelOnly="1" fieldPosition="0">
        <references count="2">
          <reference field="1" count="1" selected="0">
            <x v="18"/>
          </reference>
          <reference field="2" count="1">
            <x v="39"/>
          </reference>
        </references>
      </pivotArea>
    </format>
    <format dxfId="2295">
      <pivotArea dataOnly="0" labelOnly="1" fieldPosition="0">
        <references count="2">
          <reference field="1" count="1" selected="0">
            <x v="19"/>
          </reference>
          <reference field="2" count="1">
            <x v="40"/>
          </reference>
        </references>
      </pivotArea>
    </format>
    <format dxfId="2294">
      <pivotArea dataOnly="0" labelOnly="1" fieldPosition="0">
        <references count="2">
          <reference field="1" count="1" selected="0">
            <x v="20"/>
          </reference>
          <reference field="2" count="1">
            <x v="41"/>
          </reference>
        </references>
      </pivotArea>
    </format>
    <format dxfId="2293">
      <pivotArea dataOnly="0" labelOnly="1" fieldPosition="0">
        <references count="2">
          <reference field="1" count="1" selected="0">
            <x v="21"/>
          </reference>
          <reference field="2" count="1">
            <x v="41"/>
          </reference>
        </references>
      </pivotArea>
    </format>
    <format dxfId="2292">
      <pivotArea dataOnly="0" labelOnly="1" fieldPosition="0">
        <references count="2">
          <reference field="1" count="1" selected="0">
            <x v="22"/>
          </reference>
          <reference field="2" count="1">
            <x v="0"/>
          </reference>
        </references>
      </pivotArea>
    </format>
    <format dxfId="2291">
      <pivotArea dataOnly="0" labelOnly="1" fieldPosition="0">
        <references count="2">
          <reference field="1" count="1" selected="0">
            <x v="23"/>
          </reference>
          <reference field="2" count="1">
            <x v="42"/>
          </reference>
        </references>
      </pivotArea>
    </format>
    <format dxfId="2290">
      <pivotArea dataOnly="0" labelOnly="1" fieldPosition="0">
        <references count="2">
          <reference field="1" count="1" selected="0">
            <x v="24"/>
          </reference>
          <reference field="2" count="1">
            <x v="33"/>
          </reference>
        </references>
      </pivotArea>
    </format>
    <format dxfId="2289">
      <pivotArea dataOnly="0" labelOnly="1" fieldPosition="0">
        <references count="2">
          <reference field="1" count="1" selected="0">
            <x v="25"/>
          </reference>
          <reference field="2" count="1">
            <x v="43"/>
          </reference>
        </references>
      </pivotArea>
    </format>
    <format dxfId="2288">
      <pivotArea dataOnly="0" labelOnly="1" fieldPosition="0">
        <references count="2">
          <reference field="1" count="1" selected="0">
            <x v="26"/>
          </reference>
          <reference field="2" count="1">
            <x v="44"/>
          </reference>
        </references>
      </pivotArea>
    </format>
    <format dxfId="2287">
      <pivotArea dataOnly="0" labelOnly="1" fieldPosition="0">
        <references count="2">
          <reference field="1" count="1" selected="0">
            <x v="27"/>
          </reference>
          <reference field="2" count="1">
            <x v="45"/>
          </reference>
        </references>
      </pivotArea>
    </format>
    <format dxfId="2286">
      <pivotArea dataOnly="0" labelOnly="1" fieldPosition="0">
        <references count="2">
          <reference field="1" count="1" selected="0">
            <x v="28"/>
          </reference>
          <reference field="2" count="1">
            <x v="46"/>
          </reference>
        </references>
      </pivotArea>
    </format>
    <format dxfId="2285">
      <pivotArea dataOnly="0" labelOnly="1" fieldPosition="0">
        <references count="2">
          <reference field="1" count="1" selected="0">
            <x v="29"/>
          </reference>
          <reference field="2" count="1">
            <x v="47"/>
          </reference>
        </references>
      </pivotArea>
    </format>
    <format dxfId="2284">
      <pivotArea dataOnly="0" labelOnly="1" fieldPosition="0">
        <references count="2">
          <reference field="1" count="1" selected="0">
            <x v="30"/>
          </reference>
          <reference field="2" count="1">
            <x v="41"/>
          </reference>
        </references>
      </pivotArea>
    </format>
    <format dxfId="2283">
      <pivotArea dataOnly="0" labelOnly="1" fieldPosition="0">
        <references count="2">
          <reference field="1" count="1" selected="0">
            <x v="31"/>
          </reference>
          <reference field="2" count="1">
            <x v="28"/>
          </reference>
        </references>
      </pivotArea>
    </format>
    <format dxfId="2282">
      <pivotArea dataOnly="0" labelOnly="1" fieldPosition="0">
        <references count="2">
          <reference field="1" count="1" selected="0">
            <x v="32"/>
          </reference>
          <reference field="2" count="1">
            <x v="28"/>
          </reference>
        </references>
      </pivotArea>
    </format>
    <format dxfId="2281">
      <pivotArea dataOnly="0" labelOnly="1" fieldPosition="0">
        <references count="2">
          <reference field="1" count="1" selected="0">
            <x v="33"/>
          </reference>
          <reference field="2" count="1">
            <x v="39"/>
          </reference>
        </references>
      </pivotArea>
    </format>
    <format dxfId="2280">
      <pivotArea dataOnly="0" labelOnly="1" fieldPosition="0">
        <references count="2">
          <reference field="1" count="1" selected="0">
            <x v="34"/>
          </reference>
          <reference field="2" count="3">
            <x v="48"/>
            <x v="49"/>
            <x v="50"/>
          </reference>
        </references>
      </pivotArea>
    </format>
    <format dxfId="2279">
      <pivotArea dataOnly="0" labelOnly="1" fieldPosition="0">
        <references count="2">
          <reference field="1" count="1" selected="0">
            <x v="35"/>
          </reference>
          <reference field="2" count="1">
            <x v="51"/>
          </reference>
        </references>
      </pivotArea>
    </format>
    <format dxfId="2278">
      <pivotArea dataOnly="0" labelOnly="1" fieldPosition="0">
        <references count="2">
          <reference field="1" count="1" selected="0">
            <x v="36"/>
          </reference>
          <reference field="2" count="1">
            <x v="33"/>
          </reference>
        </references>
      </pivotArea>
    </format>
    <format dxfId="2277">
      <pivotArea dataOnly="0" labelOnly="1" fieldPosition="0">
        <references count="2">
          <reference field="1" count="1" selected="0">
            <x v="37"/>
          </reference>
          <reference field="2" count="1">
            <x v="3"/>
          </reference>
        </references>
      </pivotArea>
    </format>
    <format dxfId="2276">
      <pivotArea dataOnly="0" labelOnly="1" fieldPosition="0">
        <references count="2">
          <reference field="1" count="1" selected="0">
            <x v="38"/>
          </reference>
          <reference field="2" count="1">
            <x v="52"/>
          </reference>
        </references>
      </pivotArea>
    </format>
    <format dxfId="2275">
      <pivotArea dataOnly="0" labelOnly="1" fieldPosition="0">
        <references count="2">
          <reference field="1" count="1" selected="0">
            <x v="39"/>
          </reference>
          <reference field="2" count="1">
            <x v="52"/>
          </reference>
        </references>
      </pivotArea>
    </format>
    <format dxfId="2274">
      <pivotArea dataOnly="0" labelOnly="1" fieldPosition="0">
        <references count="2">
          <reference field="1" count="1" selected="0">
            <x v="40"/>
          </reference>
          <reference field="2" count="1">
            <x v="26"/>
          </reference>
        </references>
      </pivotArea>
    </format>
    <format dxfId="2273">
      <pivotArea dataOnly="0" labelOnly="1" fieldPosition="0">
        <references count="2">
          <reference field="1" count="1" selected="0">
            <x v="41"/>
          </reference>
          <reference field="2" count="1">
            <x v="27"/>
          </reference>
        </references>
      </pivotArea>
    </format>
    <format dxfId="2272">
      <pivotArea dataOnly="0" labelOnly="1" fieldPosition="0">
        <references count="2">
          <reference field="1" count="1" selected="0">
            <x v="42"/>
          </reference>
          <reference field="2" count="1">
            <x v="30"/>
          </reference>
        </references>
      </pivotArea>
    </format>
    <format dxfId="2271">
      <pivotArea dataOnly="0" labelOnly="1" fieldPosition="0">
        <references count="2">
          <reference field="1" count="1" selected="0">
            <x v="43"/>
          </reference>
          <reference field="2" count="1">
            <x v="46"/>
          </reference>
        </references>
      </pivotArea>
    </format>
    <format dxfId="2270">
      <pivotArea dataOnly="0" labelOnly="1" fieldPosition="0">
        <references count="2">
          <reference field="1" count="1" selected="0">
            <x v="44"/>
          </reference>
          <reference field="2" count="1">
            <x v="53"/>
          </reference>
        </references>
      </pivotArea>
    </format>
    <format dxfId="2269">
      <pivotArea dataOnly="0" labelOnly="1" fieldPosition="0">
        <references count="2">
          <reference field="1" count="1" selected="0">
            <x v="45"/>
          </reference>
          <reference field="2" count="1">
            <x v="41"/>
          </reference>
        </references>
      </pivotArea>
    </format>
    <format dxfId="2268">
      <pivotArea dataOnly="0" labelOnly="1" fieldPosition="0">
        <references count="2">
          <reference field="1" count="1" selected="0">
            <x v="46"/>
          </reference>
          <reference field="2" count="1">
            <x v="54"/>
          </reference>
        </references>
      </pivotArea>
    </format>
    <format dxfId="2267">
      <pivotArea dataOnly="0" labelOnly="1" fieldPosition="0">
        <references count="2">
          <reference field="1" count="1" selected="0">
            <x v="47"/>
          </reference>
          <reference field="2" count="1">
            <x v="29"/>
          </reference>
        </references>
      </pivotArea>
    </format>
    <format dxfId="2266">
      <pivotArea dataOnly="0" labelOnly="1" fieldPosition="0">
        <references count="2">
          <reference field="1" count="1" selected="0">
            <x v="1048832"/>
          </reference>
          <reference field="2" count="1">
            <x v="23"/>
          </reference>
        </references>
      </pivotArea>
    </format>
    <format dxfId="2265">
      <pivotArea dataOnly="0" labelOnly="1" fieldPosition="0">
        <references count="2">
          <reference field="1" count="1" selected="0">
            <x v="1048832"/>
          </reference>
          <reference field="2" count="2">
            <x v="23"/>
            <x v="55"/>
          </reference>
        </references>
      </pivotArea>
    </format>
    <format dxfId="2264">
      <pivotArea dataOnly="0" labelOnly="1" fieldPosition="0">
        <references count="2">
          <reference field="1" count="1" selected="0">
            <x v="1048832"/>
          </reference>
          <reference field="2" count="1">
            <x v="55"/>
          </reference>
        </references>
      </pivotArea>
    </format>
    <format dxfId="2263">
      <pivotArea dataOnly="0" labelOnly="1" fieldPosition="0">
        <references count="2">
          <reference field="1" count="1" selected="0">
            <x v="1048832"/>
          </reference>
          <reference field="2" count="2">
            <x v="23"/>
            <x v="55"/>
          </reference>
        </references>
      </pivotArea>
    </format>
    <format dxfId="2262">
      <pivotArea dataOnly="0" labelOnly="1" fieldPosition="0">
        <references count="2">
          <reference field="1" count="1" selected="0">
            <x v="48"/>
          </reference>
          <reference field="2" count="2">
            <x v="23"/>
            <x v="55"/>
          </reference>
        </references>
      </pivotArea>
    </format>
    <format dxfId="2261">
      <pivotArea dataOnly="0" labelOnly="1" fieldPosition="0">
        <references count="2">
          <reference field="1" count="1" selected="0">
            <x v="49"/>
          </reference>
          <reference field="2" count="1">
            <x v="56"/>
          </reference>
        </references>
      </pivotArea>
    </format>
    <format dxfId="2260">
      <pivotArea dataOnly="0" labelOnly="1" fieldPosition="0">
        <references count="2">
          <reference field="1" count="1" selected="0">
            <x v="50"/>
          </reference>
          <reference field="2" count="2">
            <x v="24"/>
            <x v="57"/>
          </reference>
        </references>
      </pivotArea>
    </format>
    <format dxfId="2259">
      <pivotArea dataOnly="0" labelOnly="1" fieldPosition="0">
        <references count="2">
          <reference field="1" count="1" selected="0">
            <x v="51"/>
          </reference>
          <reference field="2" count="1">
            <x v="28"/>
          </reference>
        </references>
      </pivotArea>
    </format>
    <format dxfId="2258">
      <pivotArea dataOnly="0" labelOnly="1" fieldPosition="0">
        <references count="2">
          <reference field="1" count="1" selected="0">
            <x v="52"/>
          </reference>
          <reference field="2" count="1">
            <x v="58"/>
          </reference>
        </references>
      </pivotArea>
    </format>
    <format dxfId="2257">
      <pivotArea dataOnly="0" labelOnly="1" fieldPosition="0">
        <references count="2">
          <reference field="1" count="1" selected="0">
            <x v="53"/>
          </reference>
          <reference field="2" count="1">
            <x v="59"/>
          </reference>
        </references>
      </pivotArea>
    </format>
    <format dxfId="2256">
      <pivotArea dataOnly="0" labelOnly="1" fieldPosition="0">
        <references count="2">
          <reference field="1" count="1" selected="0">
            <x v="54"/>
          </reference>
          <reference field="2" count="1">
            <x v="60"/>
          </reference>
        </references>
      </pivotArea>
    </format>
    <format dxfId="2255">
      <pivotArea dataOnly="0" labelOnly="1" fieldPosition="0">
        <references count="2">
          <reference field="1" count="1" selected="0">
            <x v="55"/>
          </reference>
          <reference field="2" count="1">
            <x v="3"/>
          </reference>
        </references>
      </pivotArea>
    </format>
    <format dxfId="2254">
      <pivotArea dataOnly="0" labelOnly="1" fieldPosition="0">
        <references count="2">
          <reference field="1" count="1" selected="0">
            <x v="56"/>
          </reference>
          <reference field="2" count="1">
            <x v="46"/>
          </reference>
        </references>
      </pivotArea>
    </format>
    <format dxfId="2253">
      <pivotArea dataOnly="0" labelOnly="1" fieldPosition="0">
        <references count="2">
          <reference field="1" count="1" selected="0">
            <x v="57"/>
          </reference>
          <reference field="2" count="1">
            <x v="33"/>
          </reference>
        </references>
      </pivotArea>
    </format>
    <format dxfId="2252">
      <pivotArea dataOnly="0" labelOnly="1" fieldPosition="0">
        <references count="2">
          <reference field="1" count="1" selected="0">
            <x v="58"/>
          </reference>
          <reference field="2" count="1">
            <x v="61"/>
          </reference>
        </references>
      </pivotArea>
    </format>
    <format dxfId="2251">
      <pivotArea dataOnly="0" labelOnly="1" fieldPosition="0">
        <references count="2">
          <reference field="1" count="1" selected="0">
            <x v="59"/>
          </reference>
          <reference field="2" count="1">
            <x v="61"/>
          </reference>
        </references>
      </pivotArea>
    </format>
    <format dxfId="2250">
      <pivotArea dataOnly="0" labelOnly="1" fieldPosition="0">
        <references count="2">
          <reference field="1" count="1" selected="0">
            <x v="60"/>
          </reference>
          <reference field="2" count="1">
            <x v="61"/>
          </reference>
        </references>
      </pivotArea>
    </format>
    <format dxfId="2249">
      <pivotArea dataOnly="0" labelOnly="1" fieldPosition="0">
        <references count="2">
          <reference field="1" count="1" selected="0">
            <x v="61"/>
          </reference>
          <reference field="2" count="1">
            <x v="62"/>
          </reference>
        </references>
      </pivotArea>
    </format>
    <format dxfId="2248">
      <pivotArea dataOnly="0" labelOnly="1" fieldPosition="0">
        <references count="2">
          <reference field="1" count="1" selected="0">
            <x v="62"/>
          </reference>
          <reference field="2" count="1">
            <x v="51"/>
          </reference>
        </references>
      </pivotArea>
    </format>
    <format dxfId="2247">
      <pivotArea dataOnly="0" labelOnly="1" fieldPosition="0">
        <references count="2">
          <reference field="1" count="1" selected="0">
            <x v="63"/>
          </reference>
          <reference field="2" count="1">
            <x v="54"/>
          </reference>
        </references>
      </pivotArea>
    </format>
    <format dxfId="2246">
      <pivotArea dataOnly="0" labelOnly="1" fieldPosition="0">
        <references count="2">
          <reference field="1" count="1" selected="0">
            <x v="64"/>
          </reference>
          <reference field="2" count="1">
            <x v="63"/>
          </reference>
        </references>
      </pivotArea>
    </format>
    <format dxfId="2245">
      <pivotArea dataOnly="0" labelOnly="1" fieldPosition="0">
        <references count="2">
          <reference field="1" count="1" selected="0">
            <x v="65"/>
          </reference>
          <reference field="2" count="1">
            <x v="64"/>
          </reference>
        </references>
      </pivotArea>
    </format>
    <format dxfId="2244">
      <pivotArea dataOnly="0" labelOnly="1" fieldPosition="0">
        <references count="2">
          <reference field="1" count="1" selected="0">
            <x v="66"/>
          </reference>
          <reference field="2" count="1">
            <x v="39"/>
          </reference>
        </references>
      </pivotArea>
    </format>
    <format dxfId="2243">
      <pivotArea dataOnly="0" labelOnly="1" fieldPosition="0">
        <references count="2">
          <reference field="1" count="1" selected="0">
            <x v="67"/>
          </reference>
          <reference field="2" count="1">
            <x v="65"/>
          </reference>
        </references>
      </pivotArea>
    </format>
    <format dxfId="2242">
      <pivotArea dataOnly="0" labelOnly="1" fieldPosition="0">
        <references count="2">
          <reference field="1" count="1" selected="0">
            <x v="68"/>
          </reference>
          <reference field="2" count="1">
            <x v="0"/>
          </reference>
        </references>
      </pivotArea>
    </format>
    <format dxfId="2241">
      <pivotArea dataOnly="0" labelOnly="1" fieldPosition="0">
        <references count="2">
          <reference field="1" count="1" selected="0">
            <x v="70"/>
          </reference>
          <reference field="2" count="1">
            <x v="21"/>
          </reference>
        </references>
      </pivotArea>
    </format>
    <format dxfId="2240">
      <pivotArea dataOnly="0" labelOnly="1" fieldPosition="0">
        <references count="2">
          <reference field="1" count="1" selected="0">
            <x v="71"/>
          </reference>
          <reference field="2" count="1">
            <x v="1"/>
          </reference>
        </references>
      </pivotArea>
    </format>
    <format dxfId="2239">
      <pivotArea dataOnly="0" labelOnly="1" fieldPosition="0">
        <references count="2">
          <reference field="1" count="1" selected="0">
            <x v="72"/>
          </reference>
          <reference field="2" count="2">
            <x v="1"/>
            <x v="2"/>
          </reference>
        </references>
      </pivotArea>
    </format>
    <format dxfId="2238">
      <pivotArea dataOnly="0" labelOnly="1" fieldPosition="0">
        <references count="2">
          <reference field="1" count="1" selected="0">
            <x v="73"/>
          </reference>
          <reference field="2" count="3">
            <x v="2"/>
            <x v="3"/>
            <x v="4"/>
          </reference>
        </references>
      </pivotArea>
    </format>
    <format dxfId="2237">
      <pivotArea dataOnly="0" labelOnly="1" fieldPosition="0">
        <references count="2">
          <reference field="1" count="1" selected="0">
            <x v="74"/>
          </reference>
          <reference field="2" count="5">
            <x v="5"/>
            <x v="6"/>
            <x v="7"/>
            <x v="8"/>
            <x v="9"/>
          </reference>
        </references>
      </pivotArea>
    </format>
    <format dxfId="2236">
      <pivotArea dataOnly="0" labelOnly="1" fieldPosition="0">
        <references count="2">
          <reference field="1" count="1" selected="0">
            <x v="75"/>
          </reference>
          <reference field="2" count="2">
            <x v="10"/>
            <x v="11"/>
          </reference>
        </references>
      </pivotArea>
    </format>
    <format dxfId="2235">
      <pivotArea dataOnly="0" labelOnly="1" fieldPosition="0">
        <references count="2">
          <reference field="1" count="1" selected="0">
            <x v="76"/>
          </reference>
          <reference field="2" count="2">
            <x v="66"/>
            <x v="67"/>
          </reference>
        </references>
      </pivotArea>
    </format>
    <format dxfId="2234">
      <pivotArea dataOnly="0" labelOnly="1" fieldPosition="0">
        <references count="2">
          <reference field="1" count="1" selected="0">
            <x v="77"/>
          </reference>
          <reference field="2" count="1">
            <x v="68"/>
          </reference>
        </references>
      </pivotArea>
    </format>
    <format dxfId="2233">
      <pivotArea dataOnly="0" labelOnly="1" fieldPosition="0">
        <references count="2">
          <reference field="1" count="1" selected="0">
            <x v="78"/>
          </reference>
          <reference field="2" count="1">
            <x v="12"/>
          </reference>
        </references>
      </pivotArea>
    </format>
    <format dxfId="2232">
      <pivotArea dataOnly="0" labelOnly="1" fieldPosition="0">
        <references count="2">
          <reference field="1" count="1" selected="0">
            <x v="79"/>
          </reference>
          <reference field="2" count="1">
            <x v="69"/>
          </reference>
        </references>
      </pivotArea>
    </format>
    <format dxfId="2231">
      <pivotArea dataOnly="0" labelOnly="1" fieldPosition="0">
        <references count="2">
          <reference field="1" count="1" selected="0">
            <x v="80"/>
          </reference>
          <reference field="2" count="1">
            <x v="13"/>
          </reference>
        </references>
      </pivotArea>
    </format>
    <format dxfId="2230">
      <pivotArea dataOnly="0" labelOnly="1" fieldPosition="0">
        <references count="2">
          <reference field="1" count="1" selected="0">
            <x v="81"/>
          </reference>
          <reference field="2" count="3">
            <x v="14"/>
            <x v="15"/>
            <x v="16"/>
          </reference>
        </references>
      </pivotArea>
    </format>
    <format dxfId="2229">
      <pivotArea dataOnly="0" labelOnly="1" fieldPosition="0">
        <references count="2">
          <reference field="1" count="1" selected="0">
            <x v="82"/>
          </reference>
          <reference field="2" count="2">
            <x v="17"/>
            <x v="18"/>
          </reference>
        </references>
      </pivotArea>
    </format>
    <format dxfId="2228">
      <pivotArea dataOnly="0" labelOnly="1" fieldPosition="0">
        <references count="2">
          <reference field="1" count="1" selected="0">
            <x v="83"/>
          </reference>
          <reference field="2" count="1">
            <x v="19"/>
          </reference>
        </references>
      </pivotArea>
    </format>
    <format dxfId="2227">
      <pivotArea dataOnly="0" labelOnly="1" fieldPosition="0">
        <references count="2">
          <reference field="1" count="1" selected="0">
            <x v="84"/>
          </reference>
          <reference field="2" count="1">
            <x v="22"/>
          </reference>
        </references>
      </pivotArea>
    </format>
    <format dxfId="2226">
      <pivotArea dataOnly="0" labelOnly="1" fieldPosition="0">
        <references count="2">
          <reference field="1" count="1" selected="0">
            <x v="85"/>
          </reference>
          <reference field="2" count="2">
            <x v="70"/>
            <x v="71"/>
          </reference>
        </references>
      </pivotArea>
    </format>
    <format dxfId="2225">
      <pivotArea dataOnly="0" labelOnly="1" fieldPosition="0">
        <references count="2">
          <reference field="1" count="1" selected="0">
            <x v="86"/>
          </reference>
          <reference field="2" count="1">
            <x v="70"/>
          </reference>
        </references>
      </pivotArea>
    </format>
    <format dxfId="2224">
      <pivotArea dataOnly="0" labelOnly="1" fieldPosition="0">
        <references count="2">
          <reference field="1" count="1" selected="0">
            <x v="87"/>
          </reference>
          <reference field="2" count="1">
            <x v="70"/>
          </reference>
        </references>
      </pivotArea>
    </format>
    <format dxfId="2223">
      <pivotArea dataOnly="0" labelOnly="1" fieldPosition="0">
        <references count="2">
          <reference field="1" count="1" selected="0">
            <x v="88"/>
          </reference>
          <reference field="2" count="1">
            <x v="72"/>
          </reference>
        </references>
      </pivotArea>
    </format>
    <format dxfId="2222">
      <pivotArea dataOnly="0" labelOnly="1" fieldPosition="0">
        <references count="2">
          <reference field="1" count="1" selected="0">
            <x v="89"/>
          </reference>
          <reference field="2" count="1">
            <x v="72"/>
          </reference>
        </references>
      </pivotArea>
    </format>
    <format dxfId="2221">
      <pivotArea dataOnly="0" labelOnly="1" fieldPosition="0">
        <references count="2">
          <reference field="1" count="1" selected="0">
            <x v="90"/>
          </reference>
          <reference field="2" count="1">
            <x v="3"/>
          </reference>
        </references>
      </pivotArea>
    </format>
    <format dxfId="2220">
      <pivotArea dataOnly="0" labelOnly="1" fieldPosition="0">
        <references count="2">
          <reference field="1" count="1" selected="0">
            <x v="91"/>
          </reference>
          <reference field="2" count="1">
            <x v="73"/>
          </reference>
        </references>
      </pivotArea>
    </format>
    <format dxfId="2219">
      <pivotArea dataOnly="0" labelOnly="1" fieldPosition="0">
        <references count="2">
          <reference field="1" count="1" selected="0">
            <x v="92"/>
          </reference>
          <reference field="2" count="2">
            <x v="74"/>
            <x v="75"/>
          </reference>
        </references>
      </pivotArea>
    </format>
    <format dxfId="2218">
      <pivotArea dataOnly="0" labelOnly="1" fieldPosition="0">
        <references count="2">
          <reference field="1" count="1" selected="0">
            <x v="93"/>
          </reference>
          <reference field="2" count="2">
            <x v="76"/>
            <x v="77"/>
          </reference>
        </references>
      </pivotArea>
    </format>
    <format dxfId="2217">
      <pivotArea dataOnly="0" labelOnly="1" fieldPosition="0">
        <references count="2">
          <reference field="1" count="1" selected="0">
            <x v="94"/>
          </reference>
          <reference field="2" count="1">
            <x v="78"/>
          </reference>
        </references>
      </pivotArea>
    </format>
    <format dxfId="2216">
      <pivotArea dataOnly="0" labelOnly="1" fieldPosition="0">
        <references count="2">
          <reference field="1" count="1" selected="0">
            <x v="95"/>
          </reference>
          <reference field="2" count="2">
            <x v="76"/>
            <x v="77"/>
          </reference>
        </references>
      </pivotArea>
    </format>
    <format dxfId="2215">
      <pivotArea dataOnly="0" labelOnly="1" fieldPosition="0">
        <references count="2">
          <reference field="1" count="1" selected="0">
            <x v="96"/>
          </reference>
          <reference field="2" count="1">
            <x v="79"/>
          </reference>
        </references>
      </pivotArea>
    </format>
    <format dxfId="2214">
      <pivotArea dataOnly="0" labelOnly="1" fieldPosition="0">
        <references count="2">
          <reference field="1" count="1" selected="0">
            <x v="97"/>
          </reference>
          <reference field="2" count="1">
            <x v="80"/>
          </reference>
        </references>
      </pivotArea>
    </format>
    <format dxfId="2213">
      <pivotArea dataOnly="0" labelOnly="1" fieldPosition="0">
        <references count="2">
          <reference field="1" count="1" selected="0">
            <x v="98"/>
          </reference>
          <reference field="2" count="1">
            <x v="80"/>
          </reference>
        </references>
      </pivotArea>
    </format>
    <format dxfId="2212">
      <pivotArea dataOnly="0" labelOnly="1" fieldPosition="0">
        <references count="2">
          <reference field="1" count="1" selected="0">
            <x v="99"/>
          </reference>
          <reference field="2" count="1">
            <x v="80"/>
          </reference>
        </references>
      </pivotArea>
    </format>
    <format dxfId="2211">
      <pivotArea dataOnly="0" labelOnly="1" fieldPosition="0">
        <references count="2">
          <reference field="1" count="1" selected="0">
            <x v="100"/>
          </reference>
          <reference field="2" count="1">
            <x v="81"/>
          </reference>
        </references>
      </pivotArea>
    </format>
    <format dxfId="2210">
      <pivotArea dataOnly="0" labelOnly="1" fieldPosition="0">
        <references count="2">
          <reference field="1" count="1" selected="0">
            <x v="101"/>
          </reference>
          <reference field="2" count="1">
            <x v="82"/>
          </reference>
        </references>
      </pivotArea>
    </format>
    <format dxfId="2209">
      <pivotArea dataOnly="0" labelOnly="1" fieldPosition="0">
        <references count="2">
          <reference field="1" count="1" selected="0">
            <x v="102"/>
          </reference>
          <reference field="2" count="1">
            <x v="71"/>
          </reference>
        </references>
      </pivotArea>
    </format>
    <format dxfId="2208">
      <pivotArea dataOnly="0" labelOnly="1" fieldPosition="0">
        <references count="2">
          <reference field="1" count="1" selected="0">
            <x v="103"/>
          </reference>
          <reference field="2" count="1">
            <x v="83"/>
          </reference>
        </references>
      </pivotArea>
    </format>
    <format dxfId="2207">
      <pivotArea dataOnly="0" labelOnly="1" fieldPosition="0">
        <references count="2">
          <reference field="1" count="1" selected="0">
            <x v="104"/>
          </reference>
          <reference field="2" count="1">
            <x v="71"/>
          </reference>
        </references>
      </pivotArea>
    </format>
    <format dxfId="2206">
      <pivotArea dataOnly="0" labelOnly="1" fieldPosition="0">
        <references count="2">
          <reference field="1" count="1" selected="0">
            <x v="105"/>
          </reference>
          <reference field="2" count="1">
            <x v="84"/>
          </reference>
        </references>
      </pivotArea>
    </format>
    <format dxfId="2205">
      <pivotArea dataOnly="0" labelOnly="1" fieldPosition="0">
        <references count="2">
          <reference field="1" count="1" selected="0">
            <x v="106"/>
          </reference>
          <reference field="2" count="1">
            <x v="71"/>
          </reference>
        </references>
      </pivotArea>
    </format>
    <format dxfId="2204">
      <pivotArea dataOnly="0" labelOnly="1" fieldPosition="0">
        <references count="2">
          <reference field="1" count="1" selected="0">
            <x v="107"/>
          </reference>
          <reference field="2" count="1">
            <x v="85"/>
          </reference>
        </references>
      </pivotArea>
    </format>
    <format dxfId="2203">
      <pivotArea dataOnly="0" labelOnly="1" fieldPosition="0">
        <references count="2">
          <reference field="1" count="1" selected="0">
            <x v="108"/>
          </reference>
          <reference field="2" count="1">
            <x v="86"/>
          </reference>
        </references>
      </pivotArea>
    </format>
    <format dxfId="2202">
      <pivotArea dataOnly="0" labelOnly="1" fieldPosition="0">
        <references count="2">
          <reference field="1" count="1" selected="0">
            <x v="109"/>
          </reference>
          <reference field="2" count="1">
            <x v="87"/>
          </reference>
        </references>
      </pivotArea>
    </format>
    <format dxfId="2201">
      <pivotArea dataOnly="0" labelOnly="1" fieldPosition="0">
        <references count="2">
          <reference field="1" count="1" selected="0">
            <x v="110"/>
          </reference>
          <reference field="2" count="1">
            <x v="85"/>
          </reference>
        </references>
      </pivotArea>
    </format>
    <format dxfId="2200">
      <pivotArea dataOnly="0" labelOnly="1" fieldPosition="0">
        <references count="2">
          <reference field="1" count="1" selected="0">
            <x v="111"/>
          </reference>
          <reference field="2" count="1">
            <x v="88"/>
          </reference>
        </references>
      </pivotArea>
    </format>
    <format dxfId="2199">
      <pivotArea dataOnly="0" labelOnly="1" fieldPosition="0">
        <references count="2">
          <reference field="1" count="1" selected="0">
            <x v="112"/>
          </reference>
          <reference field="2" count="1">
            <x v="85"/>
          </reference>
        </references>
      </pivotArea>
    </format>
    <format dxfId="2198">
      <pivotArea dataOnly="0" labelOnly="1" fieldPosition="0">
        <references count="2">
          <reference field="1" count="1" selected="0">
            <x v="114"/>
          </reference>
          <reference field="2" count="50">
            <x v="10"/>
            <x v="11"/>
            <x v="14"/>
            <x v="20"/>
            <x v="28"/>
            <x v="39"/>
            <x v="42"/>
            <x v="49"/>
            <x v="51"/>
            <x v="53"/>
            <x v="62"/>
            <x v="66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</reference>
        </references>
      </pivotArea>
    </format>
    <format dxfId="2197">
      <pivotArea dataOnly="0" labelOnly="1" fieldPosition="0">
        <references count="2">
          <reference field="1" count="1" selected="0">
            <x v="114"/>
          </reference>
          <reference field="2" count="50">
            <x v="3"/>
            <x v="7"/>
            <x v="21"/>
            <x v="23"/>
            <x v="47"/>
            <x v="52"/>
            <x v="58"/>
            <x v="61"/>
            <x v="63"/>
            <x v="67"/>
            <x v="69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</reference>
        </references>
      </pivotArea>
    </format>
    <format dxfId="2196">
      <pivotArea dataOnly="0" labelOnly="1" fieldPosition="0">
        <references count="2">
          <reference field="1" count="1" selected="0">
            <x v="114"/>
          </reference>
          <reference field="2" count="7">
            <x v="38"/>
            <x v="166"/>
            <x v="167"/>
            <x v="168"/>
            <x v="169"/>
            <x v="170"/>
            <x v="171"/>
          </reference>
        </references>
      </pivotArea>
    </format>
    <format dxfId="2195">
      <pivotArea dataOnly="0" labelOnly="1" fieldPosition="0">
        <references count="3">
          <reference field="1" count="1" selected="0">
            <x v="0"/>
          </reference>
          <reference field="2" count="1" selected="0">
            <x v="23"/>
          </reference>
          <reference field="3" count="2">
            <x v="45"/>
            <x v="46"/>
          </reference>
        </references>
      </pivotArea>
    </format>
    <format dxfId="2194">
      <pivotArea dataOnly="0" labelOnly="1" fieldPosition="0">
        <references count="3">
          <reference field="1" count="1" selected="0">
            <x v="1"/>
          </reference>
          <reference field="2" count="1" selected="0">
            <x v="24"/>
          </reference>
          <reference field="3" count="6">
            <x v="47"/>
            <x v="48"/>
            <x v="49"/>
            <x v="50"/>
            <x v="51"/>
            <x v="52"/>
          </reference>
        </references>
      </pivotArea>
    </format>
    <format dxfId="2193">
      <pivotArea dataOnly="0" labelOnly="1" fieldPosition="0">
        <references count="3">
          <reference field="1" count="1" selected="0">
            <x v="2"/>
          </reference>
          <reference field="2" count="1" selected="0">
            <x v="25"/>
          </reference>
          <reference field="3" count="2">
            <x v="53"/>
            <x v="54"/>
          </reference>
        </references>
      </pivotArea>
    </format>
    <format dxfId="2192">
      <pivotArea dataOnly="0" labelOnly="1" fieldPosition="0">
        <references count="3">
          <reference field="1" count="1" selected="0">
            <x v="3"/>
          </reference>
          <reference field="2" count="1" selected="0">
            <x v="26"/>
          </reference>
          <reference field="3" count="3">
            <x v="55"/>
            <x v="56"/>
            <x v="57"/>
          </reference>
        </references>
      </pivotArea>
    </format>
    <format dxfId="2191">
      <pivotArea dataOnly="0" labelOnly="1" fieldPosition="0">
        <references count="3">
          <reference field="1" count="1" selected="0">
            <x v="4"/>
          </reference>
          <reference field="2" count="1" selected="0">
            <x v="27"/>
          </reference>
          <reference field="3" count="4">
            <x v="58"/>
            <x v="59"/>
            <x v="60"/>
            <x v="61"/>
          </reference>
        </references>
      </pivotArea>
    </format>
    <format dxfId="2190">
      <pivotArea dataOnly="0" labelOnly="1" fieldPosition="0">
        <references count="3">
          <reference field="1" count="1" selected="0">
            <x v="5"/>
          </reference>
          <reference field="2" count="1" selected="0">
            <x v="28"/>
          </reference>
          <reference field="3" count="5">
            <x v="7"/>
            <x v="21"/>
            <x v="62"/>
            <x v="63"/>
            <x v="64"/>
          </reference>
        </references>
      </pivotArea>
    </format>
    <format dxfId="2189">
      <pivotArea dataOnly="0" labelOnly="1" fieldPosition="0">
        <references count="3">
          <reference field="1" count="1" selected="0">
            <x v="6"/>
          </reference>
          <reference field="2" count="1" selected="0">
            <x v="29"/>
          </reference>
          <reference field="3" count="6">
            <x v="21"/>
            <x v="65"/>
            <x v="66"/>
            <x v="67"/>
            <x v="68"/>
            <x v="69"/>
          </reference>
        </references>
      </pivotArea>
    </format>
    <format dxfId="2188">
      <pivotArea dataOnly="0" labelOnly="1" fieldPosition="0">
        <references count="3">
          <reference field="1" count="1" selected="0">
            <x v="7"/>
          </reference>
          <reference field="2" count="1" selected="0">
            <x v="30"/>
          </reference>
          <reference field="3" count="7">
            <x v="45"/>
            <x v="70"/>
            <x v="71"/>
            <x v="72"/>
            <x v="73"/>
            <x v="74"/>
            <x v="75"/>
          </reference>
        </references>
      </pivotArea>
    </format>
    <format dxfId="2187">
      <pivotArea dataOnly="0" labelOnly="1" fieldPosition="0">
        <references count="3">
          <reference field="1" count="1" selected="0">
            <x v="8"/>
          </reference>
          <reference field="2" count="1" selected="0">
            <x v="31"/>
          </reference>
          <reference field="3" count="3">
            <x v="76"/>
            <x v="77"/>
            <x v="78"/>
          </reference>
        </references>
      </pivotArea>
    </format>
    <format dxfId="2186">
      <pivotArea dataOnly="0" labelOnly="1" fieldPosition="0">
        <references count="3">
          <reference field="1" count="1" selected="0">
            <x v="8"/>
          </reference>
          <reference field="2" count="1" selected="0">
            <x v="32"/>
          </reference>
          <reference field="3" count="1">
            <x v="79"/>
          </reference>
        </references>
      </pivotArea>
    </format>
    <format dxfId="2185">
      <pivotArea dataOnly="0" labelOnly="1" fieldPosition="0">
        <references count="3">
          <reference field="1" count="1" selected="0">
            <x v="9"/>
          </reference>
          <reference field="2" count="1" selected="0">
            <x v="33"/>
          </reference>
          <reference field="3" count="3">
            <x v="80"/>
            <x v="81"/>
            <x v="82"/>
          </reference>
        </references>
      </pivotArea>
    </format>
    <format dxfId="2184">
      <pivotArea dataOnly="0" labelOnly="1" fieldPosition="0">
        <references count="3">
          <reference field="1" count="1" selected="0">
            <x v="10"/>
          </reference>
          <reference field="2" count="1" selected="0">
            <x v="33"/>
          </reference>
          <reference field="3" count="2">
            <x v="65"/>
            <x v="83"/>
          </reference>
        </references>
      </pivotArea>
    </format>
    <format dxfId="2183">
      <pivotArea dataOnly="0" labelOnly="1" fieldPosition="0">
        <references count="3">
          <reference field="1" count="1" selected="0">
            <x v="11"/>
          </reference>
          <reference field="2" count="1" selected="0">
            <x v="28"/>
          </reference>
          <reference field="3" count="3">
            <x v="81"/>
            <x v="84"/>
            <x v="85"/>
          </reference>
        </references>
      </pivotArea>
    </format>
    <format dxfId="2182">
      <pivotArea dataOnly="0" labelOnly="1" fieldPosition="0">
        <references count="3">
          <reference field="1" count="1" selected="0">
            <x v="12"/>
          </reference>
          <reference field="2" count="1" selected="0">
            <x v="34"/>
          </reference>
          <reference field="3" count="3">
            <x v="86"/>
            <x v="87"/>
            <x v="88"/>
          </reference>
        </references>
      </pivotArea>
    </format>
    <format dxfId="2181">
      <pivotArea dataOnly="0" labelOnly="1" fieldPosition="0">
        <references count="3">
          <reference field="1" count="1" selected="0">
            <x v="13"/>
          </reference>
          <reference field="2" count="1" selected="0">
            <x v="35"/>
          </reference>
          <reference field="3" count="6">
            <x v="48"/>
            <x v="89"/>
            <x v="90"/>
            <x v="91"/>
            <x v="92"/>
            <x v="93"/>
          </reference>
        </references>
      </pivotArea>
    </format>
    <format dxfId="2180">
      <pivotArea dataOnly="0" labelOnly="1" fieldPosition="0">
        <references count="3">
          <reference field="1" count="1" selected="0">
            <x v="14"/>
          </reference>
          <reference field="2" count="1" selected="0">
            <x v="35"/>
          </reference>
          <reference field="3" count="2">
            <x v="49"/>
            <x v="94"/>
          </reference>
        </references>
      </pivotArea>
    </format>
    <format dxfId="2179">
      <pivotArea dataOnly="0" labelOnly="1" fieldPosition="0">
        <references count="3">
          <reference field="1" count="1" selected="0">
            <x v="15"/>
          </reference>
          <reference field="2" count="1" selected="0">
            <x v="36"/>
          </reference>
          <reference field="3" count="9">
            <x v="7"/>
            <x v="25"/>
            <x v="95"/>
            <x v="96"/>
            <x v="97"/>
            <x v="98"/>
            <x v="99"/>
            <x v="100"/>
            <x v="101"/>
          </reference>
        </references>
      </pivotArea>
    </format>
    <format dxfId="2178">
      <pivotArea dataOnly="0" labelOnly="1" fieldPosition="0">
        <references count="3">
          <reference field="1" count="1" selected="0">
            <x v="16"/>
          </reference>
          <reference field="2" count="1" selected="0">
            <x v="37"/>
          </reference>
          <reference field="3" count="3">
            <x v="7"/>
            <x v="67"/>
            <x v="102"/>
          </reference>
        </references>
      </pivotArea>
    </format>
    <format dxfId="2177">
      <pivotArea dataOnly="0" labelOnly="1" fieldPosition="0">
        <references count="3">
          <reference field="1" count="1" selected="0">
            <x v="17"/>
          </reference>
          <reference field="2" count="1" selected="0">
            <x v="38"/>
          </reference>
          <reference field="3" count="50">
            <x v="25"/>
            <x v="41"/>
            <x v="57"/>
            <x v="59"/>
            <x v="60"/>
            <x v="66"/>
            <x v="73"/>
            <x v="75"/>
            <x v="88"/>
            <x v="89"/>
            <x v="96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</reference>
        </references>
      </pivotArea>
    </format>
    <format dxfId="2176">
      <pivotArea dataOnly="0" labelOnly="1" fieldPosition="0">
        <references count="3">
          <reference field="1" count="1" selected="0">
            <x v="17"/>
          </reference>
          <reference field="2" count="1" selected="0">
            <x v="38"/>
          </reference>
          <reference field="3" count="22">
            <x v="13"/>
            <x v="92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</reference>
        </references>
      </pivotArea>
    </format>
    <format dxfId="2175">
      <pivotArea dataOnly="0" labelOnly="1" fieldPosition="0">
        <references count="3">
          <reference field="1" count="1" selected="0">
            <x v="18"/>
          </reference>
          <reference field="2" count="1" selected="0">
            <x v="39"/>
          </reference>
          <reference field="3" count="3">
            <x v="57"/>
            <x v="162"/>
            <x v="163"/>
          </reference>
        </references>
      </pivotArea>
    </format>
    <format dxfId="2174">
      <pivotArea dataOnly="0" labelOnly="1" fieldPosition="0">
        <references count="3">
          <reference field="1" count="1" selected="0">
            <x v="19"/>
          </reference>
          <reference field="2" count="1" selected="0">
            <x v="40"/>
          </reference>
          <reference field="3" count="20">
            <x v="25"/>
            <x v="43"/>
            <x v="54"/>
            <x v="68"/>
            <x v="141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</reference>
        </references>
      </pivotArea>
    </format>
    <format dxfId="2173">
      <pivotArea dataOnly="0" labelOnly="1" fieldPosition="0">
        <references count="3">
          <reference field="1" count="1" selected="0">
            <x v="20"/>
          </reference>
          <reference field="2" count="1" selected="0">
            <x v="41"/>
          </reference>
          <reference field="3" count="2">
            <x v="179"/>
            <x v="180"/>
          </reference>
        </references>
      </pivotArea>
    </format>
    <format dxfId="2172">
      <pivotArea dataOnly="0" labelOnly="1" fieldPosition="0">
        <references count="3">
          <reference field="1" count="1" selected="0">
            <x v="21"/>
          </reference>
          <reference field="2" count="1" selected="0">
            <x v="41"/>
          </reference>
          <reference field="3" count="8">
            <x v="69"/>
            <x v="126"/>
            <x v="159"/>
            <x v="180"/>
            <x v="181"/>
            <x v="182"/>
            <x v="183"/>
            <x v="184"/>
          </reference>
        </references>
      </pivotArea>
    </format>
    <format dxfId="2171">
      <pivotArea dataOnly="0" labelOnly="1" fieldPosition="0">
        <references count="3">
          <reference field="1" count="1" selected="0">
            <x v="22"/>
          </reference>
          <reference field="2" count="1" selected="0">
            <x v="0"/>
          </reference>
          <reference field="3" count="5">
            <x v="68"/>
            <x v="106"/>
            <x v="128"/>
            <x v="185"/>
            <x v="186"/>
          </reference>
        </references>
      </pivotArea>
    </format>
    <format dxfId="2170">
      <pivotArea dataOnly="0" labelOnly="1" fieldPosition="0">
        <references count="3">
          <reference field="1" count="1" selected="0">
            <x v="23"/>
          </reference>
          <reference field="2" count="1" selected="0">
            <x v="42"/>
          </reference>
          <reference field="3" count="3">
            <x v="7"/>
            <x v="86"/>
            <x v="187"/>
          </reference>
        </references>
      </pivotArea>
    </format>
    <format dxfId="2169">
      <pivotArea dataOnly="0" labelOnly="1" fieldPosition="0">
        <references count="3">
          <reference field="1" count="1" selected="0">
            <x v="24"/>
          </reference>
          <reference field="2" count="1" selected="0">
            <x v="33"/>
          </reference>
          <reference field="3" count="1">
            <x v="188"/>
          </reference>
        </references>
      </pivotArea>
    </format>
    <format dxfId="2168">
      <pivotArea dataOnly="0" labelOnly="1" fieldPosition="0">
        <references count="3">
          <reference field="1" count="1" selected="0">
            <x v="25"/>
          </reference>
          <reference field="2" count="1" selected="0">
            <x v="43"/>
          </reference>
          <reference field="3" count="9">
            <x v="34"/>
            <x v="105"/>
            <x v="120"/>
            <x v="171"/>
            <x v="189"/>
            <x v="190"/>
            <x v="191"/>
            <x v="192"/>
            <x v="193"/>
          </reference>
        </references>
      </pivotArea>
    </format>
    <format dxfId="2167">
      <pivotArea dataOnly="0" labelOnly="1" fieldPosition="0">
        <references count="3">
          <reference field="1" count="1" selected="0">
            <x v="26"/>
          </reference>
          <reference field="2" count="1" selected="0">
            <x v="44"/>
          </reference>
          <reference field="3" count="2">
            <x v="194"/>
            <x v="195"/>
          </reference>
        </references>
      </pivotArea>
    </format>
    <format dxfId="2166">
      <pivotArea dataOnly="0" labelOnly="1" fieldPosition="0">
        <references count="3">
          <reference field="1" count="1" selected="0">
            <x v="27"/>
          </reference>
          <reference field="2" count="1" selected="0">
            <x v="45"/>
          </reference>
          <reference field="3" count="4">
            <x v="196"/>
            <x v="197"/>
            <x v="198"/>
            <x v="199"/>
          </reference>
        </references>
      </pivotArea>
    </format>
    <format dxfId="2165">
      <pivotArea dataOnly="0" labelOnly="1" fieldPosition="0">
        <references count="3">
          <reference field="1" count="1" selected="0">
            <x v="28"/>
          </reference>
          <reference field="2" count="1" selected="0">
            <x v="46"/>
          </reference>
          <reference field="3" count="1">
            <x v="200"/>
          </reference>
        </references>
      </pivotArea>
    </format>
    <format dxfId="2164">
      <pivotArea dataOnly="0" labelOnly="1" fieldPosition="0">
        <references count="3">
          <reference field="1" count="1" selected="0">
            <x v="29"/>
          </reference>
          <reference field="2" count="1" selected="0">
            <x v="47"/>
          </reference>
          <reference field="3" count="6">
            <x v="97"/>
            <x v="154"/>
            <x v="201"/>
            <x v="202"/>
            <x v="203"/>
            <x v="204"/>
          </reference>
        </references>
      </pivotArea>
    </format>
    <format dxfId="2163">
      <pivotArea dataOnly="0" labelOnly="1" fieldPosition="0">
        <references count="3">
          <reference field="1" count="1" selected="0">
            <x v="30"/>
          </reference>
          <reference field="2" count="1" selected="0">
            <x v="41"/>
          </reference>
          <reference field="3" count="5">
            <x v="69"/>
            <x v="77"/>
            <x v="89"/>
            <x v="205"/>
            <x v="206"/>
          </reference>
        </references>
      </pivotArea>
    </format>
    <format dxfId="2162">
      <pivotArea dataOnly="0" labelOnly="1" fieldPosition="0">
        <references count="3">
          <reference field="1" count="1" selected="0">
            <x v="31"/>
          </reference>
          <reference field="2" count="1" selected="0">
            <x v="28"/>
          </reference>
          <reference field="3" count="6">
            <x v="77"/>
            <x v="191"/>
            <x v="207"/>
            <x v="208"/>
            <x v="209"/>
            <x v="210"/>
          </reference>
        </references>
      </pivotArea>
    </format>
    <format dxfId="2161">
      <pivotArea dataOnly="0" labelOnly="1" fieldPosition="0">
        <references count="3">
          <reference field="1" count="1" selected="0">
            <x v="32"/>
          </reference>
          <reference field="2" count="1" selected="0">
            <x v="28"/>
          </reference>
          <reference field="3" count="19">
            <x v="29"/>
            <x v="88"/>
            <x v="120"/>
            <x v="140"/>
            <x v="168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</reference>
        </references>
      </pivotArea>
    </format>
    <format dxfId="2160">
      <pivotArea dataOnly="0" labelOnly="1" fieldPosition="0">
        <references count="3">
          <reference field="1" count="1" selected="0">
            <x v="33"/>
          </reference>
          <reference field="2" count="1" selected="0">
            <x v="39"/>
          </reference>
          <reference field="3" count="3">
            <x v="122"/>
            <x v="125"/>
            <x v="224"/>
          </reference>
        </references>
      </pivotArea>
    </format>
    <format dxfId="2159">
      <pivotArea dataOnly="0" labelOnly="1" fieldPosition="0">
        <references count="3">
          <reference field="1" count="1" selected="0">
            <x v="34"/>
          </reference>
          <reference field="2" count="1" selected="0">
            <x v="48"/>
          </reference>
          <reference field="3" count="4">
            <x v="43"/>
            <x v="122"/>
            <x v="129"/>
            <x v="225"/>
          </reference>
        </references>
      </pivotArea>
    </format>
    <format dxfId="2158">
      <pivotArea dataOnly="0" labelOnly="1" fieldPosition="0">
        <references count="3">
          <reference field="1" count="1" selected="0">
            <x v="34"/>
          </reference>
          <reference field="2" count="1" selected="0">
            <x v="49"/>
          </reference>
          <reference field="3" count="1">
            <x v="226"/>
          </reference>
        </references>
      </pivotArea>
    </format>
    <format dxfId="2157">
      <pivotArea dataOnly="0" labelOnly="1" fieldPosition="0">
        <references count="3">
          <reference field="1" count="1" selected="0">
            <x v="34"/>
          </reference>
          <reference field="2" count="1" selected="0">
            <x v="50"/>
          </reference>
          <reference field="3" count="4">
            <x v="141"/>
            <x v="227"/>
            <x v="228"/>
            <x v="229"/>
          </reference>
        </references>
      </pivotArea>
    </format>
    <format dxfId="2156">
      <pivotArea dataOnly="0" labelOnly="1" fieldPosition="0">
        <references count="3">
          <reference field="1" count="1" selected="0">
            <x v="35"/>
          </reference>
          <reference field="2" count="1" selected="0">
            <x v="51"/>
          </reference>
          <reference field="3" count="18">
            <x v="42"/>
            <x v="60"/>
            <x v="86"/>
            <x v="88"/>
            <x v="102"/>
            <x v="129"/>
            <x v="190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</reference>
        </references>
      </pivotArea>
    </format>
    <format dxfId="2155">
      <pivotArea dataOnly="0" labelOnly="1" fieldPosition="0">
        <references count="3">
          <reference field="1" count="1" selected="0">
            <x v="36"/>
          </reference>
          <reference field="2" count="1" selected="0">
            <x v="33"/>
          </reference>
          <reference field="3" count="7">
            <x v="23"/>
            <x v="120"/>
            <x v="193"/>
            <x v="237"/>
            <x v="241"/>
            <x v="242"/>
            <x v="243"/>
          </reference>
        </references>
      </pivotArea>
    </format>
    <format dxfId="2154">
      <pivotArea dataOnly="0" labelOnly="1" fieldPosition="0">
        <references count="3">
          <reference field="1" count="1" selected="0">
            <x v="37"/>
          </reference>
          <reference field="2" count="1" selected="0">
            <x v="3"/>
          </reference>
          <reference field="3" count="4">
            <x v="244"/>
            <x v="245"/>
            <x v="246"/>
            <x v="247"/>
          </reference>
        </references>
      </pivotArea>
    </format>
    <format dxfId="2153">
      <pivotArea dataOnly="0" labelOnly="1" fieldPosition="0">
        <references count="3">
          <reference field="1" count="1" selected="0">
            <x v="38"/>
          </reference>
          <reference field="2" count="1" selected="0">
            <x v="52"/>
          </reference>
          <reference field="3" count="3">
            <x v="91"/>
            <x v="248"/>
            <x v="249"/>
          </reference>
        </references>
      </pivotArea>
    </format>
    <format dxfId="2152">
      <pivotArea dataOnly="0" labelOnly="1" fieldPosition="0">
        <references count="3">
          <reference field="1" count="1" selected="0">
            <x v="39"/>
          </reference>
          <reference field="2" count="1" selected="0">
            <x v="52"/>
          </reference>
          <reference field="3" count="3">
            <x v="91"/>
            <x v="234"/>
            <x v="250"/>
          </reference>
        </references>
      </pivotArea>
    </format>
    <format dxfId="2151">
      <pivotArea dataOnly="0" labelOnly="1" fieldPosition="0">
        <references count="3">
          <reference field="1" count="1" selected="0">
            <x v="40"/>
          </reference>
          <reference field="2" count="1" selected="0">
            <x v="26"/>
          </reference>
          <reference field="3" count="7">
            <x v="89"/>
            <x v="186"/>
            <x v="251"/>
            <x v="252"/>
            <x v="253"/>
            <x v="254"/>
            <x v="255"/>
          </reference>
        </references>
      </pivotArea>
    </format>
    <format dxfId="2150">
      <pivotArea dataOnly="0" labelOnly="1" fieldPosition="0">
        <references count="3">
          <reference field="1" count="1" selected="0">
            <x v="41"/>
          </reference>
          <reference field="2" count="1" selected="0">
            <x v="27"/>
          </reference>
          <reference field="3" count="7">
            <x v="7"/>
            <x v="128"/>
            <x v="177"/>
            <x v="239"/>
            <x v="256"/>
            <x v="257"/>
            <x v="258"/>
          </reference>
        </references>
      </pivotArea>
    </format>
    <format dxfId="2149">
      <pivotArea dataOnly="0" labelOnly="1" fieldPosition="0">
        <references count="3">
          <reference field="1" count="1" selected="0">
            <x v="42"/>
          </reference>
          <reference field="2" count="1" selected="0">
            <x v="30"/>
          </reference>
          <reference field="3" count="1">
            <x v="116"/>
          </reference>
        </references>
      </pivotArea>
    </format>
    <format dxfId="2148">
      <pivotArea dataOnly="0" labelOnly="1" fieldPosition="0">
        <references count="3">
          <reference field="1" count="1" selected="0">
            <x v="43"/>
          </reference>
          <reference field="2" count="1" selected="0">
            <x v="46"/>
          </reference>
          <reference field="3" count="1">
            <x v="259"/>
          </reference>
        </references>
      </pivotArea>
    </format>
    <format dxfId="2147">
      <pivotArea dataOnly="0" labelOnly="1" fieldPosition="0">
        <references count="3">
          <reference field="1" count="1" selected="0">
            <x v="44"/>
          </reference>
          <reference field="2" count="1" selected="0">
            <x v="53"/>
          </reference>
          <reference field="3" count="6">
            <x v="7"/>
            <x v="88"/>
            <x v="129"/>
            <x v="224"/>
            <x v="239"/>
            <x v="260"/>
          </reference>
        </references>
      </pivotArea>
    </format>
    <format dxfId="2146">
      <pivotArea dataOnly="0" labelOnly="1" fieldPosition="0">
        <references count="3">
          <reference field="1" count="1" selected="0">
            <x v="45"/>
          </reference>
          <reference field="2" count="1" selected="0">
            <x v="41"/>
          </reference>
          <reference field="3" count="4">
            <x v="11"/>
            <x v="101"/>
            <x v="240"/>
            <x v="261"/>
          </reference>
        </references>
      </pivotArea>
    </format>
    <format dxfId="2145">
      <pivotArea dataOnly="0" labelOnly="1" fieldPosition="0">
        <references count="3">
          <reference field="1" count="1" selected="0">
            <x v="46"/>
          </reference>
          <reference field="2" count="1" selected="0">
            <x v="54"/>
          </reference>
          <reference field="3" count="2">
            <x v="149"/>
            <x v="262"/>
          </reference>
        </references>
      </pivotArea>
    </format>
    <format dxfId="2144">
      <pivotArea dataOnly="0" labelOnly="1" fieldPosition="0">
        <references count="3">
          <reference field="1" count="1" selected="0">
            <x v="47"/>
          </reference>
          <reference field="2" count="1" selected="0">
            <x v="29"/>
          </reference>
          <reference field="3" count="5">
            <x v="7"/>
            <x v="40"/>
            <x v="236"/>
            <x v="242"/>
            <x v="263"/>
          </reference>
        </references>
      </pivotArea>
    </format>
    <format dxfId="2143">
      <pivotArea dataOnly="0" labelOnly="1" fieldPosition="0">
        <references count="3">
          <reference field="1" count="1" selected="0">
            <x v="1048832"/>
          </reference>
          <reference field="2" count="1" selected="0">
            <x v="23"/>
          </reference>
          <reference field="3" count="3">
            <x v="54"/>
            <x v="222"/>
            <x v="228"/>
          </reference>
        </references>
      </pivotArea>
    </format>
    <format dxfId="2142">
      <pivotArea dataOnly="0" labelOnly="1" fieldPosition="0">
        <references count="3">
          <reference field="1" count="1" selected="0">
            <x v="1048832"/>
          </reference>
          <reference field="2" count="1" selected="0">
            <x v="55"/>
          </reference>
          <reference field="3" count="13">
            <x v="7"/>
            <x v="11"/>
            <x v="34"/>
            <x v="83"/>
            <x v="97"/>
            <x v="188"/>
            <x v="228"/>
            <x v="264"/>
            <x v="265"/>
            <x v="266"/>
            <x v="267"/>
            <x v="268"/>
            <x v="269"/>
          </reference>
        </references>
      </pivotArea>
    </format>
    <format dxfId="2141">
      <pivotArea dataOnly="0" labelOnly="1" fieldPosition="0">
        <references count="3">
          <reference field="1" count="1" selected="0">
            <x v="1048832"/>
          </reference>
          <reference field="2" count="1" selected="0">
            <x v="23"/>
          </reference>
          <reference field="3" count="1">
            <x v="90"/>
          </reference>
        </references>
      </pivotArea>
    </format>
    <format dxfId="2140">
      <pivotArea dataOnly="0" labelOnly="1" fieldPosition="0">
        <references count="3">
          <reference field="1" count="1" selected="0">
            <x v="1048832"/>
          </reference>
          <reference field="2" count="1" selected="0">
            <x v="55"/>
          </reference>
          <reference field="3" count="4">
            <x v="44"/>
            <x v="54"/>
            <x v="222"/>
            <x v="270"/>
          </reference>
        </references>
      </pivotArea>
    </format>
    <format dxfId="2139">
      <pivotArea dataOnly="0" labelOnly="1" fieldPosition="0">
        <references count="3">
          <reference field="1" count="1" selected="0">
            <x v="1048832"/>
          </reference>
          <reference field="2" count="1" selected="0">
            <x v="55"/>
          </reference>
          <reference field="3" count="13">
            <x v="7"/>
            <x v="11"/>
            <x v="34"/>
            <x v="83"/>
            <x v="88"/>
            <x v="186"/>
            <x v="188"/>
            <x v="264"/>
            <x v="266"/>
            <x v="267"/>
            <x v="269"/>
            <x v="271"/>
            <x v="272"/>
          </reference>
        </references>
      </pivotArea>
    </format>
    <format dxfId="2138">
      <pivotArea dataOnly="0" labelOnly="1" fieldPosition="0">
        <references count="3">
          <reference field="1" count="1" selected="0">
            <x v="1048832"/>
          </reference>
          <reference field="2" count="1" selected="0">
            <x v="23"/>
          </reference>
          <reference field="3" count="1">
            <x v="90"/>
          </reference>
        </references>
      </pivotArea>
    </format>
    <format dxfId="2137">
      <pivotArea dataOnly="0" labelOnly="1" fieldPosition="0">
        <references count="3">
          <reference field="1" count="1" selected="0">
            <x v="48"/>
          </reference>
          <reference field="2" count="1" selected="0">
            <x v="55"/>
          </reference>
          <reference field="3" count="16">
            <x v="7"/>
            <x v="11"/>
            <x v="34"/>
            <x v="54"/>
            <x v="83"/>
            <x v="137"/>
            <x v="141"/>
            <x v="188"/>
            <x v="228"/>
            <x v="237"/>
            <x v="265"/>
            <x v="266"/>
            <x v="268"/>
            <x v="269"/>
            <x v="270"/>
            <x v="273"/>
          </reference>
        </references>
      </pivotArea>
    </format>
    <format dxfId="2136">
      <pivotArea dataOnly="0" labelOnly="1" fieldPosition="0">
        <references count="3">
          <reference field="1" count="1" selected="0">
            <x v="48"/>
          </reference>
          <reference field="2" count="1" selected="0">
            <x v="23"/>
          </reference>
          <reference field="3" count="1">
            <x v="274"/>
          </reference>
        </references>
      </pivotArea>
    </format>
    <format dxfId="2135">
      <pivotArea dataOnly="0" labelOnly="1" fieldPosition="0">
        <references count="3">
          <reference field="1" count="1" selected="0">
            <x v="49"/>
          </reference>
          <reference field="2" count="1" selected="0">
            <x v="56"/>
          </reference>
          <reference field="3" count="5">
            <x v="13"/>
            <x v="79"/>
            <x v="98"/>
            <x v="195"/>
            <x v="256"/>
          </reference>
        </references>
      </pivotArea>
    </format>
    <format dxfId="2134">
      <pivotArea dataOnly="0" labelOnly="1" fieldPosition="0">
        <references count="3">
          <reference field="1" count="1" selected="0">
            <x v="50"/>
          </reference>
          <reference field="2" count="1" selected="0">
            <x v="57"/>
          </reference>
          <reference field="3" count="1">
            <x v="95"/>
          </reference>
        </references>
      </pivotArea>
    </format>
    <format dxfId="2133">
      <pivotArea dataOnly="0" labelOnly="1" fieldPosition="0">
        <references count="3">
          <reference field="1" count="1" selected="0">
            <x v="50"/>
          </reference>
          <reference field="2" count="1" selected="0">
            <x v="24"/>
          </reference>
          <reference field="3" count="4">
            <x v="7"/>
            <x v="141"/>
            <x v="261"/>
            <x v="275"/>
          </reference>
        </references>
      </pivotArea>
    </format>
    <format dxfId="2132">
      <pivotArea dataOnly="0" labelOnly="1" fieldPosition="0">
        <references count="3">
          <reference field="1" count="1" selected="0">
            <x v="51"/>
          </reference>
          <reference field="2" count="1" selected="0">
            <x v="28"/>
          </reference>
          <reference field="3" count="4">
            <x v="96"/>
            <x v="140"/>
            <x v="191"/>
            <x v="276"/>
          </reference>
        </references>
      </pivotArea>
    </format>
    <format dxfId="2131">
      <pivotArea dataOnly="0" labelOnly="1" fieldPosition="0">
        <references count="3">
          <reference field="1" count="1" selected="0">
            <x v="52"/>
          </reference>
          <reference field="2" count="1" selected="0">
            <x v="58"/>
          </reference>
          <reference field="3" count="2">
            <x v="96"/>
            <x v="277"/>
          </reference>
        </references>
      </pivotArea>
    </format>
    <format dxfId="2130">
      <pivotArea dataOnly="0" labelOnly="1" fieldPosition="0">
        <references count="3">
          <reference field="1" count="1" selected="0">
            <x v="53"/>
          </reference>
          <reference field="2" count="1" selected="0">
            <x v="59"/>
          </reference>
          <reference field="3" count="3">
            <x v="7"/>
            <x v="160"/>
            <x v="278"/>
          </reference>
        </references>
      </pivotArea>
    </format>
    <format dxfId="2129">
      <pivotArea dataOnly="0" labelOnly="1" fieldPosition="0">
        <references count="3">
          <reference field="1" count="1" selected="0">
            <x v="54"/>
          </reference>
          <reference field="2" count="1" selected="0">
            <x v="60"/>
          </reference>
          <reference field="3" count="7">
            <x v="7"/>
            <x v="79"/>
            <x v="88"/>
            <x v="150"/>
            <x v="279"/>
            <x v="280"/>
            <x v="281"/>
          </reference>
        </references>
      </pivotArea>
    </format>
    <format dxfId="2128">
      <pivotArea dataOnly="0" labelOnly="1" fieldPosition="0">
        <references count="3">
          <reference field="1" count="1" selected="0">
            <x v="55"/>
          </reference>
          <reference field="2" count="1" selected="0">
            <x v="3"/>
          </reference>
          <reference field="3" count="1">
            <x v="177"/>
          </reference>
        </references>
      </pivotArea>
    </format>
    <format dxfId="2127">
      <pivotArea dataOnly="0" labelOnly="1" fieldPosition="0">
        <references count="3">
          <reference field="1" count="1" selected="0">
            <x v="56"/>
          </reference>
          <reference field="2" count="1" selected="0">
            <x v="46"/>
          </reference>
          <reference field="3" count="1">
            <x v="282"/>
          </reference>
        </references>
      </pivotArea>
    </format>
    <format dxfId="2126">
      <pivotArea dataOnly="0" labelOnly="1" fieldPosition="0">
        <references count="3">
          <reference field="1" count="1" selected="0">
            <x v="57"/>
          </reference>
          <reference field="2" count="1" selected="0">
            <x v="33"/>
          </reference>
          <reference field="3" count="1">
            <x v="283"/>
          </reference>
        </references>
      </pivotArea>
    </format>
    <format dxfId="2125">
      <pivotArea dataOnly="0" labelOnly="1" fieldPosition="0">
        <references count="3">
          <reference field="1" count="1" selected="0">
            <x v="58"/>
          </reference>
          <reference field="2" count="1" selected="0">
            <x v="61"/>
          </reference>
          <reference field="3" count="5">
            <x v="7"/>
            <x v="39"/>
            <x v="41"/>
            <x v="88"/>
            <x v="240"/>
          </reference>
        </references>
      </pivotArea>
    </format>
    <format dxfId="2124">
      <pivotArea dataOnly="0" labelOnly="1" fieldPosition="0">
        <references count="3">
          <reference field="1" count="1" selected="0">
            <x v="59"/>
          </reference>
          <reference field="2" count="1" selected="0">
            <x v="61"/>
          </reference>
          <reference field="3" count="2">
            <x v="7"/>
            <x v="284"/>
          </reference>
        </references>
      </pivotArea>
    </format>
    <format dxfId="2123">
      <pivotArea dataOnly="0" labelOnly="1" fieldPosition="0">
        <references count="3">
          <reference field="1" count="1" selected="0">
            <x v="60"/>
          </reference>
          <reference field="2" count="1" selected="0">
            <x v="61"/>
          </reference>
          <reference field="3" count="7">
            <x v="7"/>
            <x v="25"/>
            <x v="27"/>
            <x v="34"/>
            <x v="96"/>
            <x v="185"/>
            <x v="285"/>
          </reference>
        </references>
      </pivotArea>
    </format>
    <format dxfId="2122">
      <pivotArea dataOnly="0" labelOnly="1" fieldPosition="0">
        <references count="3">
          <reference field="1" count="1" selected="0">
            <x v="61"/>
          </reference>
          <reference field="2" count="1" selected="0">
            <x v="62"/>
          </reference>
          <reference field="3" count="1">
            <x v="88"/>
          </reference>
        </references>
      </pivotArea>
    </format>
    <format dxfId="2121">
      <pivotArea dataOnly="0" labelOnly="1" fieldPosition="0">
        <references count="3">
          <reference field="1" count="1" selected="0">
            <x v="62"/>
          </reference>
          <reference field="2" count="1" selected="0">
            <x v="51"/>
          </reference>
          <reference field="3" count="5">
            <x v="7"/>
            <x v="154"/>
            <x v="186"/>
            <x v="240"/>
            <x v="286"/>
          </reference>
        </references>
      </pivotArea>
    </format>
    <format dxfId="2120">
      <pivotArea dataOnly="0" labelOnly="1" fieldPosition="0">
        <references count="3">
          <reference field="1" count="1" selected="0">
            <x v="63"/>
          </reference>
          <reference field="2" count="1" selected="0">
            <x v="54"/>
          </reference>
          <reference field="3" count="1">
            <x v="149"/>
          </reference>
        </references>
      </pivotArea>
    </format>
    <format dxfId="2119">
      <pivotArea dataOnly="0" labelOnly="1" fieldPosition="0">
        <references count="3">
          <reference field="1" count="1" selected="0">
            <x v="64"/>
          </reference>
          <reference field="2" count="1" selected="0">
            <x v="63"/>
          </reference>
          <reference field="3" count="1">
            <x v="178"/>
          </reference>
        </references>
      </pivotArea>
    </format>
    <format dxfId="2118">
      <pivotArea dataOnly="0" labelOnly="1" fieldPosition="0">
        <references count="3">
          <reference field="1" count="1" selected="0">
            <x v="65"/>
          </reference>
          <reference field="2" count="1" selected="0">
            <x v="64"/>
          </reference>
          <reference field="3" count="5">
            <x v="7"/>
            <x v="99"/>
            <x v="100"/>
            <x v="154"/>
            <x v="159"/>
          </reference>
        </references>
      </pivotArea>
    </format>
    <format dxfId="2117">
      <pivotArea dataOnly="0" labelOnly="1" fieldPosition="0">
        <references count="3">
          <reference field="1" count="1" selected="0">
            <x v="66"/>
          </reference>
          <reference field="2" count="1" selected="0">
            <x v="39"/>
          </reference>
          <reference field="3" count="1">
            <x v="7"/>
          </reference>
        </references>
      </pivotArea>
    </format>
    <format dxfId="2116">
      <pivotArea dataOnly="0" labelOnly="1" fieldPosition="0">
        <references count="3">
          <reference field="1" count="1" selected="0">
            <x v="67"/>
          </reference>
          <reference field="2" count="1" selected="0">
            <x v="65"/>
          </reference>
          <reference field="3" count="1">
            <x v="287"/>
          </reference>
        </references>
      </pivotArea>
    </format>
    <format dxfId="2115">
      <pivotArea dataOnly="0" labelOnly="1" fieldPosition="0">
        <references count="3">
          <reference field="1" count="1" selected="0">
            <x v="68"/>
          </reference>
          <reference field="2" count="1" selected="0">
            <x v="0"/>
          </reference>
          <reference field="3" count="2">
            <x v="0"/>
            <x v="7"/>
          </reference>
        </references>
      </pivotArea>
    </format>
    <format dxfId="2114">
      <pivotArea dataOnly="0" labelOnly="1" fieldPosition="0">
        <references count="3">
          <reference field="1" count="1" selected="0">
            <x v="70"/>
          </reference>
          <reference field="2" count="1" selected="0">
            <x v="21"/>
          </reference>
          <reference field="3" count="2">
            <x v="0"/>
            <x v="44"/>
          </reference>
        </references>
      </pivotArea>
    </format>
    <format dxfId="2113">
      <pivotArea dataOnly="0" labelOnly="1" fieldPosition="0">
        <references count="3">
          <reference field="1" count="1" selected="0">
            <x v="71"/>
          </reference>
          <reference field="2" count="1" selected="0">
            <x v="1"/>
          </reference>
          <reference field="3" count="4">
            <x v="1"/>
            <x v="2"/>
            <x v="3"/>
            <x v="7"/>
          </reference>
        </references>
      </pivotArea>
    </format>
    <format dxfId="2112">
      <pivotArea dataOnly="0" labelOnly="1" fieldPosition="0">
        <references count="3">
          <reference field="1" count="1" selected="0">
            <x v="72"/>
          </reference>
          <reference field="2" count="1" selected="0">
            <x v="1"/>
          </reference>
          <reference field="3" count="4">
            <x v="1"/>
            <x v="3"/>
            <x v="5"/>
            <x v="7"/>
          </reference>
        </references>
      </pivotArea>
    </format>
    <format dxfId="2111">
      <pivotArea dataOnly="0" labelOnly="1" fieldPosition="0">
        <references count="3">
          <reference field="1" count="1" selected="0">
            <x v="72"/>
          </reference>
          <reference field="2" count="1" selected="0">
            <x v="2"/>
          </reference>
          <reference field="3" count="1">
            <x v="6"/>
          </reference>
        </references>
      </pivotArea>
    </format>
    <format dxfId="2110">
      <pivotArea dataOnly="0" labelOnly="1" fieldPosition="0">
        <references count="3">
          <reference field="1" count="1" selected="0">
            <x v="73"/>
          </reference>
          <reference field="2" count="1" selected="0">
            <x v="3"/>
          </reference>
          <reference field="3" count="2">
            <x v="7"/>
            <x v="8"/>
          </reference>
        </references>
      </pivotArea>
    </format>
    <format dxfId="2109">
      <pivotArea dataOnly="0" labelOnly="1" fieldPosition="0">
        <references count="3">
          <reference field="1" count="1" selected="0">
            <x v="73"/>
          </reference>
          <reference field="2" count="1" selected="0">
            <x v="2"/>
          </reference>
          <reference field="3" count="1">
            <x v="8"/>
          </reference>
        </references>
      </pivotArea>
    </format>
    <format dxfId="2108">
      <pivotArea dataOnly="0" labelOnly="1" fieldPosition="0">
        <references count="3">
          <reference field="1" count="1" selected="0">
            <x v="73"/>
          </reference>
          <reference field="2" count="1" selected="0">
            <x v="4"/>
          </reference>
          <reference field="3" count="1">
            <x v="8"/>
          </reference>
        </references>
      </pivotArea>
    </format>
    <format dxfId="2107">
      <pivotArea dataOnly="0" labelOnly="1" fieldPosition="0">
        <references count="3">
          <reference field="1" count="1" selected="0">
            <x v="74"/>
          </reference>
          <reference field="2" count="1" selected="0">
            <x v="5"/>
          </reference>
          <reference field="3" count="3">
            <x v="9"/>
            <x v="10"/>
            <x v="11"/>
          </reference>
        </references>
      </pivotArea>
    </format>
    <format dxfId="2106">
      <pivotArea dataOnly="0" labelOnly="1" fieldPosition="0">
        <references count="3">
          <reference field="1" count="1" selected="0">
            <x v="74"/>
          </reference>
          <reference field="2" count="1" selected="0">
            <x v="6"/>
          </reference>
          <reference field="3" count="2">
            <x v="10"/>
            <x v="12"/>
          </reference>
        </references>
      </pivotArea>
    </format>
    <format dxfId="2105">
      <pivotArea dataOnly="0" labelOnly="1" fieldPosition="0">
        <references count="3">
          <reference field="1" count="1" selected="0">
            <x v="74"/>
          </reference>
          <reference field="2" count="1" selected="0">
            <x v="7"/>
          </reference>
          <reference field="3" count="1">
            <x v="12"/>
          </reference>
        </references>
      </pivotArea>
    </format>
    <format dxfId="2104">
      <pivotArea dataOnly="0" labelOnly="1" fieldPosition="0">
        <references count="3">
          <reference field="1" count="1" selected="0">
            <x v="74"/>
          </reference>
          <reference field="2" count="1" selected="0">
            <x v="8"/>
          </reference>
          <reference field="3" count="3">
            <x v="9"/>
            <x v="12"/>
            <x v="13"/>
          </reference>
        </references>
      </pivotArea>
    </format>
    <format dxfId="2103">
      <pivotArea dataOnly="0" labelOnly="1" fieldPosition="0">
        <references count="3">
          <reference field="1" count="1" selected="0">
            <x v="74"/>
          </reference>
          <reference field="2" count="1" selected="0">
            <x v="9"/>
          </reference>
          <reference field="3" count="1">
            <x v="11"/>
          </reference>
        </references>
      </pivotArea>
    </format>
    <format dxfId="2102">
      <pivotArea dataOnly="0" labelOnly="1" fieldPosition="0">
        <references count="3">
          <reference field="1" count="1" selected="0">
            <x v="75"/>
          </reference>
          <reference field="2" count="1" selected="0">
            <x v="10"/>
          </reference>
          <reference field="3" count="12">
            <x v="12"/>
            <x v="17"/>
            <x v="18"/>
            <x v="19"/>
            <x v="20"/>
            <x v="21"/>
            <x v="22"/>
            <x v="23"/>
            <x v="24"/>
            <x v="25"/>
            <x v="26"/>
            <x v="27"/>
          </reference>
        </references>
      </pivotArea>
    </format>
    <format dxfId="2101">
      <pivotArea dataOnly="0" labelOnly="1" fieldPosition="0">
        <references count="3">
          <reference field="1" count="1" selected="0">
            <x v="75"/>
          </reference>
          <reference field="2" count="1" selected="0">
            <x v="11"/>
          </reference>
          <reference field="3" count="6">
            <x v="29"/>
            <x v="30"/>
            <x v="31"/>
            <x v="32"/>
            <x v="33"/>
            <x v="34"/>
          </reference>
        </references>
      </pivotArea>
    </format>
    <format dxfId="2100">
      <pivotArea dataOnly="0" labelOnly="1" fieldPosition="0">
        <references count="3">
          <reference field="1" count="1" selected="0">
            <x v="76"/>
          </reference>
          <reference field="2" count="1" selected="0">
            <x v="66"/>
          </reference>
          <reference field="3" count="21">
            <x v="7"/>
            <x v="44"/>
            <x v="96"/>
            <x v="101"/>
            <x v="131"/>
            <x v="138"/>
            <x v="153"/>
            <x v="160"/>
            <x v="249"/>
            <x v="263"/>
            <x v="274"/>
            <x v="288"/>
            <x v="289"/>
            <x v="290"/>
            <x v="291"/>
            <x v="292"/>
            <x v="293"/>
            <x v="294"/>
            <x v="295"/>
            <x v="296"/>
            <x v="297"/>
          </reference>
        </references>
      </pivotArea>
    </format>
    <format dxfId="2099">
      <pivotArea dataOnly="0" labelOnly="1" fieldPosition="0">
        <references count="3">
          <reference field="1" count="1" selected="0">
            <x v="76"/>
          </reference>
          <reference field="2" count="1" selected="0">
            <x v="67"/>
          </reference>
          <reference field="3" count="13">
            <x v="44"/>
            <x v="52"/>
            <x v="90"/>
            <x v="96"/>
            <x v="124"/>
            <x v="136"/>
            <x v="142"/>
            <x v="191"/>
            <x v="221"/>
            <x v="291"/>
            <x v="298"/>
            <x v="299"/>
            <x v="300"/>
          </reference>
        </references>
      </pivotArea>
    </format>
    <format dxfId="2098">
      <pivotArea dataOnly="0" labelOnly="1" fieldPosition="0">
        <references count="3">
          <reference field="1" count="1" selected="0">
            <x v="77"/>
          </reference>
          <reference field="2" count="1" selected="0">
            <x v="68"/>
          </reference>
          <reference field="3" count="8">
            <x v="34"/>
            <x v="83"/>
            <x v="91"/>
            <x v="195"/>
            <x v="228"/>
            <x v="247"/>
            <x v="269"/>
            <x v="301"/>
          </reference>
        </references>
      </pivotArea>
    </format>
    <format dxfId="2097">
      <pivotArea dataOnly="0" labelOnly="1" fieldPosition="0">
        <references count="3">
          <reference field="1" count="1" selected="0">
            <x v="78"/>
          </reference>
          <reference field="2" count="1" selected="0">
            <x v="12"/>
          </reference>
          <reference field="3" count="2">
            <x v="12"/>
            <x v="35"/>
          </reference>
        </references>
      </pivotArea>
    </format>
    <format dxfId="2096">
      <pivotArea dataOnly="0" labelOnly="1" fieldPosition="0">
        <references count="3">
          <reference field="1" count="1" selected="0">
            <x v="79"/>
          </reference>
          <reference field="2" count="1" selected="0">
            <x v="69"/>
          </reference>
          <reference field="3" count="1">
            <x v="297"/>
          </reference>
        </references>
      </pivotArea>
    </format>
    <format dxfId="2095">
      <pivotArea dataOnly="0" labelOnly="1" fieldPosition="0">
        <references count="3">
          <reference field="1" count="1" selected="0">
            <x v="80"/>
          </reference>
          <reference field="2" count="1" selected="0">
            <x v="13"/>
          </reference>
          <reference field="3" count="1">
            <x v="36"/>
          </reference>
        </references>
      </pivotArea>
    </format>
    <format dxfId="2094">
      <pivotArea dataOnly="0" labelOnly="1" fieldPosition="0">
        <references count="3">
          <reference field="1" count="1" selected="0">
            <x v="81"/>
          </reference>
          <reference field="2" count="1" selected="0">
            <x v="14"/>
          </reference>
          <reference field="3" count="2">
            <x v="7"/>
            <x v="37"/>
          </reference>
        </references>
      </pivotArea>
    </format>
    <format dxfId="2093">
      <pivotArea dataOnly="0" labelOnly="1" fieldPosition="0">
        <references count="3">
          <reference field="1" count="1" selected="0">
            <x v="81"/>
          </reference>
          <reference field="2" count="1" selected="0">
            <x v="15"/>
          </reference>
          <reference field="3" count="2">
            <x v="38"/>
            <x v="39"/>
          </reference>
        </references>
      </pivotArea>
    </format>
    <format dxfId="2092">
      <pivotArea dataOnly="0" labelOnly="1" fieldPosition="0">
        <references count="3">
          <reference field="1" count="1" selected="0">
            <x v="81"/>
          </reference>
          <reference field="2" count="1" selected="0">
            <x v="16"/>
          </reference>
          <reference field="3" count="1">
            <x v="37"/>
          </reference>
        </references>
      </pivotArea>
    </format>
    <format dxfId="2091">
      <pivotArea dataOnly="0" labelOnly="1" fieldPosition="0">
        <references count="3">
          <reference field="1" count="1" selected="0">
            <x v="82"/>
          </reference>
          <reference field="2" count="1" selected="0">
            <x v="17"/>
          </reference>
          <reference field="3" count="1">
            <x v="40"/>
          </reference>
        </references>
      </pivotArea>
    </format>
    <format dxfId="2090">
      <pivotArea dataOnly="0" labelOnly="1" fieldPosition="0">
        <references count="3">
          <reference field="1" count="1" selected="0">
            <x v="82"/>
          </reference>
          <reference field="2" count="1" selected="0">
            <x v="18"/>
          </reference>
          <reference field="3" count="1">
            <x v="41"/>
          </reference>
        </references>
      </pivotArea>
    </format>
    <format dxfId="2089">
      <pivotArea dataOnly="0" labelOnly="1" fieldPosition="0">
        <references count="3">
          <reference field="1" count="1" selected="0">
            <x v="83"/>
          </reference>
          <reference field="2" count="1" selected="0">
            <x v="19"/>
          </reference>
          <reference field="3" count="1">
            <x v="42"/>
          </reference>
        </references>
      </pivotArea>
    </format>
    <format dxfId="2088">
      <pivotArea dataOnly="0" labelOnly="1" fieldPosition="0">
        <references count="3">
          <reference field="1" count="1" selected="0">
            <x v="84"/>
          </reference>
          <reference field="2" count="1" selected="0">
            <x v="22"/>
          </reference>
          <reference field="3" count="1">
            <x v="7"/>
          </reference>
        </references>
      </pivotArea>
    </format>
    <format dxfId="2087">
      <pivotArea dataOnly="0" labelOnly="1" fieldPosition="0">
        <references count="3">
          <reference field="1" count="1" selected="0">
            <x v="85"/>
          </reference>
          <reference field="2" count="1" selected="0">
            <x v="70"/>
          </reference>
          <reference field="3" count="4">
            <x v="48"/>
            <x v="105"/>
            <x v="302"/>
            <x v="303"/>
          </reference>
        </references>
      </pivotArea>
    </format>
    <format dxfId="2086">
      <pivotArea dataOnly="0" labelOnly="1" fieldPosition="0">
        <references count="3">
          <reference field="1" count="1" selected="0">
            <x v="85"/>
          </reference>
          <reference field="2" count="1" selected="0">
            <x v="71"/>
          </reference>
          <reference field="3" count="1">
            <x v="259"/>
          </reference>
        </references>
      </pivotArea>
    </format>
    <format dxfId="2085">
      <pivotArea dataOnly="0" labelOnly="1" fieldPosition="0">
        <references count="3">
          <reference field="1" count="1" selected="0">
            <x v="86"/>
          </reference>
          <reference field="2" count="1" selected="0">
            <x v="70"/>
          </reference>
          <reference field="3" count="3">
            <x v="118"/>
            <x v="180"/>
            <x v="304"/>
          </reference>
        </references>
      </pivotArea>
    </format>
    <format dxfId="2084">
      <pivotArea dataOnly="0" labelOnly="1" fieldPosition="0">
        <references count="3">
          <reference field="1" count="1" selected="0">
            <x v="87"/>
          </reference>
          <reference field="2" count="1" selected="0">
            <x v="70"/>
          </reference>
          <reference field="3" count="3">
            <x v="59"/>
            <x v="72"/>
            <x v="202"/>
          </reference>
        </references>
      </pivotArea>
    </format>
    <format dxfId="2083">
      <pivotArea dataOnly="0" labelOnly="1" fieldPosition="0">
        <references count="3">
          <reference field="1" count="1" selected="0">
            <x v="88"/>
          </reference>
          <reference field="2" count="1" selected="0">
            <x v="72"/>
          </reference>
          <reference field="3" count="4">
            <x v="305"/>
            <x v="306"/>
            <x v="307"/>
            <x v="308"/>
          </reference>
        </references>
      </pivotArea>
    </format>
    <format dxfId="2082">
      <pivotArea dataOnly="0" labelOnly="1" fieldPosition="0">
        <references count="3">
          <reference field="1" count="1" selected="0">
            <x v="89"/>
          </reference>
          <reference field="2" count="1" selected="0">
            <x v="72"/>
          </reference>
          <reference field="3" count="3">
            <x v="191"/>
            <x v="236"/>
            <x v="309"/>
          </reference>
        </references>
      </pivotArea>
    </format>
    <format dxfId="2081">
      <pivotArea dataOnly="0" labelOnly="1" fieldPosition="0">
        <references count="3">
          <reference field="1" count="1" selected="0">
            <x v="90"/>
          </reference>
          <reference field="2" count="1" selected="0">
            <x v="3"/>
          </reference>
          <reference field="3" count="12">
            <x v="50"/>
            <x v="51"/>
            <x v="61"/>
            <x v="104"/>
            <x v="105"/>
            <x v="108"/>
            <x v="198"/>
            <x v="244"/>
            <x v="261"/>
            <x v="310"/>
            <x v="311"/>
            <x v="312"/>
          </reference>
        </references>
      </pivotArea>
    </format>
    <format dxfId="2080">
      <pivotArea dataOnly="0" labelOnly="1" fieldPosition="0">
        <references count="3">
          <reference field="1" count="1" selected="0">
            <x v="91"/>
          </reference>
          <reference field="2" count="1" selected="0">
            <x v="73"/>
          </reference>
          <reference field="3" count="24">
            <x v="18"/>
            <x v="27"/>
            <x v="43"/>
            <x v="51"/>
            <x v="52"/>
            <x v="59"/>
            <x v="72"/>
            <x v="87"/>
            <x v="188"/>
            <x v="191"/>
            <x v="198"/>
            <x v="202"/>
            <x v="225"/>
            <x v="238"/>
            <x v="244"/>
            <x v="248"/>
            <x v="270"/>
            <x v="287"/>
            <x v="310"/>
            <x v="313"/>
            <x v="314"/>
            <x v="315"/>
            <x v="316"/>
            <x v="317"/>
          </reference>
        </references>
      </pivotArea>
    </format>
    <format dxfId="2079">
      <pivotArea dataOnly="0" labelOnly="1" fieldPosition="0">
        <references count="3">
          <reference field="1" count="1" selected="0">
            <x v="92"/>
          </reference>
          <reference field="2" count="1" selected="0">
            <x v="74"/>
          </reference>
          <reference field="3" count="11">
            <x v="7"/>
            <x v="40"/>
            <x v="95"/>
            <x v="97"/>
            <x v="129"/>
            <x v="133"/>
            <x v="135"/>
            <x v="159"/>
            <x v="190"/>
            <x v="318"/>
            <x v="319"/>
          </reference>
        </references>
      </pivotArea>
    </format>
    <format dxfId="2078">
      <pivotArea dataOnly="0" labelOnly="1" fieldPosition="0">
        <references count="3">
          <reference field="1" count="1" selected="0">
            <x v="92"/>
          </reference>
          <reference field="2" count="1" selected="0">
            <x v="75"/>
          </reference>
          <reference field="3" count="1">
            <x v="320"/>
          </reference>
        </references>
      </pivotArea>
    </format>
    <format dxfId="2077">
      <pivotArea dataOnly="0" labelOnly="1" fieldPosition="0">
        <references count="3">
          <reference field="1" count="1" selected="0">
            <x v="93"/>
          </reference>
          <reference field="2" count="1" selected="0">
            <x v="76"/>
          </reference>
          <reference field="3" count="10">
            <x v="72"/>
            <x v="108"/>
            <x v="140"/>
            <x v="142"/>
            <x v="196"/>
            <x v="247"/>
            <x v="254"/>
            <x v="321"/>
            <x v="322"/>
            <x v="323"/>
          </reference>
        </references>
      </pivotArea>
    </format>
    <format dxfId="2076">
      <pivotArea dataOnly="0" labelOnly="1" fieldPosition="0">
        <references count="3">
          <reference field="1" count="1" selected="0">
            <x v="93"/>
          </reference>
          <reference field="2" count="1" selected="0">
            <x v="77"/>
          </reference>
          <reference field="3" count="3">
            <x v="7"/>
            <x v="13"/>
            <x v="284"/>
          </reference>
        </references>
      </pivotArea>
    </format>
    <format dxfId="2075">
      <pivotArea dataOnly="0" labelOnly="1" fieldPosition="0">
        <references count="3">
          <reference field="1" count="1" selected="0">
            <x v="94"/>
          </reference>
          <reference field="2" count="1" selected="0">
            <x v="78"/>
          </reference>
          <reference field="3" count="30">
            <x v="7"/>
            <x v="27"/>
            <x v="42"/>
            <x v="56"/>
            <x v="61"/>
            <x v="88"/>
            <x v="89"/>
            <x v="102"/>
            <x v="128"/>
            <x v="145"/>
            <x v="148"/>
            <x v="158"/>
            <x v="172"/>
            <x v="177"/>
            <x v="188"/>
            <x v="214"/>
            <x v="230"/>
            <x v="232"/>
            <x v="242"/>
            <x v="251"/>
            <x v="257"/>
            <x v="281"/>
            <x v="305"/>
            <x v="324"/>
            <x v="325"/>
            <x v="326"/>
            <x v="327"/>
            <x v="328"/>
            <x v="329"/>
            <x v="330"/>
          </reference>
        </references>
      </pivotArea>
    </format>
    <format dxfId="2074">
      <pivotArea dataOnly="0" labelOnly="1" fieldPosition="0">
        <references count="3">
          <reference field="1" count="1" selected="0">
            <x v="95"/>
          </reference>
          <reference field="2" count="1" selected="0">
            <x v="76"/>
          </reference>
          <reference field="3" count="12">
            <x v="25"/>
            <x v="47"/>
            <x v="73"/>
            <x v="79"/>
            <x v="88"/>
            <x v="290"/>
            <x v="305"/>
            <x v="322"/>
            <x v="331"/>
            <x v="332"/>
            <x v="333"/>
            <x v="334"/>
          </reference>
        </references>
      </pivotArea>
    </format>
    <format dxfId="2073">
      <pivotArea dataOnly="0" labelOnly="1" fieldPosition="0">
        <references count="3">
          <reference field="1" count="1" selected="0">
            <x v="95"/>
          </reference>
          <reference field="2" count="1" selected="0">
            <x v="77"/>
          </reference>
          <reference field="3" count="6">
            <x v="7"/>
            <x v="147"/>
            <x v="239"/>
            <x v="267"/>
            <x v="335"/>
            <x v="336"/>
          </reference>
        </references>
      </pivotArea>
    </format>
    <format dxfId="2072">
      <pivotArea dataOnly="0" labelOnly="1" fieldPosition="0">
        <references count="3">
          <reference field="1" count="1" selected="0">
            <x v="96"/>
          </reference>
          <reference field="2" count="1" selected="0">
            <x v="79"/>
          </reference>
          <reference field="3" count="23">
            <x v="2"/>
            <x v="7"/>
            <x v="70"/>
            <x v="88"/>
            <x v="100"/>
            <x v="128"/>
            <x v="133"/>
            <x v="178"/>
            <x v="179"/>
            <x v="212"/>
            <x v="242"/>
            <x v="279"/>
            <x v="287"/>
            <x v="312"/>
            <x v="314"/>
            <x v="337"/>
            <x v="338"/>
            <x v="339"/>
            <x v="340"/>
            <x v="341"/>
            <x v="342"/>
            <x v="343"/>
            <x v="344"/>
          </reference>
        </references>
      </pivotArea>
    </format>
    <format dxfId="2071">
      <pivotArea dataOnly="0" labelOnly="1" fieldPosition="0">
        <references count="3">
          <reference field="1" count="1" selected="0">
            <x v="97"/>
          </reference>
          <reference field="2" count="1" selected="0">
            <x v="80"/>
          </reference>
          <reference field="3" count="26">
            <x v="3"/>
            <x v="7"/>
            <x v="31"/>
            <x v="40"/>
            <x v="47"/>
            <x v="79"/>
            <x v="85"/>
            <x v="88"/>
            <x v="91"/>
            <x v="117"/>
            <x v="135"/>
            <x v="158"/>
            <x v="160"/>
            <x v="171"/>
            <x v="178"/>
            <x v="179"/>
            <x v="238"/>
            <x v="241"/>
            <x v="247"/>
            <x v="248"/>
            <x v="306"/>
            <x v="319"/>
            <x v="345"/>
            <x v="346"/>
            <x v="347"/>
            <x v="348"/>
          </reference>
        </references>
      </pivotArea>
    </format>
    <format dxfId="2070">
      <pivotArea dataOnly="0" labelOnly="1" fieldPosition="0">
        <references count="3">
          <reference field="1" count="1" selected="0">
            <x v="98"/>
          </reference>
          <reference field="2" count="1" selected="0">
            <x v="80"/>
          </reference>
          <reference field="3" count="22">
            <x v="7"/>
            <x v="34"/>
            <x v="47"/>
            <x v="85"/>
            <x v="88"/>
            <x v="91"/>
            <x v="96"/>
            <x v="123"/>
            <x v="127"/>
            <x v="145"/>
            <x v="158"/>
            <x v="160"/>
            <x v="179"/>
            <x v="241"/>
            <x v="245"/>
            <x v="247"/>
            <x v="266"/>
            <x v="306"/>
            <x v="345"/>
            <x v="347"/>
            <x v="349"/>
            <x v="350"/>
          </reference>
        </references>
      </pivotArea>
    </format>
    <format dxfId="2069">
      <pivotArea dataOnly="0" labelOnly="1" fieldPosition="0">
        <references count="3">
          <reference field="1" count="1" selected="0">
            <x v="99"/>
          </reference>
          <reference field="2" count="1" selected="0">
            <x v="80"/>
          </reference>
          <reference field="3" count="26">
            <x v="7"/>
            <x v="24"/>
            <x v="31"/>
            <x v="39"/>
            <x v="47"/>
            <x v="79"/>
            <x v="85"/>
            <x v="88"/>
            <x v="99"/>
            <x v="118"/>
            <x v="119"/>
            <x v="125"/>
            <x v="158"/>
            <x v="160"/>
            <x v="174"/>
            <x v="248"/>
            <x v="255"/>
            <x v="319"/>
            <x v="345"/>
            <x v="351"/>
            <x v="352"/>
            <x v="353"/>
            <x v="354"/>
            <x v="355"/>
            <x v="356"/>
            <x v="357"/>
          </reference>
        </references>
      </pivotArea>
    </format>
    <format dxfId="2068">
      <pivotArea dataOnly="0" labelOnly="1" fieldPosition="0">
        <references count="3">
          <reference field="1" count="1" selected="0">
            <x v="100"/>
          </reference>
          <reference field="2" count="1" selected="0">
            <x v="81"/>
          </reference>
          <reference field="3" count="22">
            <x v="7"/>
            <x v="47"/>
            <x v="65"/>
            <x v="67"/>
            <x v="73"/>
            <x v="105"/>
            <x v="116"/>
            <x v="124"/>
            <x v="129"/>
            <x v="142"/>
            <x v="144"/>
            <x v="232"/>
            <x v="282"/>
            <x v="289"/>
            <x v="318"/>
            <x v="329"/>
            <x v="341"/>
            <x v="343"/>
            <x v="345"/>
            <x v="358"/>
            <x v="359"/>
            <x v="360"/>
          </reference>
        </references>
      </pivotArea>
    </format>
    <format dxfId="2067">
      <pivotArea dataOnly="0" labelOnly="1" fieldPosition="0">
        <references count="3">
          <reference field="1" count="1" selected="0">
            <x v="101"/>
          </reference>
          <reference field="2" count="1" selected="0">
            <x v="82"/>
          </reference>
          <reference field="3" count="2">
            <x v="40"/>
            <x v="177"/>
          </reference>
        </references>
      </pivotArea>
    </format>
    <format dxfId="2066">
      <pivotArea dataOnly="0" labelOnly="1" fieldPosition="0">
        <references count="3">
          <reference field="1" count="1" selected="0">
            <x v="102"/>
          </reference>
          <reference field="2" count="1" selected="0">
            <x v="71"/>
          </reference>
          <reference field="3" count="5">
            <x v="7"/>
            <x v="88"/>
            <x v="283"/>
            <x v="336"/>
            <x v="361"/>
          </reference>
        </references>
      </pivotArea>
    </format>
    <format dxfId="2065">
      <pivotArea dataOnly="0" labelOnly="1" fieldPosition="0">
        <references count="3">
          <reference field="1" count="1" selected="0">
            <x v="103"/>
          </reference>
          <reference field="2" count="1" selected="0">
            <x v="83"/>
          </reference>
          <reference field="3" count="3">
            <x v="40"/>
            <x v="88"/>
            <x v="276"/>
          </reference>
        </references>
      </pivotArea>
    </format>
    <format dxfId="2064">
      <pivotArea dataOnly="0" labelOnly="1" fieldPosition="0">
        <references count="3">
          <reference field="1" count="1" selected="0">
            <x v="104"/>
          </reference>
          <reference field="2" count="1" selected="0">
            <x v="71"/>
          </reference>
          <reference field="3" count="5">
            <x v="7"/>
            <x v="40"/>
            <x v="90"/>
            <x v="323"/>
            <x v="336"/>
          </reference>
        </references>
      </pivotArea>
    </format>
    <format dxfId="2063">
      <pivotArea dataOnly="0" labelOnly="1" fieldPosition="0">
        <references count="3">
          <reference field="1" count="1" selected="0">
            <x v="105"/>
          </reference>
          <reference field="2" count="1" selected="0">
            <x v="84"/>
          </reference>
          <reference field="3" count="2">
            <x v="40"/>
            <x v="362"/>
          </reference>
        </references>
      </pivotArea>
    </format>
    <format dxfId="2062">
      <pivotArea dataOnly="0" labelOnly="1" fieldPosition="0">
        <references count="3">
          <reference field="1" count="1" selected="0">
            <x v="106"/>
          </reference>
          <reference field="2" count="1" selected="0">
            <x v="71"/>
          </reference>
          <reference field="3" count="3">
            <x v="140"/>
            <x v="148"/>
            <x v="185"/>
          </reference>
        </references>
      </pivotArea>
    </format>
    <format dxfId="2061">
      <pivotArea dataOnly="0" labelOnly="1" fieldPosition="0">
        <references count="3">
          <reference field="1" count="1" selected="0">
            <x v="107"/>
          </reference>
          <reference field="2" count="1" selected="0">
            <x v="85"/>
          </reference>
          <reference field="3" count="1">
            <x v="363"/>
          </reference>
        </references>
      </pivotArea>
    </format>
    <format dxfId="2060">
      <pivotArea dataOnly="0" labelOnly="1" fieldPosition="0">
        <references count="3">
          <reference field="1" count="1" selected="0">
            <x v="108"/>
          </reference>
          <reference field="2" count="1" selected="0">
            <x v="86"/>
          </reference>
          <reference field="3" count="3">
            <x v="7"/>
            <x v="9"/>
            <x v="282"/>
          </reference>
        </references>
      </pivotArea>
    </format>
    <format dxfId="2059">
      <pivotArea dataOnly="0" labelOnly="1" fieldPosition="0">
        <references count="3">
          <reference field="1" count="1" selected="0">
            <x v="109"/>
          </reference>
          <reference field="2" count="1" selected="0">
            <x v="87"/>
          </reference>
          <reference field="3" count="1">
            <x v="7"/>
          </reference>
        </references>
      </pivotArea>
    </format>
    <format dxfId="2058">
      <pivotArea dataOnly="0" labelOnly="1" fieldPosition="0">
        <references count="3">
          <reference field="1" count="1" selected="0">
            <x v="110"/>
          </reference>
          <reference field="2" count="1" selected="0">
            <x v="85"/>
          </reference>
          <reference field="3" count="10">
            <x v="5"/>
            <x v="7"/>
            <x v="9"/>
            <x v="148"/>
            <x v="149"/>
            <x v="185"/>
            <x v="239"/>
            <x v="285"/>
            <x v="364"/>
            <x v="365"/>
          </reference>
        </references>
      </pivotArea>
    </format>
    <format dxfId="2057">
      <pivotArea dataOnly="0" labelOnly="1" fieldPosition="0">
        <references count="3">
          <reference field="1" count="1" selected="0">
            <x v="111"/>
          </reference>
          <reference field="2" count="1" selected="0">
            <x v="88"/>
          </reference>
          <reference field="3" count="2">
            <x v="297"/>
            <x v="336"/>
          </reference>
        </references>
      </pivotArea>
    </format>
    <format dxfId="2056">
      <pivotArea dataOnly="0" labelOnly="1" fieldPosition="0">
        <references count="3">
          <reference field="1" count="1" selected="0">
            <x v="112"/>
          </reference>
          <reference field="2" count="1" selected="0">
            <x v="85"/>
          </reference>
          <reference field="3" count="1">
            <x v="7"/>
          </reference>
        </references>
      </pivotArea>
    </format>
    <format dxfId="2055">
      <pivotArea dataOnly="0" labelOnly="1" fieldPosition="0">
        <references count="3">
          <reference field="1" count="1" selected="0">
            <x v="114"/>
          </reference>
          <reference field="2" count="1" selected="0">
            <x v="89"/>
          </reference>
          <reference field="3" count="1">
            <x v="366"/>
          </reference>
        </references>
      </pivotArea>
    </format>
    <format dxfId="2054">
      <pivotArea dataOnly="0" labelOnly="1" fieldPosition="0">
        <references count="3">
          <reference field="1" count="1" selected="0">
            <x v="114"/>
          </reference>
          <reference field="2" count="1" selected="0">
            <x v="66"/>
          </reference>
          <reference field="3" count="13">
            <x v="2"/>
            <x v="7"/>
            <x v="92"/>
            <x v="98"/>
            <x v="153"/>
            <x v="160"/>
            <x v="239"/>
            <x v="249"/>
            <x v="255"/>
            <x v="297"/>
            <x v="334"/>
            <x v="367"/>
            <x v="368"/>
          </reference>
        </references>
      </pivotArea>
    </format>
    <format dxfId="2053">
      <pivotArea dataOnly="0" labelOnly="1" fieldPosition="0">
        <references count="3">
          <reference field="1" count="1" selected="0">
            <x v="114"/>
          </reference>
          <reference field="2" count="1" selected="0">
            <x v="90"/>
          </reference>
          <reference field="3" count="14">
            <x v="20"/>
            <x v="25"/>
            <x v="84"/>
            <x v="232"/>
            <x v="248"/>
            <x v="251"/>
            <x v="256"/>
            <x v="283"/>
            <x v="292"/>
            <x v="312"/>
            <x v="326"/>
            <x v="359"/>
            <x v="369"/>
            <x v="370"/>
          </reference>
        </references>
      </pivotArea>
    </format>
    <format dxfId="2052">
      <pivotArea dataOnly="0" labelOnly="1" fieldPosition="0">
        <references count="3">
          <reference field="1" count="1" selected="0">
            <x v="114"/>
          </reference>
          <reference field="2" count="1" selected="0">
            <x v="28"/>
          </reference>
          <reference field="3" count="6">
            <x v="7"/>
            <x v="64"/>
            <x v="207"/>
            <x v="371"/>
            <x v="372"/>
            <x v="373"/>
          </reference>
        </references>
      </pivotArea>
    </format>
    <format dxfId="2051">
      <pivotArea dataOnly="0" labelOnly="1" fieldPosition="0">
        <references count="3">
          <reference field="1" count="1" selected="0">
            <x v="114"/>
          </reference>
          <reference field="2" count="1" selected="0">
            <x v="20"/>
          </reference>
          <reference field="3" count="1">
            <x v="7"/>
          </reference>
        </references>
      </pivotArea>
    </format>
    <format dxfId="2050">
      <pivotArea dataOnly="0" labelOnly="1" fieldPosition="0">
        <references count="3">
          <reference field="1" count="1" selected="0">
            <x v="114"/>
          </reference>
          <reference field="2" count="1" selected="0">
            <x v="91"/>
          </reference>
          <reference field="3" count="1">
            <x v="374"/>
          </reference>
        </references>
      </pivotArea>
    </format>
    <format dxfId="2049">
      <pivotArea dataOnly="0" labelOnly="1" fieldPosition="0">
        <references count="3">
          <reference field="1" count="1" selected="0">
            <x v="114"/>
          </reference>
          <reference field="2" count="1" selected="0">
            <x v="92"/>
          </reference>
          <reference field="3" count="8">
            <x v="17"/>
            <x v="65"/>
            <x v="107"/>
            <x v="196"/>
            <x v="287"/>
            <x v="320"/>
            <x v="321"/>
            <x v="331"/>
          </reference>
        </references>
      </pivotArea>
    </format>
    <format dxfId="2048">
      <pivotArea dataOnly="0" labelOnly="1" fieldPosition="0">
        <references count="3">
          <reference field="1" count="1" selected="0">
            <x v="114"/>
          </reference>
          <reference field="2" count="1" selected="0">
            <x v="93"/>
          </reference>
          <reference field="3" count="9">
            <x v="22"/>
            <x v="54"/>
            <x v="66"/>
            <x v="138"/>
            <x v="158"/>
            <x v="226"/>
            <x v="369"/>
            <x v="375"/>
            <x v="376"/>
          </reference>
        </references>
      </pivotArea>
    </format>
    <format dxfId="2047">
      <pivotArea dataOnly="0" labelOnly="1" fieldPosition="0">
        <references count="3">
          <reference field="1" count="1" selected="0">
            <x v="114"/>
          </reference>
          <reference field="2" count="1" selected="0">
            <x v="51"/>
          </reference>
          <reference field="3" count="7">
            <x v="47"/>
            <x v="58"/>
            <x v="73"/>
            <x v="75"/>
            <x v="104"/>
            <x v="345"/>
            <x v="375"/>
          </reference>
        </references>
      </pivotArea>
    </format>
    <format dxfId="2046">
      <pivotArea dataOnly="0" labelOnly="1" fieldPosition="0">
        <references count="3">
          <reference field="1" count="1" selected="0">
            <x v="114"/>
          </reference>
          <reference field="2" count="1" selected="0">
            <x v="94"/>
          </reference>
          <reference field="3" count="8">
            <x v="25"/>
            <x v="96"/>
            <x v="177"/>
            <x v="188"/>
            <x v="255"/>
            <x v="317"/>
            <x v="377"/>
            <x v="378"/>
          </reference>
        </references>
      </pivotArea>
    </format>
    <format dxfId="2045">
      <pivotArea dataOnly="0" labelOnly="1" fieldPosition="0">
        <references count="3">
          <reference field="1" count="1" selected="0">
            <x v="114"/>
          </reference>
          <reference field="2" count="1" selected="0">
            <x v="95"/>
          </reference>
          <reference field="3" count="23">
            <x v="43"/>
            <x v="46"/>
            <x v="51"/>
            <x v="56"/>
            <x v="67"/>
            <x v="89"/>
            <x v="116"/>
            <x v="121"/>
            <x v="123"/>
            <x v="171"/>
            <x v="202"/>
            <x v="205"/>
            <x v="208"/>
            <x v="241"/>
            <x v="244"/>
            <x v="259"/>
            <x v="352"/>
            <x v="358"/>
            <x v="376"/>
            <x v="379"/>
            <x v="380"/>
            <x v="381"/>
            <x v="382"/>
          </reference>
        </references>
      </pivotArea>
    </format>
    <format dxfId="2044">
      <pivotArea dataOnly="0" labelOnly="1" fieldPosition="0">
        <references count="3">
          <reference field="1" count="1" selected="0">
            <x v="114"/>
          </reference>
          <reference field="2" count="1" selected="0">
            <x v="96"/>
          </reference>
          <reference field="3" count="50">
            <x v="7"/>
            <x v="31"/>
            <x v="43"/>
            <x v="51"/>
            <x v="56"/>
            <x v="59"/>
            <x v="71"/>
            <x v="72"/>
            <x v="73"/>
            <x v="74"/>
            <x v="76"/>
            <x v="85"/>
            <x v="106"/>
            <x v="113"/>
            <x v="115"/>
            <x v="119"/>
            <x v="120"/>
            <x v="121"/>
            <x v="123"/>
            <x v="167"/>
            <x v="168"/>
            <x v="171"/>
            <x v="199"/>
            <x v="200"/>
            <x v="207"/>
            <x v="211"/>
            <x v="245"/>
            <x v="252"/>
            <x v="305"/>
            <x v="319"/>
            <x v="324"/>
            <x v="337"/>
            <x v="339"/>
            <x v="341"/>
            <x v="345"/>
            <x v="366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</reference>
        </references>
      </pivotArea>
    </format>
    <format dxfId="2043">
      <pivotArea dataOnly="0" labelOnly="1" fieldPosition="0">
        <references count="3">
          <reference field="1" count="1" selected="0">
            <x v="114"/>
          </reference>
          <reference field="2" count="1" selected="0">
            <x v="96"/>
          </reference>
          <reference field="3" count="50">
            <x v="8"/>
            <x v="23"/>
            <x v="24"/>
            <x v="27"/>
            <x v="54"/>
            <x v="88"/>
            <x v="91"/>
            <x v="97"/>
            <x v="98"/>
            <x v="101"/>
            <x v="125"/>
            <x v="126"/>
            <x v="136"/>
            <x v="139"/>
            <x v="140"/>
            <x v="141"/>
            <x v="159"/>
            <x v="177"/>
            <x v="185"/>
            <x v="187"/>
            <x v="190"/>
            <x v="203"/>
            <x v="227"/>
            <x v="234"/>
            <x v="235"/>
            <x v="236"/>
            <x v="247"/>
            <x v="250"/>
            <x v="263"/>
            <x v="279"/>
            <x v="286"/>
            <x v="289"/>
            <x v="295"/>
            <x v="315"/>
            <x v="317"/>
            <x v="327"/>
            <x v="348"/>
            <x v="357"/>
            <x v="370"/>
            <x v="397"/>
            <x v="398"/>
            <x v="399"/>
            <x v="400"/>
            <x v="401"/>
            <x v="402"/>
            <x v="403"/>
            <x v="404"/>
            <x v="405"/>
            <x v="406"/>
            <x v="407"/>
          </reference>
        </references>
      </pivotArea>
    </format>
    <format dxfId="2042">
      <pivotArea dataOnly="0" labelOnly="1" fieldPosition="0">
        <references count="3">
          <reference field="1" count="1" selected="0">
            <x v="114"/>
          </reference>
          <reference field="2" count="1" selected="0">
            <x v="96"/>
          </reference>
          <reference field="3" count="5">
            <x v="0"/>
            <x v="240"/>
            <x v="269"/>
            <x v="408"/>
            <x v="409"/>
          </reference>
        </references>
      </pivotArea>
    </format>
    <format dxfId="2041">
      <pivotArea dataOnly="0" labelOnly="1" fieldPosition="0">
        <references count="3">
          <reference field="1" count="1" selected="0">
            <x v="114"/>
          </reference>
          <reference field="2" count="1" selected="0">
            <x v="97"/>
          </reference>
          <reference field="3" count="8">
            <x v="7"/>
            <x v="98"/>
            <x v="140"/>
            <x v="153"/>
            <x v="279"/>
            <x v="360"/>
            <x v="409"/>
            <x v="410"/>
          </reference>
        </references>
      </pivotArea>
    </format>
    <format dxfId="2040">
      <pivotArea dataOnly="0" labelOnly="1" fieldPosition="0">
        <references count="3">
          <reference field="1" count="1" selected="0">
            <x v="114"/>
          </reference>
          <reference field="2" count="1" selected="0">
            <x v="98"/>
          </reference>
          <reference field="3" count="50">
            <x v="7"/>
            <x v="18"/>
            <x v="44"/>
            <x v="47"/>
            <x v="51"/>
            <x v="53"/>
            <x v="54"/>
            <x v="59"/>
            <x v="69"/>
            <x v="90"/>
            <x v="105"/>
            <x v="123"/>
            <x v="127"/>
            <x v="131"/>
            <x v="141"/>
            <x v="164"/>
            <x v="171"/>
            <x v="172"/>
            <x v="179"/>
            <x v="181"/>
            <x v="220"/>
            <x v="221"/>
            <x v="231"/>
            <x v="243"/>
            <x v="252"/>
            <x v="265"/>
            <x v="272"/>
            <x v="278"/>
            <x v="283"/>
            <x v="287"/>
            <x v="291"/>
            <x v="292"/>
            <x v="299"/>
            <x v="301"/>
            <x v="326"/>
            <x v="331"/>
            <x v="339"/>
            <x v="346"/>
            <x v="369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</reference>
        </references>
      </pivotArea>
    </format>
    <format dxfId="2039">
      <pivotArea dataOnly="0" labelOnly="1" fieldPosition="0">
        <references count="3">
          <reference field="1" count="1" selected="0">
            <x v="114"/>
          </reference>
          <reference field="2" count="1" selected="0">
            <x v="98"/>
          </reference>
          <reference field="3" count="3">
            <x v="11"/>
            <x v="361"/>
            <x v="422"/>
          </reference>
        </references>
      </pivotArea>
    </format>
    <format dxfId="2038">
      <pivotArea dataOnly="0" labelOnly="1" fieldPosition="0">
        <references count="3">
          <reference field="1" count="1" selected="0">
            <x v="114"/>
          </reference>
          <reference field="2" count="1" selected="0">
            <x v="99"/>
          </reference>
          <reference field="3" count="10">
            <x v="7"/>
            <x v="42"/>
            <x v="47"/>
            <x v="54"/>
            <x v="81"/>
            <x v="97"/>
            <x v="122"/>
            <x v="168"/>
            <x v="234"/>
            <x v="235"/>
          </reference>
        </references>
      </pivotArea>
    </format>
    <format dxfId="2037">
      <pivotArea dataOnly="0" labelOnly="1" fieldPosition="0">
        <references count="3">
          <reference field="1" count="1" selected="0">
            <x v="114"/>
          </reference>
          <reference field="2" count="1" selected="0">
            <x v="100"/>
          </reference>
          <reference field="3" count="1">
            <x v="336"/>
          </reference>
        </references>
      </pivotArea>
    </format>
    <format dxfId="2036">
      <pivotArea dataOnly="0" labelOnly="1" fieldPosition="0">
        <references count="3">
          <reference field="1" count="1" selected="0">
            <x v="114"/>
          </reference>
          <reference field="2" count="1" selected="0">
            <x v="101"/>
          </reference>
          <reference field="3" count="1">
            <x v="423"/>
          </reference>
        </references>
      </pivotArea>
    </format>
    <format dxfId="2035">
      <pivotArea dataOnly="0" labelOnly="1" fieldPosition="0">
        <references count="3">
          <reference field="1" count="1" selected="0">
            <x v="114"/>
          </reference>
          <reference field="2" count="1" selected="0">
            <x v="102"/>
          </reference>
          <reference field="3" count="1">
            <x v="74"/>
          </reference>
        </references>
      </pivotArea>
    </format>
    <format dxfId="2034">
      <pivotArea dataOnly="0" labelOnly="1" fieldPosition="0">
        <references count="3">
          <reference field="1" count="1" selected="0">
            <x v="114"/>
          </reference>
          <reference field="2" count="1" selected="0">
            <x v="103"/>
          </reference>
          <reference field="3" count="1">
            <x v="338"/>
          </reference>
        </references>
      </pivotArea>
    </format>
    <format dxfId="2033">
      <pivotArea dataOnly="0" labelOnly="1" fieldPosition="0">
        <references count="3">
          <reference field="1" count="1" selected="0">
            <x v="114"/>
          </reference>
          <reference field="2" count="1" selected="0">
            <x v="104"/>
          </reference>
          <reference field="3" count="28">
            <x v="17"/>
            <x v="34"/>
            <x v="48"/>
            <x v="59"/>
            <x v="88"/>
            <x v="172"/>
            <x v="185"/>
            <x v="219"/>
            <x v="274"/>
            <x v="287"/>
            <x v="304"/>
            <x v="317"/>
            <x v="325"/>
            <x v="347"/>
            <x v="369"/>
            <x v="370"/>
            <x v="372"/>
            <x v="376"/>
            <x v="424"/>
            <x v="425"/>
            <x v="426"/>
            <x v="427"/>
            <x v="428"/>
            <x v="429"/>
            <x v="430"/>
            <x v="431"/>
            <x v="432"/>
            <x v="433"/>
          </reference>
        </references>
      </pivotArea>
    </format>
    <format dxfId="2032">
      <pivotArea dataOnly="0" labelOnly="1" fieldPosition="0">
        <references count="3">
          <reference field="1" count="1" selected="0">
            <x v="114"/>
          </reference>
          <reference field="2" count="1" selected="0">
            <x v="105"/>
          </reference>
          <reference field="3" count="16">
            <x v="17"/>
            <x v="42"/>
            <x v="54"/>
            <x v="57"/>
            <x v="85"/>
            <x v="88"/>
            <x v="106"/>
            <x v="203"/>
            <x v="274"/>
            <x v="304"/>
            <x v="410"/>
            <x v="434"/>
            <x v="435"/>
            <x v="436"/>
            <x v="437"/>
            <x v="438"/>
          </reference>
        </references>
      </pivotArea>
    </format>
    <format dxfId="2031">
      <pivotArea dataOnly="0" labelOnly="1" fieldPosition="0">
        <references count="3">
          <reference field="1" count="1" selected="0">
            <x v="114"/>
          </reference>
          <reference field="2" count="1" selected="0">
            <x v="106"/>
          </reference>
          <reference field="3" count="3">
            <x v="7"/>
            <x v="26"/>
            <x v="142"/>
          </reference>
        </references>
      </pivotArea>
    </format>
    <format dxfId="2030">
      <pivotArea dataOnly="0" labelOnly="1" fieldPosition="0">
        <references count="3">
          <reference field="1" count="1" selected="0">
            <x v="114"/>
          </reference>
          <reference field="2" count="1" selected="0">
            <x v="107"/>
          </reference>
          <reference field="3" count="15">
            <x v="7"/>
            <x v="34"/>
            <x v="54"/>
            <x v="136"/>
            <x v="142"/>
            <x v="156"/>
            <x v="284"/>
            <x v="289"/>
            <x v="297"/>
            <x v="300"/>
            <x v="377"/>
            <x v="421"/>
            <x v="422"/>
            <x v="439"/>
            <x v="440"/>
          </reference>
        </references>
      </pivotArea>
    </format>
    <format dxfId="2029">
      <pivotArea dataOnly="0" labelOnly="1" fieldPosition="0">
        <references count="3">
          <reference field="1" count="1" selected="0">
            <x v="114"/>
          </reference>
          <reference field="2" count="1" selected="0">
            <x v="108"/>
          </reference>
          <reference field="3" count="4">
            <x v="141"/>
            <x v="435"/>
            <x v="439"/>
            <x v="441"/>
          </reference>
        </references>
      </pivotArea>
    </format>
    <format dxfId="2028">
      <pivotArea dataOnly="0" labelOnly="1" fieldPosition="0">
        <references count="3">
          <reference field="1" count="1" selected="0">
            <x v="114"/>
          </reference>
          <reference field="2" count="1" selected="0">
            <x v="109"/>
          </reference>
          <reference field="3" count="1">
            <x v="118"/>
          </reference>
        </references>
      </pivotArea>
    </format>
    <format dxfId="2027">
      <pivotArea dataOnly="0" labelOnly="1" fieldPosition="0">
        <references count="3">
          <reference field="1" count="1" selected="0">
            <x v="114"/>
          </reference>
          <reference field="2" count="1" selected="0">
            <x v="110"/>
          </reference>
          <reference field="3" count="11">
            <x v="56"/>
            <x v="105"/>
            <x v="112"/>
            <x v="172"/>
            <x v="188"/>
            <x v="231"/>
            <x v="235"/>
            <x v="304"/>
            <x v="329"/>
            <x v="417"/>
            <x v="442"/>
          </reference>
        </references>
      </pivotArea>
    </format>
    <format dxfId="2026">
      <pivotArea dataOnly="0" labelOnly="1" fieldPosition="0">
        <references count="3">
          <reference field="1" count="1" selected="0">
            <x v="114"/>
          </reference>
          <reference field="2" count="1" selected="0">
            <x v="111"/>
          </reference>
          <reference field="3" count="1">
            <x v="114"/>
          </reference>
        </references>
      </pivotArea>
    </format>
    <format dxfId="2025">
      <pivotArea dataOnly="0" labelOnly="1" fieldPosition="0">
        <references count="3">
          <reference field="1" count="1" selected="0">
            <x v="114"/>
          </reference>
          <reference field="2" count="1" selected="0">
            <x v="112"/>
          </reference>
          <reference field="3" count="1">
            <x v="388"/>
          </reference>
        </references>
      </pivotArea>
    </format>
    <format dxfId="2024">
      <pivotArea dataOnly="0" labelOnly="1" fieldPosition="0">
        <references count="3">
          <reference field="1" count="1" selected="0">
            <x v="114"/>
          </reference>
          <reference field="2" count="1" selected="0">
            <x v="113"/>
          </reference>
          <reference field="3" count="28">
            <x v="51"/>
            <x v="52"/>
            <x v="56"/>
            <x v="66"/>
            <x v="74"/>
            <x v="80"/>
            <x v="88"/>
            <x v="111"/>
            <x v="165"/>
            <x v="175"/>
            <x v="181"/>
            <x v="185"/>
            <x v="188"/>
            <x v="195"/>
            <x v="235"/>
            <x v="248"/>
            <x v="309"/>
            <x v="314"/>
            <x v="315"/>
            <x v="319"/>
            <x v="348"/>
            <x v="387"/>
            <x v="392"/>
            <x v="418"/>
            <x v="443"/>
            <x v="444"/>
            <x v="445"/>
            <x v="446"/>
          </reference>
        </references>
      </pivotArea>
    </format>
    <format dxfId="2023">
      <pivotArea dataOnly="0" labelOnly="1" fieldPosition="0">
        <references count="3">
          <reference field="1" count="1" selected="0">
            <x v="114"/>
          </reference>
          <reference field="2" count="1" selected="0">
            <x v="114"/>
          </reference>
          <reference field="3" count="2">
            <x v="123"/>
            <x v="403"/>
          </reference>
        </references>
      </pivotArea>
    </format>
    <format dxfId="2022">
      <pivotArea dataOnly="0" labelOnly="1" fieldPosition="0">
        <references count="3">
          <reference field="1" count="1" selected="0">
            <x v="114"/>
          </reference>
          <reference field="2" count="1" selected="0">
            <x v="14"/>
          </reference>
          <reference field="3" count="3">
            <x v="31"/>
            <x v="204"/>
            <x v="447"/>
          </reference>
        </references>
      </pivotArea>
    </format>
    <format dxfId="2021">
      <pivotArea dataOnly="0" labelOnly="1" fieldPosition="0">
        <references count="3">
          <reference field="1" count="1" selected="0">
            <x v="114"/>
          </reference>
          <reference field="2" count="1" selected="0">
            <x v="115"/>
          </reference>
          <reference field="3" count="47">
            <x v="7"/>
            <x v="18"/>
            <x v="26"/>
            <x v="38"/>
            <x v="51"/>
            <x v="59"/>
            <x v="74"/>
            <x v="97"/>
            <x v="106"/>
            <x v="119"/>
            <x v="128"/>
            <x v="134"/>
            <x v="135"/>
            <x v="136"/>
            <x v="139"/>
            <x v="168"/>
            <x v="170"/>
            <x v="179"/>
            <x v="182"/>
            <x v="185"/>
            <x v="192"/>
            <x v="199"/>
            <x v="209"/>
            <x v="211"/>
            <x v="241"/>
            <x v="251"/>
            <x v="256"/>
            <x v="278"/>
            <x v="287"/>
            <x v="309"/>
            <x v="312"/>
            <x v="322"/>
            <x v="376"/>
            <x v="389"/>
            <x v="392"/>
            <x v="410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</reference>
        </references>
      </pivotArea>
    </format>
    <format dxfId="2020">
      <pivotArea dataOnly="0" labelOnly="1" fieldPosition="0">
        <references count="3">
          <reference field="1" count="1" selected="0">
            <x v="114"/>
          </reference>
          <reference field="2" count="1" selected="0">
            <x v="42"/>
          </reference>
          <reference field="3" count="1">
            <x v="305"/>
          </reference>
        </references>
      </pivotArea>
    </format>
    <format dxfId="2019">
      <pivotArea dataOnly="0" labelOnly="1" fieldPosition="0">
        <references count="3">
          <reference field="1" count="1" selected="0">
            <x v="114"/>
          </reference>
          <reference field="2" count="1" selected="0">
            <x v="53"/>
          </reference>
          <reference field="3" count="9">
            <x v="66"/>
            <x v="109"/>
            <x v="199"/>
            <x v="310"/>
            <x v="389"/>
            <x v="412"/>
            <x v="417"/>
            <x v="459"/>
            <x v="460"/>
          </reference>
        </references>
      </pivotArea>
    </format>
    <format dxfId="2018">
      <pivotArea dataOnly="0" labelOnly="1" fieldPosition="0">
        <references count="3">
          <reference field="1" count="1" selected="0">
            <x v="114"/>
          </reference>
          <reference field="2" count="1" selected="0">
            <x v="116"/>
          </reference>
          <reference field="3" count="1">
            <x v="114"/>
          </reference>
        </references>
      </pivotArea>
    </format>
    <format dxfId="2017">
      <pivotArea dataOnly="0" labelOnly="1" fieldPosition="0">
        <references count="3">
          <reference field="1" count="1" selected="0">
            <x v="114"/>
          </reference>
          <reference field="2" count="1" selected="0">
            <x v="117"/>
          </reference>
          <reference field="3" count="2">
            <x v="106"/>
            <x v="180"/>
          </reference>
        </references>
      </pivotArea>
    </format>
    <format dxfId="2016">
      <pivotArea dataOnly="0" labelOnly="1" fieldPosition="0">
        <references count="3">
          <reference field="1" count="1" selected="0">
            <x v="114"/>
          </reference>
          <reference field="2" count="1" selected="0">
            <x v="62"/>
          </reference>
          <reference field="3" count="2">
            <x v="321"/>
            <x v="435"/>
          </reference>
        </references>
      </pivotArea>
    </format>
    <format dxfId="2015">
      <pivotArea dataOnly="0" labelOnly="1" fieldPosition="0">
        <references count="3">
          <reference field="1" count="1" selected="0">
            <x v="114"/>
          </reference>
          <reference field="2" count="1" selected="0">
            <x v="39"/>
          </reference>
          <reference field="3" count="2">
            <x v="48"/>
            <x v="179"/>
          </reference>
        </references>
      </pivotArea>
    </format>
    <format dxfId="2014">
      <pivotArea dataOnly="0" labelOnly="1" fieldPosition="0">
        <references count="3">
          <reference field="1" count="1" selected="0">
            <x v="114"/>
          </reference>
          <reference field="2" count="1" selected="0">
            <x v="118"/>
          </reference>
          <reference field="3" count="1">
            <x v="7"/>
          </reference>
        </references>
      </pivotArea>
    </format>
    <format dxfId="2013">
      <pivotArea dataOnly="0" labelOnly="1" fieldPosition="0">
        <references count="3">
          <reference field="1" count="1" selected="0">
            <x v="114"/>
          </reference>
          <reference field="2" count="1" selected="0">
            <x v="119"/>
          </reference>
          <reference field="3" count="1">
            <x v="126"/>
          </reference>
        </references>
      </pivotArea>
    </format>
    <format dxfId="2012">
      <pivotArea dataOnly="0" labelOnly="1" fieldPosition="0">
        <references count="3">
          <reference field="1" count="1" selected="0">
            <x v="114"/>
          </reference>
          <reference field="2" count="1" selected="0">
            <x v="120"/>
          </reference>
          <reference field="3" count="1">
            <x v="444"/>
          </reference>
        </references>
      </pivotArea>
    </format>
    <format dxfId="2011">
      <pivotArea dataOnly="0" labelOnly="1" fieldPosition="0">
        <references count="3">
          <reference field="1" count="1" selected="0">
            <x v="114"/>
          </reference>
          <reference field="2" count="1" selected="0">
            <x v="121"/>
          </reference>
          <reference field="3" count="5">
            <x v="2"/>
            <x v="44"/>
            <x v="275"/>
            <x v="317"/>
            <x v="405"/>
          </reference>
        </references>
      </pivotArea>
    </format>
    <format dxfId="2010">
      <pivotArea dataOnly="0" labelOnly="1" fieldPosition="0">
        <references count="3">
          <reference field="1" count="1" selected="0">
            <x v="114"/>
          </reference>
          <reference field="2" count="1" selected="0">
            <x v="122"/>
          </reference>
          <reference field="3" count="1">
            <x v="366"/>
          </reference>
        </references>
      </pivotArea>
    </format>
    <format dxfId="2009">
      <pivotArea dataOnly="0" labelOnly="1" fieldPosition="0">
        <references count="3">
          <reference field="1" count="1" selected="0">
            <x v="114"/>
          </reference>
          <reference field="2" count="1" selected="0">
            <x v="49"/>
          </reference>
          <reference field="3" count="3">
            <x v="47"/>
            <x v="304"/>
            <x v="321"/>
          </reference>
        </references>
      </pivotArea>
    </format>
    <format dxfId="2008">
      <pivotArea dataOnly="0" labelOnly="1" fieldPosition="0">
        <references count="3">
          <reference field="1" count="1" selected="0">
            <x v="114"/>
          </reference>
          <reference field="2" count="1" selected="0">
            <x v="123"/>
          </reference>
          <reference field="3" count="2">
            <x v="181"/>
            <x v="324"/>
          </reference>
        </references>
      </pivotArea>
    </format>
    <format dxfId="2007">
      <pivotArea dataOnly="0" labelOnly="1" fieldPosition="0">
        <references count="3">
          <reference field="1" count="1" selected="0">
            <x v="114"/>
          </reference>
          <reference field="2" count="1" selected="0">
            <x v="10"/>
          </reference>
          <reference field="3" count="1">
            <x v="44"/>
          </reference>
        </references>
      </pivotArea>
    </format>
    <format dxfId="2006">
      <pivotArea dataOnly="0" labelOnly="1" fieldPosition="0">
        <references count="3">
          <reference field="1" count="1" selected="0">
            <x v="114"/>
          </reference>
          <reference field="2" count="1" selected="0">
            <x v="11"/>
          </reference>
          <reference field="3" count="4">
            <x v="25"/>
            <x v="27"/>
            <x v="220"/>
            <x v="292"/>
          </reference>
        </references>
      </pivotArea>
    </format>
    <format dxfId="2005">
      <pivotArea dataOnly="0" labelOnly="1" fieldPosition="0">
        <references count="3">
          <reference field="1" count="1" selected="0">
            <x v="114"/>
          </reference>
          <reference field="2" count="1" selected="0">
            <x v="124"/>
          </reference>
          <reference field="3" count="2">
            <x v="157"/>
            <x v="461"/>
          </reference>
        </references>
      </pivotArea>
    </format>
    <format dxfId="2004">
      <pivotArea dataOnly="0" labelOnly="1" fieldPosition="0">
        <references count="3">
          <reference field="1" count="1" selected="0">
            <x v="114"/>
          </reference>
          <reference field="2" count="1" selected="0">
            <x v="125"/>
          </reference>
          <reference field="3" count="4">
            <x v="148"/>
            <x v="261"/>
            <x v="336"/>
            <x v="355"/>
          </reference>
        </references>
      </pivotArea>
    </format>
    <format dxfId="2003">
      <pivotArea dataOnly="0" labelOnly="1" fieldPosition="0">
        <references count="3">
          <reference field="1" count="1" selected="0">
            <x v="114"/>
          </reference>
          <reference field="2" count="1" selected="0">
            <x v="126"/>
          </reference>
          <reference field="3" count="50">
            <x v="7"/>
            <x v="21"/>
            <x v="22"/>
            <x v="25"/>
            <x v="46"/>
            <x v="51"/>
            <x v="53"/>
            <x v="58"/>
            <x v="66"/>
            <x v="73"/>
            <x v="85"/>
            <x v="97"/>
            <x v="116"/>
            <x v="123"/>
            <x v="129"/>
            <x v="134"/>
            <x v="137"/>
            <x v="142"/>
            <x v="164"/>
            <x v="165"/>
            <x v="177"/>
            <x v="199"/>
            <x v="201"/>
            <x v="202"/>
            <x v="212"/>
            <x v="216"/>
            <x v="232"/>
            <x v="236"/>
            <x v="251"/>
            <x v="252"/>
            <x v="279"/>
            <x v="291"/>
            <x v="333"/>
            <x v="334"/>
            <x v="340"/>
            <x v="343"/>
            <x v="355"/>
            <x v="382"/>
            <x v="410"/>
            <x v="428"/>
            <x v="447"/>
            <x v="449"/>
            <x v="462"/>
            <x v="463"/>
            <x v="464"/>
            <x v="465"/>
            <x v="466"/>
            <x v="467"/>
            <x v="468"/>
            <x v="469"/>
          </reference>
        </references>
      </pivotArea>
    </format>
    <format dxfId="2002">
      <pivotArea dataOnly="0" labelOnly="1" fieldPosition="0">
        <references count="3">
          <reference field="1" count="1" selected="0">
            <x v="114"/>
          </reference>
          <reference field="2" count="1" selected="0">
            <x v="126"/>
          </reference>
          <reference field="3" count="10">
            <x v="11"/>
            <x v="151"/>
            <x v="161"/>
            <x v="295"/>
            <x v="301"/>
            <x v="407"/>
            <x v="441"/>
            <x v="470"/>
            <x v="471"/>
            <x v="472"/>
          </reference>
        </references>
      </pivotArea>
    </format>
    <format dxfId="2001">
      <pivotArea dataOnly="0" labelOnly="1" fieldPosition="0">
        <references count="3">
          <reference field="1" count="1" selected="0">
            <x v="114"/>
          </reference>
          <reference field="2" count="1" selected="0">
            <x v="23"/>
          </reference>
          <reference field="3" count="12">
            <x v="50"/>
            <x v="58"/>
            <x v="59"/>
            <x v="66"/>
            <x v="72"/>
            <x v="252"/>
            <x v="310"/>
            <x v="325"/>
            <x v="337"/>
            <x v="339"/>
            <x v="413"/>
            <x v="473"/>
          </reference>
        </references>
      </pivotArea>
    </format>
    <format dxfId="2000">
      <pivotArea dataOnly="0" labelOnly="1" fieldPosition="0">
        <references count="3">
          <reference field="1" count="1" selected="0">
            <x v="114"/>
          </reference>
          <reference field="2" count="1" selected="0">
            <x v="127"/>
          </reference>
          <reference field="3" count="15">
            <x v="7"/>
            <x v="48"/>
            <x v="56"/>
            <x v="59"/>
            <x v="65"/>
            <x v="68"/>
            <x v="124"/>
            <x v="162"/>
            <x v="211"/>
            <x v="231"/>
            <x v="303"/>
            <x v="319"/>
            <x v="412"/>
            <x v="417"/>
            <x v="465"/>
          </reference>
        </references>
      </pivotArea>
    </format>
    <format dxfId="1999">
      <pivotArea dataOnly="0" labelOnly="1" fieldPosition="0">
        <references count="3">
          <reference field="1" count="1" selected="0">
            <x v="114"/>
          </reference>
          <reference field="2" count="1" selected="0">
            <x v="128"/>
          </reference>
          <reference field="3" count="1">
            <x v="200"/>
          </reference>
        </references>
      </pivotArea>
    </format>
    <format dxfId="1998">
      <pivotArea dataOnly="0" labelOnly="1" fieldPosition="0">
        <references count="3">
          <reference field="1" count="1" selected="0">
            <x v="114"/>
          </reference>
          <reference field="2" count="1" selected="0">
            <x v="129"/>
          </reference>
          <reference field="3" count="30">
            <x v="17"/>
            <x v="42"/>
            <x v="51"/>
            <x v="54"/>
            <x v="57"/>
            <x v="87"/>
            <x v="88"/>
            <x v="106"/>
            <x v="126"/>
            <x v="139"/>
            <x v="219"/>
            <x v="257"/>
            <x v="297"/>
            <x v="339"/>
            <x v="347"/>
            <x v="367"/>
            <x v="369"/>
            <x v="370"/>
            <x v="372"/>
            <x v="376"/>
            <x v="381"/>
            <x v="387"/>
            <x v="405"/>
            <x v="421"/>
            <x v="428"/>
            <x v="437"/>
            <x v="446"/>
            <x v="474"/>
            <x v="475"/>
            <x v="476"/>
          </reference>
        </references>
      </pivotArea>
    </format>
    <format dxfId="1997">
      <pivotArea dataOnly="0" labelOnly="1" fieldPosition="0">
        <references count="3">
          <reference field="1" count="1" selected="0">
            <x v="114"/>
          </reference>
          <reference field="2" count="1" selected="0">
            <x v="130"/>
          </reference>
          <reference field="3" count="25">
            <x v="7"/>
            <x v="40"/>
            <x v="50"/>
            <x v="54"/>
            <x v="88"/>
            <x v="111"/>
            <x v="123"/>
            <x v="124"/>
            <x v="139"/>
            <x v="218"/>
            <x v="257"/>
            <x v="268"/>
            <x v="297"/>
            <x v="304"/>
            <x v="326"/>
            <x v="347"/>
            <x v="369"/>
            <x v="394"/>
            <x v="437"/>
            <x v="438"/>
            <x v="445"/>
            <x v="453"/>
            <x v="475"/>
            <x v="476"/>
            <x v="477"/>
          </reference>
        </references>
      </pivotArea>
    </format>
    <format dxfId="1996">
      <pivotArea dataOnly="0" labelOnly="1" fieldPosition="0">
        <references count="3">
          <reference field="1" count="1" selected="0">
            <x v="114"/>
          </reference>
          <reference field="2" count="1" selected="0">
            <x v="131"/>
          </reference>
          <reference field="3" count="30">
            <x v="7"/>
            <x v="17"/>
            <x v="30"/>
            <x v="54"/>
            <x v="88"/>
            <x v="106"/>
            <x v="121"/>
            <x v="124"/>
            <x v="136"/>
            <x v="139"/>
            <x v="142"/>
            <x v="144"/>
            <x v="207"/>
            <x v="239"/>
            <x v="241"/>
            <x v="274"/>
            <x v="287"/>
            <x v="295"/>
            <x v="339"/>
            <x v="373"/>
            <x v="376"/>
            <x v="381"/>
            <x v="421"/>
            <x v="437"/>
            <x v="445"/>
            <x v="456"/>
            <x v="476"/>
            <x v="477"/>
            <x v="478"/>
            <x v="479"/>
          </reference>
        </references>
      </pivotArea>
    </format>
    <format dxfId="1995">
      <pivotArea dataOnly="0" labelOnly="1" fieldPosition="0">
        <references count="3">
          <reference field="1" count="1" selected="0">
            <x v="114"/>
          </reference>
          <reference field="2" count="1" selected="0">
            <x v="132"/>
          </reference>
          <reference field="3" count="3">
            <x v="112"/>
            <x v="189"/>
            <x v="449"/>
          </reference>
        </references>
      </pivotArea>
    </format>
    <format dxfId="1994">
      <pivotArea dataOnly="0" labelOnly="1" fieldPosition="0">
        <references count="3">
          <reference field="1" count="1" selected="0">
            <x v="114"/>
          </reference>
          <reference field="2" count="1" selected="0">
            <x v="61"/>
          </reference>
          <reference field="3" count="25">
            <x v="39"/>
            <x v="90"/>
            <x v="96"/>
            <x v="113"/>
            <x v="120"/>
            <x v="162"/>
            <x v="172"/>
            <x v="175"/>
            <x v="184"/>
            <x v="235"/>
            <x v="319"/>
            <x v="321"/>
            <x v="325"/>
            <x v="379"/>
            <x v="382"/>
            <x v="398"/>
            <x v="416"/>
            <x v="419"/>
            <x v="436"/>
            <x v="442"/>
            <x v="480"/>
            <x v="481"/>
            <x v="482"/>
            <x v="483"/>
            <x v="484"/>
          </reference>
        </references>
      </pivotArea>
    </format>
    <format dxfId="1993">
      <pivotArea dataOnly="0" labelOnly="1" fieldPosition="0">
        <references count="3">
          <reference field="1" count="1" selected="0">
            <x v="114"/>
          </reference>
          <reference field="2" count="1" selected="0">
            <x v="133"/>
          </reference>
          <reference field="3" count="2">
            <x v="138"/>
            <x v="222"/>
          </reference>
        </references>
      </pivotArea>
    </format>
    <format dxfId="1992">
      <pivotArea dataOnly="0" labelOnly="1" fieldPosition="0">
        <references count="3">
          <reference field="1" count="1" selected="0">
            <x v="114"/>
          </reference>
          <reference field="2" count="1" selected="0">
            <x v="134"/>
          </reference>
          <reference field="3" count="1">
            <x v="374"/>
          </reference>
        </references>
      </pivotArea>
    </format>
    <format dxfId="1991">
      <pivotArea dataOnly="0" labelOnly="1" fieldPosition="0">
        <references count="3">
          <reference field="1" count="1" selected="0">
            <x v="114"/>
          </reference>
          <reference field="2" count="1" selected="0">
            <x v="135"/>
          </reference>
          <reference field="3" count="12">
            <x v="22"/>
            <x v="36"/>
            <x v="60"/>
            <x v="70"/>
            <x v="78"/>
            <x v="103"/>
            <x v="128"/>
            <x v="129"/>
            <x v="202"/>
            <x v="259"/>
            <x v="439"/>
            <x v="463"/>
          </reference>
        </references>
      </pivotArea>
    </format>
    <format dxfId="1990">
      <pivotArea dataOnly="0" labelOnly="1" fieldPosition="0">
        <references count="3">
          <reference field="1" count="1" selected="0">
            <x v="114"/>
          </reference>
          <reference field="2" count="1" selected="0">
            <x v="136"/>
          </reference>
          <reference field="3" count="11">
            <x v="7"/>
            <x v="25"/>
            <x v="26"/>
            <x v="41"/>
            <x v="101"/>
            <x v="246"/>
            <x v="258"/>
            <x v="292"/>
            <x v="370"/>
            <x v="485"/>
            <x v="486"/>
          </reference>
        </references>
      </pivotArea>
    </format>
    <format dxfId="1989">
      <pivotArea dataOnly="0" labelOnly="1" fieldPosition="0">
        <references count="3">
          <reference field="1" count="1" selected="0">
            <x v="114"/>
          </reference>
          <reference field="2" count="1" selected="0">
            <x v="137"/>
          </reference>
          <reference field="3" count="10">
            <x v="7"/>
            <x v="12"/>
            <x v="93"/>
            <x v="268"/>
            <x v="362"/>
            <x v="406"/>
            <x v="421"/>
            <x v="422"/>
            <x v="472"/>
            <x v="487"/>
          </reference>
        </references>
      </pivotArea>
    </format>
    <format dxfId="1988">
      <pivotArea dataOnly="0" labelOnly="1" fieldPosition="0">
        <references count="3">
          <reference field="1" count="1" selected="0">
            <x v="114"/>
          </reference>
          <reference field="2" count="1" selected="0">
            <x v="58"/>
          </reference>
          <reference field="3" count="2">
            <x v="47"/>
            <x v="478"/>
          </reference>
        </references>
      </pivotArea>
    </format>
    <format dxfId="1987">
      <pivotArea dataOnly="0" labelOnly="1" fieldPosition="0">
        <references count="3">
          <reference field="1" count="1" selected="0">
            <x v="114"/>
          </reference>
          <reference field="2" count="1" selected="0">
            <x v="138"/>
          </reference>
          <reference field="3" count="1">
            <x v="444"/>
          </reference>
        </references>
      </pivotArea>
    </format>
    <format dxfId="1986">
      <pivotArea dataOnly="0" labelOnly="1" fieldPosition="0">
        <references count="3">
          <reference field="1" count="1" selected="0">
            <x v="114"/>
          </reference>
          <reference field="2" count="1" selected="0">
            <x v="3"/>
          </reference>
          <reference field="3" count="3">
            <x v="235"/>
            <x v="244"/>
            <x v="395"/>
          </reference>
        </references>
      </pivotArea>
    </format>
    <format dxfId="1985">
      <pivotArea dataOnly="0" labelOnly="1" fieldPosition="0">
        <references count="3">
          <reference field="1" count="1" selected="0">
            <x v="114"/>
          </reference>
          <reference field="2" count="1" selected="0">
            <x v="139"/>
          </reference>
          <reference field="3" count="3">
            <x v="7"/>
            <x v="157"/>
            <x v="461"/>
          </reference>
        </references>
      </pivotArea>
    </format>
    <format dxfId="1984">
      <pivotArea dataOnly="0" labelOnly="1" fieldPosition="0">
        <references count="3">
          <reference field="1" count="1" selected="0">
            <x v="114"/>
          </reference>
          <reference field="2" count="1" selected="0">
            <x v="140"/>
          </reference>
          <reference field="3" count="3">
            <x v="135"/>
            <x v="235"/>
            <x v="488"/>
          </reference>
        </references>
      </pivotArea>
    </format>
    <format dxfId="1983">
      <pivotArea dataOnly="0" labelOnly="1" fieldPosition="0">
        <references count="3">
          <reference field="1" count="1" selected="0">
            <x v="114"/>
          </reference>
          <reference field="2" count="1" selected="0">
            <x v="141"/>
          </reference>
          <reference field="3" count="23">
            <x v="7"/>
            <x v="26"/>
            <x v="33"/>
            <x v="79"/>
            <x v="83"/>
            <x v="88"/>
            <x v="90"/>
            <x v="95"/>
            <x v="134"/>
            <x v="153"/>
            <x v="185"/>
            <x v="195"/>
            <x v="222"/>
            <x v="260"/>
            <x v="282"/>
            <x v="299"/>
            <x v="316"/>
            <x v="327"/>
            <x v="461"/>
            <x v="468"/>
            <x v="489"/>
            <x v="490"/>
            <x v="491"/>
          </reference>
        </references>
      </pivotArea>
    </format>
    <format dxfId="1982">
      <pivotArea dataOnly="0" labelOnly="1" fieldPosition="0">
        <references count="3">
          <reference field="1" count="1" selected="0">
            <x v="114"/>
          </reference>
          <reference field="2" count="1" selected="0">
            <x v="52"/>
          </reference>
          <reference field="3" count="4">
            <x v="69"/>
            <x v="85"/>
            <x v="171"/>
            <x v="387"/>
          </reference>
        </references>
      </pivotArea>
    </format>
    <format dxfId="1981">
      <pivotArea dataOnly="0" labelOnly="1" fieldPosition="0">
        <references count="3">
          <reference field="1" count="1" selected="0">
            <x v="114"/>
          </reference>
          <reference field="2" count="1" selected="0">
            <x v="142"/>
          </reference>
          <reference field="3" count="2">
            <x v="328"/>
            <x v="492"/>
          </reference>
        </references>
      </pivotArea>
    </format>
    <format dxfId="1980">
      <pivotArea dataOnly="0" labelOnly="1" fieldPosition="0">
        <references count="3">
          <reference field="1" count="1" selected="0">
            <x v="114"/>
          </reference>
          <reference field="2" count="1" selected="0">
            <x v="143"/>
          </reference>
          <reference field="3" count="2">
            <x v="72"/>
            <x v="479"/>
          </reference>
        </references>
      </pivotArea>
    </format>
    <format dxfId="1979">
      <pivotArea dataOnly="0" labelOnly="1" fieldPosition="0">
        <references count="3">
          <reference field="1" count="1" selected="0">
            <x v="114"/>
          </reference>
          <reference field="2" count="1" selected="0">
            <x v="144"/>
          </reference>
          <reference field="3" count="1">
            <x v="213"/>
          </reference>
        </references>
      </pivotArea>
    </format>
    <format dxfId="1978">
      <pivotArea dataOnly="0" labelOnly="1" fieldPosition="0">
        <references count="3">
          <reference field="1" count="1" selected="0">
            <x v="114"/>
          </reference>
          <reference field="2" count="1" selected="0">
            <x v="145"/>
          </reference>
          <reference field="3" count="32">
            <x v="7"/>
            <x v="17"/>
            <x v="30"/>
            <x v="41"/>
            <x v="49"/>
            <x v="50"/>
            <x v="54"/>
            <x v="106"/>
            <x v="121"/>
            <x v="127"/>
            <x v="132"/>
            <x v="136"/>
            <x v="139"/>
            <x v="142"/>
            <x v="169"/>
            <x v="191"/>
            <x v="284"/>
            <x v="287"/>
            <x v="353"/>
            <x v="367"/>
            <x v="369"/>
            <x v="370"/>
            <x v="376"/>
            <x v="384"/>
            <x v="396"/>
            <x v="426"/>
            <x v="432"/>
            <x v="434"/>
            <x v="437"/>
            <x v="476"/>
            <x v="480"/>
            <x v="482"/>
          </reference>
        </references>
      </pivotArea>
    </format>
    <format dxfId="1977">
      <pivotArea dataOnly="0" labelOnly="1" fieldPosition="0">
        <references count="3">
          <reference field="1" count="1" selected="0">
            <x v="114"/>
          </reference>
          <reference field="2" count="1" selected="0">
            <x v="146"/>
          </reference>
          <reference field="3" count="28">
            <x v="7"/>
            <x v="18"/>
            <x v="37"/>
            <x v="48"/>
            <x v="50"/>
            <x v="66"/>
            <x v="78"/>
            <x v="83"/>
            <x v="100"/>
            <x v="133"/>
            <x v="192"/>
            <x v="205"/>
            <x v="216"/>
            <x v="253"/>
            <x v="279"/>
            <x v="283"/>
            <x v="306"/>
            <x v="319"/>
            <x v="340"/>
            <x v="356"/>
            <x v="367"/>
            <x v="425"/>
            <x v="450"/>
            <x v="473"/>
            <x v="477"/>
            <x v="493"/>
            <x v="494"/>
            <x v="495"/>
          </reference>
        </references>
      </pivotArea>
    </format>
    <format dxfId="1976">
      <pivotArea dataOnly="0" labelOnly="1" fieldPosition="0">
        <references count="3">
          <reference field="1" count="1" selected="0">
            <x v="114"/>
          </reference>
          <reference field="2" count="1" selected="0">
            <x v="147"/>
          </reference>
          <reference field="3" count="9">
            <x v="41"/>
            <x v="46"/>
            <x v="110"/>
            <x v="121"/>
            <x v="180"/>
            <x v="279"/>
            <x v="352"/>
            <x v="496"/>
            <x v="497"/>
          </reference>
        </references>
      </pivotArea>
    </format>
    <format dxfId="1975">
      <pivotArea dataOnly="0" labelOnly="1" fieldPosition="0">
        <references count="3">
          <reference field="1" count="1" selected="0">
            <x v="114"/>
          </reference>
          <reference field="2" count="1" selected="0">
            <x v="148"/>
          </reference>
          <reference field="3" count="50">
            <x v="29"/>
            <x v="48"/>
            <x v="51"/>
            <x v="68"/>
            <x v="87"/>
            <x v="105"/>
            <x v="106"/>
            <x v="108"/>
            <x v="112"/>
            <x v="128"/>
            <x v="129"/>
            <x v="134"/>
            <x v="136"/>
            <x v="137"/>
            <x v="166"/>
            <x v="167"/>
            <x v="171"/>
            <x v="180"/>
            <x v="185"/>
            <x v="190"/>
            <x v="199"/>
            <x v="200"/>
            <x v="214"/>
            <x v="216"/>
            <x v="274"/>
            <x v="300"/>
            <x v="310"/>
            <x v="314"/>
            <x v="316"/>
            <x v="329"/>
            <x v="341"/>
            <x v="354"/>
            <x v="359"/>
            <x v="374"/>
            <x v="395"/>
            <x v="396"/>
            <x v="412"/>
            <x v="434"/>
            <x v="444"/>
            <x v="449"/>
            <x v="451"/>
            <x v="467"/>
            <x v="485"/>
            <x v="489"/>
            <x v="493"/>
            <x v="496"/>
            <x v="497"/>
            <x v="498"/>
            <x v="499"/>
            <x v="500"/>
          </reference>
        </references>
      </pivotArea>
    </format>
    <format dxfId="1974">
      <pivotArea dataOnly="0" labelOnly="1" fieldPosition="0">
        <references count="3">
          <reference field="1" count="1" selected="0">
            <x v="114"/>
          </reference>
          <reference field="2" count="1" selected="0">
            <x v="148"/>
          </reference>
          <reference field="3" count="5">
            <x v="25"/>
            <x v="96"/>
            <x v="401"/>
            <x v="446"/>
            <x v="470"/>
          </reference>
        </references>
      </pivotArea>
    </format>
    <format dxfId="1973">
      <pivotArea dataOnly="0" labelOnly="1" fieldPosition="0">
        <references count="3">
          <reference field="1" count="1" selected="0">
            <x v="114"/>
          </reference>
          <reference field="2" count="1" selected="0">
            <x v="149"/>
          </reference>
          <reference field="3" count="1">
            <x v="444"/>
          </reference>
        </references>
      </pivotArea>
    </format>
    <format dxfId="1972">
      <pivotArea dataOnly="0" labelOnly="1" fieldPosition="0">
        <references count="3">
          <reference field="1" count="1" selected="0">
            <x v="114"/>
          </reference>
          <reference field="2" count="1" selected="0">
            <x v="150"/>
          </reference>
          <reference field="3" count="22">
            <x v="44"/>
            <x v="89"/>
            <x v="107"/>
            <x v="112"/>
            <x v="120"/>
            <x v="128"/>
            <x v="136"/>
            <x v="185"/>
            <x v="250"/>
            <x v="256"/>
            <x v="305"/>
            <x v="319"/>
            <x v="353"/>
            <x v="358"/>
            <x v="373"/>
            <x v="379"/>
            <x v="387"/>
            <x v="417"/>
            <x v="467"/>
            <x v="501"/>
            <x v="502"/>
            <x v="503"/>
          </reference>
        </references>
      </pivotArea>
    </format>
    <format dxfId="1971">
      <pivotArea dataOnly="0" labelOnly="1" fieldPosition="0">
        <references count="3">
          <reference field="1" count="1" selected="0">
            <x v="114"/>
          </reference>
          <reference field="2" count="1" selected="0">
            <x v="67"/>
          </reference>
          <reference field="3" count="10">
            <x v="26"/>
            <x v="52"/>
            <x v="124"/>
            <x v="140"/>
            <x v="222"/>
            <x v="238"/>
            <x v="289"/>
            <x v="314"/>
            <x v="346"/>
            <x v="446"/>
          </reference>
        </references>
      </pivotArea>
    </format>
    <format dxfId="1970">
      <pivotArea dataOnly="0" labelOnly="1" fieldPosition="0">
        <references count="3">
          <reference field="1" count="1" selected="0">
            <x v="114"/>
          </reference>
          <reference field="2" count="1" selected="0">
            <x v="151"/>
          </reference>
          <reference field="3" count="1">
            <x v="444"/>
          </reference>
        </references>
      </pivotArea>
    </format>
    <format dxfId="1969">
      <pivotArea dataOnly="0" labelOnly="1" fieldPosition="0">
        <references count="3">
          <reference field="1" count="1" selected="0">
            <x v="114"/>
          </reference>
          <reference field="2" count="1" selected="0">
            <x v="21"/>
          </reference>
          <reference field="3" count="4">
            <x v="127"/>
            <x v="174"/>
            <x v="199"/>
            <x v="504"/>
          </reference>
        </references>
      </pivotArea>
    </format>
    <format dxfId="1968">
      <pivotArea dataOnly="0" labelOnly="1" fieldPosition="0">
        <references count="3">
          <reference field="1" count="1" selected="0">
            <x v="114"/>
          </reference>
          <reference field="2" count="1" selected="0">
            <x v="152"/>
          </reference>
          <reference field="3" count="2">
            <x v="30"/>
            <x v="115"/>
          </reference>
        </references>
      </pivotArea>
    </format>
    <format dxfId="1967">
      <pivotArea dataOnly="0" labelOnly="1" fieldPosition="0">
        <references count="3">
          <reference field="1" count="1" selected="0">
            <x v="114"/>
          </reference>
          <reference field="2" count="1" selected="0">
            <x v="63"/>
          </reference>
          <reference field="3" count="3">
            <x v="72"/>
            <x v="505"/>
            <x v="506"/>
          </reference>
        </references>
      </pivotArea>
    </format>
    <format dxfId="1966">
      <pivotArea dataOnly="0" labelOnly="1" fieldPosition="0">
        <references count="3">
          <reference field="1" count="1" selected="0">
            <x v="114"/>
          </reference>
          <reference field="2" count="1" selected="0">
            <x v="47"/>
          </reference>
          <reference field="3" count="2">
            <x v="110"/>
            <x v="306"/>
          </reference>
        </references>
      </pivotArea>
    </format>
    <format dxfId="1965">
      <pivotArea dataOnly="0" labelOnly="1" fieldPosition="0">
        <references count="3">
          <reference field="1" count="1" selected="0">
            <x v="114"/>
          </reference>
          <reference field="2" count="1" selected="0">
            <x v="153"/>
          </reference>
          <reference field="3" count="3">
            <x v="7"/>
            <x v="193"/>
            <x v="507"/>
          </reference>
        </references>
      </pivotArea>
    </format>
    <format dxfId="1964">
      <pivotArea dataOnly="0" labelOnly="1" fieldPosition="0">
        <references count="3">
          <reference field="1" count="1" selected="0">
            <x v="114"/>
          </reference>
          <reference field="2" count="1" selected="0">
            <x v="154"/>
          </reference>
          <reference field="3" count="26">
            <x v="7"/>
            <x v="27"/>
            <x v="88"/>
            <x v="93"/>
            <x v="131"/>
            <x v="140"/>
            <x v="149"/>
            <x v="177"/>
            <x v="206"/>
            <x v="228"/>
            <x v="237"/>
            <x v="242"/>
            <x v="278"/>
            <x v="279"/>
            <x v="282"/>
            <x v="288"/>
            <x v="402"/>
            <x v="432"/>
            <x v="441"/>
            <x v="456"/>
            <x v="486"/>
            <x v="494"/>
            <x v="502"/>
            <x v="503"/>
            <x v="508"/>
            <x v="509"/>
          </reference>
        </references>
      </pivotArea>
    </format>
    <format dxfId="1963">
      <pivotArea dataOnly="0" labelOnly="1" fieldPosition="0">
        <references count="3">
          <reference field="1" count="1" selected="0">
            <x v="114"/>
          </reference>
          <reference field="2" count="1" selected="0">
            <x v="155"/>
          </reference>
          <reference field="3" count="2">
            <x v="120"/>
            <x v="376"/>
          </reference>
        </references>
      </pivotArea>
    </format>
    <format dxfId="1962">
      <pivotArea dataOnly="0" labelOnly="1" fieldPosition="0">
        <references count="3">
          <reference field="1" count="1" selected="0">
            <x v="114"/>
          </reference>
          <reference field="2" count="1" selected="0">
            <x v="156"/>
          </reference>
          <reference field="3" count="1">
            <x v="248"/>
          </reference>
        </references>
      </pivotArea>
    </format>
    <format dxfId="1961">
      <pivotArea dataOnly="0" labelOnly="1" fieldPosition="0">
        <references count="3">
          <reference field="1" count="1" selected="0">
            <x v="114"/>
          </reference>
          <reference field="2" count="1" selected="0">
            <x v="157"/>
          </reference>
          <reference field="3" count="28">
            <x v="12"/>
            <x v="34"/>
            <x v="42"/>
            <x v="50"/>
            <x v="51"/>
            <x v="54"/>
            <x v="121"/>
            <x v="124"/>
            <x v="185"/>
            <x v="189"/>
            <x v="207"/>
            <x v="219"/>
            <x v="268"/>
            <x v="282"/>
            <x v="317"/>
            <x v="325"/>
            <x v="347"/>
            <x v="422"/>
            <x v="424"/>
            <x v="429"/>
            <x v="437"/>
            <x v="438"/>
            <x v="445"/>
            <x v="476"/>
            <x v="477"/>
            <x v="479"/>
            <x v="482"/>
            <x v="510"/>
          </reference>
        </references>
      </pivotArea>
    </format>
    <format dxfId="1960">
      <pivotArea dataOnly="0" labelOnly="1" fieldPosition="0">
        <references count="3">
          <reference field="1" count="1" selected="0">
            <x v="114"/>
          </reference>
          <reference field="2" count="1" selected="0">
            <x v="158"/>
          </reference>
          <reference field="3" count="1">
            <x v="189"/>
          </reference>
        </references>
      </pivotArea>
    </format>
    <format dxfId="1959">
      <pivotArea dataOnly="0" labelOnly="1" fieldPosition="0">
        <references count="3">
          <reference field="1" count="1" selected="0">
            <x v="114"/>
          </reference>
          <reference field="2" count="1" selected="0">
            <x v="159"/>
          </reference>
          <reference field="3" count="1">
            <x v="280"/>
          </reference>
        </references>
      </pivotArea>
    </format>
    <format dxfId="1958">
      <pivotArea dataOnly="0" labelOnly="1" fieldPosition="0">
        <references count="3">
          <reference field="1" count="1" selected="0">
            <x v="114"/>
          </reference>
          <reference field="2" count="1" selected="0">
            <x v="160"/>
          </reference>
          <reference field="3" count="2">
            <x v="346"/>
            <x v="436"/>
          </reference>
        </references>
      </pivotArea>
    </format>
    <format dxfId="1957">
      <pivotArea dataOnly="0" labelOnly="1" fieldPosition="0">
        <references count="3">
          <reference field="1" count="1" selected="0">
            <x v="114"/>
          </reference>
          <reference field="2" count="1" selected="0">
            <x v="161"/>
          </reference>
          <reference field="3" count="30">
            <x v="12"/>
            <x v="17"/>
            <x v="34"/>
            <x v="51"/>
            <x v="54"/>
            <x v="88"/>
            <x v="106"/>
            <x v="121"/>
            <x v="139"/>
            <x v="169"/>
            <x v="219"/>
            <x v="239"/>
            <x v="257"/>
            <x v="296"/>
            <x v="367"/>
            <x v="369"/>
            <x v="370"/>
            <x v="375"/>
            <x v="381"/>
            <x v="387"/>
            <x v="394"/>
            <x v="422"/>
            <x v="424"/>
            <x v="434"/>
            <x v="435"/>
            <x v="437"/>
            <x v="467"/>
            <x v="477"/>
            <x v="511"/>
            <x v="512"/>
          </reference>
        </references>
      </pivotArea>
    </format>
    <format dxfId="1956">
      <pivotArea dataOnly="0" labelOnly="1" fieldPosition="0">
        <references count="3">
          <reference field="1" count="1" selected="0">
            <x v="114"/>
          </reference>
          <reference field="2" count="1" selected="0">
            <x v="69"/>
          </reference>
          <reference field="3" count="1">
            <x v="408"/>
          </reference>
        </references>
      </pivotArea>
    </format>
    <format dxfId="1955">
      <pivotArea dataOnly="0" labelOnly="1" fieldPosition="0">
        <references count="3">
          <reference field="1" count="1" selected="0">
            <x v="114"/>
          </reference>
          <reference field="2" count="1" selected="0">
            <x v="162"/>
          </reference>
          <reference field="3" count="1">
            <x v="7"/>
          </reference>
        </references>
      </pivotArea>
    </format>
    <format dxfId="1954">
      <pivotArea dataOnly="0" labelOnly="1" fieldPosition="0">
        <references count="3">
          <reference field="1" count="1" selected="0">
            <x v="114"/>
          </reference>
          <reference field="2" count="1" selected="0">
            <x v="163"/>
          </reference>
          <reference field="3" count="3">
            <x v="95"/>
            <x v="136"/>
            <x v="503"/>
          </reference>
        </references>
      </pivotArea>
    </format>
    <format dxfId="1953">
      <pivotArea dataOnly="0" labelOnly="1" fieldPosition="0">
        <references count="3">
          <reference field="1" count="1" selected="0">
            <x v="114"/>
          </reference>
          <reference field="2" count="1" selected="0">
            <x v="164"/>
          </reference>
          <reference field="3" count="3">
            <x v="7"/>
            <x v="274"/>
            <x v="513"/>
          </reference>
        </references>
      </pivotArea>
    </format>
    <format dxfId="1952">
      <pivotArea dataOnly="0" labelOnly="1" fieldPosition="0">
        <references count="3">
          <reference field="1" count="1" selected="0">
            <x v="114"/>
          </reference>
          <reference field="2" count="1" selected="0">
            <x v="7"/>
          </reference>
          <reference field="3" count="1">
            <x v="374"/>
          </reference>
        </references>
      </pivotArea>
    </format>
    <format dxfId="1951">
      <pivotArea dataOnly="0" labelOnly="1" fieldPosition="0">
        <references count="3">
          <reference field="1" count="1" selected="0">
            <x v="114"/>
          </reference>
          <reference field="2" count="1" selected="0">
            <x v="165"/>
          </reference>
          <reference field="3" count="2">
            <x v="72"/>
            <x v="321"/>
          </reference>
        </references>
      </pivotArea>
    </format>
    <format dxfId="1950">
      <pivotArea dataOnly="0" labelOnly="1" fieldPosition="0">
        <references count="3">
          <reference field="1" count="1" selected="0">
            <x v="114"/>
          </reference>
          <reference field="2" count="1" selected="0">
            <x v="166"/>
          </reference>
          <reference field="3" count="50">
            <x v="7"/>
            <x v="22"/>
            <x v="38"/>
            <x v="43"/>
            <x v="46"/>
            <x v="57"/>
            <x v="60"/>
            <x v="63"/>
            <x v="73"/>
            <x v="76"/>
            <x v="86"/>
            <x v="87"/>
            <x v="105"/>
            <x v="118"/>
            <x v="120"/>
            <x v="122"/>
            <x v="124"/>
            <x v="172"/>
            <x v="175"/>
            <x v="179"/>
            <x v="199"/>
            <x v="200"/>
            <x v="203"/>
            <x v="230"/>
            <x v="234"/>
            <x v="241"/>
            <x v="245"/>
            <x v="253"/>
            <x v="298"/>
            <x v="314"/>
            <x v="319"/>
            <x v="320"/>
            <x v="337"/>
            <x v="345"/>
            <x v="352"/>
            <x v="366"/>
            <x v="371"/>
            <x v="374"/>
            <x v="386"/>
            <x v="397"/>
            <x v="411"/>
            <x v="418"/>
            <x v="419"/>
            <x v="450"/>
            <x v="467"/>
            <x v="473"/>
            <x v="514"/>
            <x v="515"/>
            <x v="516"/>
            <x v="517"/>
          </reference>
        </references>
      </pivotArea>
    </format>
    <format dxfId="1949">
      <pivotArea dataOnly="0" labelOnly="1" fieldPosition="0">
        <references count="3">
          <reference field="1" count="1" selected="0">
            <x v="114"/>
          </reference>
          <reference field="2" count="1" selected="0">
            <x v="166"/>
          </reference>
          <reference field="3" count="36">
            <x v="25"/>
            <x v="27"/>
            <x v="32"/>
            <x v="35"/>
            <x v="40"/>
            <x v="83"/>
            <x v="91"/>
            <x v="100"/>
            <x v="131"/>
            <x v="134"/>
            <x v="139"/>
            <x v="140"/>
            <x v="141"/>
            <x v="156"/>
            <x v="158"/>
            <x v="159"/>
            <x v="210"/>
            <x v="235"/>
            <x v="237"/>
            <x v="243"/>
            <x v="264"/>
            <x v="266"/>
            <x v="280"/>
            <x v="283"/>
            <x v="288"/>
            <x v="293"/>
            <x v="334"/>
            <x v="361"/>
            <x v="401"/>
            <x v="402"/>
            <x v="407"/>
            <x v="433"/>
            <x v="457"/>
            <x v="508"/>
            <x v="510"/>
            <x v="518"/>
          </reference>
        </references>
      </pivotArea>
    </format>
    <format dxfId="1948">
      <pivotArea dataOnly="0" labelOnly="1" fieldPosition="0">
        <references count="3">
          <reference field="1" count="1" selected="0">
            <x v="114"/>
          </reference>
          <reference field="2" count="1" selected="0">
            <x v="167"/>
          </reference>
          <reference field="3" count="3">
            <x v="277"/>
            <x v="288"/>
            <x v="399"/>
          </reference>
        </references>
      </pivotArea>
    </format>
    <format dxfId="1947">
      <pivotArea dataOnly="0" labelOnly="1" fieldPosition="0">
        <references count="3">
          <reference field="1" count="1" selected="0">
            <x v="114"/>
          </reference>
          <reference field="2" count="1" selected="0">
            <x v="168"/>
          </reference>
          <reference field="3" count="2">
            <x v="485"/>
            <x v="519"/>
          </reference>
        </references>
      </pivotArea>
    </format>
    <format dxfId="1946">
      <pivotArea dataOnly="0" labelOnly="1" fieldPosition="0">
        <references count="3">
          <reference field="1" count="1" selected="0">
            <x v="114"/>
          </reference>
          <reference field="2" count="1" selected="0">
            <x v="169"/>
          </reference>
          <reference field="3" count="12">
            <x v="7"/>
            <x v="9"/>
            <x v="71"/>
            <x v="153"/>
            <x v="154"/>
            <x v="258"/>
            <x v="284"/>
            <x v="296"/>
            <x v="336"/>
            <x v="370"/>
            <x v="441"/>
            <x v="476"/>
          </reference>
        </references>
      </pivotArea>
    </format>
    <format dxfId="1945">
      <pivotArea dataOnly="0" labelOnly="1" fieldPosition="0">
        <references count="3">
          <reference field="1" count="1" selected="0">
            <x v="114"/>
          </reference>
          <reference field="2" count="1" selected="0">
            <x v="170"/>
          </reference>
          <reference field="3" count="26">
            <x v="20"/>
            <x v="56"/>
            <x v="57"/>
            <x v="66"/>
            <x v="70"/>
            <x v="76"/>
            <x v="86"/>
            <x v="106"/>
            <x v="127"/>
            <x v="128"/>
            <x v="129"/>
            <x v="165"/>
            <x v="172"/>
            <x v="173"/>
            <x v="181"/>
            <x v="183"/>
            <x v="199"/>
            <x v="207"/>
            <x v="234"/>
            <x v="241"/>
            <x v="245"/>
            <x v="259"/>
            <x v="324"/>
            <x v="343"/>
            <x v="416"/>
            <x v="417"/>
          </reference>
        </references>
      </pivotArea>
    </format>
    <format dxfId="1944">
      <pivotArea dataOnly="0" labelOnly="1" fieldPosition="0">
        <references count="3">
          <reference field="1" count="1" selected="0">
            <x v="114"/>
          </reference>
          <reference field="2" count="1" selected="0">
            <x v="171"/>
          </reference>
          <reference field="3" count="29">
            <x v="7"/>
            <x v="34"/>
            <x v="46"/>
            <x v="50"/>
            <x v="54"/>
            <x v="59"/>
            <x v="106"/>
            <x v="121"/>
            <x v="124"/>
            <x v="132"/>
            <x v="139"/>
            <x v="142"/>
            <x v="297"/>
            <x v="304"/>
            <x v="344"/>
            <x v="369"/>
            <x v="370"/>
            <x v="373"/>
            <x v="394"/>
            <x v="397"/>
            <x v="405"/>
            <x v="421"/>
            <x v="424"/>
            <x v="437"/>
            <x v="453"/>
            <x v="467"/>
            <x v="477"/>
            <x v="499"/>
            <x v="510"/>
          </reference>
        </references>
      </pivotArea>
    </format>
    <format dxfId="1943">
      <pivotArea dataOnly="0" labelOnly="1" fieldPosition="0">
        <references count="3">
          <reference field="1" count="1" selected="0">
            <x v="114"/>
          </reference>
          <reference field="2" count="1" selected="0">
            <x v="38"/>
          </reference>
          <reference field="3" count="50">
            <x v="7"/>
            <x v="17"/>
            <x v="18"/>
            <x v="42"/>
            <x v="49"/>
            <x v="56"/>
            <x v="59"/>
            <x v="60"/>
            <x v="65"/>
            <x v="66"/>
            <x v="67"/>
            <x v="68"/>
            <x v="73"/>
            <x v="76"/>
            <x v="81"/>
            <x v="94"/>
            <x v="103"/>
            <x v="105"/>
            <x v="113"/>
            <x v="163"/>
            <x v="167"/>
            <x v="168"/>
            <x v="169"/>
            <x v="179"/>
            <x v="180"/>
            <x v="197"/>
            <x v="200"/>
            <x v="202"/>
            <x v="244"/>
            <x v="313"/>
            <x v="320"/>
            <x v="321"/>
            <x v="325"/>
            <x v="384"/>
            <x v="387"/>
            <x v="389"/>
            <x v="392"/>
            <x v="411"/>
            <x v="412"/>
            <x v="424"/>
            <x v="451"/>
            <x v="460"/>
            <x v="462"/>
            <x v="463"/>
            <x v="464"/>
            <x v="516"/>
            <x v="520"/>
            <x v="521"/>
            <x v="522"/>
            <x v="523"/>
          </reference>
        </references>
      </pivotArea>
    </format>
    <format dxfId="1942">
      <pivotArea dataOnly="0" labelOnly="1" fieldPosition="0">
        <references count="3">
          <reference field="1" count="1" selected="0">
            <x v="114"/>
          </reference>
          <reference field="2" count="1" selected="0">
            <x v="38"/>
          </reference>
          <reference field="3" count="50">
            <x v="43"/>
            <x v="46"/>
            <x v="50"/>
            <x v="51"/>
            <x v="77"/>
            <x v="82"/>
            <x v="117"/>
            <x v="118"/>
            <x v="119"/>
            <x v="121"/>
            <x v="122"/>
            <x v="123"/>
            <x v="125"/>
            <x v="127"/>
            <x v="128"/>
            <x v="129"/>
            <x v="172"/>
            <x v="174"/>
            <x v="184"/>
            <x v="194"/>
            <x v="199"/>
            <x v="214"/>
            <x v="216"/>
            <x v="225"/>
            <x v="233"/>
            <x v="241"/>
            <x v="245"/>
            <x v="253"/>
            <x v="302"/>
            <x v="303"/>
            <x v="314"/>
            <x v="319"/>
            <x v="339"/>
            <x v="342"/>
            <x v="343"/>
            <x v="345"/>
            <x v="381"/>
            <x v="382"/>
            <x v="395"/>
            <x v="397"/>
            <x v="418"/>
            <x v="419"/>
            <x v="420"/>
            <x v="435"/>
            <x v="453"/>
            <x v="466"/>
            <x v="517"/>
            <x v="524"/>
            <x v="525"/>
            <x v="526"/>
          </reference>
        </references>
      </pivotArea>
    </format>
    <format dxfId="1941">
      <pivotArea dataOnly="0" labelOnly="1" fieldPosition="0">
        <references count="3">
          <reference field="1" count="1" selected="0">
            <x v="114"/>
          </reference>
          <reference field="2" count="1" selected="0">
            <x v="38"/>
          </reference>
          <reference field="3" count="50">
            <x v="32"/>
            <x v="54"/>
            <x v="83"/>
            <x v="90"/>
            <x v="134"/>
            <x v="137"/>
            <x v="138"/>
            <x v="176"/>
            <x v="177"/>
            <x v="187"/>
            <x v="188"/>
            <x v="195"/>
            <x v="220"/>
            <x v="222"/>
            <x v="224"/>
            <x v="235"/>
            <x v="236"/>
            <x v="237"/>
            <x v="238"/>
            <x v="246"/>
            <x v="247"/>
            <x v="250"/>
            <x v="254"/>
            <x v="257"/>
            <x v="264"/>
            <x v="291"/>
            <x v="312"/>
            <x v="315"/>
            <x v="327"/>
            <x v="328"/>
            <x v="329"/>
            <x v="353"/>
            <x v="354"/>
            <x v="359"/>
            <x v="400"/>
            <x v="436"/>
            <x v="445"/>
            <x v="456"/>
            <x v="457"/>
            <x v="489"/>
            <x v="498"/>
            <x v="503"/>
            <x v="508"/>
            <x v="510"/>
            <x v="519"/>
            <x v="527"/>
            <x v="528"/>
            <x v="529"/>
            <x v="530"/>
            <x v="531"/>
          </reference>
        </references>
      </pivotArea>
    </format>
    <format dxfId="1940">
      <pivotArea dataOnly="0" labelOnly="1" fieldPosition="0">
        <references count="3">
          <reference field="1" count="1" selected="0">
            <x v="114"/>
          </reference>
          <reference field="2" count="1" selected="0">
            <x v="38"/>
          </reference>
          <reference field="3" count="46">
            <x v="2"/>
            <x v="9"/>
            <x v="11"/>
            <x v="13"/>
            <x v="25"/>
            <x v="40"/>
            <x v="44"/>
            <x v="79"/>
            <x v="88"/>
            <x v="92"/>
            <x v="95"/>
            <x v="96"/>
            <x v="100"/>
            <x v="140"/>
            <x v="141"/>
            <x v="142"/>
            <x v="144"/>
            <x v="146"/>
            <x v="149"/>
            <x v="151"/>
            <x v="152"/>
            <x v="153"/>
            <x v="155"/>
            <x v="157"/>
            <x v="160"/>
            <x v="185"/>
            <x v="186"/>
            <x v="228"/>
            <x v="265"/>
            <x v="266"/>
            <x v="279"/>
            <x v="294"/>
            <x v="296"/>
            <x v="323"/>
            <x v="336"/>
            <x v="344"/>
            <x v="410"/>
            <x v="422"/>
            <x v="484"/>
            <x v="487"/>
            <x v="494"/>
            <x v="495"/>
            <x v="532"/>
            <x v="533"/>
            <x v="534"/>
            <x v="535"/>
          </reference>
        </references>
      </pivotArea>
    </format>
    <format dxfId="1939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_marché].[Type de marché].&amp;[TRAVAUX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3" level="1">
        <member name="[D_SE].[Nom de service].&amp;[DSAC/CE]"/>
        <member name="[D_SE].[Nom de service].&amp;[SIR/CE]"/>
        <member name="[D_SE].[Nom de service].&amp;[SNA/C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ontant en attente TTC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0" showColStripes="0" showLastColumn="1"/>
  <rowHierarchiesUsage count="3">
    <rowHierarchyUsage hierarchyUsage="29"/>
    <rowHierarchyUsage hierarchyUsage="38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D_marché]"/>
        <x15:activeTabTopLevelEntity name="[F_facture]"/>
        <x15:activeTabTopLevelEntity name="[D_dates]"/>
        <x15:activeTabTopLevelEntity name="[D_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refreshOnLoad="1" connectionId="4" xr16:uid="{BA293D01-9AEA-448B-86BA-D4B8B238582C}" autoFormatId="16" applyNumberFormats="0" applyBorderFormats="0" applyFontFormats="0" applyPatternFormats="0" applyAlignmentFormats="0" applyWidthHeightFormats="0">
  <queryTableRefresh nextId="64">
    <queryTableFields count="22">
      <queryTableField id="59" name="N° FOURNISSEUR" tableColumnId="8"/>
      <queryTableField id="55" name="Site" tableColumnId="7"/>
      <queryTableField id="4" name="Statut marché" tableColumnId="4"/>
      <queryTableField id="52" name="FOURNISSEUR" tableColumnId="5"/>
      <queryTableField id="50" name="Type de marché" tableColumnId="2"/>
      <queryTableField id="9" name="N° Accord- cadre" tableColumnId="9"/>
      <queryTableField id="48" name="N° Marché global" tableColumnId="1"/>
      <queryTableField id="45" name="Numéro de marché" tableColumnId="3"/>
      <queryTableField id="13" name="Date de début du marché" tableColumnId="13"/>
      <queryTableField id="38" name="Date de notitication" tableColumnId="14"/>
      <queryTableField id="15" name="Fin de période actuelle" tableColumnId="15"/>
      <queryTableField id="16" name="Durée initale en mois" tableColumnId="16"/>
      <queryTableField id="17" name="Date max de fin du marché" tableColumnId="17"/>
      <queryTableField id="20" name="Montant total du marché TTC" tableColumnId="20"/>
      <queryTableField id="22" name="_x000a_Objet DPG_x000a_Prioriser les grandes natures de dépenses  (Fluides, etc…)_x000a_" tableColumnId="22"/>
      <queryTableField id="23" name="Préavis (en mois)" tableColumnId="23"/>
      <queryTableField id="24" name="A reconduire période actuelle avant le" tableColumnId="24"/>
      <queryTableField id="25" name="Type de révision_x000a_Si anniv alors date de début de contrat, si fixe prendre notification " tableColumnId="25"/>
      <queryTableField id="26" name="Prochaine date de révision_x000a_rajouter le Na" tableColumnId="26"/>
      <queryTableField id="27" name="Date de révision personnalisée_x000a_Dans le cas où la date de révision est trop spécifique pour être prise en compte par une formule excel" tableColumnId="27"/>
      <queryTableField id="62" name="Si date de révision à une fréquence_x000a_En mois" tableColumnId="6"/>
      <queryTableField id="61" name="Nom marché enrichit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refreshOnLoad="1" connectionId="5" xr16:uid="{E53831B5-C434-4724-8FCA-A98D6F77E3B8}" autoFormatId="16" applyNumberFormats="0" applyBorderFormats="0" applyFontFormats="0" applyPatternFormats="0" applyAlignmentFormats="0" applyWidthHeightFormats="0">
  <queryTableRefresh nextId="41">
    <queryTableFields count="17">
      <queryTableField id="35" name="Service exécutant" tableColumnId="15"/>
      <queryTableField id="25" name="Type de pièce" tableColumnId="8"/>
      <queryTableField id="4" name="Date de réception" tableColumnId="4"/>
      <queryTableField id="5" name="Montant" tableColumnId="5"/>
      <queryTableField id="21" name="Comptable" tableColumnId="6"/>
      <queryTableField id="23" name="Ordonnateur" tableColumnId="7"/>
      <queryTableField id="27" name="Fournisseur" tableColumnId="9"/>
      <queryTableField id="28" name="Numéro fournisseur" tableColumnId="10"/>
      <queryTableField id="18" name="Numéro de marché" tableColumnId="2"/>
      <queryTableField id="12" name="n° facture MM" tableColumnId="12"/>
      <queryTableField id="13" name="n° facture FI" tableColumnId="13"/>
      <queryTableField id="14" name="Date statut rapproché" tableColumnId="14"/>
      <queryTableField id="37" name="Statut de la facture" tableColumnId="17"/>
      <queryTableField id="16" name="Correction N° de marché" tableColumnId="16"/>
      <queryTableField id="33" name="à traiter par le SIR/CE" tableColumnId="11"/>
      <queryTableField id="17" name="Statut paiement" tableColumnId="1"/>
      <queryTableField id="19" name="Nature du flux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8</v>
    <v>17</v>
    <v>7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tatut_marché" xr10:uid="{30DAA604-08A7-4F43-8D66-E27C6C6B3359}" sourceName="[D_marché].[Statut marché]">
  <pivotTables>
    <pivotTable tabId="6" name="travaux pa ravancement "/>
    <pivotTable tabId="6" name="travaux facturé"/>
    <pivotTable tabId="6" name="travaux par taux d'engagement"/>
    <pivotTable tabId="6" name="travaux globaux"/>
    <pivotTable tabId="6" name="travaux"/>
    <pivotTable tabId="6" name="travaux 2"/>
    <pivotTable tabId="6" name="travaux 3"/>
    <pivotTable tabId="6" name="travaux 4"/>
    <pivotTable tabId="6" name="travaux AE "/>
    <pivotTable tabId="6" name="travaux montant péys "/>
    <pivotTable tabId="6" name="travaux par accord cadre"/>
    <pivotTable tabId="6" name="travaux 11"/>
  </pivotTables>
  <data>
    <olap pivotCacheId="1135188893">
      <levels count="2">
        <level uniqueName="[D_marché].[Statut marché].[(All)]" sourceCaption="(All)" count="0"/>
        <level uniqueName="[D_marché].[Statut marché].[Statut marché]" sourceCaption="Statut marché" count="3">
          <ranges>
            <range startItem="0">
              <i n="[D_marché].[Statut marché].&amp;[En cours]" c="En cours"/>
              <i n="[D_marché].[Statut marché].&amp;[Terminé]" c="Terminé"/>
              <i n="[D_marché].[Statut marché].&amp;" c="(vide)" nd="1"/>
            </range>
          </ranges>
        </level>
      </levels>
      <selections count="1">
        <selection n="[D_marché].[Statut marché].&amp;[En cours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_marché].[Statut marché].[Statut marché]" count="1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marché_enrichit" xr10:uid="{DD92D920-1C50-44FA-9C4E-EA69EE765E43}" sourceName="[D_marché].[Nom marché enrichit]">
  <pivotTables>
    <pivotTable tabId="6" name="travaux AE "/>
    <pivotTable tabId="6" name="travaux 11"/>
    <pivotTable tabId="6" name="travaux pa ravancement "/>
    <pivotTable tabId="6" name="travaux facturé"/>
    <pivotTable tabId="6" name="travaux montant péys "/>
    <pivotTable tabId="6" name="travaux par taux d'engagement"/>
    <pivotTable tabId="6" name="travaux globaux"/>
    <pivotTable tabId="6" name="travaux par accord cadre"/>
    <pivotTable tabId="6" name="travaux"/>
    <pivotTable tabId="6" name="travaux 2"/>
    <pivotTable tabId="6" name="travaux 3"/>
    <pivotTable tabId="6" name="travaux 4"/>
    <pivotTable tabId="6" name="Travaux sous traitants"/>
  </pivotTables>
  <data>
    <olap pivotCacheId="1135188893">
      <levels count="2">
        <level uniqueName="[D_marché].[Nom marché enrichit].[(All)]" sourceCaption="(All)" count="0"/>
        <level uniqueName="[D_marché].[Nom marché enrichit].[Nom marché enrichit]" sourceCaption="Nom marché enrichit" count="173">
          <ranges>
            <range startItem="0">
              <i n="[D_marché].[Nom marché enrichit].&amp;[300015154 | SOCOTEC REUNION]" c="300015154 | SOCOTEC REUNION"/>
              <i n="[D_marché].[Nom marché enrichit].&amp;[300015455 | QUALICONSULT]" c="300015455 | QUALICONSULT"/>
              <i n="[D_marché].[Nom marché enrichit].&amp;[300015677 | BUREAU VERITAS CONSTRUCTION]" c="300015677 | BUREAU VERITAS CONSTRUCTION"/>
              <i n="[D_marché].[Nom marché enrichit].&amp;[300016295 | NEWCLIM]" c="300016295 | NEWCLIM"/>
              <i n="[D_marché].[Nom marché enrichit].&amp;[300016296 | TENBO CONSTRUCTION]" c="300016296 | TENBO CONSTRUCTION"/>
              <i n="[D_marché].[Nom marché enrichit].&amp;[300016799 | QUALICONSULT]" c="300016799 | QUALICONSULT"/>
              <i n="[D_marché].[Nom marché enrichit].&amp;[500007964 | APAVE INFRASTRUCTURES ET CONST]" c="500007964 | APAVE INFRASTRUCTURES ET CONST"/>
              <i n="[D_marché].[Nom marché enrichit].&amp;[500007966 | APAVE INFRASTRUCTURES ET CONST]" c="500007966 | APAVE INFRASTRUCTURES ET CONST"/>
              <i n="[D_marché].[Nom marché enrichit].&amp;[700005470 | ISOLA RHONE-ALPES]" c="700005470 | ISOLA RHONE-ALPES"/>
              <i n="[D_marché].[Nom marché enrichit].&amp;[800003420 | ARCHES ETUDES]" c="800003420 | ARCHES ETUDES"/>
              <i n="[D_marché].[Nom marché enrichit].&amp;[300013352 | DEF - Detection electronique f]" c="300013352 | DEF - Detection electronique f"/>
              <i n="[D_marché].[Nom marché enrichit].&amp;[300015793 | C'CLOT]" c="300015793 | C'CLOT"/>
              <i n="[D_marché].[Nom marché enrichit].&amp;[700005152 | EIFFAGE ENERGIE SYSTEMES]" c="700005152 | EIFFAGE ENERGIE SYSTEMES"/>
              <i n="[D_marché].[Nom marché enrichit].&amp;[700005153 | DONETTI ET FILS]" c="700005153 | DONETTI ET FILS"/>
              <i n="[D_marché].[Nom marché enrichit].&amp;[1200005282 | LA POSTE]" c="1200005282 | LA POSTE" nd="1"/>
              <i n="[D_marché].[Nom marché enrichit].&amp;[1200005364 | TDF GPE France TELECOM]" c="1200005364 | TDF GPE France TELECOM" nd="1"/>
              <i n="[D_marché].[Nom marché enrichit].&amp;[1200005382 | SERVICEO]" c="1200005382 | SERVICEO" nd="1"/>
              <i n="[D_marché].[Nom marché enrichit].&amp;[1200005582 | SERVICEO]" c="1200005582 | SERVICEO" nd="1"/>
              <i n="[D_marché].[Nom marché enrichit].&amp;[1200008648 | CANAL +]" c="1200008648 | CANAL +" nd="1"/>
              <i n="[D_marché].[Nom marché enrichit].&amp;[1200008848 | PRO SERVICE ENVIRONNEMENT]" c="1200008848 | PRO SERVICE ENVIRONNEMENT" nd="1"/>
              <i n="[D_marché].[Nom marché enrichit].&amp;[1200008984 | CONVENTION FLUIDES]" c="1200008984 | CONVENTION FLUIDES" nd="1"/>
              <i n="[D_marché].[Nom marché enrichit].&amp;[1200009111 | TECHNEAU 38]" c="1200009111 | TECHNEAU 38" nd="1"/>
              <i n="[D_marché].[Nom marché enrichit].&amp;[1200009570 | SOCOTEC EQUIPEMENTS]" c="1200009570 | SOCOTEC EQUIPEMENTS" nd="1"/>
              <i n="[D_marché].[Nom marché enrichit].&amp;[1200009671 | SPIE FACILITIES]" c="1200009671 | SPIE FACILITIES" nd="1"/>
              <i n="[D_marché].[Nom marché enrichit].&amp;[1200009761 | SFR BUSINESS]" c="1200009761 | SFR BUSINESS" nd="1"/>
              <i n="[D_marché].[Nom marché enrichit].&amp;[1200009928 | ADL AEROPORTS DE LYON]" c="1200009928 | ADL AEROPORTS DE LYON" nd="1"/>
              <i n="[D_marché].[Nom marché enrichit].&amp;[1200009936 | REGIE D EXPLOITATION AEROPORT DE SAINT ETIENNE]" c="1200009936 | REGIE D EXPLOITATION AEROPORT DE SAINT ETIENNE" nd="1"/>
              <i n="[D_marché].[Nom marché enrichit].&amp;[1200010087 | WISPER]" c="1200010087 | WISPER" nd="1"/>
              <i n="[D_marché].[Nom marché enrichit].&amp;[1200010329 | TERMI TEC]" c="1200010329 | TERMI TEC" nd="1"/>
              <i n="[D_marché].[Nom marché enrichit].&amp;[1200010666 | Monsieur Richer sébastien]" c="1200010666 | Monsieur Richer sébastien" nd="1"/>
              <i n="[D_marché].[Nom marché enrichit].&amp;[1200010771 | AFEO]" c="1200010771 | AFEO" nd="1"/>
              <i n="[D_marché].[Nom marché enrichit].&amp;[1200010931 | LF COMPANY]" c="1200010931 | LF COMPANY" nd="1"/>
              <i n="[D_marché].[Nom marché enrichit].&amp;[1200010970 | SEACFA CLERMONT FERRANT]" c="1200010970 | SEACFA CLERMONT FERRANT" nd="1"/>
              <i n="[D_marché].[Nom marché enrichit].&amp;[1200011054 | SEACFA CLERMONT FERRANT]" c="1200011054 | SEACFA CLERMONT FERRANT" nd="1"/>
              <i n="[D_marché].[Nom marché enrichit].&amp;[1200011083 | ADL LYON ST EX SNA]" c="1200011083 | ADL LYON ST EX SNA" nd="1"/>
              <i n="[D_marché].[Nom marché enrichit].&amp;[1200011090 | ATC France]" c="1200011090 | ATC France" nd="1"/>
              <i n="[D_marché].[Nom marché enrichit].&amp;[1200011141 | ORONA]" c="1200011141 | ORONA" nd="1"/>
              <i n="[D_marché].[Nom marché enrichit].&amp;[1200011142 | ORONA]" c="1200011142 | ORONA" nd="1"/>
              <i n="[D_marché].[Nom marché enrichit].&amp;[1200011274 | ELIS]" c="1200011274 | ELIS" nd="1"/>
              <i n="[D_marché].[Nom marché enrichit].&amp;[1200011297 | RA SECURITE]" c="1200011297 | RA SECURITE" nd="1"/>
              <i n="[D_marché].[Nom marché enrichit].&amp;[1200011385 | UGAP]" c="1200011385 | UGAP" nd="1"/>
              <i n="[D_marché].[Nom marché enrichit].&amp;[1200011394 | FINSECUR]" c="1200011394 | FINSECUR" nd="1"/>
              <i n="[D_marché].[Nom marché enrichit].&amp;[1200011431 | VEOLIA]" c="1200011431 | VEOLIA" nd="1"/>
              <i n="[D_marché].[Nom marché enrichit].&amp;[1200011432 | AFEO]" c="1200011432 | AFEO" nd="1"/>
              <i n="[D_marché].[Nom marché enrichit].&amp;[1200011488 | AIR PRODUCT SIR/CE]" c="1200011488 | AIR PRODUCT SIR/CE" nd="1"/>
              <i n="[D_marché].[Nom marché enrichit].&amp;[1200011577 | AFEO]" c="1200011577 | AFEO" nd="1"/>
              <i n="[D_marché].[Nom marché enrichit].&amp;[1200011589 | DAIKIN AIRCONDITIONING FRANCE]" c="1200011589 | DAIKIN AIRCONDITIONING FRANCE" nd="1"/>
              <i n="[D_marché].[Nom marché enrichit].&amp;[1200011590 | DAIKIN AIRCONDITIONING FRANCE]" c="1200011590 | DAIKIN AIRCONDITIONING FRANCE" nd="1"/>
              <i n="[D_marché].[Nom marché enrichit].&amp;[1200011591 | DEF]" c="1200011591 | DEF" nd="1"/>
              <i n="[D_marché].[Nom marché enrichit].&amp;[1200011754 | ELECTROCLASS 2 visites par an sir ce]" c="1200011754 | ELECTROCLASS 2 visites par an sir ce" nd="1"/>
              <i n="[D_marché].[Nom marché enrichit].&amp;[1200011763 | SEACFA]" c="1200011763 | SEACFA" nd="1"/>
              <i n="[D_marché].[Nom marché enrichit].&amp;[1200011764 | PROSERVICES ENVIRONNEMENT]" c="1200011764 | PROSERVICES ENVIRONNEMENT" nd="1"/>
              <i n="[D_marché].[Nom marché enrichit].&amp;[1200011820 | RECORD PORTES AUTOMATIQUES]" c="1200011820 | RECORD PORTES AUTOMATIQUES" nd="1"/>
              <i n="[D_marché].[Nom marché enrichit].&amp;[1200011926 | SARP OSIS]" c="1200011926 | SARP OSIS" nd="1"/>
              <i n="[D_marché].[Nom marché enrichit].&amp;[1200012002 | ACTECH]" c="1200012002 | ACTECH" nd="1"/>
              <i n="[D_marché].[Nom marché enrichit].&amp;[1200012201 | SDMO INDUSTRIES]" c="1200012201 | SDMO INDUSTRIES" nd="1"/>
              <i n="[D_marché].[Nom marché enrichit].&amp;[1200012205 | SOCOTEC EQUIPEMENTS]" c="1200012205 | SOCOTEC EQUIPEMENTS" nd="1"/>
              <i n="[D_marché].[Nom marché enrichit].&amp;[1200012210 | AFEO]" c="1200012210 | AFEO" nd="1"/>
              <i n="[D_marché].[Nom marché enrichit].&amp;[1200012220 | ADL LYON]" c="1200012220 | ADL LYON" nd="1"/>
              <i n="[D_marché].[Nom marché enrichit].&amp;[1200012221 | ADL LYON AEROPORT LYON SAINT EXUPERY]" c="1200012221 | ADL LYON AEROPORT LYON SAINT EXUPERY" nd="1"/>
              <i n="[D_marché].[Nom marché enrichit].&amp;[1200012255 | FINSECUR]" c="1200012255 | FINSECUR" nd="1"/>
              <i n="[D_marché].[Nom marché enrichit].&amp;[1200012270 | IFMS]" c="1200012270 | IFMS" nd="1"/>
              <i n="[D_marché].[Nom marché enrichit].&amp;[1200012308 | CULLIGAN]" c="1200012308 | CULLIGAN" nd="1"/>
              <i n="[D_marché].[Nom marché enrichit].&amp;[1200012334 | SEACFA CLERMONT FERRANT]" c="1200012334 | SEACFA CLERMONT FERRANT" nd="1"/>
              <i n="[D_marché].[Nom marché enrichit].&amp;[1200012362 | new clim SITE BTA DSAC-CE]" c="1200012362 | new clim SITE BTA DSAC-CE" nd="1"/>
              <i n="[D_marché].[Nom marché enrichit].&amp;[1200012397 | OTIS]" c="1200012397 | OTIS" nd="1"/>
              <i n="[D_marché].[Nom marché enrichit].&amp;[1200012398 | OTIS]" c="1200012398 | OTIS" nd="1"/>
              <i n="[D_marché].[Nom marché enrichit].&amp;[1200012400 | TECHN EAU 38]" c="1200012400 | TECHN EAU 38" nd="1"/>
              <i n="[D_marché].[Nom marché enrichit].&amp;[1200012530 | SPIE FACILITIES]" c="1200012530 | SPIE FACILITIES" nd="1"/>
              <i n="[D_marché].[Nom marché enrichit].&amp;[1200012540 | Richer sébastien]" c="1200012540 | Richer sébastien" nd="1"/>
              <i n="[D_marché].[Nom marché enrichit].&amp;[1200012560 | STOPPA Celine]" c="1200012560 | STOPPA Celine" nd="1"/>
              <i n="[D_marché].[Nom marché enrichit].&amp;[1200012700 | ACTECH]" c="1200012700 | ACTECH" nd="1"/>
              <i n="[D_marché].[Nom marché enrichit].&amp;[1200012701 | ELIS]" c="1200012701 | ELIS" nd="1"/>
              <i n="[D_marché].[Nom marché enrichit].&amp;[1200012797 | AFEO]" c="1200012797 | AFEO" nd="1"/>
              <i n="[D_marché].[Nom marché enrichit].&amp;[1200012799 | ROBLOT PLOMBERIE GENERALE]" c="1200012799 | ROBLOT PLOMBERIE GENERALE" nd="1"/>
              <i n="[D_marché].[Nom marché enrichit].&amp;[1200012800 | REGIE EXPL. AERO. ST ETIENNE]" c="1200012800 | REGIE EXPL. AERO. ST ETIENNE" nd="1"/>
              <i n="[D_marché].[Nom marché enrichit].&amp;[1200012809 | LA POSTE]" c="1200012809 | LA POSTE" nd="1"/>
              <i n="[D_marché].[Nom marché enrichit].&amp;[1200012810 | LA POSTE]" c="1200012810 | LA POSTE" nd="1"/>
              <i n="[D_marché].[Nom marché enrichit].&amp;[1200012811 | LA POSTE]" c="1200012811 | LA POSTE" nd="1"/>
              <i n="[D_marché].[Nom marché enrichit].&amp;[1200012812 | LA POSTE]" c="1200012812 | LA POSTE" nd="1"/>
              <i n="[D_marché].[Nom marché enrichit].&amp;[1200012813 | LA POSTE AFFRANCHIGO FORFAIT DSAC-CE]" c="1200012813 | LA POSTE AFFRANCHIGO FORFAIT DSAC-CE" nd="1"/>
              <i n="[D_marché].[Nom marché enrichit].&amp;[1200012848 | SN3I]" c="1200012848 | SN3I" nd="1"/>
              <i n="[D_marché].[Nom marché enrichit].&amp;[1200012900 | TDF GPE France TELECOM]" c="1200012900 | TDF GPE France TELECOM" nd="1"/>
              <i n="[D_marché].[Nom marché enrichit].&amp;[1200012930 | ADL]" c="1200012930 | ADL" nd="1"/>
              <i n="[D_marché].[Nom marché enrichit].&amp;[1200012937 | MP LYON SUD]" c="1200012937 | MP LYON SUD" nd="1"/>
              <i n="[D_marché].[Nom marché enrichit].&amp;[1200013111 | AUDIO VIDEO INTEGRATION]" c="1200013111 | AUDIO VIDEO INTEGRATION" nd="1"/>
              <i n="[D_marché].[Nom marché enrichit].&amp;[1200013146 | NAEVA (Elise)]" c="1200013146 | NAEVA (Elise)" nd="1"/>
              <i n="[D_marché].[Nom marché enrichit].&amp;[1200013295 | NEW CLIM]" c="1200013295 | NEW CLIM" nd="1"/>
              <i n="[D_marché].[Nom marché enrichit].&amp;[1200013345 | ACTECH]" c="1200013345 | ACTECH" nd="1"/>
              <i n="[D_marché].[Nom marché enrichit].&amp;[1200013374 | SEACFA]" c="1200013374 | SEACFA" nd="1"/>
              <i n="[D_marché].[Nom marché enrichit].&amp;[1200013400 | MELEZE]" c="1200013400 | MELEZE" nd="1"/>
              <i n="[D_marché].[Nom marché enrichit].&amp;[1200013401 | MELEZE]" c="1200013401 | MELEZE" nd="1"/>
              <i n="[D_marché].[Nom marché enrichit].&amp;[1200013403 | MELEZE]" c="1200013403 | MELEZE" nd="1"/>
              <i n="[D_marché].[Nom marché enrichit].&amp;[1200013409 | EUROP ELEC AUDIOVISUEL]" c="1200013409 | EUROP ELEC AUDIOVISUEL" nd="1"/>
              <i n="[D_marché].[Nom marché enrichit].&amp;[1200013488 | ATS CULLIGAN]" c="1200013488 | ATS CULLIGAN" nd="1"/>
              <i n="[D_marché].[Nom marché enrichit].&amp;[1200013572 | ROBLOT PLOMBERIE GENERALE]" c="1200013572 | ROBLOT PLOMBERIE GENERALE" nd="1"/>
              <i n="[D_marché].[Nom marché enrichit].&amp;[1200013573 | RECORD PORTES AUTOMATIQUES]" c="1200013573 | RECORD PORTES AUTOMATIQUES" nd="1"/>
              <i n="[D_marché].[Nom marché enrichit].&amp;[1200013577 | ECUS]" c="1200013577 | ECUS" nd="1"/>
              <i n="[D_marché].[Nom marché enrichit].&amp;[1200013692 | PUSCEDDU DAVID]" c="1200013692 | PUSCEDDU DAVID" nd="1"/>
              <i n="[D_marché].[Nom marché enrichit].&amp;[1200013843 | SEACFA]" c="1200013843 | SEACFA" nd="1"/>
              <i n="[D_marché].[Nom marché enrichit].&amp;[1200013851 | FINSECUR]" c="1200013851 | FINSECUR" nd="1"/>
              <i n="[D_marché].[Nom marché enrichit].&amp;[1200014086 | INTELLIWAN]" c="1200014086 | INTELLIWAN" nd="1"/>
              <i n="[D_marché].[Nom marché enrichit].&amp;[1200014100 | DEF]" c="1200014100 | DEF" nd="1"/>
              <i n="[D_marché].[Nom marché enrichit].&amp;[300011880 | NAMIXIS - SSICOOR]" c="300011880 | NAMIXIS - SSICOOR" nd="1"/>
              <i n="[D_marché].[Nom marché enrichit].&amp;[300013353 | BATIMONTAGE]" c="300013353 | BATIMONTAGE" nd="1"/>
              <i n="[D_marché].[Nom marché enrichit].&amp;[300015792 | C'CLOT]" c="300015792 | C'CLOT" nd="1"/>
              <i n="[D_marché].[Nom marché enrichit].&amp;[500004723 | INEO ENERGY &amp; SYSTEMS]" c="500004723 | INEO ENERGY &amp; SYSTEMS" nd="1"/>
              <i n="[D_marché].[Nom marché enrichit].&amp;[500006293 | AKKODIS HIGH TECH SAS]" c="500006293 | AKKODIS HIGH TECH SAS" nd="1"/>
              <i n="[D_marché].[Nom marché enrichit].&amp;[500006525 | ONET SECURITE SYSTEMES]" c="500006525 | ONET SECURITE SYSTEMES" nd="1"/>
              <i n="[D_marché].[Nom marché enrichit].&amp;[500006662 | ADECCO FRANCE]" c="500006662 | ADECCO FRANCE" nd="1"/>
              <i n="[D_marché].[Nom marché enrichit].&amp;[500007295 | OTEIS]" c="500007295 | OTEIS" nd="1"/>
              <i n="[D_marché].[Nom marché enrichit].&amp;[500007451 | REXEL France]" c="500007451 | REXEL France" nd="1"/>
              <i n="[D_marché].[Nom marché enrichit].&amp;[500007462 | UBIQUS]" c="500007462 | UBIQUS" nd="1"/>
              <i n="[D_marché].[Nom marché enrichit].&amp;[500008054 | STAFFMATCH FRANCE 16]" c="500008054 | STAFFMATCH FRANCE 16" nd="1"/>
              <i n="[D_marché].[Nom marché enrichit].&amp;[700005151 | FRANCE PROTECTION FOUDRE]" c="700005151 | FRANCE PROTECTION FOUDRE" nd="1"/>
              <i n="[D_marché].[Nom marché enrichit].&amp;[700005154 | ACTION FROID ET CLIMATISATION]" c="700005154 | ACTION FROID ET CLIMATISATION" nd="1"/>
              <i n="[D_marché].[Nom marché enrichit].&amp;[700005300 | LASOTEL]" c="700005300 | LASOTEL" nd="1"/>
              <i n="[D_marché].[Nom marché enrichit].&amp;[700005471 | France parafoudre]" c="700005471 | France parafoudre" nd="1"/>
              <i n="[D_marché].[Nom marché enrichit].&amp;[800002281 | TERIDEAL TARVEL]" c="800002281 | TERIDEAL TARVEL" nd="1"/>
              <i n="[D_marché].[Nom marché enrichit].&amp;[800002282 | TARVEL]" c="800002282 | TARVEL" nd="1"/>
              <i n="[D_marché].[Nom marché enrichit].&amp;[800002283 | TARVEL]" c="800002283 | TARVEL" nd="1"/>
              <i n="[D_marché].[Nom marché enrichit].&amp;[800002284 | HORIZON JARDIN]" c="800002284 | HORIZON JARDIN" nd="1"/>
              <i n="[D_marché].[Nom marché enrichit].&amp;[800002285 | HORIZON JARDIN]" c="800002285 | HORIZON JARDIN" nd="1"/>
              <i n="[D_marché].[Nom marché enrichit].&amp;[800002340 | SA NEW CLIM]" c="800002340 | SA NEW CLIM" nd="1"/>
              <i n="[D_marché].[Nom marché enrichit].&amp;[800002351 | MISSENARD]" c="800002351 | MISSENARD" nd="1"/>
              <i n="[D_marché].[Nom marché enrichit].&amp;[800002450 | ATALIAN MAINTENANCE &amp; ENERGY]" c="800002450 | ATALIAN MAINTENANCE &amp; ENERGY" nd="1"/>
              <i n="[D_marché].[Nom marché enrichit].&amp;[800002670 | DERICHEBOURG]" c="800002670 | DERICHEBOURG" nd="1"/>
              <i n="[D_marché].[Nom marché enrichit].&amp;[800002671 | ENTREPRISE GUY CHALLANCIN]" c="800002671 | ENTREPRISE GUY CHALLANCIN" nd="1"/>
              <i n="[D_marché].[Nom marché enrichit].&amp;[800002672 | DERICHEBOURG]" c="800002672 | DERICHEBOURG" nd="1"/>
              <i n="[D_marché].[Nom marché enrichit].&amp;[800002673 | ATALIAN PROPRETE]" c="800002673 | ATALIAN PROPRETE" nd="1"/>
              <i n="[D_marché].[Nom marché enrichit].&amp;[800002674 | NETIDUS]" c="800002674 | NETIDUS" nd="1"/>
              <i n="[D_marché].[Nom marché enrichit].&amp;[800002675 | NETIDUS]" c="800002675 | NETIDUS" nd="1"/>
              <i n="[D_marché].[Nom marché enrichit].&amp;[800002677 | NETIDUS]" c="800002677 | NETIDUS" nd="1"/>
              <i n="[D_marché].[Nom marché enrichit].&amp;[800002680 | SOCLEAN SERVICES]" c="800002680 | SOCLEAN SERVICES" nd="1"/>
              <i n="[D_marché].[Nom marché enrichit].&amp;[800003160 | AINTER SERVICES LOT 1]" c="800003160 | AINTER SERVICES LOT 1" nd="1"/>
              <i n="[D_marché].[Nom marché enrichit].&amp;[800003161 | TERIDEAL TARVEL]" c="800003161 | TERIDEAL TARVEL" nd="1"/>
              <i n="[D_marché].[Nom marché enrichit].&amp;[800003162 | ID VERDE]" c="800003162 | ID VERDE" nd="1"/>
              <i n="[D_marché].[Nom marché enrichit].&amp;[800003163 | TERIDEAL TARVEL]" c="800003163 | TERIDEAL TARVEL" nd="1"/>
              <i n="[D_marché].[Nom marché enrichit].&amp;[800003165 | GREEN STYLE]" c="800003165 | GREEN STYLE" nd="1"/>
              <i n="[D_marché].[Nom marché enrichit].&amp;[800003166 | TERIDEAL TARVEL]" c="800003166 | TERIDEAL TARVEL" nd="1"/>
              <i n="[D_marché].[Nom marché enrichit].&amp;[800003240 | SNEF]" c="800003240 | SNEF" nd="1"/>
              <i n="[D_marché].[Nom marché enrichit].&amp;[800003241 | ENGIE]" c="800003241 | ENGIE" nd="1"/>
              <i n="[D_marché].[Nom marché enrichit].&amp;[800003242 | AXIMA]" c="800003242 | AXIMA" nd="1"/>
              <i n="[D_marché].[Nom marché enrichit].&amp;[800003243 | SNEF]" c="800003243 | SNEF" nd="1"/>
              <i n="[D_marché].[Nom marché enrichit].&amp;[800003244 | SNEF]" c="800003244 | SNEF" nd="1"/>
              <i n="[D_marché].[Nom marché enrichit].&amp;[800003245 | EOLYA]" c="800003245 | EOLYA" nd="1"/>
              <i n="[D_marché].[Nom marché enrichit].&amp;[800003246 | AXIMA]" c="800003246 | AXIMA" nd="1"/>
              <i n="[D_marché].[Nom marché enrichit].&amp;[800003400 | SNEF]" c="800003400 | SNEF" nd="1"/>
              <i n="[D_marché].[Nom marché enrichit].&amp;[800003520 | IDEXENERGIES]" c="800003520 | IDEXENERGIES" nd="1"/>
              <i n="[D_marché].[Nom marché enrichit].&amp;[800003521 | NEWCLIM]" c="800003521 | NEWCLIM" nd="1"/>
              <i n="[D_marché].[Nom marché enrichit].&amp;[800003522 | IDEXENERGIES]" c="800003522 | IDEXENERGIES" nd="1"/>
              <i n="[D_marché].[Nom marché enrichit].&amp;[800036165 | SAS GRREN STYLE LOT 7]" c="800036165 | SAS GRREN STYLE LOT 7" nd="1"/>
              <i n="[D_marché].[Nom marché enrichit].&amp;[900091292 | BOUYGUES TELECOM]" c="900091292 | BOUYGUES TELECOM" nd="1"/>
              <i n="[D_marché].[Nom marché enrichit].&amp;[900097398 | BOUYGUES TELECOM]" c="900097398 | BOUYGUES TELECOM" nd="1"/>
              <i n="[D_marché].[Nom marché enrichit].&amp;[900098827 | GEODIS]" c="900098827 | GEODIS" nd="1"/>
              <i n="[D_marché].[Nom marché enrichit].&amp;[900100184 | KYOCERA]" c="900100184 | KYOCERA" nd="1"/>
              <i n="[D_marché].[Nom marché enrichit].&amp;[900100190 | KYOCERA]" c="900100190 | KYOCERA" nd="1"/>
              <i n="[D_marché].[Nom marché enrichit].&amp;[900100231 | TEMSYS]" c="900100231 | TEMSYS" nd="1"/>
              <i n="[D_marché].[Nom marché enrichit].&amp;[900100238 | TEMSYS]" c="900100238 | TEMSYS" nd="1"/>
              <i n="[D_marché].[Nom marché enrichit].&amp;[900100880 | EDF]" c="900100880 | EDF" nd="1"/>
              <i n="[D_marché].[Nom marché enrichit].&amp;[900100882 | PRIMEO]" c="900100882 | PRIMEO" nd="1"/>
              <i n="[D_marché].[Nom marché enrichit].&amp;[900100886 | PRIMEO ENERGIE]" c="900100886 | PRIMEO ENERGIE" nd="1"/>
              <i n="[D_marché].[Nom marché enrichit].&amp;[900100902 | EKWATEUR LOT E3 MS1]" c="900100902 | EKWATEUR LOT E3 MS1" nd="1"/>
              <i n="[D_marché].[Nom marché enrichit].&amp;[900101189 | EKWATEUR G2-MS1 PETIT GAZ]" c="900101189 | EKWATEUR G2-MS1 PETIT GAZ" nd="1"/>
              <i n="[D_marché].[Nom marché enrichit].&amp;[900102303 | KYOCERA]" c="900102303 | KYOCERA" nd="1"/>
              <i n="[D_marché].[Nom marché enrichit].&amp;[900112474 | SHELL]" c="900112474 | SHELL" nd="1"/>
              <i n="[D_marché].[Nom marché enrichit].&amp;[900112475 | SHELL]" c="900112475 | SHELL" nd="1"/>
              <i n="[D_marché].[Nom marché enrichit].&amp;[900113063 | APRR]" c="900113063 | APRR" nd="1"/>
              <i n="[D_marché].[Nom marché enrichit].&amp;[900113065 | APRR]" c="900113065 | APRR" nd="1"/>
              <i n="[D_marché].[Nom marché enrichit].&amp;[900116225 | BUMP]" c="900116225 | BUMP" nd="1"/>
              <i n="[D_marché].[Nom marché enrichit].&amp;[900118234 | TOTAL ENERGIE]" c="900118234 | TOTAL ENERGIE" nd="1"/>
              <i n="[D_marché].[Nom marché enrichit].&amp;[900118996 | DECA France &amp; CO]" c="900118996 | DECA France &amp; CO" nd="1"/>
              <i n="[D_marché].[Nom marché enrichit].&amp;" c="(vide)" nd="1"/>
            </range>
          </ranges>
        </level>
      </levels>
      <selections count="1">
        <selection n="[D_marché].[Nom marché enrichit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_marché].[Nom marché enrichit].[Nom marché enrichit]" count="159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de_service" xr10:uid="{EF2A3350-47A3-41EE-B60C-B281A626FE10}" sourceName="[D_SE].[Nom de service]">
  <pivotTables>
    <pivotTable tabId="6" name="facture actuelle cockpit pareto npt"/>
    <pivotTable tabId="6" name="Marché détails ancienneté factures &gt; 30 jourqs"/>
    <pivotTable tabId="6" name="Marche global"/>
    <pivotTable tabId="6" name="Marché_factures en attentes"/>
    <pivotTable tabId="6" name="Marchés_TCD révision de prix"/>
    <pivotTable tabId="6" name="NPT marché facture en attente "/>
    <pivotTable tabId="6" name="NPT_Marche_facture en atttente"/>
    <pivotTable tabId="6" name="perf_marche_nb_factures payées"/>
    <pivotTable tabId="6" name="Période pour factures à payers prendre en compte"/>
    <pivotTable tabId="6" name="Tab_ délais de paiement par fournisseurs"/>
    <pivotTable tabId="6" name="Tab_marché_délaidepaie et nb"/>
    <pivotTable tabId="6" name="Tab_marché_perf_years"/>
    <pivotTable tabId="6" name="tcd date factures_à lier"/>
    <pivotTable tabId="6" name="TCD marchés restes"/>
    <pivotTable tabId="14" name="NPT marchés"/>
    <pivotTable tabId="14" name="tcd révision de prix NPT"/>
    <pivotTable tabId="6" name="Marché_ancienneté factures"/>
    <pivotTable tabId="6" name="Budg_AE"/>
    <pivotTable tabId="6" name="Nb factures &quot;com&quot;"/>
  </pivotTables>
  <data>
    <olap pivotCacheId="823821423">
      <levels count="2">
        <level uniqueName="[D_SE].[Nom de service].[(All)]" sourceCaption="(All)" count="0"/>
        <level uniqueName="[D_SE].[Nom de service].[Nom de service]" sourceCaption="Nom de service" count="4">
          <ranges>
            <range startItem="0">
              <i n="[D_SE].[Nom de service].&amp;[DSAC/CE]" c="DSAC/CE"/>
              <i n="[D_SE].[Nom de service].&amp;[SIR/CE]" c="SIR/CE"/>
              <i n="[D_SE].[Nom de service].&amp;[SNA/CE]" c="SNA/CE"/>
              <i n="[D_SE].[Nom de service].&amp;" c="(vide)"/>
            </range>
          </ranges>
        </level>
      </levels>
      <selections count="3">
        <selection n="[D_SE].[Nom de service].&amp;[DSAC/CE]"/>
        <selection n="[D_SE].[Nom de service].&amp;[SIR/CE]"/>
        <selection n="[D_SE].[Nom de service].&amp;[SNA/CE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_SE].[Nom de service].[Nom de service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t marché" xr10:uid="{28A3AEB2-CF56-4377-8BF0-D39470817B9D}" cache="Segment_Statut_marché" caption="Statut marché" level="1" style="SlicerStyleDark5" rowHeight="234950"/>
  <slicer name="Nom marché enrichit" xr10:uid="{3B0166E7-A134-49E1-9024-AFC9A8E1E2E9}" cache="Segment_Nom_marché_enrichit" caption="Nom marché enrichit" level="1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 de service 1" xr10:uid="{969C389C-92B2-4DAE-9B05-E19DDB04877D}" cache="Segment_Nom_de_service" caption="Nom de service" level="1" style="SlicerStyleDark5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 de service" xr10:uid="{DB050466-55FF-4117-AE9A-4773904FFC32}" cache="Segment_Nom_de_service" caption="Nom de service" level="1" style="SlicerStyleDark5" rowHeight="2349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1C6325-C0D3-486D-BD87-01A01FA7E5A8}" name="D_SE" displayName="D_SE" ref="B2:C5" totalsRowShown="0">
  <autoFilter ref="B2:C5" xr:uid="{BA1C6325-C0D3-486D-BD87-01A01FA7E5A8}"/>
  <tableColumns count="2">
    <tableColumn id="1" xr3:uid="{1B9959A7-5A0D-4990-A68F-3E5D9FCA0D41}" name="SE" dataDxfId="2360"/>
    <tableColumn id="2" xr3:uid="{6458980D-0812-461C-AFAA-AA2EDF12713F}" name="Nom de servic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EEE73D-2AAA-4EFC-A4EF-3D577A078BFA}" name="D_marche" displayName="D_marche" ref="A1:V173" tableType="queryTable" totalsRowShown="0">
  <autoFilter ref="A1:V173" xr:uid="{7AEEE73D-2AAA-4EFC-A4EF-3D577A078BFA}"/>
  <sortState xmlns:xlrd2="http://schemas.microsoft.com/office/spreadsheetml/2017/richdata2" ref="A2:V173">
    <sortCondition ref="B1:B173"/>
  </sortState>
  <tableColumns count="22">
    <tableColumn id="8" xr3:uid="{9331A3C2-DB1F-4A70-AE36-CD84D88DDC4D}" uniqueName="8" name="N° FOURNISSEUR" queryTableFieldId="59" dataDxfId="2359"/>
    <tableColumn id="7" xr3:uid="{F344BE10-363C-4023-B0C3-6C0410D4C6A7}" uniqueName="7" name="Site" queryTableFieldId="55" dataDxfId="2358"/>
    <tableColumn id="4" xr3:uid="{5E28B187-A70F-4206-ABE1-DFEBE8EF6A4A}" uniqueName="4" name="Statut marché" queryTableFieldId="4" dataDxfId="2357"/>
    <tableColumn id="5" xr3:uid="{80B112B9-D00B-4B7E-8351-E49329AC8D45}" uniqueName="5" name="FOURNISSEUR" queryTableFieldId="52" dataDxfId="2356"/>
    <tableColumn id="2" xr3:uid="{C54743B2-8189-46CA-A529-51DFF459F71B}" uniqueName="2" name="Type de marché" queryTableFieldId="50" dataDxfId="789"/>
    <tableColumn id="9" xr3:uid="{C74FBA4B-9AA1-4D01-9FA8-754C739369F3}" uniqueName="9" name="N° Accord- cadre" queryTableFieldId="9" dataDxfId="2355"/>
    <tableColumn id="1" xr3:uid="{C4D70954-4338-4F69-87C2-8336D5E5FBA8}" uniqueName="1" name="N° Marché global" queryTableFieldId="48" dataDxfId="788"/>
    <tableColumn id="3" xr3:uid="{211A11DE-640F-44D2-9B1D-3F903081485C}" uniqueName="3" name="Numéro de marché" queryTableFieldId="45" dataDxfId="787"/>
    <tableColumn id="13" xr3:uid="{45B6C74E-EA02-44FF-8637-F53C9C58B445}" uniqueName="13" name="Date de début du marché" queryTableFieldId="13" dataDxfId="786"/>
    <tableColumn id="14" xr3:uid="{A7331AB6-359B-4DC2-B598-C9E4F060C829}" uniqueName="14" name="Date de notitication" queryTableFieldId="38" dataDxfId="785"/>
    <tableColumn id="15" xr3:uid="{DFF79B40-7863-4D74-88A1-F8F0E002767D}" uniqueName="15" name="Fin de période actuelle" queryTableFieldId="15" dataDxfId="784"/>
    <tableColumn id="16" xr3:uid="{9FAD7E79-6684-4DA7-9E76-968FA3834939}" uniqueName="16" name="Durée initale en mois" queryTableFieldId="16"/>
    <tableColumn id="17" xr3:uid="{6AEEAE01-A0A2-45B4-A4D9-15F3A0667861}" uniqueName="17" name="Date max de fin du marché" queryTableFieldId="17" dataDxfId="783"/>
    <tableColumn id="20" xr3:uid="{0984FBFC-1C5D-4F01-AD98-E11AB0B066F4}" uniqueName="20" name="Montant total du marché TTC" queryTableFieldId="20" dataDxfId="782"/>
    <tableColumn id="22" xr3:uid="{CDB705ED-CB5A-4752-BD2F-4C7D086EC7A3}" uniqueName="22" name="_x000a_Objet DPG_x000a_Prioriser les grandes natures de dépenses  (Fluides, etc…)_x000a_" queryTableFieldId="22"/>
    <tableColumn id="23" xr3:uid="{91A8A7C3-AE8E-433A-AC60-20F55F3C956A}" uniqueName="23" name="Préavis (en mois)" queryTableFieldId="23"/>
    <tableColumn id="24" xr3:uid="{4564CC06-5590-408C-B5D6-D1D43FB2C259}" uniqueName="24" name="A reconduire période actuelle avant le" queryTableFieldId="24"/>
    <tableColumn id="25" xr3:uid="{AEC01C75-6F2C-4129-8379-2663E85D7F89}" uniqueName="25" name="Type de révision_x000a_Si anniv alors date de début de contrat, si fixe prendre notification " queryTableFieldId="25" dataDxfId="2354"/>
    <tableColumn id="26" xr3:uid="{3A2430A8-5ADC-46BA-B058-0CB177A957CE}" uniqueName="26" name="Prochaine date de révision_x000a_rajouter le Na" queryTableFieldId="26" dataDxfId="781"/>
    <tableColumn id="27" xr3:uid="{F8C9FB52-3CAB-4DFB-9C57-E3CE4AA53C87}" uniqueName="27" name="Date de révision personnalisée_x000a_Dans le cas où la date de révision est trop spécifique pour être prise en compte par une formule excel" queryTableFieldId="27" dataDxfId="780"/>
    <tableColumn id="6" xr3:uid="{A4E813C0-7201-431A-81C3-09C5815774DE}" uniqueName="6" name="Si date de révision à une fréquence_x000a_En mois" queryTableFieldId="62"/>
    <tableColumn id="10" xr3:uid="{FCF6EBF0-AD4D-4F52-8E47-F6CAA14CC4F2}" uniqueName="10" name="Nom marché enrichit" queryTableFieldId="61" dataDxfId="23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B1C213-A1EA-4B13-BC4F-95BF531D4E7D}" name="F_factures" displayName="F_factures" ref="A1:Q4303" tableType="queryTable" totalsRowShown="0">
  <autoFilter ref="A1:Q4303" xr:uid="{74B1C213-A1EA-4B13-BC4F-95BF531D4E7D}"/>
  <sortState xmlns:xlrd2="http://schemas.microsoft.com/office/spreadsheetml/2017/richdata2" ref="A2:Q4303">
    <sortCondition ref="G1:G4303"/>
  </sortState>
  <tableColumns count="17">
    <tableColumn id="15" xr3:uid="{A9C7DA24-8D36-4E33-9A01-3CD6F9B8242E}" uniqueName="15" name="Service exécutant" queryTableFieldId="35" dataDxfId="2369"/>
    <tableColumn id="8" xr3:uid="{AF95E146-9F5E-4B7D-AEAF-A96919D4D790}" uniqueName="8" name="Type de pièce" queryTableFieldId="25" dataDxfId="2368"/>
    <tableColumn id="4" xr3:uid="{BF0DD7FB-6C2E-410A-9CEE-94930494F608}" uniqueName="4" name="Date de réception" queryTableFieldId="4" dataDxfId="779"/>
    <tableColumn id="5" xr3:uid="{71BBEADB-DF03-4FC2-B861-C483D1D3A42A}" uniqueName="5" name="Montant" queryTableFieldId="5"/>
    <tableColumn id="6" xr3:uid="{58B44CBF-C155-4BF4-9B83-C446BFCD5B2A}" uniqueName="6" name="Comptable" queryTableFieldId="21" dataDxfId="2367" totalsRowDxfId="2366"/>
    <tableColumn id="7" xr3:uid="{B120F77C-51BE-44D9-8D13-577067D8E602}" uniqueName="7" name="Ordonnateur" queryTableFieldId="23"/>
    <tableColumn id="9" xr3:uid="{530E0BEC-C252-4E86-8E98-CDEF52C0B0D3}" uniqueName="9" name="Fournisseur" queryTableFieldId="27" dataDxfId="2365"/>
    <tableColumn id="10" xr3:uid="{0CB8A5A1-D4B9-47BA-B186-2C85A016E15C}" uniqueName="10" name="Numéro fournisseur" queryTableFieldId="28" dataDxfId="2364"/>
    <tableColumn id="2" xr3:uid="{8537D88F-8C7C-43C5-AC9D-C30F1581AC78}" uniqueName="2" name="Numéro de marché" queryTableFieldId="18"/>
    <tableColumn id="12" xr3:uid="{D7BB62A6-F614-4285-9B78-6955E4A5BCB8}" uniqueName="12" name="n° facture MM" queryTableFieldId="12"/>
    <tableColumn id="13" xr3:uid="{E0755D69-B684-4883-BC9F-B2FEB60B7406}" uniqueName="13" name="n° facture FI" queryTableFieldId="13"/>
    <tableColumn id="14" xr3:uid="{4916934E-5348-4D40-8391-0BC7F9FE4C38}" uniqueName="14" name="Date statut rapproché" queryTableFieldId="14" dataDxfId="778"/>
    <tableColumn id="17" xr3:uid="{D430593A-83C2-4E51-A571-E6C571A5B873}" uniqueName="17" name="Statut de la facture" queryTableFieldId="37"/>
    <tableColumn id="16" xr3:uid="{CAB51CF0-3A1C-4E02-A2C8-CB805B409312}" uniqueName="16" name="Correction N° de marché" queryTableFieldId="16"/>
    <tableColumn id="11" xr3:uid="{CB5BCAA3-EE8E-426E-913B-F247CBF2089F}" uniqueName="11" name="à traiter par le SIR/CE" queryTableFieldId="33"/>
    <tableColumn id="1" xr3:uid="{F3B95B47-0315-432E-B5D3-B3A97A904119}" uniqueName="1" name="Statut paiement" queryTableFieldId="17" dataDxfId="2363" totalsRowDxfId="2362"/>
    <tableColumn id="3" xr3:uid="{611D581C-48F0-4957-9DD6-BB72B561AA72}" uniqueName="3" name="Nature du flux" queryTableFieldId="19" dataDxfId="236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F3331E-53C8-4165-B233-BA3F6C4219EC}" name="F_RepartitionPaiement" displayName="F_RepartitionPaiement" ref="B41:J47" totalsRowCount="1">
  <tableColumns count="9">
    <tableColumn id="7" xr3:uid="{EFB3291A-21B1-4F0D-9C40-2E38DC6D1646}" name="Numéro de marché" dataDxfId="2352"/>
    <tableColumn id="9" xr3:uid="{0D97D4B8-9AD0-44DE-9166-8137F5441B36}" name="Nature paiement" dataDxfId="2351"/>
    <tableColumn id="8" xr3:uid="{B95D84CD-AC2C-443E-AB45-1F86567C3844}" name="Numéro de facture MM" dataDxfId="2350"/>
    <tableColumn id="1" xr3:uid="{8F156F6F-AA36-433D-B746-4954A50F29AA}" name="Fournisseur"/>
    <tableColumn id="2" xr3:uid="{A0A7604F-31F9-41DD-ADB2-7C9CC914E63A}" name="Montant TTC" totalsRowFunction="sum" dataDxfId="2349" totalsRowDxfId="2348" dataCellStyle="Monétaire"/>
    <tableColumn id="10" xr3:uid="{714D1D54-3165-4006-B175-641C4BD581C3}" name="Variation de prix" dataDxfId="2347" totalsRowDxfId="2346" dataCellStyle="Monétaire"/>
    <tableColumn id="4" xr3:uid="{DD28A99D-20E3-40E8-AEF3-59229BD4F629}" name="Retenue de garantie " totalsRowFunction="sum" dataDxfId="2345" totalsRowDxfId="2344" dataCellStyle="Monétaire"/>
    <tableColumn id="5" xr3:uid="{DC691E3B-86BF-49D9-8C9C-E1FB0EAD39E3}" name="Avance" dataDxfId="2343" totalsRowDxfId="2342" dataCellStyle="Monétaire"/>
    <tableColumn id="3" xr3:uid="{E9C9B1B5-417B-40CF-A67A-715E45332995}" name="Montant HT pour SF" totalsRowFunction="sum" dataDxfId="2341" totalsRowDxfId="2340">
      <calculatedColumnFormula>(F_RepartitionPaiement[[#This Row],[Montant TTC]]+F_RepartitionPaiement[[#This Row],[Retenue de garantie ]])/1.2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6324DE-E749-4189-BCFA-6580A6412CF8}" name="Tableau4" displayName="Tableau4" ref="D49:G54" totalsRowShown="0" headerRowDxfId="2339" dataCellStyle="Normal">
  <tableColumns count="4">
    <tableColumn id="1" xr3:uid="{81E6C414-D9C0-4FA2-83C3-1848E765EED5}" name="Tiers" dataCellStyle="Normal"/>
    <tableColumn id="2" xr3:uid="{C2CC7F7C-9C66-4723-863B-153E7EFCA2A0}" name="Montant TTC" dataCellStyle="Monétaire"/>
    <tableColumn id="3" xr3:uid="{4C9ED487-9DC8-4DBB-9DE3-94C7834B96D3}" name="Montant pour SF" dataCellStyle="Monétaire">
      <calculatedColumnFormula>E50</calculatedColumnFormula>
    </tableColumn>
    <tableColumn id="4" xr3:uid="{FC905AFE-A705-4F3B-AFCF-F713D9ED2A67}" name="Numéro de SF" dataCellStyle="Normal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5B157F-63D3-4F40-8C19-3D3827747246}" name="F_RepartitionPaiement7" displayName="F_RepartitionPaiement7" ref="B23:P25" totalsRowShown="0" headerRowDxfId="2338">
  <tableColumns count="15">
    <tableColumn id="7" xr3:uid="{9C322299-1F5B-4506-8F96-D2E459AEBD3E}" name="Numéro de marché" dataDxfId="2337"/>
    <tableColumn id="10" xr3:uid="{92DA30A7-8D4F-4679-9C2C-1AF1BDD17C7E}" name="Nature paiement" dataDxfId="2336"/>
    <tableColumn id="8" xr3:uid="{91179694-7823-46F6-BEFF-287B2C36F3B9}" name="Numéro de facture MM" dataDxfId="2335"/>
    <tableColumn id="1" xr3:uid="{2046F08A-06D8-4260-A9C0-3C4AF41A61F7}" name="Fournisseur"/>
    <tableColumn id="2" xr3:uid="{9279DB0F-FB26-47DA-8B19-9E084F9BD6BA}" name="Montant TTC" dataDxfId="2334" totalsRowDxfId="2333" dataCellStyle="Monétaire"/>
    <tableColumn id="11" xr3:uid="{21CEC73E-690C-4ED3-8C5D-6C4F5B8E5357}" name="Prestation HT" dataDxfId="2332" totalsRowDxfId="2331"/>
    <tableColumn id="9" xr3:uid="{0594320E-7FD4-4378-A600-5F3DD5D2F186}" name="Variation de prix TTC" dataDxfId="2330" dataCellStyle="Monétaire"/>
    <tableColumn id="15" xr3:uid="{410B483E-7D89-4038-9258-8B1E7F1B5985}" name="TVA Totale"/>
    <tableColumn id="18" xr3:uid="{86AA3CD4-CEC6-4257-9ABA-06C5DB40403B}" name="TVA sur variation"/>
    <tableColumn id="17" xr3:uid="{2035B214-FE4C-4741-A3E9-9C9DDF4BE5A6}" name="TVA sur prestation"/>
    <tableColumn id="16" xr3:uid="{44F57D56-B092-42E3-9D8B-B04B6FC34975}" name="Avance"/>
    <tableColumn id="4" xr3:uid="{0A080E9F-C1D0-4A35-8982-167728C9E6D6}" name="Retenue de garantie " dataDxfId="2329" dataCellStyle="Monétaire"/>
    <tableColumn id="3" xr3:uid="{A1EAB5F3-6E65-45A0-B96E-C73FC1980DF6}" name="Montant TTC pour SF" dataDxfId="2328" totalsRowDxfId="2327"/>
    <tableColumn id="14" xr3:uid="{16ED5134-80A4-40EB-AB6D-A7855031DE0F}" name="SF facture" totalsRowDxfId="2326" dataCellStyle="40 % - Accent1"/>
    <tableColumn id="13" xr3:uid="{DAA998B7-53C9-4FBB-94C9-4A195DE2BC34}" name="SF variation de prix" dataDxfId="2325" dataCellStyle="40 % - Accent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DD5A21-1C95-43C9-9C78-CC295AB9FF8B}" name="D_dates" displayName="D_dates" ref="B2:H1484" totalsRowShown="0" headerRowDxfId="1561" dataDxfId="1560">
  <autoFilter ref="B2:H1484" xr:uid="{8DFD2B9D-4699-44BD-B964-DDD71C88CEB5}"/>
  <tableColumns count="7">
    <tableColumn id="1" xr3:uid="{0DA120F4-240C-46EC-BF3E-05A790080A00}" name="Dates" dataDxfId="1559"/>
    <tableColumn id="2" xr3:uid="{B7D0B4D9-F013-4E5B-9040-FD5E3845D662}" name="Année" dataDxfId="1558">
      <calculatedColumnFormula>YEAR(B3)</calculatedColumnFormula>
    </tableColumn>
    <tableColumn id="3" xr3:uid="{079BC9C4-298A-4F15-9F8C-E4DCE812CA64}" name="Mois chiffre" dataDxfId="1557">
      <calculatedColumnFormula>MONTH(B3)</calculatedColumnFormula>
    </tableColumn>
    <tableColumn id="4" xr3:uid="{7A757DC6-E100-4F8A-90B9-F991CD87950C}" name="Mois texte" dataDxfId="1556">
      <calculatedColumnFormula>TEXT(D_dates[[#This Row],[Dates]],"mmmm")</calculatedColumnFormula>
    </tableColumn>
    <tableColumn id="5" xr3:uid="{5E050CE8-75D6-4571-A8E5-DD7E4BCEABEF}" name="Mois année" dataDxfId="1555">
      <calculatedColumnFormula>TEXT(D_dates[[#This Row],[Dates]],"mmmm-aa")</calculatedColumnFormula>
    </tableColumn>
    <tableColumn id="6" xr3:uid="{2D996D6A-FB73-415A-84D2-8F45049E62B6}" name="clé de tri" dataDxfId="1554">
      <calculatedColumnFormula>YEAR(D_dates[[#This Row],[Dates]])*100+MONTH(B3)</calculatedColumnFormula>
    </tableColumn>
    <tableColumn id="7" xr3:uid="{E654726C-DBF6-486D-B1FD-7BA1E5381714}" name="début du mois" dataDxfId="1553">
      <calculatedColumnFormula>DATE(YEAR(B3),MONTH(B3),1)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ams.microsoft.com/l/channel/19%3ANcGuNk1_QsQ3hnjmXfkxVjbrUb_rvCoIImDv4qTE6es1%40thread.tacv2/SNIA_march%C3%A9_de%20travaux?groupId=04031777-8600-48e9-90b4-24aa9e7e67ab&amp;tenantId=daacc3b1-3ef7-4603-9782-9b495f0e931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26" Type="http://schemas.openxmlformats.org/officeDocument/2006/relationships/pivotTable" Target="../pivotTables/pivotTable27.xml"/><Relationship Id="rId3" Type="http://schemas.openxmlformats.org/officeDocument/2006/relationships/pivotTable" Target="../pivotTables/pivotTable4.xml"/><Relationship Id="rId21" Type="http://schemas.openxmlformats.org/officeDocument/2006/relationships/pivotTable" Target="../pivotTables/pivotTable22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5" Type="http://schemas.openxmlformats.org/officeDocument/2006/relationships/pivotTable" Target="../pivotTables/pivotTable26.xml"/><Relationship Id="rId3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pivotTable" Target="../pivotTables/pivotTable21.xml"/><Relationship Id="rId29" Type="http://schemas.openxmlformats.org/officeDocument/2006/relationships/pivotTable" Target="../pivotTables/pivotTable30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24" Type="http://schemas.openxmlformats.org/officeDocument/2006/relationships/pivotTable" Target="../pivotTables/pivotTable25.xml"/><Relationship Id="rId32" Type="http://schemas.openxmlformats.org/officeDocument/2006/relationships/pivotTable" Target="../pivotTables/pivotTable33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23" Type="http://schemas.openxmlformats.org/officeDocument/2006/relationships/pivotTable" Target="../pivotTables/pivotTable24.xml"/><Relationship Id="rId28" Type="http://schemas.openxmlformats.org/officeDocument/2006/relationships/pivotTable" Target="../pivotTables/pivotTable29.xml"/><Relationship Id="rId10" Type="http://schemas.openxmlformats.org/officeDocument/2006/relationships/pivotTable" Target="../pivotTables/pivotTable11.xml"/><Relationship Id="rId19" Type="http://schemas.openxmlformats.org/officeDocument/2006/relationships/pivotTable" Target="../pivotTables/pivotTable20.xml"/><Relationship Id="rId31" Type="http://schemas.openxmlformats.org/officeDocument/2006/relationships/pivotTable" Target="../pivotTables/pivotTable32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Relationship Id="rId22" Type="http://schemas.openxmlformats.org/officeDocument/2006/relationships/pivotTable" Target="../pivotTables/pivotTable23.xml"/><Relationship Id="rId27" Type="http://schemas.openxmlformats.org/officeDocument/2006/relationships/pivotTable" Target="../pivotTables/pivotTable28.xml"/><Relationship Id="rId30" Type="http://schemas.openxmlformats.org/officeDocument/2006/relationships/pivotTable" Target="../pivotTables/pivotTable31.xml"/><Relationship Id="rId8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6.xml"/><Relationship Id="rId2" Type="http://schemas.openxmlformats.org/officeDocument/2006/relationships/pivotTable" Target="../pivotTables/pivotTable35.xml"/><Relationship Id="rId1" Type="http://schemas.openxmlformats.org/officeDocument/2006/relationships/pivotTable" Target="../pivotTables/pivotTable34.xml"/><Relationship Id="rId4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FC4A-9918-44C4-97BB-335D9ACD503D}">
  <sheetPr codeName="Feuil6">
    <tabColor theme="0"/>
  </sheetPr>
  <dimension ref="B1:I26"/>
  <sheetViews>
    <sheetView showGridLines="0" tabSelected="1" workbookViewId="0">
      <selection activeCell="B30" sqref="B30"/>
    </sheetView>
  </sheetViews>
  <sheetFormatPr baseColWidth="10" defaultRowHeight="14.4" x14ac:dyDescent="0.3"/>
  <cols>
    <col min="1" max="1" width="2.109375" customWidth="1"/>
    <col min="2" max="2" width="29.88671875" customWidth="1"/>
    <col min="3" max="3" width="20.33203125" bestFit="1" customWidth="1"/>
    <col min="8" max="8" width="20.33203125" bestFit="1" customWidth="1"/>
    <col min="9" max="9" width="10.6640625" customWidth="1"/>
    <col min="10" max="10" width="4.33203125" customWidth="1"/>
    <col min="14" max="14" width="41.33203125" bestFit="1" customWidth="1"/>
  </cols>
  <sheetData>
    <row r="1" spans="2:9" ht="6" customHeight="1" x14ac:dyDescent="0.3"/>
    <row r="2" spans="2:9" ht="15" customHeight="1" x14ac:dyDescent="0.3">
      <c r="B2" s="70" t="s">
        <v>426</v>
      </c>
      <c r="C2" s="71">
        <v>46255</v>
      </c>
      <c r="D2" s="40"/>
      <c r="E2" s="40"/>
      <c r="F2" s="40"/>
      <c r="G2" s="40"/>
      <c r="H2" s="40"/>
      <c r="I2" s="40"/>
    </row>
    <row r="3" spans="2:9" s="67" customFormat="1" ht="39.6" customHeight="1" x14ac:dyDescent="0.3">
      <c r="B3" s="104" t="s">
        <v>427</v>
      </c>
      <c r="C3" s="104"/>
      <c r="D3" s="104"/>
      <c r="E3" s="104"/>
      <c r="F3" s="104"/>
      <c r="G3" s="104"/>
      <c r="H3" s="104"/>
      <c r="I3" s="104"/>
    </row>
    <row r="4" spans="2:9" ht="15" customHeight="1" x14ac:dyDescent="0.3">
      <c r="B4" s="53" t="s">
        <v>436</v>
      </c>
      <c r="C4" s="65"/>
      <c r="D4" s="53"/>
    </row>
    <row r="5" spans="2:9" x14ac:dyDescent="0.3">
      <c r="B5" s="63" t="s">
        <v>437</v>
      </c>
      <c r="C5" s="66" t="s">
        <v>438</v>
      </c>
    </row>
    <row r="6" spans="2:9" x14ac:dyDescent="0.3">
      <c r="B6" s="69"/>
      <c r="C6" s="66"/>
    </row>
    <row r="7" spans="2:9" ht="33.6" customHeight="1" x14ac:dyDescent="0.3">
      <c r="B7" s="105" t="s">
        <v>424</v>
      </c>
      <c r="C7" s="105"/>
      <c r="D7" s="105"/>
      <c r="E7" s="105"/>
      <c r="F7" s="105"/>
      <c r="G7" s="105"/>
      <c r="H7" s="105"/>
      <c r="I7" s="105"/>
    </row>
    <row r="8" spans="2:9" ht="4.95" customHeight="1" x14ac:dyDescent="0.3"/>
    <row r="9" spans="2:9" x14ac:dyDescent="0.3">
      <c r="B9" s="52" t="s">
        <v>425</v>
      </c>
    </row>
    <row r="10" spans="2:9" x14ac:dyDescent="0.3">
      <c r="B10" s="52" t="s">
        <v>440</v>
      </c>
    </row>
    <row r="11" spans="2:9" ht="36.6" customHeight="1" x14ac:dyDescent="0.3">
      <c r="B11" s="103" t="s">
        <v>439</v>
      </c>
      <c r="C11" s="103"/>
      <c r="D11" s="103"/>
      <c r="E11" s="103"/>
      <c r="F11" s="103"/>
      <c r="G11" s="103"/>
      <c r="H11" s="103"/>
      <c r="I11" s="103"/>
    </row>
    <row r="12" spans="2:9" x14ac:dyDescent="0.3">
      <c r="B12" s="103"/>
      <c r="C12" s="103"/>
      <c r="D12" s="103"/>
      <c r="E12" s="103"/>
      <c r="F12" s="103"/>
      <c r="G12" s="103"/>
      <c r="H12" s="103"/>
      <c r="I12" s="103"/>
    </row>
    <row r="13" spans="2:9" x14ac:dyDescent="0.3">
      <c r="B13" s="103"/>
      <c r="C13" s="103"/>
      <c r="D13" s="103"/>
      <c r="E13" s="103"/>
      <c r="F13" s="103"/>
      <c r="G13" s="103"/>
      <c r="H13" s="103"/>
      <c r="I13" s="103"/>
    </row>
    <row r="14" spans="2:9" x14ac:dyDescent="0.3">
      <c r="B14" s="103"/>
      <c r="C14" s="103"/>
      <c r="D14" s="103"/>
      <c r="E14" s="103"/>
      <c r="F14" s="103"/>
      <c r="G14" s="103"/>
      <c r="H14" s="103"/>
      <c r="I14" s="103"/>
    </row>
    <row r="15" spans="2:9" x14ac:dyDescent="0.3">
      <c r="B15" s="103"/>
      <c r="C15" s="103"/>
      <c r="D15" s="103"/>
      <c r="E15" s="103"/>
      <c r="F15" s="103"/>
      <c r="G15" s="103"/>
      <c r="H15" s="103"/>
      <c r="I15" s="103"/>
    </row>
    <row r="16" spans="2:9" x14ac:dyDescent="0.3">
      <c r="B16" s="103"/>
      <c r="C16" s="103"/>
      <c r="D16" s="103"/>
      <c r="E16" s="103"/>
      <c r="F16" s="103"/>
      <c r="G16" s="103"/>
      <c r="H16" s="103"/>
      <c r="I16" s="103"/>
    </row>
    <row r="17" spans="2:9" x14ac:dyDescent="0.3">
      <c r="B17" s="103"/>
      <c r="C17" s="103"/>
      <c r="D17" s="103"/>
      <c r="E17" s="103"/>
      <c r="F17" s="103"/>
      <c r="G17" s="103"/>
      <c r="H17" s="103"/>
      <c r="I17" s="103"/>
    </row>
    <row r="18" spans="2:9" x14ac:dyDescent="0.3">
      <c r="B18" s="103"/>
      <c r="C18" s="103"/>
      <c r="D18" s="103"/>
      <c r="E18" s="103"/>
      <c r="F18" s="103"/>
      <c r="G18" s="103"/>
      <c r="H18" s="103"/>
      <c r="I18" s="103"/>
    </row>
    <row r="19" spans="2:9" x14ac:dyDescent="0.3">
      <c r="B19" s="103"/>
      <c r="C19" s="103"/>
      <c r="D19" s="103"/>
      <c r="E19" s="103"/>
      <c r="F19" s="103"/>
      <c r="G19" s="103"/>
      <c r="H19" s="103"/>
      <c r="I19" s="103"/>
    </row>
    <row r="20" spans="2:9" x14ac:dyDescent="0.3">
      <c r="B20" s="103"/>
      <c r="C20" s="103"/>
      <c r="D20" s="103"/>
      <c r="E20" s="103"/>
      <c r="F20" s="103"/>
      <c r="G20" s="103"/>
      <c r="H20" s="103"/>
      <c r="I20" s="103"/>
    </row>
    <row r="21" spans="2:9" x14ac:dyDescent="0.3">
      <c r="B21" s="103"/>
      <c r="C21" s="103"/>
      <c r="D21" s="103"/>
      <c r="E21" s="103"/>
      <c r="F21" s="103"/>
      <c r="G21" s="103"/>
      <c r="H21" s="103"/>
      <c r="I21" s="103"/>
    </row>
    <row r="22" spans="2:9" x14ac:dyDescent="0.3">
      <c r="B22" s="103"/>
      <c r="C22" s="103"/>
      <c r="D22" s="103"/>
      <c r="E22" s="103"/>
      <c r="F22" s="103"/>
      <c r="G22" s="103"/>
      <c r="H22" s="103"/>
      <c r="I22" s="103"/>
    </row>
    <row r="23" spans="2:9" x14ac:dyDescent="0.3">
      <c r="B23" s="103"/>
      <c r="C23" s="103"/>
      <c r="D23" s="103"/>
      <c r="E23" s="103"/>
      <c r="F23" s="103"/>
      <c r="G23" s="103"/>
      <c r="H23" s="103"/>
      <c r="I23" s="103"/>
    </row>
    <row r="24" spans="2:9" s="68" customFormat="1" ht="44.4" customHeight="1" x14ac:dyDescent="0.3">
      <c r="B24" s="103"/>
      <c r="C24" s="103"/>
      <c r="D24" s="103"/>
      <c r="E24" s="103"/>
      <c r="F24" s="103"/>
      <c r="G24" s="103"/>
      <c r="H24" s="103"/>
      <c r="I24" s="103"/>
    </row>
    <row r="25" spans="2:9" ht="4.95" customHeight="1" x14ac:dyDescent="0.3"/>
    <row r="26" spans="2:9" ht="14.4" customHeight="1" x14ac:dyDescent="0.3"/>
  </sheetData>
  <mergeCells count="3">
    <mergeCell ref="B11:I24"/>
    <mergeCell ref="B3:I3"/>
    <mergeCell ref="B7:I7"/>
  </mergeCells>
  <hyperlinks>
    <hyperlink ref="C5" r:id="rId1" display="https://teams.microsoft.com/l/channel/19%3ANcGuNk1_QsQ3hnjmXfkxVjbrUb_rvCoIImDv4qTE6es1%40thread.tacv2/SNIA_march%C3%A9_de travaux?groupId=04031777-8600-48e9-90b4-24aa9e7e67ab&amp;tenantId=daacc3b1-3ef7-4603-9782-9b495f0e9313" xr:uid="{7058CD3D-5DFF-4EBB-9E1D-95933DD942AC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2028D-3110-417E-9C8D-5CE2CAC77FD8}">
  <sheetPr codeName="Feuil8">
    <tabColor rgb="FF00B050"/>
  </sheetPr>
  <dimension ref="B1:C5"/>
  <sheetViews>
    <sheetView showGridLines="0" workbookViewId="0">
      <selection activeCell="I10" sqref="I10"/>
    </sheetView>
  </sheetViews>
  <sheetFormatPr baseColWidth="10" defaultRowHeight="14.4" x14ac:dyDescent="0.3"/>
  <cols>
    <col min="1" max="1" width="2" customWidth="1"/>
    <col min="3" max="3" width="19.77734375" customWidth="1"/>
  </cols>
  <sheetData>
    <row r="1" spans="2:3" ht="8.4" customHeight="1" x14ac:dyDescent="0.3"/>
    <row r="2" spans="2:3" x14ac:dyDescent="0.3">
      <c r="B2" t="s">
        <v>851</v>
      </c>
      <c r="C2" t="s">
        <v>852</v>
      </c>
    </row>
    <row r="3" spans="2:3" x14ac:dyDescent="0.3">
      <c r="B3" s="98" t="s">
        <v>825</v>
      </c>
      <c r="C3" t="s">
        <v>855</v>
      </c>
    </row>
    <row r="4" spans="2:3" x14ac:dyDescent="0.3">
      <c r="B4" s="98" t="s">
        <v>824</v>
      </c>
      <c r="C4" t="s">
        <v>853</v>
      </c>
    </row>
    <row r="5" spans="2:3" x14ac:dyDescent="0.3">
      <c r="B5" s="98" t="s">
        <v>826</v>
      </c>
      <c r="C5" t="s">
        <v>854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8ABD-826F-480C-9114-82AFA6DF333B}">
  <sheetPr codeName="Feuil1"/>
  <dimension ref="A1:V173"/>
  <sheetViews>
    <sheetView workbookViewId="0">
      <selection activeCell="A149" sqref="A149"/>
    </sheetView>
  </sheetViews>
  <sheetFormatPr baseColWidth="10" defaultRowHeight="14.4" x14ac:dyDescent="0.3"/>
  <cols>
    <col min="1" max="1" width="18.109375" bestFit="1" customWidth="1"/>
    <col min="2" max="2" width="16.6640625" bestFit="1" customWidth="1"/>
    <col min="3" max="3" width="15.21875" bestFit="1" customWidth="1"/>
    <col min="4" max="4" width="47" bestFit="1" customWidth="1"/>
    <col min="5" max="5" width="16.88671875" bestFit="1" customWidth="1"/>
    <col min="6" max="6" width="34.5546875" bestFit="1" customWidth="1"/>
    <col min="7" max="7" width="18.109375" bestFit="1" customWidth="1"/>
    <col min="8" max="8" width="20" bestFit="1" customWidth="1"/>
    <col min="9" max="9" width="25.21875" bestFit="1" customWidth="1"/>
    <col min="10" max="10" width="20.5546875" bestFit="1" customWidth="1"/>
    <col min="11" max="11" width="23.44140625" bestFit="1" customWidth="1"/>
    <col min="12" max="12" width="21.88671875" bestFit="1" customWidth="1"/>
    <col min="13" max="13" width="26.44140625" bestFit="1" customWidth="1"/>
    <col min="14" max="14" width="28.5546875" bestFit="1" customWidth="1"/>
    <col min="15" max="15" width="63.109375" bestFit="1" customWidth="1"/>
    <col min="16" max="16" width="18.33203125" bestFit="1" customWidth="1"/>
    <col min="17" max="17" width="36.77734375" bestFit="1" customWidth="1"/>
    <col min="18" max="18" width="76.109375" bestFit="1" customWidth="1"/>
    <col min="19" max="19" width="38.6640625" bestFit="1" customWidth="1"/>
    <col min="20" max="20" width="80.88671875" bestFit="1" customWidth="1"/>
    <col min="21" max="21" width="40.88671875" bestFit="1" customWidth="1"/>
    <col min="22" max="24" width="58.88671875" bestFit="1" customWidth="1"/>
    <col min="25" max="25" width="36.6640625" bestFit="1" customWidth="1"/>
    <col min="26" max="26" width="76.109375" bestFit="1" customWidth="1"/>
    <col min="27" max="27" width="38.6640625" bestFit="1" customWidth="1"/>
    <col min="28" max="28" width="80.88671875" bestFit="1" customWidth="1"/>
    <col min="29" max="29" width="80.88671875" customWidth="1"/>
    <col min="30" max="30" width="37.44140625" bestFit="1" customWidth="1"/>
    <col min="31" max="31" width="80.88671875" customWidth="1"/>
    <col min="32" max="32" width="28.5546875" bestFit="1" customWidth="1"/>
    <col min="33" max="33" width="63.109375" bestFit="1" customWidth="1"/>
    <col min="34" max="34" width="18.33203125" bestFit="1" customWidth="1"/>
    <col min="35" max="35" width="36.6640625" bestFit="1" customWidth="1"/>
    <col min="36" max="36" width="76.109375" bestFit="1" customWidth="1"/>
    <col min="37" max="37" width="38.6640625" bestFit="1" customWidth="1"/>
    <col min="38" max="39" width="80.88671875" bestFit="1" customWidth="1"/>
    <col min="40" max="40" width="46.6640625" bestFit="1" customWidth="1"/>
    <col min="41" max="41" width="35.5546875" bestFit="1" customWidth="1"/>
    <col min="42" max="43" width="80.88671875" bestFit="1" customWidth="1"/>
    <col min="44" max="46" width="11.88671875" bestFit="1" customWidth="1"/>
    <col min="47" max="47" width="16.6640625" bestFit="1" customWidth="1"/>
    <col min="48" max="48" width="8.33203125" bestFit="1" customWidth="1"/>
    <col min="49" max="49" width="7.44140625" bestFit="1" customWidth="1"/>
    <col min="50" max="50" width="7.33203125" bestFit="1" customWidth="1"/>
    <col min="51" max="51" width="7.44140625" bestFit="1" customWidth="1"/>
  </cols>
  <sheetData>
    <row r="1" spans="1:22" x14ac:dyDescent="0.3">
      <c r="A1" t="s">
        <v>681</v>
      </c>
      <c r="B1" t="s">
        <v>369</v>
      </c>
      <c r="C1" t="s">
        <v>10</v>
      </c>
      <c r="D1" t="s">
        <v>682</v>
      </c>
      <c r="E1" t="s">
        <v>11</v>
      </c>
      <c r="F1" t="s">
        <v>12</v>
      </c>
      <c r="G1" t="s">
        <v>68</v>
      </c>
      <c r="H1" t="s">
        <v>13</v>
      </c>
      <c r="I1" t="s">
        <v>14</v>
      </c>
      <c r="J1" t="s">
        <v>36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763</v>
      </c>
      <c r="V1" t="s">
        <v>216</v>
      </c>
    </row>
    <row r="2" spans="1:22" x14ac:dyDescent="0.3">
      <c r="A2" t="s">
        <v>498</v>
      </c>
      <c r="B2" t="s">
        <v>374</v>
      </c>
      <c r="C2" t="s">
        <v>25</v>
      </c>
      <c r="D2" t="s">
        <v>157</v>
      </c>
      <c r="E2" s="19" t="s">
        <v>7</v>
      </c>
      <c r="G2" s="19"/>
      <c r="H2" s="19">
        <v>1200009928</v>
      </c>
      <c r="I2" s="36">
        <v>46063</v>
      </c>
      <c r="J2" s="1"/>
      <c r="K2" s="1"/>
      <c r="M2" s="1">
        <v>46142</v>
      </c>
      <c r="N2" s="2">
        <v>19540.29</v>
      </c>
      <c r="O2" t="s">
        <v>35</v>
      </c>
      <c r="Q2">
        <v>46142</v>
      </c>
      <c r="S2" s="1"/>
      <c r="T2" s="1"/>
      <c r="V2" t="s">
        <v>296</v>
      </c>
    </row>
    <row r="3" spans="1:22" x14ac:dyDescent="0.3">
      <c r="A3" t="s">
        <v>537</v>
      </c>
      <c r="B3" t="s">
        <v>374</v>
      </c>
      <c r="C3" t="s">
        <v>29</v>
      </c>
      <c r="D3" t="s">
        <v>143</v>
      </c>
      <c r="E3" s="19" t="s">
        <v>44</v>
      </c>
      <c r="G3" s="19"/>
      <c r="H3" s="19">
        <v>900113063</v>
      </c>
      <c r="I3" s="36">
        <v>45639</v>
      </c>
      <c r="J3" s="1">
        <v>45639</v>
      </c>
      <c r="K3" s="1"/>
      <c r="M3" s="1">
        <v>47118</v>
      </c>
      <c r="N3" s="2">
        <v>21000</v>
      </c>
      <c r="O3" t="s">
        <v>27</v>
      </c>
      <c r="Q3" t="s">
        <v>28</v>
      </c>
      <c r="R3" t="s">
        <v>43</v>
      </c>
      <c r="S3" s="1">
        <v>46569</v>
      </c>
      <c r="T3" s="1"/>
      <c r="V3" t="s">
        <v>280</v>
      </c>
    </row>
    <row r="4" spans="1:22" x14ac:dyDescent="0.3">
      <c r="A4" t="s">
        <v>540</v>
      </c>
      <c r="B4" t="s">
        <v>374</v>
      </c>
      <c r="C4" t="s">
        <v>29</v>
      </c>
      <c r="D4" t="s">
        <v>197</v>
      </c>
      <c r="E4" s="19" t="s">
        <v>7</v>
      </c>
      <c r="G4" s="19"/>
      <c r="H4" s="19">
        <v>1200013111</v>
      </c>
      <c r="I4" s="36">
        <v>45839</v>
      </c>
      <c r="J4" s="1">
        <v>45833</v>
      </c>
      <c r="K4" s="1">
        <v>46568</v>
      </c>
      <c r="L4">
        <v>12</v>
      </c>
      <c r="M4" s="1">
        <v>47299</v>
      </c>
      <c r="N4" s="2">
        <v>8000</v>
      </c>
      <c r="O4" t="s">
        <v>33</v>
      </c>
      <c r="P4">
        <v>1</v>
      </c>
      <c r="Q4">
        <v>46537</v>
      </c>
      <c r="R4" t="s">
        <v>40</v>
      </c>
      <c r="S4" s="1">
        <v>46563</v>
      </c>
      <c r="T4" s="1"/>
      <c r="V4" t="s">
        <v>351</v>
      </c>
    </row>
    <row r="5" spans="1:22" x14ac:dyDescent="0.3">
      <c r="A5" t="s">
        <v>543</v>
      </c>
      <c r="B5" t="s">
        <v>374</v>
      </c>
      <c r="C5" t="s">
        <v>29</v>
      </c>
      <c r="D5" t="s">
        <v>132</v>
      </c>
      <c r="E5" s="19" t="s">
        <v>44</v>
      </c>
      <c r="G5" s="19"/>
      <c r="H5" s="19">
        <v>900091292</v>
      </c>
      <c r="I5" s="36">
        <v>46091</v>
      </c>
      <c r="J5" s="1">
        <v>44137</v>
      </c>
      <c r="K5" s="1"/>
      <c r="M5" s="1">
        <v>46326</v>
      </c>
      <c r="N5" s="2">
        <v>18454.75</v>
      </c>
      <c r="O5" t="s">
        <v>35</v>
      </c>
      <c r="Q5">
        <v>46326</v>
      </c>
      <c r="S5" s="1"/>
      <c r="T5" s="1"/>
      <c r="V5" t="s">
        <v>265</v>
      </c>
    </row>
    <row r="6" spans="1:22" x14ac:dyDescent="0.3">
      <c r="A6" t="s">
        <v>543</v>
      </c>
      <c r="B6" t="s">
        <v>374</v>
      </c>
      <c r="C6" t="s">
        <v>29</v>
      </c>
      <c r="D6" t="s">
        <v>132</v>
      </c>
      <c r="E6" s="19" t="s">
        <v>44</v>
      </c>
      <c r="G6" s="19"/>
      <c r="H6" s="19">
        <v>900097398</v>
      </c>
      <c r="I6" s="36">
        <v>46104</v>
      </c>
      <c r="J6" s="1">
        <v>44890</v>
      </c>
      <c r="K6" s="1"/>
      <c r="M6" s="1">
        <v>46350</v>
      </c>
      <c r="N6" s="2">
        <v>27502.26</v>
      </c>
      <c r="O6" t="s">
        <v>35</v>
      </c>
      <c r="Q6">
        <v>46350</v>
      </c>
      <c r="S6" s="1"/>
      <c r="T6" s="1"/>
      <c r="V6" t="s">
        <v>266</v>
      </c>
    </row>
    <row r="7" spans="1:22" x14ac:dyDescent="0.3">
      <c r="A7" t="s">
        <v>549</v>
      </c>
      <c r="B7" t="s">
        <v>374</v>
      </c>
      <c r="C7" t="s">
        <v>29</v>
      </c>
      <c r="D7" t="s">
        <v>146</v>
      </c>
      <c r="E7" s="19" t="s">
        <v>44</v>
      </c>
      <c r="F7" t="s">
        <v>741</v>
      </c>
      <c r="G7" s="19" t="s">
        <v>728</v>
      </c>
      <c r="H7" s="19">
        <v>900118996</v>
      </c>
      <c r="I7" s="36">
        <v>45962</v>
      </c>
      <c r="J7" s="1">
        <v>45755</v>
      </c>
      <c r="K7" s="1">
        <v>47269</v>
      </c>
      <c r="L7">
        <v>48</v>
      </c>
      <c r="M7" s="1">
        <v>47269</v>
      </c>
      <c r="N7" s="2">
        <v>135965.57999999999</v>
      </c>
      <c r="O7" t="s">
        <v>33</v>
      </c>
      <c r="Q7" t="s">
        <v>28</v>
      </c>
      <c r="R7" t="s">
        <v>43</v>
      </c>
      <c r="S7" s="1">
        <v>46388</v>
      </c>
      <c r="T7" s="1"/>
      <c r="V7" t="s">
        <v>284</v>
      </c>
    </row>
    <row r="8" spans="1:22" x14ac:dyDescent="0.3">
      <c r="A8" t="s">
        <v>507</v>
      </c>
      <c r="B8" t="s">
        <v>374</v>
      </c>
      <c r="C8" t="s">
        <v>25</v>
      </c>
      <c r="D8" t="s">
        <v>174</v>
      </c>
      <c r="E8" s="19" t="s">
        <v>7</v>
      </c>
      <c r="G8" s="19"/>
      <c r="H8" s="19">
        <v>1200011591</v>
      </c>
      <c r="I8" s="36">
        <v>45078</v>
      </c>
      <c r="J8" s="1">
        <v>45071</v>
      </c>
      <c r="K8" s="1"/>
      <c r="M8" s="1">
        <v>46173</v>
      </c>
      <c r="N8" s="2">
        <v>22564.85</v>
      </c>
      <c r="O8" t="s">
        <v>33</v>
      </c>
      <c r="P8">
        <v>3</v>
      </c>
      <c r="Q8">
        <v>46081</v>
      </c>
      <c r="S8" s="1"/>
      <c r="T8" s="1"/>
      <c r="V8" t="s">
        <v>318</v>
      </c>
    </row>
    <row r="9" spans="1:22" x14ac:dyDescent="0.3">
      <c r="A9" t="s">
        <v>507</v>
      </c>
      <c r="B9" t="s">
        <v>374</v>
      </c>
      <c r="C9" t="s">
        <v>29</v>
      </c>
      <c r="D9" t="s">
        <v>174</v>
      </c>
      <c r="E9" s="19" t="s">
        <v>7</v>
      </c>
      <c r="G9" s="19"/>
      <c r="H9" s="19">
        <v>1200014100</v>
      </c>
      <c r="I9" s="36">
        <v>46174</v>
      </c>
      <c r="J9" s="1"/>
      <c r="K9" s="1"/>
      <c r="L9">
        <v>12</v>
      </c>
      <c r="M9" s="1">
        <v>47634</v>
      </c>
      <c r="N9" s="2">
        <v>26882</v>
      </c>
      <c r="O9" t="s">
        <v>33</v>
      </c>
      <c r="Q9">
        <v>47634</v>
      </c>
      <c r="R9" t="s">
        <v>40</v>
      </c>
      <c r="S9" s="1">
        <v>46387</v>
      </c>
      <c r="T9" s="1"/>
      <c r="V9" t="s">
        <v>368</v>
      </c>
    </row>
    <row r="10" spans="1:22" x14ac:dyDescent="0.3">
      <c r="A10" t="s">
        <v>525</v>
      </c>
      <c r="B10" t="s">
        <v>374</v>
      </c>
      <c r="C10" t="s">
        <v>29</v>
      </c>
      <c r="D10" t="s">
        <v>203</v>
      </c>
      <c r="E10" s="19" t="s">
        <v>7</v>
      </c>
      <c r="G10" s="19"/>
      <c r="H10" s="19">
        <v>1200013577</v>
      </c>
      <c r="I10" s="36">
        <v>46023</v>
      </c>
      <c r="J10" s="1">
        <v>46043</v>
      </c>
      <c r="K10" s="1"/>
      <c r="M10" s="1">
        <v>46387</v>
      </c>
      <c r="N10" s="2">
        <v>1347.1</v>
      </c>
      <c r="O10" t="s">
        <v>35</v>
      </c>
      <c r="P10">
        <v>3</v>
      </c>
      <c r="Q10">
        <v>46295</v>
      </c>
      <c r="S10" s="1"/>
      <c r="T10" s="1"/>
      <c r="V10" t="s">
        <v>363</v>
      </c>
    </row>
    <row r="11" spans="1:22" x14ac:dyDescent="0.3">
      <c r="A11" t="s">
        <v>509</v>
      </c>
      <c r="B11" t="s">
        <v>374</v>
      </c>
      <c r="C11" t="s">
        <v>29</v>
      </c>
      <c r="D11" t="s">
        <v>201</v>
      </c>
      <c r="E11" s="19" t="s">
        <v>7</v>
      </c>
      <c r="G11" s="19"/>
      <c r="H11" s="19">
        <v>1200013409</v>
      </c>
      <c r="I11" s="36">
        <v>46023</v>
      </c>
      <c r="J11" s="1">
        <v>45946</v>
      </c>
      <c r="K11" s="1">
        <v>46387</v>
      </c>
      <c r="M11" s="1">
        <v>47118</v>
      </c>
      <c r="N11" s="2">
        <v>1594</v>
      </c>
      <c r="O11" t="s">
        <v>801</v>
      </c>
      <c r="P11">
        <v>3</v>
      </c>
      <c r="Q11">
        <v>46295</v>
      </c>
      <c r="S11" s="1"/>
      <c r="T11" s="1"/>
      <c r="V11" t="s">
        <v>359</v>
      </c>
    </row>
    <row r="12" spans="1:22" x14ac:dyDescent="0.3">
      <c r="A12" t="s">
        <v>512</v>
      </c>
      <c r="B12" t="s">
        <v>374</v>
      </c>
      <c r="C12" t="s">
        <v>29</v>
      </c>
      <c r="D12" t="s">
        <v>205</v>
      </c>
      <c r="E12" s="19" t="s">
        <v>44</v>
      </c>
      <c r="G12" s="19"/>
      <c r="H12" s="19">
        <v>1200014086</v>
      </c>
      <c r="I12" s="36">
        <v>46204</v>
      </c>
      <c r="J12" s="1">
        <v>46220</v>
      </c>
      <c r="K12" s="1"/>
      <c r="L12">
        <v>12</v>
      </c>
      <c r="M12" s="1">
        <v>46934</v>
      </c>
      <c r="N12" s="2">
        <v>8426.5</v>
      </c>
      <c r="O12" t="s">
        <v>35</v>
      </c>
      <c r="P12">
        <v>3</v>
      </c>
      <c r="Q12">
        <v>46842</v>
      </c>
      <c r="R12" t="s">
        <v>40</v>
      </c>
      <c r="S12" s="1">
        <v>46585</v>
      </c>
      <c r="T12" s="1"/>
      <c r="V12" t="s">
        <v>367</v>
      </c>
    </row>
    <row r="13" spans="1:22" x14ac:dyDescent="0.3">
      <c r="A13" t="s">
        <v>568</v>
      </c>
      <c r="B13" t="s">
        <v>374</v>
      </c>
      <c r="C13" t="s">
        <v>29</v>
      </c>
      <c r="D13" t="s">
        <v>134</v>
      </c>
      <c r="E13" s="19" t="s">
        <v>44</v>
      </c>
      <c r="G13" s="19"/>
      <c r="H13" s="19">
        <v>900100190</v>
      </c>
      <c r="I13" s="36">
        <v>44952</v>
      </c>
      <c r="J13" s="1">
        <v>44999</v>
      </c>
      <c r="K13" s="1"/>
      <c r="M13" s="1">
        <v>46459</v>
      </c>
      <c r="N13" s="2">
        <v>29186</v>
      </c>
      <c r="O13" t="s">
        <v>35</v>
      </c>
      <c r="Q13" t="s">
        <v>28</v>
      </c>
      <c r="S13" s="1"/>
      <c r="T13" s="1"/>
      <c r="V13" t="s">
        <v>269</v>
      </c>
    </row>
    <row r="14" spans="1:22" x14ac:dyDescent="0.3">
      <c r="A14" t="s">
        <v>569</v>
      </c>
      <c r="B14" t="s">
        <v>374</v>
      </c>
      <c r="C14" t="s">
        <v>29</v>
      </c>
      <c r="D14" t="s">
        <v>147</v>
      </c>
      <c r="E14" s="19" t="s">
        <v>7</v>
      </c>
      <c r="G14" s="19"/>
      <c r="H14" s="19">
        <v>1200012810</v>
      </c>
      <c r="I14" s="36">
        <v>45566</v>
      </c>
      <c r="J14" s="1">
        <v>45566</v>
      </c>
      <c r="K14" s="1">
        <v>46295</v>
      </c>
      <c r="M14" s="1">
        <v>46295</v>
      </c>
      <c r="N14" s="2">
        <v>4800</v>
      </c>
      <c r="O14" t="s">
        <v>35</v>
      </c>
      <c r="P14">
        <v>1</v>
      </c>
      <c r="Q14">
        <v>46264</v>
      </c>
      <c r="S14" s="1"/>
      <c r="T14" s="1"/>
      <c r="V14" t="s">
        <v>843</v>
      </c>
    </row>
    <row r="15" spans="1:22" x14ac:dyDescent="0.3">
      <c r="A15" t="s">
        <v>569</v>
      </c>
      <c r="B15" t="s">
        <v>374</v>
      </c>
      <c r="C15" t="s">
        <v>29</v>
      </c>
      <c r="D15" t="s">
        <v>147</v>
      </c>
      <c r="E15" s="19" t="s">
        <v>7</v>
      </c>
      <c r="G15" s="19"/>
      <c r="H15" s="19">
        <v>1200012811</v>
      </c>
      <c r="I15" s="36">
        <v>45566</v>
      </c>
      <c r="J15" s="1">
        <v>45566</v>
      </c>
      <c r="K15" s="1">
        <v>46295</v>
      </c>
      <c r="M15" s="1">
        <v>46295</v>
      </c>
      <c r="N15" s="2">
        <v>3000</v>
      </c>
      <c r="O15" t="s">
        <v>35</v>
      </c>
      <c r="P15">
        <v>3</v>
      </c>
      <c r="Q15">
        <v>46203</v>
      </c>
      <c r="S15" s="1"/>
      <c r="T15" s="1"/>
      <c r="V15" t="s">
        <v>844</v>
      </c>
    </row>
    <row r="16" spans="1:22" x14ac:dyDescent="0.3">
      <c r="A16" t="s">
        <v>569</v>
      </c>
      <c r="B16" t="s">
        <v>374</v>
      </c>
      <c r="C16" t="s">
        <v>29</v>
      </c>
      <c r="D16" t="s">
        <v>147</v>
      </c>
      <c r="E16" s="19" t="s">
        <v>7</v>
      </c>
      <c r="G16" s="19"/>
      <c r="H16" s="19">
        <v>1200012812</v>
      </c>
      <c r="I16" s="36">
        <v>45566</v>
      </c>
      <c r="J16" s="1">
        <v>45566</v>
      </c>
      <c r="K16" s="1">
        <v>46295</v>
      </c>
      <c r="M16" s="1">
        <v>46295</v>
      </c>
      <c r="N16" s="2">
        <v>2700</v>
      </c>
      <c r="O16" t="s">
        <v>35</v>
      </c>
      <c r="P16">
        <v>3</v>
      </c>
      <c r="Q16">
        <v>46203</v>
      </c>
      <c r="S16" s="1"/>
      <c r="T16" s="1"/>
      <c r="V16" t="s">
        <v>845</v>
      </c>
    </row>
    <row r="17" spans="1:22" x14ac:dyDescent="0.3">
      <c r="A17" t="s">
        <v>569</v>
      </c>
      <c r="B17" t="s">
        <v>374</v>
      </c>
      <c r="C17" t="s">
        <v>29</v>
      </c>
      <c r="D17" t="s">
        <v>846</v>
      </c>
      <c r="E17" s="19" t="s">
        <v>7</v>
      </c>
      <c r="G17" s="19"/>
      <c r="H17" s="19">
        <v>1200012809</v>
      </c>
      <c r="I17" s="36">
        <v>45566</v>
      </c>
      <c r="J17" s="1">
        <v>45566</v>
      </c>
      <c r="K17" s="1">
        <v>46295</v>
      </c>
      <c r="M17" s="1">
        <v>46295</v>
      </c>
      <c r="N17" s="2">
        <v>5371.25</v>
      </c>
      <c r="O17" t="s">
        <v>35</v>
      </c>
      <c r="Q17">
        <v>46295</v>
      </c>
      <c r="S17" s="1"/>
      <c r="T17" s="1"/>
      <c r="V17" t="s">
        <v>847</v>
      </c>
    </row>
    <row r="18" spans="1:22" x14ac:dyDescent="0.3">
      <c r="A18" t="s">
        <v>569</v>
      </c>
      <c r="B18" t="s">
        <v>374</v>
      </c>
      <c r="C18" t="s">
        <v>29</v>
      </c>
      <c r="D18" t="s">
        <v>193</v>
      </c>
      <c r="E18" s="19" t="s">
        <v>7</v>
      </c>
      <c r="G18" s="19"/>
      <c r="H18" s="19">
        <v>1200012813</v>
      </c>
      <c r="I18" s="36">
        <v>46080</v>
      </c>
      <c r="J18" s="1">
        <v>45566</v>
      </c>
      <c r="K18" s="1"/>
      <c r="M18" s="1">
        <v>46387</v>
      </c>
      <c r="N18" s="2">
        <v>23070.080000000002</v>
      </c>
      <c r="O18" t="s">
        <v>35</v>
      </c>
      <c r="P18">
        <v>3</v>
      </c>
      <c r="Q18">
        <v>46295</v>
      </c>
      <c r="S18" s="1"/>
      <c r="T18" s="1"/>
      <c r="V18" t="s">
        <v>346</v>
      </c>
    </row>
    <row r="19" spans="1:22" x14ac:dyDescent="0.3">
      <c r="A19" t="s">
        <v>571</v>
      </c>
      <c r="B19" t="s">
        <v>374</v>
      </c>
      <c r="C19" t="s">
        <v>25</v>
      </c>
      <c r="D19" t="s">
        <v>163</v>
      </c>
      <c r="E19" s="19" t="s">
        <v>7</v>
      </c>
      <c r="G19" s="19"/>
      <c r="H19" s="19">
        <v>1200010931</v>
      </c>
      <c r="I19" s="36">
        <v>44776</v>
      </c>
      <c r="J19" s="1">
        <v>44776</v>
      </c>
      <c r="K19" s="1">
        <v>46236</v>
      </c>
      <c r="M19" s="1">
        <v>46236</v>
      </c>
      <c r="N19" s="2">
        <v>2209</v>
      </c>
      <c r="O19">
        <v>0</v>
      </c>
      <c r="P19">
        <v>2</v>
      </c>
      <c r="Q19">
        <v>46175</v>
      </c>
      <c r="S19" s="1"/>
      <c r="T19" s="1"/>
      <c r="V19" t="s">
        <v>302</v>
      </c>
    </row>
    <row r="20" spans="1:22" x14ac:dyDescent="0.3">
      <c r="A20" t="s">
        <v>515</v>
      </c>
      <c r="B20" t="s">
        <v>374</v>
      </c>
      <c r="C20" t="s">
        <v>29</v>
      </c>
      <c r="D20" t="s">
        <v>200</v>
      </c>
      <c r="E20" s="19" t="s">
        <v>7</v>
      </c>
      <c r="G20" s="19"/>
      <c r="H20" s="19">
        <v>1200013403</v>
      </c>
      <c r="I20" s="36">
        <v>45867</v>
      </c>
      <c r="J20" s="1">
        <v>45926</v>
      </c>
      <c r="K20" s="1">
        <v>46231</v>
      </c>
      <c r="L20">
        <v>12</v>
      </c>
      <c r="M20" s="1">
        <v>47327</v>
      </c>
      <c r="N20" s="2">
        <v>5393.04</v>
      </c>
      <c r="O20" t="s">
        <v>33</v>
      </c>
      <c r="P20">
        <v>4</v>
      </c>
      <c r="Q20">
        <v>46109</v>
      </c>
      <c r="R20" t="s">
        <v>46</v>
      </c>
      <c r="S20" s="1">
        <v>46388</v>
      </c>
      <c r="T20" s="1"/>
      <c r="V20" t="s">
        <v>358</v>
      </c>
    </row>
    <row r="21" spans="1:22" x14ac:dyDescent="0.3">
      <c r="A21" t="s">
        <v>519</v>
      </c>
      <c r="B21" t="s">
        <v>374</v>
      </c>
      <c r="C21" t="s">
        <v>29</v>
      </c>
      <c r="D21" t="s">
        <v>199</v>
      </c>
      <c r="E21" s="19" t="s">
        <v>7</v>
      </c>
      <c r="G21" s="19"/>
      <c r="H21" s="19">
        <v>1200013295</v>
      </c>
      <c r="I21" s="36">
        <v>45937</v>
      </c>
      <c r="J21" s="1">
        <v>45867</v>
      </c>
      <c r="K21" s="1">
        <v>46301</v>
      </c>
      <c r="L21">
        <v>12</v>
      </c>
      <c r="M21" s="1">
        <v>47397</v>
      </c>
      <c r="N21" s="2">
        <v>6720</v>
      </c>
      <c r="O21">
        <v>0</v>
      </c>
      <c r="P21">
        <v>3</v>
      </c>
      <c r="Q21">
        <v>46209</v>
      </c>
      <c r="R21" t="s">
        <v>40</v>
      </c>
      <c r="S21" s="1">
        <v>46597</v>
      </c>
      <c r="T21" s="1"/>
      <c r="V21" t="s">
        <v>353</v>
      </c>
    </row>
    <row r="22" spans="1:22" x14ac:dyDescent="0.3">
      <c r="A22" t="s">
        <v>519</v>
      </c>
      <c r="B22" t="s">
        <v>374</v>
      </c>
      <c r="C22" t="s">
        <v>29</v>
      </c>
      <c r="D22" t="s">
        <v>186</v>
      </c>
      <c r="E22" s="19" t="s">
        <v>7</v>
      </c>
      <c r="G22" s="19"/>
      <c r="H22" s="19">
        <v>1200012362</v>
      </c>
      <c r="I22" s="36">
        <v>45474</v>
      </c>
      <c r="J22" s="1">
        <v>45474</v>
      </c>
      <c r="K22" s="1"/>
      <c r="L22">
        <v>36</v>
      </c>
      <c r="M22" s="1">
        <v>46568</v>
      </c>
      <c r="N22" s="2">
        <v>37800</v>
      </c>
      <c r="O22">
        <v>0</v>
      </c>
      <c r="P22">
        <v>3</v>
      </c>
      <c r="Q22">
        <v>46476</v>
      </c>
      <c r="R22" t="s">
        <v>40</v>
      </c>
      <c r="S22" s="1"/>
      <c r="T22" s="1"/>
      <c r="V22" t="s">
        <v>334</v>
      </c>
    </row>
    <row r="23" spans="1:22" x14ac:dyDescent="0.3">
      <c r="A23" t="s">
        <v>579</v>
      </c>
      <c r="B23" t="s">
        <v>374</v>
      </c>
      <c r="C23" t="s">
        <v>29</v>
      </c>
      <c r="D23" t="s">
        <v>187</v>
      </c>
      <c r="E23" s="19" t="s">
        <v>7</v>
      </c>
      <c r="G23" s="19"/>
      <c r="H23" s="19">
        <v>1200012397</v>
      </c>
      <c r="I23" s="36">
        <v>45565</v>
      </c>
      <c r="J23" s="1">
        <v>45491</v>
      </c>
      <c r="K23" s="1">
        <v>46294</v>
      </c>
      <c r="L23">
        <v>12</v>
      </c>
      <c r="M23" s="1">
        <v>47026</v>
      </c>
      <c r="N23" s="2">
        <v>15352.52</v>
      </c>
      <c r="O23" t="s">
        <v>27</v>
      </c>
      <c r="P23">
        <v>3</v>
      </c>
      <c r="Q23">
        <v>46202</v>
      </c>
      <c r="R23" t="s">
        <v>46</v>
      </c>
      <c r="S23" s="1">
        <v>46388</v>
      </c>
      <c r="T23" s="1"/>
      <c r="V23" t="s">
        <v>335</v>
      </c>
    </row>
    <row r="24" spans="1:22" x14ac:dyDescent="0.3">
      <c r="A24" t="s">
        <v>580</v>
      </c>
      <c r="B24" t="s">
        <v>374</v>
      </c>
      <c r="C24" t="s">
        <v>25</v>
      </c>
      <c r="D24" t="s">
        <v>137</v>
      </c>
      <c r="E24" s="19" t="s">
        <v>44</v>
      </c>
      <c r="G24" s="19"/>
      <c r="H24" s="19">
        <v>900100882</v>
      </c>
      <c r="I24" s="36">
        <v>45292</v>
      </c>
      <c r="J24" s="1">
        <v>45133</v>
      </c>
      <c r="K24" s="1"/>
      <c r="M24" s="1">
        <v>46022</v>
      </c>
      <c r="N24" s="2">
        <v>174779.64</v>
      </c>
      <c r="O24" t="s">
        <v>35</v>
      </c>
      <c r="Q24">
        <v>46022</v>
      </c>
      <c r="S24" s="1"/>
      <c r="T24" s="1"/>
      <c r="V24" t="s">
        <v>273</v>
      </c>
    </row>
    <row r="25" spans="1:22" x14ac:dyDescent="0.3">
      <c r="A25" t="s">
        <v>523</v>
      </c>
      <c r="B25" t="s">
        <v>374</v>
      </c>
      <c r="C25" t="s">
        <v>29</v>
      </c>
      <c r="D25" t="s">
        <v>204</v>
      </c>
      <c r="E25" s="19" t="s">
        <v>7</v>
      </c>
      <c r="G25" s="19"/>
      <c r="H25" s="19">
        <v>1200013692</v>
      </c>
      <c r="I25" s="36">
        <v>46082</v>
      </c>
      <c r="J25" s="1">
        <v>46082</v>
      </c>
      <c r="K25" s="1">
        <v>46446</v>
      </c>
      <c r="M25" s="1">
        <v>47177</v>
      </c>
      <c r="N25" s="2">
        <v>3300</v>
      </c>
      <c r="O25">
        <v>0</v>
      </c>
      <c r="P25">
        <v>3</v>
      </c>
      <c r="Q25">
        <v>46354</v>
      </c>
      <c r="S25" s="1"/>
      <c r="T25" s="1"/>
      <c r="V25" t="s">
        <v>364</v>
      </c>
    </row>
    <row r="26" spans="1:22" x14ac:dyDescent="0.3">
      <c r="A26" t="s">
        <v>583</v>
      </c>
      <c r="B26" t="s">
        <v>374</v>
      </c>
      <c r="C26" t="s">
        <v>29</v>
      </c>
      <c r="D26" t="s">
        <v>178</v>
      </c>
      <c r="E26" s="19" t="s">
        <v>7</v>
      </c>
      <c r="G26" s="19"/>
      <c r="H26" s="19">
        <v>1200011820</v>
      </c>
      <c r="I26" s="36">
        <v>45078</v>
      </c>
      <c r="J26" s="1">
        <v>45084</v>
      </c>
      <c r="K26" s="1">
        <v>46538</v>
      </c>
      <c r="L26">
        <v>12</v>
      </c>
      <c r="M26" s="1">
        <v>46538</v>
      </c>
      <c r="N26" s="2">
        <v>4320</v>
      </c>
      <c r="O26" t="s">
        <v>35</v>
      </c>
      <c r="P26">
        <v>3</v>
      </c>
      <c r="Q26">
        <v>46446</v>
      </c>
      <c r="R26" t="s">
        <v>40</v>
      </c>
      <c r="S26" s="1"/>
      <c r="T26" s="1"/>
      <c r="V26" t="s">
        <v>322</v>
      </c>
    </row>
    <row r="27" spans="1:22" x14ac:dyDescent="0.3">
      <c r="A27" t="s">
        <v>589</v>
      </c>
      <c r="B27" t="s">
        <v>374</v>
      </c>
      <c r="C27" t="s">
        <v>29</v>
      </c>
      <c r="D27" t="s">
        <v>176</v>
      </c>
      <c r="E27" s="19" t="s">
        <v>7</v>
      </c>
      <c r="G27" s="19"/>
      <c r="H27" s="19">
        <v>1200011763</v>
      </c>
      <c r="I27" s="36">
        <v>45292</v>
      </c>
      <c r="J27" s="1">
        <v>45215</v>
      </c>
      <c r="K27" s="1">
        <v>46387</v>
      </c>
      <c r="M27" s="1">
        <v>46387</v>
      </c>
      <c r="N27" s="2">
        <v>363.57</v>
      </c>
      <c r="O27">
        <v>0</v>
      </c>
      <c r="P27">
        <v>2</v>
      </c>
      <c r="Q27">
        <v>46326</v>
      </c>
      <c r="S27" s="1"/>
      <c r="T27" s="1"/>
      <c r="V27" t="s">
        <v>320</v>
      </c>
    </row>
    <row r="28" spans="1:22" x14ac:dyDescent="0.3">
      <c r="A28" t="s">
        <v>592</v>
      </c>
      <c r="B28" t="s">
        <v>374</v>
      </c>
      <c r="C28" t="s">
        <v>29</v>
      </c>
      <c r="D28" t="s">
        <v>142</v>
      </c>
      <c r="E28" s="19" t="s">
        <v>44</v>
      </c>
      <c r="G28" s="19" t="s">
        <v>729</v>
      </c>
      <c r="H28" s="19">
        <v>900112474</v>
      </c>
      <c r="I28" s="36">
        <v>45748</v>
      </c>
      <c r="J28" s="1">
        <v>45748</v>
      </c>
      <c r="K28" s="1"/>
      <c r="M28" s="1">
        <v>47483</v>
      </c>
      <c r="N28" s="2">
        <v>32000</v>
      </c>
      <c r="O28">
        <v>0</v>
      </c>
      <c r="Q28">
        <v>47483</v>
      </c>
      <c r="S28" s="1"/>
      <c r="T28" s="1"/>
      <c r="V28" t="s">
        <v>278</v>
      </c>
    </row>
    <row r="29" spans="1:22" x14ac:dyDescent="0.3">
      <c r="A29" t="s">
        <v>603</v>
      </c>
      <c r="B29" t="s">
        <v>374</v>
      </c>
      <c r="C29" t="s">
        <v>29</v>
      </c>
      <c r="D29" t="s">
        <v>135</v>
      </c>
      <c r="E29" s="19" t="s">
        <v>44</v>
      </c>
      <c r="F29" t="s">
        <v>69</v>
      </c>
      <c r="G29" s="19" t="s">
        <v>70</v>
      </c>
      <c r="H29" s="19">
        <v>900100231</v>
      </c>
      <c r="I29" s="36">
        <v>45115</v>
      </c>
      <c r="J29" s="1">
        <v>45114</v>
      </c>
      <c r="K29" s="1"/>
      <c r="L29">
        <v>48</v>
      </c>
      <c r="M29" s="1">
        <v>46575</v>
      </c>
      <c r="N29" s="2">
        <v>48840.65</v>
      </c>
      <c r="O29" t="s">
        <v>35</v>
      </c>
      <c r="Q29" t="s">
        <v>28</v>
      </c>
      <c r="R29" t="s">
        <v>40</v>
      </c>
      <c r="S29" s="1">
        <v>46575</v>
      </c>
      <c r="T29" s="1"/>
      <c r="V29" t="s">
        <v>270</v>
      </c>
    </row>
    <row r="30" spans="1:22" x14ac:dyDescent="0.3">
      <c r="A30" t="s">
        <v>530</v>
      </c>
      <c r="B30" t="s">
        <v>374</v>
      </c>
      <c r="C30" t="s">
        <v>29</v>
      </c>
      <c r="D30" t="s">
        <v>145</v>
      </c>
      <c r="E30" s="19" t="s">
        <v>44</v>
      </c>
      <c r="G30" s="19"/>
      <c r="H30" s="19">
        <v>900118234</v>
      </c>
      <c r="I30" s="36">
        <v>46023</v>
      </c>
      <c r="J30" s="1">
        <v>45477</v>
      </c>
      <c r="K30" s="1"/>
      <c r="M30" s="1">
        <v>46752</v>
      </c>
      <c r="N30" s="2">
        <v>135472.5</v>
      </c>
      <c r="O30">
        <v>0</v>
      </c>
      <c r="Q30" t="s">
        <v>28</v>
      </c>
      <c r="R30" t="s">
        <v>30</v>
      </c>
      <c r="S30" s="1"/>
      <c r="T30" s="1"/>
      <c r="V30" t="s">
        <v>283</v>
      </c>
    </row>
    <row r="31" spans="1:22" x14ac:dyDescent="0.3">
      <c r="A31" t="s">
        <v>605</v>
      </c>
      <c r="B31" t="s">
        <v>374</v>
      </c>
      <c r="C31" t="s">
        <v>25</v>
      </c>
      <c r="D31" t="s">
        <v>410</v>
      </c>
      <c r="E31" s="19" t="s">
        <v>60</v>
      </c>
      <c r="G31" s="19"/>
      <c r="H31" s="19">
        <v>500007462</v>
      </c>
      <c r="I31" s="36">
        <v>45503</v>
      </c>
      <c r="J31" s="1">
        <v>45503</v>
      </c>
      <c r="K31" s="1"/>
      <c r="L31">
        <v>12</v>
      </c>
      <c r="M31" s="1"/>
      <c r="N31" s="2">
        <v>321500</v>
      </c>
      <c r="O31" t="s">
        <v>730</v>
      </c>
      <c r="Q31">
        <v>0</v>
      </c>
      <c r="S31" s="1"/>
      <c r="T31" s="1"/>
      <c r="V31" t="s">
        <v>411</v>
      </c>
    </row>
    <row r="32" spans="1:22" x14ac:dyDescent="0.3">
      <c r="A32" t="s">
        <v>630</v>
      </c>
      <c r="B32" t="s">
        <v>371</v>
      </c>
      <c r="C32" t="s">
        <v>29</v>
      </c>
      <c r="D32" t="s">
        <v>109</v>
      </c>
      <c r="E32" s="19" t="s">
        <v>26</v>
      </c>
      <c r="F32" t="s">
        <v>41</v>
      </c>
      <c r="G32" s="19"/>
      <c r="H32" s="19">
        <v>500007964</v>
      </c>
      <c r="I32" s="36">
        <v>44930</v>
      </c>
      <c r="J32" s="1">
        <v>44930</v>
      </c>
      <c r="K32" s="1">
        <v>46390</v>
      </c>
      <c r="L32">
        <v>48</v>
      </c>
      <c r="M32" s="1">
        <v>46387</v>
      </c>
      <c r="N32" s="2">
        <v>2501.0700000000002</v>
      </c>
      <c r="O32" t="s">
        <v>27</v>
      </c>
      <c r="Q32" t="s">
        <v>28</v>
      </c>
      <c r="R32" t="s">
        <v>26</v>
      </c>
      <c r="S32" s="1"/>
      <c r="T32" s="1"/>
      <c r="V32" t="s">
        <v>230</v>
      </c>
    </row>
    <row r="33" spans="1:22" x14ac:dyDescent="0.3">
      <c r="A33" t="s">
        <v>630</v>
      </c>
      <c r="B33" t="s">
        <v>371</v>
      </c>
      <c r="C33" t="s">
        <v>29</v>
      </c>
      <c r="D33" t="s">
        <v>109</v>
      </c>
      <c r="E33" s="19" t="s">
        <v>26</v>
      </c>
      <c r="F33" t="s">
        <v>41</v>
      </c>
      <c r="G33" s="19"/>
      <c r="H33" s="19">
        <v>500007966</v>
      </c>
      <c r="I33" s="36">
        <v>44859</v>
      </c>
      <c r="J33" s="1">
        <v>44859</v>
      </c>
      <c r="K33" s="1"/>
      <c r="M33" s="1">
        <v>46447</v>
      </c>
      <c r="N33" s="2">
        <v>1620</v>
      </c>
      <c r="O33" t="s">
        <v>27</v>
      </c>
      <c r="Q33" t="s">
        <v>28</v>
      </c>
      <c r="R33" t="s">
        <v>26</v>
      </c>
      <c r="S33" s="1"/>
      <c r="T33" s="1"/>
      <c r="V33" t="s">
        <v>734</v>
      </c>
    </row>
    <row r="34" spans="1:22" x14ac:dyDescent="0.3">
      <c r="A34" t="s">
        <v>839</v>
      </c>
      <c r="B34" t="s">
        <v>371</v>
      </c>
      <c r="C34" t="s">
        <v>29</v>
      </c>
      <c r="D34" t="s">
        <v>202</v>
      </c>
      <c r="E34" s="19" t="s">
        <v>7</v>
      </c>
      <c r="G34" s="19"/>
      <c r="H34" s="19">
        <v>1200013488</v>
      </c>
      <c r="I34" s="36">
        <v>45995</v>
      </c>
      <c r="J34" s="1">
        <v>45995</v>
      </c>
      <c r="K34" s="1">
        <v>46360</v>
      </c>
      <c r="L34">
        <v>12</v>
      </c>
      <c r="M34" s="1">
        <v>47091</v>
      </c>
      <c r="N34" s="2">
        <v>18000</v>
      </c>
      <c r="O34" t="s">
        <v>27</v>
      </c>
      <c r="P34">
        <v>3</v>
      </c>
      <c r="Q34">
        <v>46269</v>
      </c>
      <c r="R34" t="s">
        <v>40</v>
      </c>
      <c r="S34" s="1">
        <v>46360</v>
      </c>
      <c r="T34" s="1"/>
      <c r="V34" t="s">
        <v>360</v>
      </c>
    </row>
    <row r="35" spans="1:22" x14ac:dyDescent="0.3">
      <c r="A35" t="s">
        <v>542</v>
      </c>
      <c r="B35" t="s">
        <v>371</v>
      </c>
      <c r="C35" t="s">
        <v>25</v>
      </c>
      <c r="D35" t="s">
        <v>99</v>
      </c>
      <c r="E35" s="19" t="s">
        <v>26</v>
      </c>
      <c r="F35" t="s">
        <v>58</v>
      </c>
      <c r="G35" s="19"/>
      <c r="H35" s="19">
        <v>300013353</v>
      </c>
      <c r="I35" s="36">
        <v>44540</v>
      </c>
      <c r="J35" s="1">
        <v>44532</v>
      </c>
      <c r="K35" s="1"/>
      <c r="L35">
        <v>3</v>
      </c>
      <c r="M35" s="1">
        <v>44696</v>
      </c>
      <c r="N35" s="2">
        <v>85200</v>
      </c>
      <c r="O35" t="s">
        <v>34</v>
      </c>
      <c r="Q35" t="s">
        <v>28</v>
      </c>
      <c r="R35" t="s">
        <v>26</v>
      </c>
      <c r="S35" s="1"/>
      <c r="T35" s="1"/>
      <c r="V35" t="s">
        <v>218</v>
      </c>
    </row>
    <row r="36" spans="1:22" x14ac:dyDescent="0.3">
      <c r="A36" t="s">
        <v>839</v>
      </c>
      <c r="B36" t="s">
        <v>371</v>
      </c>
      <c r="C36" t="s">
        <v>29</v>
      </c>
      <c r="D36" t="s">
        <v>102</v>
      </c>
      <c r="E36" s="19" t="s">
        <v>26</v>
      </c>
      <c r="G36" s="19"/>
      <c r="H36" s="19">
        <v>300015677</v>
      </c>
      <c r="I36" s="36">
        <v>45723</v>
      </c>
      <c r="J36" s="1"/>
      <c r="K36" s="1"/>
      <c r="M36" s="1">
        <v>47119</v>
      </c>
      <c r="N36" s="2">
        <v>16956</v>
      </c>
      <c r="O36" t="s">
        <v>38</v>
      </c>
      <c r="Q36" t="s">
        <v>28</v>
      </c>
      <c r="R36" t="s">
        <v>26</v>
      </c>
      <c r="S36" s="1"/>
      <c r="T36" s="1"/>
      <c r="V36" t="s">
        <v>221</v>
      </c>
    </row>
    <row r="37" spans="1:22" x14ac:dyDescent="0.3">
      <c r="A37" t="s">
        <v>839</v>
      </c>
      <c r="B37" t="s">
        <v>371</v>
      </c>
      <c r="C37" t="s">
        <v>25</v>
      </c>
      <c r="D37" t="s">
        <v>103</v>
      </c>
      <c r="E37" s="19" t="s">
        <v>26</v>
      </c>
      <c r="G37" s="19"/>
      <c r="H37" s="19">
        <v>300015793</v>
      </c>
      <c r="I37" s="36">
        <v>45723</v>
      </c>
      <c r="J37" s="1"/>
      <c r="K37" s="1"/>
      <c r="M37" s="1">
        <v>46125</v>
      </c>
      <c r="N37" s="2">
        <v>37103.4</v>
      </c>
      <c r="O37" t="s">
        <v>31</v>
      </c>
      <c r="Q37" t="s">
        <v>28</v>
      </c>
      <c r="R37" t="s">
        <v>26</v>
      </c>
      <c r="S37" s="1"/>
      <c r="T37" s="1"/>
      <c r="V37" t="s">
        <v>222</v>
      </c>
    </row>
    <row r="38" spans="1:22" x14ac:dyDescent="0.3">
      <c r="A38" t="s">
        <v>839</v>
      </c>
      <c r="B38" t="s">
        <v>371</v>
      </c>
      <c r="C38" t="s">
        <v>29</v>
      </c>
      <c r="D38" t="s">
        <v>112</v>
      </c>
      <c r="E38" s="19" t="s">
        <v>26</v>
      </c>
      <c r="F38" t="s">
        <v>59</v>
      </c>
      <c r="G38" s="19"/>
      <c r="H38" s="19">
        <v>700005470</v>
      </c>
      <c r="I38" s="36">
        <v>46041</v>
      </c>
      <c r="J38" s="1"/>
      <c r="K38" s="1"/>
      <c r="M38" s="1">
        <v>46283</v>
      </c>
      <c r="N38" s="2">
        <v>361419.6</v>
      </c>
      <c r="O38" t="s">
        <v>35</v>
      </c>
      <c r="Q38" t="s">
        <v>28</v>
      </c>
      <c r="R38" t="s">
        <v>26</v>
      </c>
      <c r="S38" s="1"/>
      <c r="T38" s="1"/>
      <c r="V38" t="s">
        <v>233</v>
      </c>
    </row>
    <row r="39" spans="1:22" x14ac:dyDescent="0.3">
      <c r="A39" t="s">
        <v>733</v>
      </c>
      <c r="B39" t="s">
        <v>371</v>
      </c>
      <c r="C39" t="s">
        <v>29</v>
      </c>
      <c r="D39" t="s">
        <v>732</v>
      </c>
      <c r="E39" s="19" t="s">
        <v>26</v>
      </c>
      <c r="F39" t="s">
        <v>829</v>
      </c>
      <c r="G39" s="19"/>
      <c r="H39" s="19">
        <v>800003420</v>
      </c>
      <c r="I39" s="36">
        <v>46101</v>
      </c>
      <c r="J39" s="1"/>
      <c r="K39" s="1"/>
      <c r="L39">
        <v>12</v>
      </c>
      <c r="M39" s="1">
        <v>46477</v>
      </c>
      <c r="N39" s="2">
        <v>47325</v>
      </c>
      <c r="Q39">
        <v>46477</v>
      </c>
      <c r="R39" t="s">
        <v>40</v>
      </c>
      <c r="S39" s="1">
        <v>46387</v>
      </c>
      <c r="T39" s="1"/>
      <c r="V39" t="s">
        <v>830</v>
      </c>
    </row>
    <row r="40" spans="1:22" x14ac:dyDescent="0.3">
      <c r="A40" t="s">
        <v>839</v>
      </c>
      <c r="B40" t="s">
        <v>371</v>
      </c>
      <c r="C40" t="s">
        <v>29</v>
      </c>
      <c r="D40" t="s">
        <v>104</v>
      </c>
      <c r="E40" s="19" t="s">
        <v>26</v>
      </c>
      <c r="F40" t="s">
        <v>55</v>
      </c>
      <c r="G40" s="19"/>
      <c r="H40" s="19">
        <v>300016295</v>
      </c>
      <c r="I40" s="36">
        <v>46041</v>
      </c>
      <c r="J40" s="1">
        <v>45854</v>
      </c>
      <c r="K40" s="1"/>
      <c r="L40">
        <v>12</v>
      </c>
      <c r="M40" s="1">
        <v>46364</v>
      </c>
      <c r="N40" s="2">
        <v>71542.509999999995</v>
      </c>
      <c r="O40">
        <v>0</v>
      </c>
      <c r="Q40">
        <v>46364</v>
      </c>
      <c r="R40" t="s">
        <v>26</v>
      </c>
      <c r="S40" s="1"/>
      <c r="T40" s="1"/>
      <c r="V40" t="s">
        <v>223</v>
      </c>
    </row>
    <row r="41" spans="1:22" x14ac:dyDescent="0.3">
      <c r="A41" t="s">
        <v>839</v>
      </c>
      <c r="B41" t="s">
        <v>371</v>
      </c>
      <c r="C41" t="s">
        <v>29</v>
      </c>
      <c r="D41" t="s">
        <v>110</v>
      </c>
      <c r="E41" s="19" t="s">
        <v>60</v>
      </c>
      <c r="G41" s="19"/>
      <c r="H41" s="19">
        <v>500008054</v>
      </c>
      <c r="I41" s="36">
        <v>46070</v>
      </c>
      <c r="J41" s="1">
        <v>46070</v>
      </c>
      <c r="K41" s="1">
        <v>46435</v>
      </c>
      <c r="L41">
        <v>12</v>
      </c>
      <c r="M41" s="1">
        <v>47531</v>
      </c>
      <c r="N41" s="2">
        <v>21000000</v>
      </c>
      <c r="O41">
        <v>0</v>
      </c>
      <c r="P41">
        <v>2</v>
      </c>
      <c r="Q41">
        <v>46373</v>
      </c>
      <c r="R41" t="s">
        <v>40</v>
      </c>
      <c r="S41" s="1">
        <v>46435</v>
      </c>
      <c r="T41" s="1"/>
      <c r="V41" t="s">
        <v>231</v>
      </c>
    </row>
    <row r="42" spans="1:22" x14ac:dyDescent="0.3">
      <c r="A42" t="s">
        <v>839</v>
      </c>
      <c r="B42" t="s">
        <v>371</v>
      </c>
      <c r="C42" t="s">
        <v>29</v>
      </c>
      <c r="D42" t="s">
        <v>9</v>
      </c>
      <c r="E42" s="19" t="s">
        <v>26</v>
      </c>
      <c r="F42" t="s">
        <v>55</v>
      </c>
      <c r="G42" s="19"/>
      <c r="H42" s="19">
        <v>300016296</v>
      </c>
      <c r="I42" s="36">
        <v>45999</v>
      </c>
      <c r="J42" s="1"/>
      <c r="K42" s="1"/>
      <c r="M42" s="1">
        <v>46364</v>
      </c>
      <c r="N42" s="2">
        <v>66143.5</v>
      </c>
      <c r="O42" t="s">
        <v>27</v>
      </c>
      <c r="Q42" t="s">
        <v>28</v>
      </c>
      <c r="R42" t="s">
        <v>26</v>
      </c>
      <c r="S42" s="1"/>
      <c r="T42" s="1"/>
      <c r="V42" t="s">
        <v>224</v>
      </c>
    </row>
    <row r="43" spans="1:22" x14ac:dyDescent="0.3">
      <c r="A43" t="s">
        <v>612</v>
      </c>
      <c r="B43" t="s">
        <v>824</v>
      </c>
      <c r="C43" t="s">
        <v>29</v>
      </c>
      <c r="D43" t="s">
        <v>611</v>
      </c>
      <c r="E43" s="19" t="s">
        <v>60</v>
      </c>
      <c r="G43" s="19"/>
      <c r="H43" s="19">
        <v>500006525</v>
      </c>
      <c r="I43" s="36">
        <v>44992</v>
      </c>
      <c r="J43" s="1">
        <v>44992</v>
      </c>
      <c r="K43" s="1"/>
      <c r="L43">
        <v>24</v>
      </c>
      <c r="M43" s="1">
        <v>47178</v>
      </c>
      <c r="N43" s="2">
        <v>6000000</v>
      </c>
      <c r="O43">
        <v>0</v>
      </c>
      <c r="Q43">
        <v>47178</v>
      </c>
      <c r="R43" t="s">
        <v>40</v>
      </c>
      <c r="S43" s="1">
        <v>46453</v>
      </c>
      <c r="T43" s="1"/>
      <c r="V43" t="s">
        <v>848</v>
      </c>
    </row>
    <row r="44" spans="1:22" x14ac:dyDescent="0.3">
      <c r="A44" t="s">
        <v>841</v>
      </c>
      <c r="B44" t="s">
        <v>372</v>
      </c>
      <c r="C44" t="s">
        <v>29</v>
      </c>
      <c r="D44" t="s">
        <v>106</v>
      </c>
      <c r="E44" s="19" t="s">
        <v>60</v>
      </c>
      <c r="G44" s="19"/>
      <c r="H44" s="19">
        <v>500006293</v>
      </c>
      <c r="I44" s="36">
        <v>44831</v>
      </c>
      <c r="J44" s="1">
        <v>44831</v>
      </c>
      <c r="K44" s="1">
        <v>46292</v>
      </c>
      <c r="M44" s="1">
        <v>47023</v>
      </c>
      <c r="N44" s="2">
        <v>7200000</v>
      </c>
      <c r="O44" t="s">
        <v>38</v>
      </c>
      <c r="P44">
        <v>2</v>
      </c>
      <c r="Q44">
        <v>46230</v>
      </c>
      <c r="R44" t="s">
        <v>40</v>
      </c>
      <c r="S44" s="1">
        <v>46292</v>
      </c>
      <c r="T44" s="1"/>
      <c r="V44" t="s">
        <v>227</v>
      </c>
    </row>
    <row r="45" spans="1:22" x14ac:dyDescent="0.3">
      <c r="A45" t="s">
        <v>562</v>
      </c>
      <c r="B45" t="s">
        <v>372</v>
      </c>
      <c r="C45" t="s">
        <v>25</v>
      </c>
      <c r="D45" t="s">
        <v>113</v>
      </c>
      <c r="E45" s="19" t="s">
        <v>26</v>
      </c>
      <c r="F45" t="s">
        <v>59</v>
      </c>
      <c r="G45" s="19"/>
      <c r="H45" s="19">
        <v>700005471</v>
      </c>
      <c r="I45" s="36">
        <v>46042</v>
      </c>
      <c r="J45" s="1"/>
      <c r="K45" s="1"/>
      <c r="M45" s="1">
        <v>46252</v>
      </c>
      <c r="N45" s="2">
        <v>90061.2</v>
      </c>
      <c r="O45" t="s">
        <v>35</v>
      </c>
      <c r="Q45" t="s">
        <v>28</v>
      </c>
      <c r="R45" t="s">
        <v>26</v>
      </c>
      <c r="S45" s="1"/>
      <c r="T45" s="1"/>
      <c r="V45" t="s">
        <v>234</v>
      </c>
    </row>
    <row r="46" spans="1:22" x14ac:dyDescent="0.3">
      <c r="A46" t="s">
        <v>521</v>
      </c>
      <c r="B46" t="s">
        <v>372</v>
      </c>
      <c r="C46" t="s">
        <v>29</v>
      </c>
      <c r="D46" t="s">
        <v>108</v>
      </c>
      <c r="E46" s="19" t="s">
        <v>60</v>
      </c>
      <c r="G46" s="19"/>
      <c r="H46" s="19">
        <v>500007295</v>
      </c>
      <c r="I46" s="36">
        <v>45586</v>
      </c>
      <c r="J46" s="1">
        <v>45586</v>
      </c>
      <c r="K46" s="1">
        <v>46315</v>
      </c>
      <c r="M46" s="1">
        <v>47046</v>
      </c>
      <c r="N46" s="2">
        <v>150000</v>
      </c>
      <c r="O46">
        <v>0</v>
      </c>
      <c r="P46">
        <v>3</v>
      </c>
      <c r="Q46">
        <v>46223</v>
      </c>
      <c r="R46" t="s">
        <v>40</v>
      </c>
      <c r="S46" s="1">
        <v>46316</v>
      </c>
      <c r="T46" s="1"/>
      <c r="V46" t="s">
        <v>229</v>
      </c>
    </row>
    <row r="47" spans="1:22" x14ac:dyDescent="0.3">
      <c r="A47" t="s">
        <v>524</v>
      </c>
      <c r="B47" t="s">
        <v>372</v>
      </c>
      <c r="C47" t="s">
        <v>29</v>
      </c>
      <c r="D47" t="s">
        <v>101</v>
      </c>
      <c r="E47" s="19" t="s">
        <v>26</v>
      </c>
      <c r="G47" s="19"/>
      <c r="H47" s="19">
        <v>300015455</v>
      </c>
      <c r="I47" s="36">
        <v>45629</v>
      </c>
      <c r="J47" s="1"/>
      <c r="K47" s="1"/>
      <c r="M47" s="1">
        <v>47119</v>
      </c>
      <c r="N47" s="2">
        <v>32695</v>
      </c>
      <c r="O47" t="s">
        <v>35</v>
      </c>
      <c r="Q47" t="s">
        <v>28</v>
      </c>
      <c r="R47" t="s">
        <v>26</v>
      </c>
      <c r="S47" s="1"/>
      <c r="T47" s="1"/>
      <c r="V47" t="s">
        <v>220</v>
      </c>
    </row>
    <row r="48" spans="1:22" x14ac:dyDescent="0.3">
      <c r="A48" t="s">
        <v>840</v>
      </c>
      <c r="B48" t="s">
        <v>372</v>
      </c>
      <c r="C48" t="s">
        <v>29</v>
      </c>
      <c r="D48" t="s">
        <v>100</v>
      </c>
      <c r="E48" s="19" t="s">
        <v>26</v>
      </c>
      <c r="G48" s="19"/>
      <c r="H48" s="19">
        <v>300015154</v>
      </c>
      <c r="I48" s="36">
        <v>45413</v>
      </c>
      <c r="J48" s="1"/>
      <c r="K48" s="1"/>
      <c r="M48" s="1">
        <v>47331</v>
      </c>
      <c r="N48" s="2">
        <v>40698</v>
      </c>
      <c r="O48">
        <v>0</v>
      </c>
      <c r="Q48" t="s">
        <v>28</v>
      </c>
      <c r="R48" t="s">
        <v>26</v>
      </c>
      <c r="S48" s="1"/>
      <c r="T48" s="1"/>
      <c r="V48" t="s">
        <v>219</v>
      </c>
    </row>
    <row r="49" spans="1:22" x14ac:dyDescent="0.3">
      <c r="A49" t="s">
        <v>661</v>
      </c>
      <c r="B49" t="s">
        <v>373</v>
      </c>
      <c r="C49" t="s">
        <v>29</v>
      </c>
      <c r="D49" t="s">
        <v>107</v>
      </c>
      <c r="E49" s="19" t="s">
        <v>60</v>
      </c>
      <c r="G49" s="19"/>
      <c r="H49" s="19">
        <v>500006662</v>
      </c>
      <c r="I49" s="36">
        <v>45236</v>
      </c>
      <c r="J49" s="1">
        <v>45236</v>
      </c>
      <c r="K49" s="1">
        <v>46332</v>
      </c>
      <c r="M49" s="1">
        <v>46697</v>
      </c>
      <c r="N49" s="2">
        <v>3000000</v>
      </c>
      <c r="O49" t="s">
        <v>35</v>
      </c>
      <c r="P49">
        <v>2</v>
      </c>
      <c r="Q49">
        <v>46271</v>
      </c>
      <c r="R49" t="s">
        <v>40</v>
      </c>
      <c r="S49" s="1">
        <v>46332</v>
      </c>
      <c r="T49" s="1"/>
      <c r="V49" t="s">
        <v>228</v>
      </c>
    </row>
    <row r="50" spans="1:22" x14ac:dyDescent="0.3">
      <c r="A50" t="s">
        <v>536</v>
      </c>
      <c r="B50" t="s">
        <v>373</v>
      </c>
      <c r="C50" t="s">
        <v>29</v>
      </c>
      <c r="D50" t="s">
        <v>172</v>
      </c>
      <c r="E50" s="19" t="s">
        <v>7</v>
      </c>
      <c r="G50" s="19"/>
      <c r="H50" s="19">
        <v>1200011488</v>
      </c>
      <c r="I50" s="36">
        <v>45078</v>
      </c>
      <c r="J50" s="1">
        <v>45078</v>
      </c>
      <c r="K50" s="1">
        <v>47269</v>
      </c>
      <c r="M50" s="1">
        <v>47269</v>
      </c>
      <c r="N50" s="2">
        <v>800.78</v>
      </c>
      <c r="O50" t="s">
        <v>34</v>
      </c>
      <c r="P50">
        <v>3</v>
      </c>
      <c r="Q50">
        <v>47177</v>
      </c>
      <c r="S50" s="1"/>
      <c r="T50" s="1"/>
      <c r="V50" t="s">
        <v>314</v>
      </c>
    </row>
    <row r="51" spans="1:22" x14ac:dyDescent="0.3">
      <c r="A51" t="s">
        <v>555</v>
      </c>
      <c r="B51" t="s">
        <v>373</v>
      </c>
      <c r="C51" t="s">
        <v>29</v>
      </c>
      <c r="D51" t="s">
        <v>175</v>
      </c>
      <c r="E51" s="19" t="s">
        <v>7</v>
      </c>
      <c r="G51" s="19"/>
      <c r="H51" s="19">
        <v>1200011754</v>
      </c>
      <c r="I51" s="36">
        <v>45292</v>
      </c>
      <c r="J51" s="1">
        <v>45201</v>
      </c>
      <c r="K51" s="1">
        <v>46387</v>
      </c>
      <c r="M51" s="1">
        <v>47118</v>
      </c>
      <c r="N51" s="2">
        <v>2626.72</v>
      </c>
      <c r="O51" t="s">
        <v>35</v>
      </c>
      <c r="Q51">
        <v>46387</v>
      </c>
      <c r="S51" s="1"/>
      <c r="T51" s="1"/>
      <c r="V51" t="s">
        <v>319</v>
      </c>
    </row>
    <row r="52" spans="1:22" x14ac:dyDescent="0.3">
      <c r="A52" t="s">
        <v>568</v>
      </c>
      <c r="B52" t="s">
        <v>373</v>
      </c>
      <c r="C52" t="s">
        <v>29</v>
      </c>
      <c r="D52" t="s">
        <v>134</v>
      </c>
      <c r="E52" s="19" t="s">
        <v>44</v>
      </c>
      <c r="G52" s="19"/>
      <c r="H52" s="19">
        <v>900102303</v>
      </c>
      <c r="I52" s="36">
        <v>44952</v>
      </c>
      <c r="J52" s="1">
        <v>44999</v>
      </c>
      <c r="K52" s="1"/>
      <c r="M52" s="1">
        <v>46459</v>
      </c>
      <c r="N52" s="2">
        <v>9741.9500000000007</v>
      </c>
      <c r="O52" t="s">
        <v>35</v>
      </c>
      <c r="Q52" t="s">
        <v>28</v>
      </c>
      <c r="S52" s="1"/>
      <c r="T52" s="1"/>
      <c r="V52" t="s">
        <v>277</v>
      </c>
    </row>
    <row r="53" spans="1:22" x14ac:dyDescent="0.3">
      <c r="A53" t="s">
        <v>579</v>
      </c>
      <c r="B53" t="s">
        <v>373</v>
      </c>
      <c r="C53" t="s">
        <v>29</v>
      </c>
      <c r="D53" t="s">
        <v>187</v>
      </c>
      <c r="E53" s="19" t="s">
        <v>7</v>
      </c>
      <c r="G53" s="19"/>
      <c r="H53" s="19">
        <v>1200012398</v>
      </c>
      <c r="I53" s="36">
        <v>45565</v>
      </c>
      <c r="J53" s="1">
        <v>45491</v>
      </c>
      <c r="K53" s="1">
        <v>46295</v>
      </c>
      <c r="M53" s="1">
        <v>47026</v>
      </c>
      <c r="N53" s="2">
        <v>2152.5</v>
      </c>
      <c r="O53" t="s">
        <v>27</v>
      </c>
      <c r="P53">
        <v>3</v>
      </c>
      <c r="Q53">
        <v>46203</v>
      </c>
      <c r="S53" s="1"/>
      <c r="T53" s="1"/>
      <c r="V53" t="s">
        <v>336</v>
      </c>
    </row>
    <row r="54" spans="1:22" x14ac:dyDescent="0.3">
      <c r="A54" t="s">
        <v>532</v>
      </c>
      <c r="B54" t="s">
        <v>370</v>
      </c>
      <c r="C54" t="s">
        <v>25</v>
      </c>
      <c r="D54" t="s">
        <v>180</v>
      </c>
      <c r="E54" s="19" t="s">
        <v>7</v>
      </c>
      <c r="G54" s="19"/>
      <c r="H54" s="19">
        <v>1200012002</v>
      </c>
      <c r="I54" s="36">
        <v>45292</v>
      </c>
      <c r="J54" s="1"/>
      <c r="K54" s="1"/>
      <c r="M54" s="1">
        <v>45658</v>
      </c>
      <c r="N54" s="2">
        <v>1416</v>
      </c>
      <c r="O54" t="s">
        <v>35</v>
      </c>
      <c r="Q54">
        <v>45658</v>
      </c>
      <c r="S54" s="1"/>
      <c r="T54" s="1"/>
      <c r="V54" t="s">
        <v>324</v>
      </c>
    </row>
    <row r="55" spans="1:22" x14ac:dyDescent="0.3">
      <c r="A55" t="s">
        <v>532</v>
      </c>
      <c r="B55" t="s">
        <v>370</v>
      </c>
      <c r="C55" t="s">
        <v>25</v>
      </c>
      <c r="D55" t="s">
        <v>180</v>
      </c>
      <c r="E55" s="19" t="s">
        <v>7</v>
      </c>
      <c r="G55" s="19"/>
      <c r="H55" s="19">
        <v>1200012700</v>
      </c>
      <c r="I55" s="36">
        <v>45658</v>
      </c>
      <c r="J55" s="1"/>
      <c r="K55" s="1"/>
      <c r="M55" s="1">
        <v>46022</v>
      </c>
      <c r="N55" s="2">
        <v>1416</v>
      </c>
      <c r="O55" t="s">
        <v>35</v>
      </c>
      <c r="Q55">
        <v>46022</v>
      </c>
      <c r="S55" s="1"/>
      <c r="T55" s="1"/>
      <c r="V55" t="s">
        <v>341</v>
      </c>
    </row>
    <row r="56" spans="1:22" x14ac:dyDescent="0.3">
      <c r="A56" t="s">
        <v>532</v>
      </c>
      <c r="B56" t="s">
        <v>370</v>
      </c>
      <c r="C56" t="s">
        <v>29</v>
      </c>
      <c r="D56" t="s">
        <v>180</v>
      </c>
      <c r="E56" s="19" t="s">
        <v>7</v>
      </c>
      <c r="G56" s="19"/>
      <c r="H56" s="19">
        <v>1200013345</v>
      </c>
      <c r="I56" s="36">
        <v>46023</v>
      </c>
      <c r="J56" s="1">
        <v>45919</v>
      </c>
      <c r="K56" s="1"/>
      <c r="M56" s="1">
        <v>46387</v>
      </c>
      <c r="N56" s="2">
        <v>1180</v>
      </c>
      <c r="O56" t="s">
        <v>35</v>
      </c>
      <c r="Q56" t="s">
        <v>28</v>
      </c>
      <c r="S56" s="1"/>
      <c r="T56" s="1"/>
      <c r="V56" t="s">
        <v>354</v>
      </c>
    </row>
    <row r="57" spans="1:22" x14ac:dyDescent="0.3">
      <c r="A57" t="s">
        <v>533</v>
      </c>
      <c r="B57" t="s">
        <v>370</v>
      </c>
      <c r="C57" t="s">
        <v>25</v>
      </c>
      <c r="D57" t="s">
        <v>398</v>
      </c>
      <c r="E57" s="19" t="s">
        <v>26</v>
      </c>
      <c r="F57" t="s">
        <v>399</v>
      </c>
      <c r="G57" s="19"/>
      <c r="H57" s="19">
        <v>700005154</v>
      </c>
      <c r="I57" s="36"/>
      <c r="J57" s="1">
        <v>45441</v>
      </c>
      <c r="K57" s="1"/>
      <c r="M57" s="1">
        <v>45962</v>
      </c>
      <c r="N57" s="2">
        <v>17884.87</v>
      </c>
      <c r="O57" t="s">
        <v>35</v>
      </c>
      <c r="Q57" t="s">
        <v>28</v>
      </c>
      <c r="R57" t="s">
        <v>26</v>
      </c>
      <c r="S57" s="1"/>
      <c r="T57" s="1"/>
      <c r="V57" t="s">
        <v>400</v>
      </c>
    </row>
    <row r="58" spans="1:22" x14ac:dyDescent="0.3">
      <c r="A58" t="s">
        <v>498</v>
      </c>
      <c r="B58" t="s">
        <v>370</v>
      </c>
      <c r="C58" t="s">
        <v>29</v>
      </c>
      <c r="D58" t="s">
        <v>195</v>
      </c>
      <c r="E58" s="19" t="s">
        <v>7</v>
      </c>
      <c r="G58" s="19"/>
      <c r="H58" s="19">
        <v>1200012930</v>
      </c>
      <c r="I58" s="36">
        <v>45658</v>
      </c>
      <c r="J58" s="1">
        <v>45749</v>
      </c>
      <c r="K58" s="1"/>
      <c r="M58" s="1">
        <v>46387</v>
      </c>
      <c r="N58" s="2">
        <v>52400</v>
      </c>
      <c r="O58" t="s">
        <v>35</v>
      </c>
      <c r="Q58" t="s">
        <v>28</v>
      </c>
      <c r="R58" t="s">
        <v>30</v>
      </c>
      <c r="S58" s="1"/>
      <c r="T58" s="1"/>
      <c r="V58" t="s">
        <v>349</v>
      </c>
    </row>
    <row r="59" spans="1:22" x14ac:dyDescent="0.3">
      <c r="A59" t="s">
        <v>498</v>
      </c>
      <c r="B59" t="s">
        <v>370</v>
      </c>
      <c r="C59" t="s">
        <v>25</v>
      </c>
      <c r="D59" t="s">
        <v>182</v>
      </c>
      <c r="E59" s="19" t="s">
        <v>7</v>
      </c>
      <c r="G59" s="19"/>
      <c r="H59" s="19">
        <v>1200012220</v>
      </c>
      <c r="I59" s="36">
        <v>45292</v>
      </c>
      <c r="J59" s="1"/>
      <c r="K59" s="1"/>
      <c r="M59" s="1">
        <v>45658</v>
      </c>
      <c r="N59" s="2">
        <v>31000</v>
      </c>
      <c r="O59" t="s">
        <v>33</v>
      </c>
      <c r="Q59">
        <v>45658</v>
      </c>
      <c r="S59" s="1"/>
      <c r="T59" s="1"/>
      <c r="V59" t="s">
        <v>328</v>
      </c>
    </row>
    <row r="60" spans="1:22" x14ac:dyDescent="0.3">
      <c r="A60" t="s">
        <v>498</v>
      </c>
      <c r="B60" t="s">
        <v>370</v>
      </c>
      <c r="C60" t="s">
        <v>25</v>
      </c>
      <c r="D60" t="s">
        <v>183</v>
      </c>
      <c r="E60" s="19" t="s">
        <v>7</v>
      </c>
      <c r="G60" s="19"/>
      <c r="H60" s="19">
        <v>1200012221</v>
      </c>
      <c r="I60" s="36">
        <v>45292</v>
      </c>
      <c r="J60" s="1"/>
      <c r="K60" s="1"/>
      <c r="M60" s="1">
        <v>46022</v>
      </c>
      <c r="N60" s="2">
        <v>0</v>
      </c>
      <c r="O60" t="s">
        <v>35</v>
      </c>
      <c r="Q60">
        <v>46022</v>
      </c>
      <c r="S60" s="1"/>
      <c r="T60" s="1"/>
      <c r="V60" t="s">
        <v>329</v>
      </c>
    </row>
    <row r="61" spans="1:22" x14ac:dyDescent="0.3">
      <c r="A61" t="s">
        <v>498</v>
      </c>
      <c r="B61" t="s">
        <v>370</v>
      </c>
      <c r="C61" t="s">
        <v>25</v>
      </c>
      <c r="D61" t="s">
        <v>165</v>
      </c>
      <c r="E61" s="19" t="s">
        <v>7</v>
      </c>
      <c r="G61" s="19"/>
      <c r="H61" s="19">
        <v>1200011083</v>
      </c>
      <c r="I61" s="36">
        <v>44927</v>
      </c>
      <c r="J61" s="1"/>
      <c r="K61" s="1"/>
      <c r="M61" s="1">
        <v>45292</v>
      </c>
      <c r="N61" s="2">
        <v>0</v>
      </c>
      <c r="O61" t="s">
        <v>842</v>
      </c>
      <c r="Q61">
        <v>45292</v>
      </c>
      <c r="S61" s="1"/>
      <c r="T61" s="1"/>
      <c r="V61" t="s">
        <v>305</v>
      </c>
    </row>
    <row r="62" spans="1:22" x14ac:dyDescent="0.3">
      <c r="A62" t="s">
        <v>534</v>
      </c>
      <c r="B62" t="s">
        <v>370</v>
      </c>
      <c r="C62" t="s">
        <v>25</v>
      </c>
      <c r="D62" t="s">
        <v>162</v>
      </c>
      <c r="E62" s="19" t="s">
        <v>7</v>
      </c>
      <c r="G62" s="19"/>
      <c r="H62" s="19">
        <v>1200010771</v>
      </c>
      <c r="I62" s="36">
        <v>44682</v>
      </c>
      <c r="J62" s="1"/>
      <c r="K62" s="1"/>
      <c r="M62" s="1">
        <v>45107</v>
      </c>
      <c r="N62" s="2">
        <v>3098.4</v>
      </c>
      <c r="O62" t="s">
        <v>31</v>
      </c>
      <c r="Q62">
        <v>45107</v>
      </c>
      <c r="S62" s="1"/>
      <c r="T62" s="1"/>
      <c r="V62" t="s">
        <v>301</v>
      </c>
    </row>
    <row r="63" spans="1:22" x14ac:dyDescent="0.3">
      <c r="A63" t="s">
        <v>534</v>
      </c>
      <c r="B63" t="s">
        <v>370</v>
      </c>
      <c r="C63" t="s">
        <v>25</v>
      </c>
      <c r="D63" t="s">
        <v>162</v>
      </c>
      <c r="E63" s="19" t="s">
        <v>7</v>
      </c>
      <c r="G63" s="19"/>
      <c r="H63" s="19">
        <v>1200011432</v>
      </c>
      <c r="I63" s="36">
        <v>45047</v>
      </c>
      <c r="J63" s="1"/>
      <c r="K63" s="1"/>
      <c r="M63" s="1">
        <v>45413</v>
      </c>
      <c r="N63" s="2">
        <v>2472</v>
      </c>
      <c r="O63" t="s">
        <v>31</v>
      </c>
      <c r="Q63">
        <v>45413</v>
      </c>
      <c r="S63" s="1"/>
      <c r="T63" s="1"/>
      <c r="V63" t="s">
        <v>313</v>
      </c>
    </row>
    <row r="64" spans="1:22" x14ac:dyDescent="0.3">
      <c r="A64" t="s">
        <v>534</v>
      </c>
      <c r="B64" t="s">
        <v>370</v>
      </c>
      <c r="C64" t="s">
        <v>29</v>
      </c>
      <c r="D64" t="s">
        <v>162</v>
      </c>
      <c r="E64" s="19" t="s">
        <v>7</v>
      </c>
      <c r="G64" s="19"/>
      <c r="H64" s="19">
        <v>1200011577</v>
      </c>
      <c r="I64" s="36">
        <v>45108</v>
      </c>
      <c r="J64" s="1">
        <v>45108</v>
      </c>
      <c r="K64" s="1">
        <v>46568</v>
      </c>
      <c r="M64" s="1">
        <v>46568</v>
      </c>
      <c r="N64" s="2">
        <v>17400</v>
      </c>
      <c r="O64" t="s">
        <v>31</v>
      </c>
      <c r="P64">
        <v>3</v>
      </c>
      <c r="Q64" t="s">
        <v>28</v>
      </c>
      <c r="R64" t="s">
        <v>40</v>
      </c>
      <c r="S64" s="1"/>
      <c r="T64" s="1"/>
      <c r="V64" t="s">
        <v>315</v>
      </c>
    </row>
    <row r="65" spans="1:22" x14ac:dyDescent="0.3">
      <c r="A65" t="s">
        <v>534</v>
      </c>
      <c r="B65" t="s">
        <v>370</v>
      </c>
      <c r="C65" t="s">
        <v>25</v>
      </c>
      <c r="D65" t="s">
        <v>162</v>
      </c>
      <c r="E65" s="19" t="s">
        <v>7</v>
      </c>
      <c r="G65" s="19"/>
      <c r="H65" s="19">
        <v>1200012210</v>
      </c>
      <c r="I65" s="36">
        <v>45413</v>
      </c>
      <c r="J65" s="1"/>
      <c r="K65" s="1"/>
      <c r="M65" s="1">
        <v>45777</v>
      </c>
      <c r="N65" s="2">
        <v>2622</v>
      </c>
      <c r="O65" t="s">
        <v>31</v>
      </c>
      <c r="Q65">
        <v>45777</v>
      </c>
      <c r="S65" s="1"/>
      <c r="T65" s="1"/>
      <c r="V65" t="s">
        <v>327</v>
      </c>
    </row>
    <row r="66" spans="1:22" x14ac:dyDescent="0.3">
      <c r="A66" t="s">
        <v>534</v>
      </c>
      <c r="B66" t="s">
        <v>370</v>
      </c>
      <c r="C66" t="s">
        <v>29</v>
      </c>
      <c r="D66" t="s">
        <v>162</v>
      </c>
      <c r="E66" s="19" t="s">
        <v>7</v>
      </c>
      <c r="G66" s="19"/>
      <c r="H66" s="19">
        <v>1200012797</v>
      </c>
      <c r="I66" s="36">
        <v>45778</v>
      </c>
      <c r="J66" s="1">
        <v>45797</v>
      </c>
      <c r="K66" s="1">
        <v>46507</v>
      </c>
      <c r="M66" s="1">
        <v>47238</v>
      </c>
      <c r="N66" s="2">
        <v>4370</v>
      </c>
      <c r="O66" t="s">
        <v>31</v>
      </c>
      <c r="P66">
        <v>3</v>
      </c>
      <c r="Q66">
        <v>46417</v>
      </c>
      <c r="R66" t="s">
        <v>46</v>
      </c>
      <c r="S66" s="1">
        <v>46388</v>
      </c>
      <c r="T66" s="1"/>
      <c r="V66" t="s">
        <v>343</v>
      </c>
    </row>
    <row r="67" spans="1:22" x14ac:dyDescent="0.3">
      <c r="A67" t="s">
        <v>535</v>
      </c>
      <c r="B67" t="s">
        <v>370</v>
      </c>
      <c r="C67" t="s">
        <v>29</v>
      </c>
      <c r="D67" t="s">
        <v>123</v>
      </c>
      <c r="E67" s="19" t="s">
        <v>6</v>
      </c>
      <c r="G67" s="19"/>
      <c r="H67" s="19">
        <v>800003160</v>
      </c>
      <c r="I67" s="36">
        <v>45784</v>
      </c>
      <c r="J67" s="1"/>
      <c r="K67" s="1"/>
      <c r="M67" s="1">
        <v>46676</v>
      </c>
      <c r="N67" s="2">
        <v>2947.5</v>
      </c>
      <c r="O67" t="s">
        <v>38</v>
      </c>
      <c r="Q67" t="s">
        <v>28</v>
      </c>
      <c r="S67" s="1"/>
      <c r="T67" s="1"/>
      <c r="V67" t="s">
        <v>247</v>
      </c>
    </row>
    <row r="68" spans="1:22" x14ac:dyDescent="0.3">
      <c r="A68" t="s">
        <v>537</v>
      </c>
      <c r="B68" t="s">
        <v>370</v>
      </c>
      <c r="C68" t="s">
        <v>29</v>
      </c>
      <c r="D68" t="s">
        <v>143</v>
      </c>
      <c r="E68" s="19" t="s">
        <v>44</v>
      </c>
      <c r="G68" s="19"/>
      <c r="H68" s="19">
        <v>900113065</v>
      </c>
      <c r="I68" s="36">
        <v>45658</v>
      </c>
      <c r="J68" s="1">
        <v>45639</v>
      </c>
      <c r="K68" s="1"/>
      <c r="M68" s="1">
        <v>47118</v>
      </c>
      <c r="N68" s="2">
        <v>32400</v>
      </c>
      <c r="O68" t="s">
        <v>27</v>
      </c>
      <c r="Q68" t="s">
        <v>28</v>
      </c>
      <c r="R68" t="s">
        <v>43</v>
      </c>
      <c r="S68" s="1">
        <v>46569</v>
      </c>
      <c r="T68" s="1"/>
      <c r="V68" t="s">
        <v>281</v>
      </c>
    </row>
    <row r="69" spans="1:22" x14ac:dyDescent="0.3">
      <c r="A69" t="s">
        <v>864</v>
      </c>
      <c r="B69" t="s">
        <v>370</v>
      </c>
      <c r="C69" t="s">
        <v>25</v>
      </c>
      <c r="D69" t="s">
        <v>117</v>
      </c>
      <c r="E69" s="19" t="s">
        <v>6</v>
      </c>
      <c r="G69" s="19"/>
      <c r="H69" s="19">
        <v>800002450</v>
      </c>
      <c r="I69" s="36">
        <v>44609</v>
      </c>
      <c r="J69" s="1"/>
      <c r="K69" s="1">
        <v>46081</v>
      </c>
      <c r="L69">
        <v>12</v>
      </c>
      <c r="M69" s="1">
        <v>46081</v>
      </c>
      <c r="N69" s="2">
        <v>2369.6799999999998</v>
      </c>
      <c r="O69" t="s">
        <v>34</v>
      </c>
      <c r="Q69">
        <v>46081</v>
      </c>
      <c r="S69" s="1"/>
      <c r="T69" s="1"/>
      <c r="V69" t="s">
        <v>238</v>
      </c>
    </row>
    <row r="70" spans="1:22" x14ac:dyDescent="0.3">
      <c r="A70" t="s">
        <v>538</v>
      </c>
      <c r="B70" t="s">
        <v>370</v>
      </c>
      <c r="C70" t="s">
        <v>29</v>
      </c>
      <c r="D70" t="s">
        <v>120</v>
      </c>
      <c r="E70" s="19" t="s">
        <v>6</v>
      </c>
      <c r="F70" t="s">
        <v>39</v>
      </c>
      <c r="G70" s="19"/>
      <c r="H70" s="19">
        <v>800002673</v>
      </c>
      <c r="I70" s="36">
        <v>45013</v>
      </c>
      <c r="J70" s="1">
        <v>45013</v>
      </c>
      <c r="K70" s="1"/>
      <c r="L70">
        <v>12</v>
      </c>
      <c r="M70" s="1">
        <v>46473</v>
      </c>
      <c r="N70" s="2">
        <v>80000</v>
      </c>
      <c r="O70" t="s">
        <v>27</v>
      </c>
      <c r="P70">
        <v>1</v>
      </c>
      <c r="Q70">
        <v>46445</v>
      </c>
      <c r="R70" t="s">
        <v>40</v>
      </c>
      <c r="S70" s="1"/>
      <c r="T70" s="1"/>
      <c r="V70" t="s">
        <v>242</v>
      </c>
    </row>
    <row r="71" spans="1:22" x14ac:dyDescent="0.3">
      <c r="A71" t="s">
        <v>539</v>
      </c>
      <c r="B71" t="s">
        <v>370</v>
      </c>
      <c r="C71" t="s">
        <v>29</v>
      </c>
      <c r="D71" t="s">
        <v>166</v>
      </c>
      <c r="E71" s="19" t="s">
        <v>7</v>
      </c>
      <c r="G71" s="19"/>
      <c r="H71" s="19">
        <v>1200011090</v>
      </c>
      <c r="I71" s="36">
        <v>44903</v>
      </c>
      <c r="J71" s="1">
        <v>44903</v>
      </c>
      <c r="K71" s="1"/>
      <c r="M71" s="1">
        <v>49285</v>
      </c>
      <c r="N71" s="2">
        <v>43589.29</v>
      </c>
      <c r="O71" t="s">
        <v>27</v>
      </c>
      <c r="Q71">
        <v>49285</v>
      </c>
      <c r="S71" s="1"/>
      <c r="T71" s="1"/>
      <c r="V71" t="s">
        <v>306</v>
      </c>
    </row>
    <row r="72" spans="1:22" x14ac:dyDescent="0.3">
      <c r="A72" t="s">
        <v>541</v>
      </c>
      <c r="B72" t="s">
        <v>370</v>
      </c>
      <c r="C72" t="s">
        <v>29</v>
      </c>
      <c r="D72" t="s">
        <v>128</v>
      </c>
      <c r="E72" s="19" t="s">
        <v>6</v>
      </c>
      <c r="F72" t="s">
        <v>42</v>
      </c>
      <c r="G72" s="19"/>
      <c r="H72" s="19">
        <v>800003242</v>
      </c>
      <c r="I72" s="36">
        <v>45913</v>
      </c>
      <c r="J72" s="1">
        <v>45913</v>
      </c>
      <c r="K72" s="1"/>
      <c r="L72">
        <v>12</v>
      </c>
      <c r="M72" s="1">
        <v>46277</v>
      </c>
      <c r="N72" s="2">
        <v>24894</v>
      </c>
      <c r="O72" t="s">
        <v>33</v>
      </c>
      <c r="Q72" t="s">
        <v>28</v>
      </c>
      <c r="R72" t="s">
        <v>43</v>
      </c>
      <c r="S72" s="1"/>
      <c r="T72" s="1"/>
      <c r="V72" t="s">
        <v>255</v>
      </c>
    </row>
    <row r="73" spans="1:22" x14ac:dyDescent="0.3">
      <c r="A73" t="s">
        <v>541</v>
      </c>
      <c r="B73" t="s">
        <v>370</v>
      </c>
      <c r="C73" t="s">
        <v>29</v>
      </c>
      <c r="D73" t="s">
        <v>128</v>
      </c>
      <c r="E73" s="19" t="s">
        <v>6</v>
      </c>
      <c r="F73" t="s">
        <v>42</v>
      </c>
      <c r="G73" s="19"/>
      <c r="H73" s="19">
        <v>800003246</v>
      </c>
      <c r="I73" s="36">
        <v>45913</v>
      </c>
      <c r="J73" s="1">
        <v>45913</v>
      </c>
      <c r="K73" s="1"/>
      <c r="L73">
        <v>12</v>
      </c>
      <c r="M73" s="1">
        <v>46630</v>
      </c>
      <c r="N73" s="2">
        <v>7168</v>
      </c>
      <c r="O73" t="s">
        <v>33</v>
      </c>
      <c r="Q73" t="s">
        <v>28</v>
      </c>
      <c r="R73" t="s">
        <v>43</v>
      </c>
      <c r="S73" s="1">
        <v>46569</v>
      </c>
      <c r="T73" s="1"/>
      <c r="V73" t="s">
        <v>259</v>
      </c>
    </row>
    <row r="74" spans="1:22" x14ac:dyDescent="0.3">
      <c r="A74" t="s">
        <v>544</v>
      </c>
      <c r="B74" t="s">
        <v>370</v>
      </c>
      <c r="C74" t="s">
        <v>29</v>
      </c>
      <c r="D74" t="s">
        <v>144</v>
      </c>
      <c r="E74" s="19" t="s">
        <v>44</v>
      </c>
      <c r="F74" t="s">
        <v>819</v>
      </c>
      <c r="G74" s="19" t="s">
        <v>820</v>
      </c>
      <c r="H74" s="19">
        <v>900116225</v>
      </c>
      <c r="I74" s="36">
        <v>45862</v>
      </c>
      <c r="J74" s="1">
        <v>45862</v>
      </c>
      <c r="K74" s="1"/>
      <c r="M74" s="1">
        <v>47118</v>
      </c>
      <c r="N74" s="2">
        <v>520</v>
      </c>
      <c r="O74" t="s">
        <v>35</v>
      </c>
      <c r="Q74" t="s">
        <v>28</v>
      </c>
      <c r="R74" t="s">
        <v>40</v>
      </c>
      <c r="S74" s="1">
        <v>46592</v>
      </c>
      <c r="T74" s="1"/>
      <c r="V74" t="s">
        <v>282</v>
      </c>
    </row>
    <row r="75" spans="1:22" x14ac:dyDescent="0.3">
      <c r="A75" t="s">
        <v>545</v>
      </c>
      <c r="B75" t="s">
        <v>370</v>
      </c>
      <c r="C75" t="s">
        <v>29</v>
      </c>
      <c r="D75" t="s">
        <v>150</v>
      </c>
      <c r="E75" s="19" t="s">
        <v>7</v>
      </c>
      <c r="G75" s="19"/>
      <c r="H75" s="19">
        <v>1200008648</v>
      </c>
      <c r="I75" s="36">
        <v>42644</v>
      </c>
      <c r="J75" s="1"/>
      <c r="K75" s="1"/>
      <c r="M75" s="1">
        <v>46752</v>
      </c>
      <c r="N75" s="2">
        <v>899.99800000000005</v>
      </c>
      <c r="O75" t="s">
        <v>35</v>
      </c>
      <c r="P75">
        <v>3</v>
      </c>
      <c r="Q75">
        <v>46660</v>
      </c>
      <c r="S75" s="1"/>
      <c r="T75" s="1"/>
      <c r="V75" t="s">
        <v>289</v>
      </c>
    </row>
    <row r="76" spans="1:22" x14ac:dyDescent="0.3">
      <c r="A76" t="s">
        <v>503</v>
      </c>
      <c r="B76" t="s">
        <v>370</v>
      </c>
      <c r="C76" t="s">
        <v>25</v>
      </c>
      <c r="D76" t="s">
        <v>103</v>
      </c>
      <c r="E76" s="19" t="s">
        <v>26</v>
      </c>
      <c r="G76" s="19"/>
      <c r="H76" s="19">
        <v>300015792</v>
      </c>
      <c r="I76" s="36"/>
      <c r="J76" s="1">
        <v>45754</v>
      </c>
      <c r="K76" s="1"/>
      <c r="L76">
        <v>12</v>
      </c>
      <c r="M76" s="1">
        <v>46119</v>
      </c>
      <c r="N76" s="2">
        <v>110000</v>
      </c>
      <c r="O76" t="s">
        <v>31</v>
      </c>
      <c r="Q76" t="s">
        <v>28</v>
      </c>
      <c r="R76" t="s">
        <v>26</v>
      </c>
      <c r="S76" s="1"/>
      <c r="T76" s="1"/>
      <c r="V76" t="s">
        <v>405</v>
      </c>
    </row>
    <row r="77" spans="1:22" x14ac:dyDescent="0.3">
      <c r="A77" t="s">
        <v>546</v>
      </c>
      <c r="B77" t="s">
        <v>370</v>
      </c>
      <c r="C77" t="s">
        <v>25</v>
      </c>
      <c r="D77" t="s">
        <v>152</v>
      </c>
      <c r="E77" s="19" t="s">
        <v>7</v>
      </c>
      <c r="G77" s="19"/>
      <c r="H77" s="19">
        <v>1200008984</v>
      </c>
      <c r="I77" s="36">
        <v>42370</v>
      </c>
      <c r="J77" s="1"/>
      <c r="K77" s="1"/>
      <c r="M77" s="1">
        <v>46022</v>
      </c>
      <c r="N77" s="2">
        <v>0</v>
      </c>
      <c r="O77" t="s">
        <v>33</v>
      </c>
      <c r="Q77">
        <v>46022</v>
      </c>
      <c r="S77" s="1"/>
      <c r="T77" s="1"/>
      <c r="V77" t="s">
        <v>291</v>
      </c>
    </row>
    <row r="78" spans="1:22" x14ac:dyDescent="0.3">
      <c r="A78" t="s">
        <v>547</v>
      </c>
      <c r="B78" t="s">
        <v>370</v>
      </c>
      <c r="C78" t="s">
        <v>29</v>
      </c>
      <c r="D78" t="s">
        <v>185</v>
      </c>
      <c r="E78" s="19" t="s">
        <v>7</v>
      </c>
      <c r="G78" s="19"/>
      <c r="H78" s="19">
        <v>1200012308</v>
      </c>
      <c r="I78" s="36">
        <v>45489</v>
      </c>
      <c r="J78" s="1">
        <v>45464</v>
      </c>
      <c r="K78" s="1">
        <v>46583</v>
      </c>
      <c r="M78" s="1">
        <v>46949</v>
      </c>
      <c r="N78" s="2">
        <v>1281.24</v>
      </c>
      <c r="O78" t="s">
        <v>34</v>
      </c>
      <c r="P78">
        <v>3</v>
      </c>
      <c r="Q78">
        <v>46492</v>
      </c>
      <c r="S78" s="1"/>
      <c r="T78" s="1"/>
      <c r="V78" t="s">
        <v>332</v>
      </c>
    </row>
    <row r="79" spans="1:22" x14ac:dyDescent="0.3">
      <c r="A79" t="s">
        <v>548</v>
      </c>
      <c r="B79" t="s">
        <v>370</v>
      </c>
      <c r="C79" t="s">
        <v>29</v>
      </c>
      <c r="D79" t="s">
        <v>173</v>
      </c>
      <c r="E79" s="19" t="s">
        <v>7</v>
      </c>
      <c r="G79" s="19"/>
      <c r="H79" s="19">
        <v>1200011589</v>
      </c>
      <c r="I79" s="36">
        <v>45170</v>
      </c>
      <c r="J79" s="1">
        <v>45139</v>
      </c>
      <c r="K79" s="1">
        <v>46265</v>
      </c>
      <c r="M79" s="1">
        <v>46630</v>
      </c>
      <c r="N79" s="2">
        <v>2468</v>
      </c>
      <c r="O79" t="s">
        <v>33</v>
      </c>
      <c r="P79">
        <v>3</v>
      </c>
      <c r="Q79">
        <v>46173</v>
      </c>
      <c r="R79" t="s">
        <v>40</v>
      </c>
      <c r="S79" s="1">
        <v>46600</v>
      </c>
      <c r="T79" s="1"/>
      <c r="V79" t="s">
        <v>316</v>
      </c>
    </row>
    <row r="80" spans="1:22" x14ac:dyDescent="0.3">
      <c r="A80" t="s">
        <v>548</v>
      </c>
      <c r="B80" t="s">
        <v>370</v>
      </c>
      <c r="C80" t="s">
        <v>29</v>
      </c>
      <c r="D80" t="s">
        <v>173</v>
      </c>
      <c r="E80" s="19" t="s">
        <v>7</v>
      </c>
      <c r="G80" s="19"/>
      <c r="H80" s="19">
        <v>1200011590</v>
      </c>
      <c r="I80" s="36">
        <v>45170</v>
      </c>
      <c r="J80" s="1">
        <v>45139</v>
      </c>
      <c r="K80" s="1">
        <v>46265</v>
      </c>
      <c r="M80" s="1">
        <v>46630</v>
      </c>
      <c r="N80" s="2">
        <v>2468</v>
      </c>
      <c r="O80" t="s">
        <v>35</v>
      </c>
      <c r="P80">
        <v>3</v>
      </c>
      <c r="Q80">
        <v>46173</v>
      </c>
      <c r="R80" t="s">
        <v>40</v>
      </c>
      <c r="S80" s="1">
        <v>46600</v>
      </c>
      <c r="T80" s="1"/>
      <c r="V80" t="s">
        <v>317</v>
      </c>
    </row>
    <row r="81" spans="1:22" x14ac:dyDescent="0.3">
      <c r="A81" t="s">
        <v>507</v>
      </c>
      <c r="B81" t="s">
        <v>370</v>
      </c>
      <c r="C81" t="s">
        <v>25</v>
      </c>
      <c r="D81" t="s">
        <v>98</v>
      </c>
      <c r="E81" s="19" t="s">
        <v>26</v>
      </c>
      <c r="F81" t="s">
        <v>58</v>
      </c>
      <c r="G81" s="19"/>
      <c r="H81" s="19">
        <v>300013352</v>
      </c>
      <c r="I81" s="36">
        <v>44539</v>
      </c>
      <c r="J81" s="1">
        <v>44481</v>
      </c>
      <c r="K81" s="1"/>
      <c r="L81">
        <v>3</v>
      </c>
      <c r="M81" s="1">
        <v>44696</v>
      </c>
      <c r="N81" s="2">
        <v>66090</v>
      </c>
      <c r="O81" t="s">
        <v>27</v>
      </c>
      <c r="Q81" t="s">
        <v>28</v>
      </c>
      <c r="R81" t="s">
        <v>26</v>
      </c>
      <c r="S81" s="1"/>
      <c r="T81" s="1"/>
      <c r="V81" t="s">
        <v>217</v>
      </c>
    </row>
    <row r="82" spans="1:22" x14ac:dyDescent="0.3">
      <c r="A82" t="s">
        <v>550</v>
      </c>
      <c r="B82" t="s">
        <v>370</v>
      </c>
      <c r="C82" t="s">
        <v>29</v>
      </c>
      <c r="D82" t="s">
        <v>118</v>
      </c>
      <c r="E82" s="19" t="s">
        <v>6</v>
      </c>
      <c r="F82" t="s">
        <v>39</v>
      </c>
      <c r="G82" s="19"/>
      <c r="H82" s="19">
        <v>800002670</v>
      </c>
      <c r="I82" s="36">
        <v>45014</v>
      </c>
      <c r="J82" s="1">
        <v>45013</v>
      </c>
      <c r="K82" s="1"/>
      <c r="L82">
        <v>12</v>
      </c>
      <c r="M82" s="1">
        <v>46473</v>
      </c>
      <c r="N82" s="2">
        <v>500000</v>
      </c>
      <c r="O82" t="s">
        <v>35</v>
      </c>
      <c r="P82">
        <v>1</v>
      </c>
      <c r="Q82">
        <v>46445</v>
      </c>
      <c r="R82" t="s">
        <v>40</v>
      </c>
      <c r="S82" s="1"/>
      <c r="T82" s="1"/>
      <c r="V82" t="s">
        <v>239</v>
      </c>
    </row>
    <row r="83" spans="1:22" x14ac:dyDescent="0.3">
      <c r="A83" t="s">
        <v>550</v>
      </c>
      <c r="B83" t="s">
        <v>370</v>
      </c>
      <c r="C83" t="s">
        <v>29</v>
      </c>
      <c r="D83" t="s">
        <v>118</v>
      </c>
      <c r="E83" s="19" t="s">
        <v>6</v>
      </c>
      <c r="F83" t="s">
        <v>39</v>
      </c>
      <c r="G83" s="19"/>
      <c r="H83" s="19">
        <v>800002672</v>
      </c>
      <c r="I83" s="36">
        <v>45013</v>
      </c>
      <c r="J83" s="1">
        <v>45013</v>
      </c>
      <c r="K83" s="1"/>
      <c r="L83">
        <v>12</v>
      </c>
      <c r="M83" s="1">
        <v>46473</v>
      </c>
      <c r="N83" s="2">
        <v>210000</v>
      </c>
      <c r="O83" t="s">
        <v>35</v>
      </c>
      <c r="P83">
        <v>1</v>
      </c>
      <c r="Q83">
        <v>46445</v>
      </c>
      <c r="R83" t="s">
        <v>40</v>
      </c>
      <c r="S83" s="1"/>
      <c r="T83" s="1"/>
      <c r="V83" t="s">
        <v>241</v>
      </c>
    </row>
    <row r="84" spans="1:22" x14ac:dyDescent="0.3">
      <c r="A84" t="s">
        <v>551</v>
      </c>
      <c r="B84" t="s">
        <v>370</v>
      </c>
      <c r="C84" t="s">
        <v>25</v>
      </c>
      <c r="D84" t="s">
        <v>401</v>
      </c>
      <c r="E84" s="19" t="s">
        <v>26</v>
      </c>
      <c r="F84" t="s">
        <v>399</v>
      </c>
      <c r="G84" s="19"/>
      <c r="H84" s="19">
        <v>700005153</v>
      </c>
      <c r="I84" s="36"/>
      <c r="J84" s="1">
        <v>45441</v>
      </c>
      <c r="K84" s="1"/>
      <c r="M84" s="1">
        <v>45502</v>
      </c>
      <c r="N84" s="2">
        <v>18758.38</v>
      </c>
      <c r="O84" t="s">
        <v>33</v>
      </c>
      <c r="Q84" t="s">
        <v>28</v>
      </c>
      <c r="R84" t="s">
        <v>26</v>
      </c>
      <c r="S84" s="1"/>
      <c r="T84" s="1"/>
      <c r="V84" t="s">
        <v>402</v>
      </c>
    </row>
    <row r="85" spans="1:22" x14ac:dyDescent="0.3">
      <c r="A85" t="s">
        <v>552</v>
      </c>
      <c r="B85" t="s">
        <v>370</v>
      </c>
      <c r="C85" t="s">
        <v>25</v>
      </c>
      <c r="D85" t="s">
        <v>136</v>
      </c>
      <c r="E85" s="19" t="s">
        <v>44</v>
      </c>
      <c r="G85" s="19"/>
      <c r="H85" s="19">
        <v>900100880</v>
      </c>
      <c r="I85" s="36">
        <v>45292</v>
      </c>
      <c r="J85" s="1">
        <v>45125</v>
      </c>
      <c r="K85" s="1"/>
      <c r="M85" s="1">
        <v>46022</v>
      </c>
      <c r="N85" s="2">
        <v>100405.96</v>
      </c>
      <c r="O85" t="s">
        <v>33</v>
      </c>
      <c r="Q85">
        <v>46022</v>
      </c>
      <c r="S85" s="1"/>
      <c r="T85" s="1"/>
      <c r="V85" t="s">
        <v>272</v>
      </c>
    </row>
    <row r="86" spans="1:22" x14ac:dyDescent="0.3">
      <c r="A86" t="s">
        <v>858</v>
      </c>
      <c r="B86" t="s">
        <v>370</v>
      </c>
      <c r="C86" t="s">
        <v>29</v>
      </c>
      <c r="D86" t="s">
        <v>859</v>
      </c>
      <c r="E86" s="19" t="s">
        <v>60</v>
      </c>
      <c r="F86" t="s">
        <v>860</v>
      </c>
      <c r="G86" s="19"/>
      <c r="H86" s="19">
        <v>500007451</v>
      </c>
      <c r="I86" s="36">
        <v>45510</v>
      </c>
      <c r="J86" s="1">
        <v>45495</v>
      </c>
      <c r="K86" s="1"/>
      <c r="L86">
        <v>48</v>
      </c>
      <c r="M86" s="1">
        <v>46971</v>
      </c>
      <c r="N86" s="2">
        <v>360000</v>
      </c>
      <c r="O86" t="s">
        <v>35</v>
      </c>
      <c r="Q86">
        <v>46971</v>
      </c>
      <c r="R86" t="s">
        <v>861</v>
      </c>
      <c r="S86" s="1">
        <v>46409</v>
      </c>
      <c r="T86" s="1"/>
      <c r="U86">
        <v>6</v>
      </c>
      <c r="V86" t="s">
        <v>862</v>
      </c>
    </row>
    <row r="87" spans="1:22" x14ac:dyDescent="0.3">
      <c r="A87" t="s">
        <v>553</v>
      </c>
      <c r="B87" t="s">
        <v>370</v>
      </c>
      <c r="C87" t="s">
        <v>25</v>
      </c>
      <c r="D87" t="s">
        <v>403</v>
      </c>
      <c r="E87" s="19" t="s">
        <v>26</v>
      </c>
      <c r="F87" t="s">
        <v>399</v>
      </c>
      <c r="G87" s="19"/>
      <c r="H87" s="19">
        <v>700005152</v>
      </c>
      <c r="I87" s="36">
        <v>45441</v>
      </c>
      <c r="J87" s="1">
        <v>45320</v>
      </c>
      <c r="K87" s="1"/>
      <c r="M87" s="1">
        <v>45658</v>
      </c>
      <c r="N87" s="2">
        <v>171355.8</v>
      </c>
      <c r="O87" t="s">
        <v>35</v>
      </c>
      <c r="Q87" t="s">
        <v>28</v>
      </c>
      <c r="R87" t="s">
        <v>26</v>
      </c>
      <c r="S87" s="1"/>
      <c r="T87" s="1"/>
      <c r="V87" t="s">
        <v>404</v>
      </c>
    </row>
    <row r="88" spans="1:22" x14ac:dyDescent="0.3">
      <c r="A88" t="s">
        <v>554</v>
      </c>
      <c r="B88" t="s">
        <v>370</v>
      </c>
      <c r="C88" t="s">
        <v>25</v>
      </c>
      <c r="D88" t="s">
        <v>140</v>
      </c>
      <c r="E88" s="19" t="s">
        <v>44</v>
      </c>
      <c r="G88" s="19"/>
      <c r="H88" s="19">
        <v>900101189</v>
      </c>
      <c r="I88" s="36">
        <v>45292</v>
      </c>
      <c r="J88" s="1">
        <v>45124</v>
      </c>
      <c r="K88" s="1"/>
      <c r="M88" s="1">
        <v>46022</v>
      </c>
      <c r="N88" s="2">
        <v>85391.039999999994</v>
      </c>
      <c r="O88" t="s">
        <v>38</v>
      </c>
      <c r="Q88">
        <v>46022</v>
      </c>
      <c r="S88" s="1"/>
      <c r="T88" s="1"/>
      <c r="V88" t="s">
        <v>276</v>
      </c>
    </row>
    <row r="89" spans="1:22" x14ac:dyDescent="0.3">
      <c r="A89" t="s">
        <v>554</v>
      </c>
      <c r="B89" t="s">
        <v>370</v>
      </c>
      <c r="C89" t="s">
        <v>25</v>
      </c>
      <c r="D89" t="s">
        <v>139</v>
      </c>
      <c r="E89" s="19" t="s">
        <v>44</v>
      </c>
      <c r="G89" s="19"/>
      <c r="H89" s="19">
        <v>900100902</v>
      </c>
      <c r="I89" s="36">
        <v>45292</v>
      </c>
      <c r="J89" s="1">
        <v>45134</v>
      </c>
      <c r="K89" s="1"/>
      <c r="M89" s="1">
        <v>46022</v>
      </c>
      <c r="N89" s="2">
        <v>134792</v>
      </c>
      <c r="O89" t="s">
        <v>863</v>
      </c>
      <c r="Q89">
        <v>46022</v>
      </c>
      <c r="S89" s="1"/>
      <c r="T89" s="1"/>
      <c r="V89" t="s">
        <v>275</v>
      </c>
    </row>
    <row r="90" spans="1:22" x14ac:dyDescent="0.3">
      <c r="A90" t="s">
        <v>556</v>
      </c>
      <c r="B90" t="s">
        <v>370</v>
      </c>
      <c r="C90" t="s">
        <v>29</v>
      </c>
      <c r="D90" t="s">
        <v>168</v>
      </c>
      <c r="E90" s="19" t="s">
        <v>7</v>
      </c>
      <c r="G90" s="19"/>
      <c r="H90" s="19">
        <v>1200011274</v>
      </c>
      <c r="I90" s="36">
        <v>45030</v>
      </c>
      <c r="J90" s="1">
        <v>44999</v>
      </c>
      <c r="K90" s="1">
        <v>46491</v>
      </c>
      <c r="M90" s="1">
        <v>46825</v>
      </c>
      <c r="N90" s="2">
        <v>5081.2</v>
      </c>
      <c r="O90" t="s">
        <v>38</v>
      </c>
      <c r="P90">
        <v>3</v>
      </c>
      <c r="Q90">
        <v>46401</v>
      </c>
      <c r="S90" s="1"/>
      <c r="T90" s="1"/>
      <c r="V90" t="s">
        <v>309</v>
      </c>
    </row>
    <row r="91" spans="1:22" x14ac:dyDescent="0.3">
      <c r="A91" t="s">
        <v>557</v>
      </c>
      <c r="B91" t="s">
        <v>370</v>
      </c>
      <c r="C91" t="s">
        <v>29</v>
      </c>
      <c r="D91" t="s">
        <v>168</v>
      </c>
      <c r="E91" s="19" t="s">
        <v>7</v>
      </c>
      <c r="G91" s="19"/>
      <c r="H91" s="19">
        <v>1200012701</v>
      </c>
      <c r="I91" s="36">
        <v>45580</v>
      </c>
      <c r="J91" s="1">
        <v>45580</v>
      </c>
      <c r="K91" s="1">
        <v>46501</v>
      </c>
      <c r="M91" s="1">
        <v>47232</v>
      </c>
      <c r="N91" s="2">
        <v>5191.2</v>
      </c>
      <c r="O91" t="s">
        <v>38</v>
      </c>
      <c r="P91">
        <v>3</v>
      </c>
      <c r="Q91">
        <v>46411</v>
      </c>
      <c r="S91" s="1"/>
      <c r="T91" s="1"/>
      <c r="V91" t="s">
        <v>342</v>
      </c>
    </row>
    <row r="92" spans="1:22" x14ac:dyDescent="0.3">
      <c r="A92" t="s">
        <v>558</v>
      </c>
      <c r="B92" t="s">
        <v>370</v>
      </c>
      <c r="C92" t="s">
        <v>29</v>
      </c>
      <c r="D92" t="s">
        <v>127</v>
      </c>
      <c r="E92" s="19" t="s">
        <v>6</v>
      </c>
      <c r="F92" t="s">
        <v>42</v>
      </c>
      <c r="G92" s="19"/>
      <c r="H92" s="19">
        <v>800003241</v>
      </c>
      <c r="I92" s="36">
        <v>45913</v>
      </c>
      <c r="J92" s="1">
        <v>45913</v>
      </c>
      <c r="K92" s="1"/>
      <c r="L92">
        <v>12</v>
      </c>
      <c r="M92" s="1">
        <v>46277</v>
      </c>
      <c r="N92" s="2">
        <v>6148</v>
      </c>
      <c r="O92" t="s">
        <v>33</v>
      </c>
      <c r="Q92" t="s">
        <v>28</v>
      </c>
      <c r="R92" t="s">
        <v>43</v>
      </c>
      <c r="S92" s="1"/>
      <c r="T92" s="1"/>
      <c r="V92" t="s">
        <v>254</v>
      </c>
    </row>
    <row r="93" spans="1:22" x14ac:dyDescent="0.3">
      <c r="A93" t="s">
        <v>559</v>
      </c>
      <c r="B93" t="s">
        <v>370</v>
      </c>
      <c r="C93" t="s">
        <v>29</v>
      </c>
      <c r="D93" t="s">
        <v>119</v>
      </c>
      <c r="E93" s="19" t="s">
        <v>6</v>
      </c>
      <c r="F93" t="s">
        <v>39</v>
      </c>
      <c r="G93" s="19"/>
      <c r="H93" s="19">
        <v>800002671</v>
      </c>
      <c r="I93" s="36">
        <v>45014</v>
      </c>
      <c r="J93" s="1">
        <v>45013</v>
      </c>
      <c r="K93" s="1"/>
      <c r="L93">
        <v>48</v>
      </c>
      <c r="M93" s="1">
        <v>46473</v>
      </c>
      <c r="N93" s="2">
        <v>100000</v>
      </c>
      <c r="O93" t="s">
        <v>33</v>
      </c>
      <c r="P93">
        <v>1</v>
      </c>
      <c r="Q93">
        <v>46445</v>
      </c>
      <c r="R93" t="s">
        <v>40</v>
      </c>
      <c r="S93" s="1"/>
      <c r="T93" s="1"/>
      <c r="V93" t="s">
        <v>240</v>
      </c>
    </row>
    <row r="94" spans="1:22" x14ac:dyDescent="0.3">
      <c r="A94" t="s">
        <v>560</v>
      </c>
      <c r="B94" t="s">
        <v>370</v>
      </c>
      <c r="C94" t="s">
        <v>29</v>
      </c>
      <c r="D94" t="s">
        <v>129</v>
      </c>
      <c r="E94" s="19" t="s">
        <v>6</v>
      </c>
      <c r="F94" t="s">
        <v>42</v>
      </c>
      <c r="G94" s="19"/>
      <c r="H94" s="19">
        <v>800003245</v>
      </c>
      <c r="I94" s="36">
        <v>45913</v>
      </c>
      <c r="J94" s="1">
        <v>45913</v>
      </c>
      <c r="K94" s="1"/>
      <c r="L94">
        <v>26</v>
      </c>
      <c r="M94" s="1">
        <v>46630</v>
      </c>
      <c r="N94" s="2">
        <v>13976</v>
      </c>
      <c r="O94" t="s">
        <v>38</v>
      </c>
      <c r="Q94" t="s">
        <v>28</v>
      </c>
      <c r="R94" t="s">
        <v>43</v>
      </c>
      <c r="S94" s="1">
        <v>46569</v>
      </c>
      <c r="T94" s="1"/>
      <c r="V94" t="s">
        <v>258</v>
      </c>
    </row>
    <row r="95" spans="1:22" x14ac:dyDescent="0.3">
      <c r="A95" t="s">
        <v>561</v>
      </c>
      <c r="B95" t="s">
        <v>370</v>
      </c>
      <c r="C95" t="s">
        <v>25</v>
      </c>
      <c r="D95" t="s">
        <v>170</v>
      </c>
      <c r="E95" s="19" t="s">
        <v>7</v>
      </c>
      <c r="G95" s="19"/>
      <c r="H95" s="19">
        <v>1200011394</v>
      </c>
      <c r="I95" s="36">
        <v>45036</v>
      </c>
      <c r="J95" s="1"/>
      <c r="K95" s="1"/>
      <c r="M95" s="1">
        <v>45401</v>
      </c>
      <c r="N95" s="2">
        <v>14921.772000000001</v>
      </c>
      <c r="O95" t="s">
        <v>35</v>
      </c>
      <c r="Q95" t="s">
        <v>28</v>
      </c>
      <c r="S95" s="1"/>
      <c r="T95" s="1"/>
      <c r="V95" t="s">
        <v>311</v>
      </c>
    </row>
    <row r="96" spans="1:22" x14ac:dyDescent="0.3">
      <c r="A96" t="s">
        <v>561</v>
      </c>
      <c r="B96" t="s">
        <v>370</v>
      </c>
      <c r="C96" t="s">
        <v>25</v>
      </c>
      <c r="D96" t="s">
        <v>170</v>
      </c>
      <c r="E96" s="19" t="s">
        <v>7</v>
      </c>
      <c r="G96" s="19"/>
      <c r="H96" s="19">
        <v>1200012255</v>
      </c>
      <c r="I96" s="36">
        <v>45402</v>
      </c>
      <c r="J96" s="1">
        <v>45402</v>
      </c>
      <c r="K96" s="1"/>
      <c r="M96" s="1">
        <v>45766</v>
      </c>
      <c r="N96" s="2">
        <v>15369.42</v>
      </c>
      <c r="O96" t="s">
        <v>35</v>
      </c>
      <c r="Q96">
        <v>45766</v>
      </c>
      <c r="S96" s="1"/>
      <c r="T96" s="1"/>
      <c r="V96" t="s">
        <v>330</v>
      </c>
    </row>
    <row r="97" spans="1:22" x14ac:dyDescent="0.3">
      <c r="A97" t="s">
        <v>839</v>
      </c>
      <c r="B97" t="s">
        <v>370</v>
      </c>
      <c r="C97" t="s">
        <v>29</v>
      </c>
      <c r="D97" t="s">
        <v>170</v>
      </c>
      <c r="E97" s="19" t="s">
        <v>7</v>
      </c>
      <c r="G97" s="19"/>
      <c r="H97" s="19">
        <v>1200013851</v>
      </c>
      <c r="I97" s="36">
        <v>46132</v>
      </c>
      <c r="J97" s="1">
        <v>46132</v>
      </c>
      <c r="K97" s="1">
        <v>46496</v>
      </c>
      <c r="L97">
        <v>12</v>
      </c>
      <c r="M97" s="1">
        <v>46496</v>
      </c>
      <c r="N97" s="2">
        <v>15830.508</v>
      </c>
      <c r="O97" t="s">
        <v>35</v>
      </c>
      <c r="Q97" t="s">
        <v>28</v>
      </c>
      <c r="R97" t="s">
        <v>40</v>
      </c>
      <c r="S97" s="1"/>
      <c r="T97" s="1"/>
      <c r="V97" t="s">
        <v>366</v>
      </c>
    </row>
    <row r="98" spans="1:22" x14ac:dyDescent="0.3">
      <c r="A98" t="s">
        <v>562</v>
      </c>
      <c r="B98" t="s">
        <v>370</v>
      </c>
      <c r="C98" t="s">
        <v>25</v>
      </c>
      <c r="D98" t="s">
        <v>613</v>
      </c>
      <c r="E98" s="19" t="s">
        <v>26</v>
      </c>
      <c r="F98" t="s">
        <v>399</v>
      </c>
      <c r="G98" s="19"/>
      <c r="H98" s="19">
        <v>700005151</v>
      </c>
      <c r="I98" s="36">
        <v>45308</v>
      </c>
      <c r="J98" s="1">
        <v>45442</v>
      </c>
      <c r="K98" s="1"/>
      <c r="M98" s="1">
        <v>45746</v>
      </c>
      <c r="N98" s="2">
        <v>9438</v>
      </c>
      <c r="O98" t="s">
        <v>35</v>
      </c>
      <c r="Q98" t="s">
        <v>28</v>
      </c>
      <c r="R98" t="s">
        <v>26</v>
      </c>
      <c r="S98" s="1"/>
      <c r="T98" s="1"/>
      <c r="V98" t="s">
        <v>804</v>
      </c>
    </row>
    <row r="99" spans="1:22" x14ac:dyDescent="0.3">
      <c r="A99" t="s">
        <v>563</v>
      </c>
      <c r="B99" t="s">
        <v>370</v>
      </c>
      <c r="C99" t="s">
        <v>25</v>
      </c>
      <c r="D99" t="s">
        <v>133</v>
      </c>
      <c r="E99" s="19" t="s">
        <v>44</v>
      </c>
      <c r="G99" s="19"/>
      <c r="H99" s="19">
        <v>900098827</v>
      </c>
      <c r="I99" s="36">
        <v>44628</v>
      </c>
      <c r="J99" s="1">
        <v>0</v>
      </c>
      <c r="K99" s="1"/>
      <c r="M99" s="1">
        <v>46088</v>
      </c>
      <c r="N99" s="2">
        <v>0</v>
      </c>
      <c r="O99" t="s">
        <v>33</v>
      </c>
      <c r="Q99">
        <v>46088</v>
      </c>
      <c r="S99" s="1"/>
      <c r="T99" s="1"/>
      <c r="V99" t="s">
        <v>267</v>
      </c>
    </row>
    <row r="100" spans="1:22" x14ac:dyDescent="0.3">
      <c r="A100" t="s">
        <v>564</v>
      </c>
      <c r="B100" t="s">
        <v>370</v>
      </c>
      <c r="C100" t="s">
        <v>29</v>
      </c>
      <c r="D100" t="s">
        <v>125</v>
      </c>
      <c r="E100" s="19" t="s">
        <v>6</v>
      </c>
      <c r="F100" t="s">
        <v>45</v>
      </c>
      <c r="G100" s="19"/>
      <c r="H100" s="19">
        <v>800003165</v>
      </c>
      <c r="I100" s="36">
        <v>45788</v>
      </c>
      <c r="J100" s="1">
        <v>45216</v>
      </c>
      <c r="K100" s="1"/>
      <c r="L100">
        <v>48</v>
      </c>
      <c r="M100" s="1">
        <v>46676</v>
      </c>
      <c r="N100" s="2">
        <v>85724</v>
      </c>
      <c r="O100" t="s">
        <v>27</v>
      </c>
      <c r="Q100" t="s">
        <v>28</v>
      </c>
      <c r="R100" t="s">
        <v>43</v>
      </c>
      <c r="S100" s="1">
        <v>46569</v>
      </c>
      <c r="T100" s="1"/>
      <c r="V100" t="s">
        <v>251</v>
      </c>
    </row>
    <row r="101" spans="1:22" x14ac:dyDescent="0.3">
      <c r="A101" t="s">
        <v>565</v>
      </c>
      <c r="B101" t="s">
        <v>370</v>
      </c>
      <c r="C101" t="s">
        <v>25</v>
      </c>
      <c r="D101" t="s">
        <v>390</v>
      </c>
      <c r="E101" s="19" t="s">
        <v>391</v>
      </c>
      <c r="F101" t="s">
        <v>392</v>
      </c>
      <c r="G101" s="19"/>
      <c r="H101" s="19">
        <v>800002284</v>
      </c>
      <c r="I101" s="36"/>
      <c r="J101" s="1">
        <v>44327</v>
      </c>
      <c r="K101" s="1"/>
      <c r="M101" s="1">
        <v>45787</v>
      </c>
      <c r="N101" s="2">
        <v>6803.22</v>
      </c>
      <c r="O101" t="s">
        <v>35</v>
      </c>
      <c r="Q101">
        <v>45787</v>
      </c>
      <c r="R101" t="s">
        <v>40</v>
      </c>
      <c r="S101" s="1"/>
      <c r="T101" s="1"/>
      <c r="V101" t="s">
        <v>394</v>
      </c>
    </row>
    <row r="102" spans="1:22" x14ac:dyDescent="0.3">
      <c r="A102" t="s">
        <v>565</v>
      </c>
      <c r="B102" t="s">
        <v>370</v>
      </c>
      <c r="C102" t="s">
        <v>25</v>
      </c>
      <c r="D102" t="s">
        <v>390</v>
      </c>
      <c r="E102" s="19" t="s">
        <v>391</v>
      </c>
      <c r="F102" t="s">
        <v>392</v>
      </c>
      <c r="G102" s="19"/>
      <c r="H102" s="19">
        <v>800002285</v>
      </c>
      <c r="I102" s="36"/>
      <c r="J102" s="1">
        <v>44327</v>
      </c>
      <c r="K102" s="1"/>
      <c r="M102" s="1">
        <v>45787</v>
      </c>
      <c r="N102" s="2">
        <v>8526</v>
      </c>
      <c r="O102" t="s">
        <v>35</v>
      </c>
      <c r="Q102">
        <v>45787</v>
      </c>
      <c r="R102" t="s">
        <v>40</v>
      </c>
      <c r="S102" s="1"/>
      <c r="T102" s="1"/>
      <c r="V102" t="s">
        <v>393</v>
      </c>
    </row>
    <row r="103" spans="1:22" x14ac:dyDescent="0.3">
      <c r="A103" t="s">
        <v>566</v>
      </c>
      <c r="B103" t="s">
        <v>370</v>
      </c>
      <c r="C103" t="s">
        <v>29</v>
      </c>
      <c r="D103" t="s">
        <v>124</v>
      </c>
      <c r="E103" s="19" t="s">
        <v>6</v>
      </c>
      <c r="F103" t="s">
        <v>45</v>
      </c>
      <c r="G103" s="19"/>
      <c r="H103" s="19">
        <v>800003162</v>
      </c>
      <c r="I103" s="36">
        <v>45788</v>
      </c>
      <c r="J103" s="1">
        <v>45216</v>
      </c>
      <c r="K103" s="1"/>
      <c r="L103">
        <v>48</v>
      </c>
      <c r="M103" s="1">
        <v>46676</v>
      </c>
      <c r="N103" s="2">
        <v>53940</v>
      </c>
      <c r="O103" t="s">
        <v>730</v>
      </c>
      <c r="Q103" t="s">
        <v>28</v>
      </c>
      <c r="R103" t="s">
        <v>43</v>
      </c>
      <c r="S103" s="1">
        <v>46569</v>
      </c>
      <c r="T103" s="1"/>
      <c r="V103" t="s">
        <v>249</v>
      </c>
    </row>
    <row r="104" spans="1:22" x14ac:dyDescent="0.3">
      <c r="A104" t="s">
        <v>739</v>
      </c>
      <c r="B104" t="s">
        <v>370</v>
      </c>
      <c r="C104" t="s">
        <v>29</v>
      </c>
      <c r="D104" t="s">
        <v>130</v>
      </c>
      <c r="E104" s="19" t="s">
        <v>6</v>
      </c>
      <c r="F104" t="s">
        <v>740</v>
      </c>
      <c r="G104" s="19"/>
      <c r="H104" s="19">
        <v>800003520</v>
      </c>
      <c r="I104" s="36">
        <v>46266</v>
      </c>
      <c r="J104" s="1"/>
      <c r="K104" s="1">
        <v>46630</v>
      </c>
      <c r="L104">
        <v>12</v>
      </c>
      <c r="M104" s="1">
        <v>47726</v>
      </c>
      <c r="N104" s="2">
        <v>140000</v>
      </c>
      <c r="O104" t="s">
        <v>801</v>
      </c>
      <c r="P104">
        <v>3</v>
      </c>
      <c r="Q104">
        <v>46538</v>
      </c>
      <c r="R104" t="s">
        <v>46</v>
      </c>
      <c r="S104" s="1">
        <v>46388</v>
      </c>
      <c r="T104" s="1"/>
      <c r="V104" t="s">
        <v>261</v>
      </c>
    </row>
    <row r="105" spans="1:22" x14ac:dyDescent="0.3">
      <c r="A105" t="s">
        <v>739</v>
      </c>
      <c r="B105" t="s">
        <v>370</v>
      </c>
      <c r="C105" t="s">
        <v>29</v>
      </c>
      <c r="D105" t="s">
        <v>130</v>
      </c>
      <c r="E105" s="19" t="s">
        <v>6</v>
      </c>
      <c r="F105" t="s">
        <v>740</v>
      </c>
      <c r="G105" s="19"/>
      <c r="H105" s="19">
        <v>800003522</v>
      </c>
      <c r="I105" s="36">
        <v>46266</v>
      </c>
      <c r="J105" s="1"/>
      <c r="K105" s="1">
        <v>46630</v>
      </c>
      <c r="L105">
        <v>12</v>
      </c>
      <c r="M105" s="1">
        <v>47726</v>
      </c>
      <c r="N105" s="2">
        <v>80000</v>
      </c>
      <c r="O105" t="s">
        <v>801</v>
      </c>
      <c r="P105">
        <v>3</v>
      </c>
      <c r="Q105">
        <v>46538</v>
      </c>
      <c r="R105" t="s">
        <v>46</v>
      </c>
      <c r="S105" s="1">
        <v>46388</v>
      </c>
      <c r="T105" s="1"/>
      <c r="V105" t="s">
        <v>263</v>
      </c>
    </row>
    <row r="106" spans="1:22" x14ac:dyDescent="0.3">
      <c r="A106" t="s">
        <v>567</v>
      </c>
      <c r="B106" t="s">
        <v>370</v>
      </c>
      <c r="C106" t="s">
        <v>29</v>
      </c>
      <c r="D106" t="s">
        <v>184</v>
      </c>
      <c r="E106" s="19" t="s">
        <v>7</v>
      </c>
      <c r="F106" t="s">
        <v>838</v>
      </c>
      <c r="G106" s="19"/>
      <c r="H106" s="19">
        <v>1200012270</v>
      </c>
      <c r="I106" s="36">
        <v>45444</v>
      </c>
      <c r="J106" s="1">
        <v>45454</v>
      </c>
      <c r="K106" s="1">
        <v>46538</v>
      </c>
      <c r="M106" s="1">
        <v>46538</v>
      </c>
      <c r="N106" s="2">
        <v>35023.5</v>
      </c>
      <c r="O106" t="s">
        <v>35</v>
      </c>
      <c r="P106">
        <v>3</v>
      </c>
      <c r="Q106">
        <v>46446</v>
      </c>
      <c r="R106" t="s">
        <v>40</v>
      </c>
      <c r="S106" s="1"/>
      <c r="T106" s="1"/>
      <c r="V106" t="s">
        <v>331</v>
      </c>
    </row>
    <row r="107" spans="1:22" x14ac:dyDescent="0.3">
      <c r="A107" t="s">
        <v>511</v>
      </c>
      <c r="B107" t="s">
        <v>370</v>
      </c>
      <c r="C107" t="s">
        <v>25</v>
      </c>
      <c r="D107" t="s">
        <v>105</v>
      </c>
      <c r="E107" s="19" t="s">
        <v>26</v>
      </c>
      <c r="F107" t="s">
        <v>37</v>
      </c>
      <c r="G107" s="19"/>
      <c r="H107" s="19">
        <v>500004723</v>
      </c>
      <c r="I107" s="36">
        <v>43670</v>
      </c>
      <c r="J107" s="1"/>
      <c r="K107" s="1"/>
      <c r="L107">
        <v>48</v>
      </c>
      <c r="M107" s="1">
        <v>46170</v>
      </c>
      <c r="N107" s="2">
        <v>63876.639999999999</v>
      </c>
      <c r="O107" t="s">
        <v>33</v>
      </c>
      <c r="Q107" t="s">
        <v>28</v>
      </c>
      <c r="R107" t="s">
        <v>26</v>
      </c>
      <c r="S107" s="1"/>
      <c r="T107" s="1"/>
      <c r="V107" t="s">
        <v>226</v>
      </c>
    </row>
    <row r="108" spans="1:22" x14ac:dyDescent="0.3">
      <c r="A108" t="s">
        <v>568</v>
      </c>
      <c r="B108" t="s">
        <v>370</v>
      </c>
      <c r="C108" t="s">
        <v>29</v>
      </c>
      <c r="D108" t="s">
        <v>134</v>
      </c>
      <c r="E108" s="19" t="s">
        <v>44</v>
      </c>
      <c r="G108" s="19"/>
      <c r="H108" s="19">
        <v>900100184</v>
      </c>
      <c r="I108" s="36">
        <v>44634</v>
      </c>
      <c r="J108" s="1">
        <v>44999</v>
      </c>
      <c r="K108" s="1"/>
      <c r="M108" s="1">
        <v>46460</v>
      </c>
      <c r="N108" s="2">
        <v>49281.32</v>
      </c>
      <c r="O108" t="s">
        <v>35</v>
      </c>
      <c r="Q108">
        <v>46460</v>
      </c>
      <c r="S108" s="1"/>
      <c r="T108" s="1"/>
      <c r="V108" t="s">
        <v>268</v>
      </c>
    </row>
    <row r="109" spans="1:22" x14ac:dyDescent="0.3">
      <c r="A109" t="s">
        <v>569</v>
      </c>
      <c r="B109" t="s">
        <v>370</v>
      </c>
      <c r="C109" t="s">
        <v>29</v>
      </c>
      <c r="D109" t="s">
        <v>147</v>
      </c>
      <c r="E109" s="19" t="s">
        <v>7</v>
      </c>
      <c r="G109" s="19"/>
      <c r="H109" s="19">
        <v>1200005282</v>
      </c>
      <c r="I109" s="36">
        <v>39615</v>
      </c>
      <c r="J109" s="1">
        <v>39608</v>
      </c>
      <c r="K109" s="1">
        <v>44720</v>
      </c>
      <c r="M109" s="1">
        <v>47848</v>
      </c>
      <c r="N109" s="2">
        <v>11806.2</v>
      </c>
      <c r="O109" t="s">
        <v>35</v>
      </c>
      <c r="P109">
        <v>1</v>
      </c>
      <c r="Q109">
        <v>44689</v>
      </c>
      <c r="S109" s="1"/>
      <c r="T109" s="1"/>
      <c r="V109" t="s">
        <v>285</v>
      </c>
    </row>
    <row r="110" spans="1:22" x14ac:dyDescent="0.3">
      <c r="A110" t="s">
        <v>570</v>
      </c>
      <c r="B110" t="s">
        <v>370</v>
      </c>
      <c r="C110" t="s">
        <v>29</v>
      </c>
      <c r="D110" t="s">
        <v>111</v>
      </c>
      <c r="E110" s="19" t="s">
        <v>8</v>
      </c>
      <c r="G110" s="19"/>
      <c r="H110" s="19">
        <v>700005300</v>
      </c>
      <c r="I110" s="36">
        <v>45744</v>
      </c>
      <c r="J110" s="1"/>
      <c r="K110" s="1"/>
      <c r="M110" s="1">
        <v>46840</v>
      </c>
      <c r="N110" s="2">
        <v>150552.79999999999</v>
      </c>
      <c r="O110">
        <v>0</v>
      </c>
      <c r="P110">
        <v>2</v>
      </c>
      <c r="Q110">
        <v>46780</v>
      </c>
      <c r="S110" s="1"/>
      <c r="T110" s="1"/>
      <c r="V110" t="s">
        <v>232</v>
      </c>
    </row>
    <row r="111" spans="1:22" x14ac:dyDescent="0.3">
      <c r="A111" t="s">
        <v>515</v>
      </c>
      <c r="B111" t="s">
        <v>370</v>
      </c>
      <c r="C111" t="s">
        <v>29</v>
      </c>
      <c r="D111" t="s">
        <v>200</v>
      </c>
      <c r="E111" s="19" t="s">
        <v>7</v>
      </c>
      <c r="G111" s="19"/>
      <c r="H111" s="19">
        <v>1200013400</v>
      </c>
      <c r="I111" s="36">
        <v>45931</v>
      </c>
      <c r="J111" s="1">
        <v>45937</v>
      </c>
      <c r="K111" s="1">
        <v>46295</v>
      </c>
      <c r="L111">
        <v>12</v>
      </c>
      <c r="M111" s="1">
        <v>47391</v>
      </c>
      <c r="N111" s="2">
        <v>7889.32</v>
      </c>
      <c r="O111" t="s">
        <v>33</v>
      </c>
      <c r="P111">
        <v>3</v>
      </c>
      <c r="Q111">
        <v>46203</v>
      </c>
      <c r="R111" t="s">
        <v>46</v>
      </c>
      <c r="S111" s="1">
        <v>46388</v>
      </c>
      <c r="T111" s="1"/>
      <c r="V111" t="s">
        <v>356</v>
      </c>
    </row>
    <row r="112" spans="1:22" x14ac:dyDescent="0.3">
      <c r="A112" t="s">
        <v>515</v>
      </c>
      <c r="B112" t="s">
        <v>370</v>
      </c>
      <c r="C112" t="s">
        <v>29</v>
      </c>
      <c r="D112" t="s">
        <v>200</v>
      </c>
      <c r="E112" s="19" t="s">
        <v>7</v>
      </c>
      <c r="G112" s="19"/>
      <c r="H112" s="19">
        <v>1200013401</v>
      </c>
      <c r="I112" s="36">
        <v>45926</v>
      </c>
      <c r="J112" s="1">
        <v>45926</v>
      </c>
      <c r="K112" s="1">
        <v>46290</v>
      </c>
      <c r="L112">
        <v>12</v>
      </c>
      <c r="M112" s="1">
        <v>47386</v>
      </c>
      <c r="N112" s="2">
        <v>3610.5</v>
      </c>
      <c r="O112" t="s">
        <v>33</v>
      </c>
      <c r="P112">
        <v>3</v>
      </c>
      <c r="Q112">
        <v>46198</v>
      </c>
      <c r="R112" t="s">
        <v>46</v>
      </c>
      <c r="S112" s="1">
        <v>46388</v>
      </c>
      <c r="T112" s="1"/>
      <c r="V112" t="s">
        <v>357</v>
      </c>
    </row>
    <row r="113" spans="1:22" x14ac:dyDescent="0.3">
      <c r="A113" t="s">
        <v>572</v>
      </c>
      <c r="B113" t="s">
        <v>370</v>
      </c>
      <c r="C113" t="s">
        <v>25</v>
      </c>
      <c r="D113" t="s">
        <v>116</v>
      </c>
      <c r="E113" s="19" t="s">
        <v>6</v>
      </c>
      <c r="G113" s="19"/>
      <c r="H113" s="19">
        <v>800002351</v>
      </c>
      <c r="I113" s="36">
        <v>44389</v>
      </c>
      <c r="J113" s="1"/>
      <c r="K113" s="1"/>
      <c r="M113" s="1">
        <v>45912</v>
      </c>
      <c r="N113" s="2">
        <v>12235.992</v>
      </c>
      <c r="O113">
        <v>0</v>
      </c>
      <c r="Q113">
        <v>45912</v>
      </c>
      <c r="S113" s="1"/>
      <c r="T113" s="1"/>
      <c r="V113" t="s">
        <v>237</v>
      </c>
    </row>
    <row r="114" spans="1:22" x14ac:dyDescent="0.3">
      <c r="A114" t="s">
        <v>573</v>
      </c>
      <c r="B114" t="s">
        <v>370</v>
      </c>
      <c r="C114" t="s">
        <v>25</v>
      </c>
      <c r="D114" t="s">
        <v>161</v>
      </c>
      <c r="E114" s="19" t="s">
        <v>7</v>
      </c>
      <c r="G114" s="19"/>
      <c r="H114" s="19">
        <v>1200010666</v>
      </c>
      <c r="I114" s="36">
        <v>43983</v>
      </c>
      <c r="J114" s="1"/>
      <c r="K114" s="1"/>
      <c r="M114" s="1">
        <v>45444</v>
      </c>
      <c r="N114" s="2">
        <v>0</v>
      </c>
      <c r="O114">
        <v>0</v>
      </c>
      <c r="Q114">
        <v>45444</v>
      </c>
      <c r="S114" s="1"/>
      <c r="T114" s="1"/>
      <c r="V114" t="s">
        <v>300</v>
      </c>
    </row>
    <row r="115" spans="1:22" x14ac:dyDescent="0.3">
      <c r="A115" t="s">
        <v>574</v>
      </c>
      <c r="B115" t="s">
        <v>370</v>
      </c>
      <c r="C115" t="s">
        <v>29</v>
      </c>
      <c r="D115" t="s">
        <v>196</v>
      </c>
      <c r="E115" s="19" t="s">
        <v>7</v>
      </c>
      <c r="G115" s="19"/>
      <c r="H115" s="19">
        <v>1200012937</v>
      </c>
      <c r="I115" s="36">
        <v>45658</v>
      </c>
      <c r="J115" s="1">
        <v>45646</v>
      </c>
      <c r="K115" s="1"/>
      <c r="M115" s="1">
        <v>47118</v>
      </c>
      <c r="N115" s="2">
        <v>3140</v>
      </c>
      <c r="O115">
        <v>0</v>
      </c>
      <c r="Q115">
        <v>47118</v>
      </c>
      <c r="S115" s="1"/>
      <c r="T115" s="1"/>
      <c r="V115" t="s">
        <v>350</v>
      </c>
    </row>
    <row r="116" spans="1:22" x14ac:dyDescent="0.3">
      <c r="A116" t="s">
        <v>575</v>
      </c>
      <c r="B116" t="s">
        <v>370</v>
      </c>
      <c r="C116" t="s">
        <v>29</v>
      </c>
      <c r="D116" t="s">
        <v>198</v>
      </c>
      <c r="E116" s="19" t="s">
        <v>7</v>
      </c>
      <c r="G116" s="19"/>
      <c r="H116" s="19">
        <v>1200013146</v>
      </c>
      <c r="I116" s="36">
        <v>45901</v>
      </c>
      <c r="J116" s="1">
        <v>45853</v>
      </c>
      <c r="K116" s="1">
        <v>46265</v>
      </c>
      <c r="M116" s="1">
        <v>47361</v>
      </c>
      <c r="N116" s="2">
        <v>2519.5920000000001</v>
      </c>
      <c r="O116">
        <v>0</v>
      </c>
      <c r="P116">
        <v>3</v>
      </c>
      <c r="Q116">
        <v>46173</v>
      </c>
      <c r="R116" t="s">
        <v>46</v>
      </c>
      <c r="S116" s="1">
        <v>46388</v>
      </c>
      <c r="T116" s="1"/>
      <c r="V116" t="s">
        <v>352</v>
      </c>
    </row>
    <row r="117" spans="1:22" x14ac:dyDescent="0.3">
      <c r="A117" t="s">
        <v>576</v>
      </c>
      <c r="B117" t="s">
        <v>370</v>
      </c>
      <c r="C117" t="s">
        <v>25</v>
      </c>
      <c r="D117" t="s">
        <v>406</v>
      </c>
      <c r="E117" s="19" t="s">
        <v>407</v>
      </c>
      <c r="G117" s="19"/>
      <c r="H117" s="19">
        <v>300011880</v>
      </c>
      <c r="I117" s="36">
        <v>43864</v>
      </c>
      <c r="J117" s="1">
        <v>43864</v>
      </c>
      <c r="K117" s="1"/>
      <c r="M117" s="1">
        <v>45383</v>
      </c>
      <c r="N117" s="2">
        <v>5712</v>
      </c>
      <c r="O117">
        <v>0</v>
      </c>
      <c r="Q117" t="s">
        <v>28</v>
      </c>
      <c r="R117" t="s">
        <v>26</v>
      </c>
      <c r="S117" s="1"/>
      <c r="T117" s="1"/>
      <c r="V117" t="s">
        <v>408</v>
      </c>
    </row>
    <row r="118" spans="1:22" x14ac:dyDescent="0.3">
      <c r="A118" t="s">
        <v>577</v>
      </c>
      <c r="B118" t="s">
        <v>370</v>
      </c>
      <c r="C118" t="s">
        <v>29</v>
      </c>
      <c r="D118" t="s">
        <v>121</v>
      </c>
      <c r="E118" s="19" t="s">
        <v>6</v>
      </c>
      <c r="F118" t="s">
        <v>39</v>
      </c>
      <c r="G118" s="19"/>
      <c r="H118" s="19">
        <v>800002674</v>
      </c>
      <c r="I118" s="36">
        <v>45013</v>
      </c>
      <c r="J118" s="1">
        <v>45013</v>
      </c>
      <c r="K118" s="1"/>
      <c r="L118">
        <v>12</v>
      </c>
      <c r="M118" s="1">
        <v>46473</v>
      </c>
      <c r="N118" s="2">
        <v>80000</v>
      </c>
      <c r="O118">
        <v>0</v>
      </c>
      <c r="P118">
        <v>1</v>
      </c>
      <c r="Q118">
        <v>46445</v>
      </c>
      <c r="R118" t="s">
        <v>40</v>
      </c>
      <c r="S118" s="1"/>
      <c r="T118" s="1"/>
      <c r="V118" t="s">
        <v>243</v>
      </c>
    </row>
    <row r="119" spans="1:22" x14ac:dyDescent="0.3">
      <c r="A119" t="s">
        <v>577</v>
      </c>
      <c r="B119" t="s">
        <v>370</v>
      </c>
      <c r="C119" t="s">
        <v>29</v>
      </c>
      <c r="D119" t="s">
        <v>121</v>
      </c>
      <c r="E119" s="19" t="s">
        <v>6</v>
      </c>
      <c r="F119" t="s">
        <v>39</v>
      </c>
      <c r="G119" s="19"/>
      <c r="H119" s="19">
        <v>800002675</v>
      </c>
      <c r="I119" s="36">
        <v>45014</v>
      </c>
      <c r="J119" s="1">
        <v>45006</v>
      </c>
      <c r="K119" s="1"/>
      <c r="L119">
        <v>12</v>
      </c>
      <c r="M119" s="1">
        <v>46473</v>
      </c>
      <c r="N119" s="2">
        <v>80000</v>
      </c>
      <c r="O119">
        <v>0</v>
      </c>
      <c r="P119">
        <v>1</v>
      </c>
      <c r="Q119">
        <v>46445</v>
      </c>
      <c r="R119" t="s">
        <v>40</v>
      </c>
      <c r="S119" s="1">
        <v>46467</v>
      </c>
      <c r="T119" s="1"/>
      <c r="V119" t="s">
        <v>244</v>
      </c>
    </row>
    <row r="120" spans="1:22" x14ac:dyDescent="0.3">
      <c r="A120" t="s">
        <v>577</v>
      </c>
      <c r="B120" t="s">
        <v>370</v>
      </c>
      <c r="C120" t="s">
        <v>29</v>
      </c>
      <c r="D120" t="s">
        <v>121</v>
      </c>
      <c r="E120" s="19" t="s">
        <v>6</v>
      </c>
      <c r="F120" t="s">
        <v>39</v>
      </c>
      <c r="G120" s="19"/>
      <c r="H120" s="19">
        <v>800002677</v>
      </c>
      <c r="I120" s="36">
        <v>45014</v>
      </c>
      <c r="J120" s="1">
        <v>45013</v>
      </c>
      <c r="K120" s="1"/>
      <c r="L120">
        <v>12</v>
      </c>
      <c r="M120" s="1">
        <v>46473</v>
      </c>
      <c r="N120" s="2">
        <v>80000</v>
      </c>
      <c r="O120">
        <v>0</v>
      </c>
      <c r="P120">
        <v>1</v>
      </c>
      <c r="Q120">
        <v>46445</v>
      </c>
      <c r="R120" t="s">
        <v>40</v>
      </c>
      <c r="S120" s="1"/>
      <c r="T120" s="1"/>
      <c r="V120" t="s">
        <v>245</v>
      </c>
    </row>
    <row r="121" spans="1:22" x14ac:dyDescent="0.3">
      <c r="A121" t="s">
        <v>519</v>
      </c>
      <c r="B121" t="s">
        <v>370</v>
      </c>
      <c r="C121" t="s">
        <v>29</v>
      </c>
      <c r="D121" t="s">
        <v>104</v>
      </c>
      <c r="E121" s="19" t="s">
        <v>6</v>
      </c>
      <c r="F121" t="s">
        <v>740</v>
      </c>
      <c r="G121" s="19"/>
      <c r="H121" s="19">
        <v>800003521</v>
      </c>
      <c r="I121" s="36">
        <v>46266</v>
      </c>
      <c r="J121" s="1"/>
      <c r="K121" s="1">
        <v>46630</v>
      </c>
      <c r="L121">
        <v>12</v>
      </c>
      <c r="M121" s="1">
        <v>47726</v>
      </c>
      <c r="N121" s="2">
        <v>80000</v>
      </c>
      <c r="O121">
        <v>0</v>
      </c>
      <c r="P121">
        <v>3</v>
      </c>
      <c r="Q121">
        <v>46538</v>
      </c>
      <c r="R121" t="s">
        <v>46</v>
      </c>
      <c r="S121" s="1">
        <v>46388</v>
      </c>
      <c r="T121" s="1"/>
      <c r="V121" t="s">
        <v>262</v>
      </c>
    </row>
    <row r="122" spans="1:22" x14ac:dyDescent="0.3">
      <c r="A122" t="s">
        <v>578</v>
      </c>
      <c r="B122" t="s">
        <v>370</v>
      </c>
      <c r="C122" t="s">
        <v>29</v>
      </c>
      <c r="D122" t="s">
        <v>167</v>
      </c>
      <c r="E122" s="19" t="s">
        <v>7</v>
      </c>
      <c r="G122" s="19"/>
      <c r="H122" s="19">
        <v>1200011141</v>
      </c>
      <c r="I122" s="36">
        <v>44927</v>
      </c>
      <c r="J122" s="1">
        <v>44927</v>
      </c>
      <c r="K122" s="1">
        <v>46387</v>
      </c>
      <c r="M122" s="1">
        <v>46387</v>
      </c>
      <c r="N122" s="2">
        <v>3914.87</v>
      </c>
      <c r="O122">
        <v>0</v>
      </c>
      <c r="P122">
        <v>3</v>
      </c>
      <c r="Q122">
        <v>46295</v>
      </c>
      <c r="S122" s="1"/>
      <c r="T122" s="1"/>
      <c r="V122" t="s">
        <v>307</v>
      </c>
    </row>
    <row r="123" spans="1:22" x14ac:dyDescent="0.3">
      <c r="A123" t="s">
        <v>578</v>
      </c>
      <c r="B123" t="s">
        <v>370</v>
      </c>
      <c r="C123" t="s">
        <v>29</v>
      </c>
      <c r="D123" t="s">
        <v>167</v>
      </c>
      <c r="E123" s="19" t="s">
        <v>7</v>
      </c>
      <c r="G123" s="19"/>
      <c r="H123" s="19">
        <v>1200011142</v>
      </c>
      <c r="I123" s="36">
        <v>44927</v>
      </c>
      <c r="J123" s="1">
        <v>44927</v>
      </c>
      <c r="K123" s="1">
        <v>46387</v>
      </c>
      <c r="M123" s="1">
        <v>46387</v>
      </c>
      <c r="N123" s="2">
        <v>3200</v>
      </c>
      <c r="O123">
        <v>0</v>
      </c>
      <c r="P123">
        <v>3</v>
      </c>
      <c r="Q123">
        <v>46295</v>
      </c>
      <c r="S123" s="1"/>
      <c r="T123" s="1"/>
      <c r="V123" t="s">
        <v>308</v>
      </c>
    </row>
    <row r="124" spans="1:22" x14ac:dyDescent="0.3">
      <c r="A124" t="s">
        <v>580</v>
      </c>
      <c r="B124" t="s">
        <v>370</v>
      </c>
      <c r="C124" t="s">
        <v>25</v>
      </c>
      <c r="D124" t="s">
        <v>138</v>
      </c>
      <c r="E124" s="19" t="s">
        <v>44</v>
      </c>
      <c r="G124" s="19"/>
      <c r="H124" s="19">
        <v>900100886</v>
      </c>
      <c r="I124" s="36">
        <v>45292</v>
      </c>
      <c r="J124" s="1">
        <v>45133</v>
      </c>
      <c r="K124" s="1"/>
      <c r="M124" s="1">
        <v>46022</v>
      </c>
      <c r="N124" s="2">
        <v>158170</v>
      </c>
      <c r="O124" t="s">
        <v>35</v>
      </c>
      <c r="Q124">
        <v>46022</v>
      </c>
      <c r="S124" s="1"/>
      <c r="T124" s="1"/>
      <c r="V124" t="s">
        <v>274</v>
      </c>
    </row>
    <row r="125" spans="1:22" x14ac:dyDescent="0.3">
      <c r="A125" t="s">
        <v>581</v>
      </c>
      <c r="B125" t="s">
        <v>370</v>
      </c>
      <c r="C125" t="s">
        <v>25</v>
      </c>
      <c r="D125" t="s">
        <v>151</v>
      </c>
      <c r="E125" s="19" t="s">
        <v>7</v>
      </c>
      <c r="G125" s="19"/>
      <c r="H125" s="19">
        <v>1200008848</v>
      </c>
      <c r="I125" s="36">
        <v>43600</v>
      </c>
      <c r="J125" s="1"/>
      <c r="K125" s="1"/>
      <c r="M125" s="1">
        <v>45061</v>
      </c>
      <c r="N125" s="2">
        <v>921.6</v>
      </c>
      <c r="O125" t="s">
        <v>35</v>
      </c>
      <c r="Q125">
        <v>45061</v>
      </c>
      <c r="S125" s="1"/>
      <c r="T125" s="1"/>
      <c r="V125" t="s">
        <v>290</v>
      </c>
    </row>
    <row r="126" spans="1:22" x14ac:dyDescent="0.3">
      <c r="A126" t="s">
        <v>581</v>
      </c>
      <c r="B126" t="s">
        <v>370</v>
      </c>
      <c r="C126" t="s">
        <v>25</v>
      </c>
      <c r="D126" t="s">
        <v>177</v>
      </c>
      <c r="E126" s="19" t="s">
        <v>7</v>
      </c>
      <c r="G126" s="19"/>
      <c r="H126" s="19">
        <v>1200011764</v>
      </c>
      <c r="I126" s="36">
        <v>45078</v>
      </c>
      <c r="J126" s="1"/>
      <c r="K126" s="1"/>
      <c r="M126" s="1">
        <v>46181</v>
      </c>
      <c r="N126" s="2">
        <v>1013.76</v>
      </c>
      <c r="O126">
        <v>0</v>
      </c>
      <c r="P126">
        <v>3</v>
      </c>
      <c r="Q126">
        <v>46089</v>
      </c>
      <c r="S126" s="1"/>
      <c r="T126" s="1"/>
      <c r="V126" t="s">
        <v>321</v>
      </c>
    </row>
    <row r="127" spans="1:22" x14ac:dyDescent="0.3">
      <c r="A127" t="s">
        <v>524</v>
      </c>
      <c r="B127" t="s">
        <v>370</v>
      </c>
      <c r="C127" t="s">
        <v>29</v>
      </c>
      <c r="D127" t="s">
        <v>101</v>
      </c>
      <c r="E127" s="19" t="s">
        <v>26</v>
      </c>
      <c r="F127" t="s">
        <v>41</v>
      </c>
      <c r="G127" s="19"/>
      <c r="H127" s="19">
        <v>300016799</v>
      </c>
      <c r="I127" s="36">
        <v>46225</v>
      </c>
      <c r="J127" s="1"/>
      <c r="K127" s="1"/>
      <c r="L127">
        <v>12</v>
      </c>
      <c r="M127" s="1">
        <v>47573</v>
      </c>
      <c r="N127" s="2">
        <v>22074.3</v>
      </c>
      <c r="R127" t="s">
        <v>26</v>
      </c>
      <c r="S127" s="1"/>
      <c r="T127" s="1"/>
      <c r="V127" t="s">
        <v>225</v>
      </c>
    </row>
    <row r="128" spans="1:22" x14ac:dyDescent="0.3">
      <c r="A128" t="s">
        <v>582</v>
      </c>
      <c r="B128" t="s">
        <v>370</v>
      </c>
      <c r="C128" t="s">
        <v>29</v>
      </c>
      <c r="D128" t="s">
        <v>169</v>
      </c>
      <c r="E128" s="19" t="s">
        <v>7</v>
      </c>
      <c r="F128" t="s">
        <v>389</v>
      </c>
      <c r="G128" s="19"/>
      <c r="H128" s="19">
        <v>1200011297</v>
      </c>
      <c r="I128" s="36">
        <v>45017</v>
      </c>
      <c r="J128" s="1">
        <v>45022</v>
      </c>
      <c r="K128" s="1">
        <v>46477</v>
      </c>
      <c r="L128">
        <v>12</v>
      </c>
      <c r="M128" s="1">
        <v>46477</v>
      </c>
      <c r="N128" s="2">
        <v>4496</v>
      </c>
      <c r="O128" t="s">
        <v>35</v>
      </c>
      <c r="P128">
        <v>3</v>
      </c>
      <c r="Q128">
        <v>46387</v>
      </c>
      <c r="R128" t="s">
        <v>40</v>
      </c>
      <c r="S128" s="1"/>
      <c r="T128" s="1"/>
      <c r="V128" t="s">
        <v>310</v>
      </c>
    </row>
    <row r="129" spans="1:22" x14ac:dyDescent="0.3">
      <c r="A129" t="s">
        <v>583</v>
      </c>
      <c r="B129" t="s">
        <v>370</v>
      </c>
      <c r="C129" t="s">
        <v>29</v>
      </c>
      <c r="D129" t="s">
        <v>178</v>
      </c>
      <c r="E129" s="19" t="s">
        <v>7</v>
      </c>
      <c r="G129" s="19"/>
      <c r="H129" s="19">
        <v>1200013573</v>
      </c>
      <c r="I129" s="36">
        <v>45901</v>
      </c>
      <c r="J129" s="1">
        <v>45985</v>
      </c>
      <c r="K129" s="1">
        <v>46265</v>
      </c>
      <c r="L129">
        <v>12</v>
      </c>
      <c r="M129" s="1">
        <v>47361</v>
      </c>
      <c r="N129" s="2">
        <v>5192</v>
      </c>
      <c r="O129" t="s">
        <v>35</v>
      </c>
      <c r="Q129">
        <v>46265</v>
      </c>
      <c r="R129" t="s">
        <v>47</v>
      </c>
      <c r="S129" s="1">
        <v>0</v>
      </c>
      <c r="T129" s="1">
        <v>46997</v>
      </c>
      <c r="V129" t="s">
        <v>362</v>
      </c>
    </row>
    <row r="130" spans="1:22" x14ac:dyDescent="0.3">
      <c r="A130" t="s">
        <v>584</v>
      </c>
      <c r="B130" t="s">
        <v>370</v>
      </c>
      <c r="C130" t="s">
        <v>25</v>
      </c>
      <c r="D130" t="s">
        <v>158</v>
      </c>
      <c r="E130" s="19" t="s">
        <v>7</v>
      </c>
      <c r="G130" s="19"/>
      <c r="H130" s="19">
        <v>1200009936</v>
      </c>
      <c r="I130" s="36">
        <v>44197</v>
      </c>
      <c r="J130" s="1"/>
      <c r="K130" s="1"/>
      <c r="M130" s="1">
        <v>45658</v>
      </c>
      <c r="N130" s="2">
        <v>7200</v>
      </c>
      <c r="O130">
        <v>0</v>
      </c>
      <c r="Q130">
        <v>45658</v>
      </c>
      <c r="R130" t="s">
        <v>30</v>
      </c>
      <c r="S130" s="1"/>
      <c r="T130" s="1"/>
      <c r="V130" t="s">
        <v>297</v>
      </c>
    </row>
    <row r="131" spans="1:22" x14ac:dyDescent="0.3">
      <c r="A131" t="s">
        <v>584</v>
      </c>
      <c r="B131" t="s">
        <v>370</v>
      </c>
      <c r="C131" t="s">
        <v>29</v>
      </c>
      <c r="D131" t="s">
        <v>192</v>
      </c>
      <c r="E131" s="19" t="s">
        <v>7</v>
      </c>
      <c r="G131" s="19"/>
      <c r="H131" s="19">
        <v>1200012800</v>
      </c>
      <c r="I131" s="36">
        <v>45658</v>
      </c>
      <c r="J131" s="1">
        <v>45658</v>
      </c>
      <c r="K131" s="1"/>
      <c r="M131" s="1">
        <v>46387</v>
      </c>
      <c r="N131" s="2">
        <v>22000</v>
      </c>
      <c r="O131">
        <v>0</v>
      </c>
      <c r="Q131">
        <v>46387</v>
      </c>
      <c r="S131" s="1"/>
      <c r="T131" s="1"/>
      <c r="V131" t="s">
        <v>345</v>
      </c>
    </row>
    <row r="132" spans="1:22" x14ac:dyDescent="0.3">
      <c r="A132" t="s">
        <v>573</v>
      </c>
      <c r="B132" t="s">
        <v>370</v>
      </c>
      <c r="C132" t="s">
        <v>29</v>
      </c>
      <c r="D132" t="s">
        <v>189</v>
      </c>
      <c r="E132" s="19" t="s">
        <v>7</v>
      </c>
      <c r="G132" s="19"/>
      <c r="H132" s="19">
        <v>1200012540</v>
      </c>
      <c r="I132" s="36">
        <v>45536</v>
      </c>
      <c r="J132" s="1">
        <v>45567</v>
      </c>
      <c r="K132" s="1">
        <v>46265</v>
      </c>
      <c r="M132" s="1">
        <v>46996</v>
      </c>
      <c r="N132" s="2">
        <v>1170</v>
      </c>
      <c r="O132">
        <v>0</v>
      </c>
      <c r="P132">
        <v>2</v>
      </c>
      <c r="Q132">
        <v>46203</v>
      </c>
      <c r="S132" s="1"/>
      <c r="T132" s="1"/>
      <c r="V132" t="s">
        <v>339</v>
      </c>
    </row>
    <row r="133" spans="1:22" x14ac:dyDescent="0.3">
      <c r="A133" t="s">
        <v>585</v>
      </c>
      <c r="B133" t="s">
        <v>370</v>
      </c>
      <c r="C133" t="s">
        <v>25</v>
      </c>
      <c r="D133" t="s">
        <v>191</v>
      </c>
      <c r="E133" s="19" t="s">
        <v>7</v>
      </c>
      <c r="G133" s="19"/>
      <c r="H133" s="19">
        <v>1200012799</v>
      </c>
      <c r="I133" s="36">
        <v>45658</v>
      </c>
      <c r="J133" s="1">
        <v>45675</v>
      </c>
      <c r="K133" s="1"/>
      <c r="M133" s="1">
        <v>46022</v>
      </c>
      <c r="N133" s="2">
        <v>7800</v>
      </c>
      <c r="O133" t="s">
        <v>35</v>
      </c>
      <c r="Q133">
        <v>46022</v>
      </c>
      <c r="S133" s="1"/>
      <c r="T133" s="1"/>
      <c r="V133" t="s">
        <v>344</v>
      </c>
    </row>
    <row r="134" spans="1:22" x14ac:dyDescent="0.3">
      <c r="A134" t="s">
        <v>585</v>
      </c>
      <c r="B134" t="s">
        <v>370</v>
      </c>
      <c r="C134" t="s">
        <v>29</v>
      </c>
      <c r="D134" t="s">
        <v>191</v>
      </c>
      <c r="E134" s="19" t="s">
        <v>7</v>
      </c>
      <c r="G134" s="19"/>
      <c r="H134" s="19">
        <v>1200013572</v>
      </c>
      <c r="I134" s="36">
        <v>46023</v>
      </c>
      <c r="J134" s="1">
        <v>45970</v>
      </c>
      <c r="K134" s="1"/>
      <c r="M134" s="1">
        <v>46387</v>
      </c>
      <c r="N134" s="2">
        <v>6500</v>
      </c>
      <c r="O134" t="s">
        <v>35</v>
      </c>
      <c r="Q134">
        <v>46387</v>
      </c>
      <c r="S134" s="1"/>
      <c r="T134" s="1"/>
      <c r="V134" t="s">
        <v>361</v>
      </c>
    </row>
    <row r="135" spans="1:22" x14ac:dyDescent="0.3">
      <c r="A135" t="s">
        <v>586</v>
      </c>
      <c r="B135" t="s">
        <v>370</v>
      </c>
      <c r="C135" t="s">
        <v>25</v>
      </c>
      <c r="D135" t="s">
        <v>115</v>
      </c>
      <c r="E135" s="19" t="s">
        <v>6</v>
      </c>
      <c r="G135" s="19"/>
      <c r="H135" s="19">
        <v>800002340</v>
      </c>
      <c r="I135" s="36">
        <v>44386</v>
      </c>
      <c r="J135" s="1">
        <v>44386</v>
      </c>
      <c r="K135" s="1">
        <v>45909</v>
      </c>
      <c r="L135">
        <v>12</v>
      </c>
      <c r="M135" s="1">
        <v>45909</v>
      </c>
      <c r="N135" s="2">
        <v>40800</v>
      </c>
      <c r="O135">
        <v>0</v>
      </c>
      <c r="Q135">
        <v>45909</v>
      </c>
      <c r="R135" t="s">
        <v>40</v>
      </c>
      <c r="S135" s="1"/>
      <c r="T135" s="1"/>
      <c r="V135" t="s">
        <v>236</v>
      </c>
    </row>
    <row r="136" spans="1:22" x14ac:dyDescent="0.3">
      <c r="A136" t="s">
        <v>587</v>
      </c>
      <c r="B136" t="s">
        <v>370</v>
      </c>
      <c r="C136" t="s">
        <v>25</v>
      </c>
      <c r="D136" t="s">
        <v>179</v>
      </c>
      <c r="E136" s="19" t="s">
        <v>7</v>
      </c>
      <c r="G136" s="19"/>
      <c r="H136" s="19">
        <v>1200011926</v>
      </c>
      <c r="I136" s="36">
        <v>45292</v>
      </c>
      <c r="J136" s="1"/>
      <c r="K136" s="1"/>
      <c r="M136" s="1">
        <v>45657</v>
      </c>
      <c r="N136" s="2">
        <v>10704</v>
      </c>
      <c r="O136">
        <v>0</v>
      </c>
      <c r="Q136">
        <v>45657</v>
      </c>
      <c r="S136" s="1"/>
      <c r="T136" s="1"/>
      <c r="V136" t="s">
        <v>323</v>
      </c>
    </row>
    <row r="137" spans="1:22" x14ac:dyDescent="0.3">
      <c r="A137" t="s">
        <v>564</v>
      </c>
      <c r="B137" t="s">
        <v>370</v>
      </c>
      <c r="C137" t="s">
        <v>29</v>
      </c>
      <c r="D137" t="s">
        <v>131</v>
      </c>
      <c r="E137" s="19" t="s">
        <v>6</v>
      </c>
      <c r="G137" s="19"/>
      <c r="H137" s="19">
        <v>800036165</v>
      </c>
      <c r="I137" s="36">
        <v>45784</v>
      </c>
      <c r="J137" s="1"/>
      <c r="K137" s="1"/>
      <c r="M137" s="1">
        <v>46676</v>
      </c>
      <c r="N137" s="2">
        <v>17736</v>
      </c>
      <c r="O137">
        <v>0</v>
      </c>
      <c r="Q137">
        <v>46676</v>
      </c>
      <c r="S137" s="1"/>
      <c r="T137" s="1"/>
      <c r="V137" t="s">
        <v>264</v>
      </c>
    </row>
    <row r="138" spans="1:22" x14ac:dyDescent="0.3">
      <c r="A138" t="s">
        <v>588</v>
      </c>
      <c r="B138" t="s">
        <v>370</v>
      </c>
      <c r="C138" t="s">
        <v>29</v>
      </c>
      <c r="D138" t="s">
        <v>181</v>
      </c>
      <c r="E138" s="19" t="s">
        <v>7</v>
      </c>
      <c r="G138" s="19"/>
      <c r="H138" s="19">
        <v>1200012201</v>
      </c>
      <c r="I138" s="36">
        <v>45352</v>
      </c>
      <c r="J138" s="1">
        <v>45384</v>
      </c>
      <c r="K138" s="1"/>
      <c r="M138" s="1">
        <v>46811</v>
      </c>
      <c r="N138" s="2">
        <v>18384</v>
      </c>
      <c r="O138">
        <v>0</v>
      </c>
      <c r="Q138">
        <v>46811</v>
      </c>
      <c r="S138" s="1"/>
      <c r="T138" s="1"/>
      <c r="V138" t="s">
        <v>325</v>
      </c>
    </row>
    <row r="139" spans="1:22" x14ac:dyDescent="0.3">
      <c r="A139" t="s">
        <v>589</v>
      </c>
      <c r="B139" t="s">
        <v>370</v>
      </c>
      <c r="C139" t="s">
        <v>29</v>
      </c>
      <c r="D139" t="s">
        <v>176</v>
      </c>
      <c r="E139" s="19" t="s">
        <v>7</v>
      </c>
      <c r="G139" s="19"/>
      <c r="H139" s="19">
        <v>1200013374</v>
      </c>
      <c r="I139" s="36">
        <v>46023</v>
      </c>
      <c r="J139" s="1">
        <v>45945</v>
      </c>
      <c r="K139" s="1">
        <v>46387</v>
      </c>
      <c r="M139" s="1">
        <v>47118</v>
      </c>
      <c r="N139" s="2">
        <v>130</v>
      </c>
      <c r="O139">
        <v>0</v>
      </c>
      <c r="P139">
        <v>2</v>
      </c>
      <c r="Q139">
        <v>46326</v>
      </c>
      <c r="S139" s="1"/>
      <c r="T139" s="1"/>
      <c r="V139" t="s">
        <v>355</v>
      </c>
    </row>
    <row r="140" spans="1:22" x14ac:dyDescent="0.3">
      <c r="A140" t="s">
        <v>589</v>
      </c>
      <c r="B140" t="s">
        <v>370</v>
      </c>
      <c r="C140" t="s">
        <v>29</v>
      </c>
      <c r="D140" t="s">
        <v>176</v>
      </c>
      <c r="E140" s="19" t="s">
        <v>7</v>
      </c>
      <c r="G140" s="19"/>
      <c r="H140" s="19">
        <v>1200013843</v>
      </c>
      <c r="I140" s="36">
        <v>46023</v>
      </c>
      <c r="J140" s="1">
        <v>0</v>
      </c>
      <c r="K140" s="1"/>
      <c r="M140" s="1">
        <v>46752</v>
      </c>
      <c r="N140" s="2">
        <v>149999.98000000001</v>
      </c>
      <c r="O140">
        <v>0</v>
      </c>
      <c r="Q140">
        <v>46752</v>
      </c>
      <c r="S140" s="1"/>
      <c r="T140" s="1"/>
      <c r="V140" t="s">
        <v>365</v>
      </c>
    </row>
    <row r="141" spans="1:22" x14ac:dyDescent="0.3">
      <c r="A141" t="s">
        <v>589</v>
      </c>
      <c r="B141" t="s">
        <v>370</v>
      </c>
      <c r="C141" t="s">
        <v>25</v>
      </c>
      <c r="D141" t="s">
        <v>164</v>
      </c>
      <c r="E141" s="19" t="s">
        <v>7</v>
      </c>
      <c r="G141" s="19"/>
      <c r="H141" s="19">
        <v>1200010970</v>
      </c>
      <c r="I141" s="36">
        <v>44562</v>
      </c>
      <c r="J141" s="1"/>
      <c r="K141" s="1"/>
      <c r="M141" s="1">
        <v>45292</v>
      </c>
      <c r="N141" s="2">
        <v>0</v>
      </c>
      <c r="O141">
        <v>0</v>
      </c>
      <c r="Q141">
        <v>45292</v>
      </c>
      <c r="S141" s="1"/>
      <c r="T141" s="1"/>
      <c r="V141" t="s">
        <v>303</v>
      </c>
    </row>
    <row r="142" spans="1:22" x14ac:dyDescent="0.3">
      <c r="A142" t="s">
        <v>589</v>
      </c>
      <c r="B142" t="s">
        <v>370</v>
      </c>
      <c r="C142" t="s">
        <v>25</v>
      </c>
      <c r="D142" t="s">
        <v>164</v>
      </c>
      <c r="E142" s="19" t="s">
        <v>7</v>
      </c>
      <c r="G142" s="19"/>
      <c r="H142" s="19">
        <v>1200011054</v>
      </c>
      <c r="I142" s="36">
        <v>44927</v>
      </c>
      <c r="J142" s="1">
        <v>44927</v>
      </c>
      <c r="K142" s="1">
        <v>45292</v>
      </c>
      <c r="M142" s="1">
        <v>46022</v>
      </c>
      <c r="N142" s="2">
        <v>131.69999999999999</v>
      </c>
      <c r="O142">
        <v>0</v>
      </c>
      <c r="Q142">
        <v>45292</v>
      </c>
      <c r="S142" s="1"/>
      <c r="T142" s="1"/>
      <c r="V142" t="s">
        <v>304</v>
      </c>
    </row>
    <row r="143" spans="1:22" x14ac:dyDescent="0.3">
      <c r="A143" t="s">
        <v>589</v>
      </c>
      <c r="B143" t="s">
        <v>370</v>
      </c>
      <c r="C143" t="s">
        <v>25</v>
      </c>
      <c r="D143" t="s">
        <v>164</v>
      </c>
      <c r="E143" s="19" t="s">
        <v>7</v>
      </c>
      <c r="G143" s="19"/>
      <c r="H143" s="19">
        <v>1200012334</v>
      </c>
      <c r="I143" s="36">
        <v>45292</v>
      </c>
      <c r="J143" s="1">
        <v>45470</v>
      </c>
      <c r="K143" s="1"/>
      <c r="M143" s="1">
        <v>46022</v>
      </c>
      <c r="N143" s="2">
        <v>460000</v>
      </c>
      <c r="O143">
        <v>0</v>
      </c>
      <c r="Q143">
        <v>46022</v>
      </c>
      <c r="S143" s="1"/>
      <c r="T143" s="1"/>
      <c r="V143" t="s">
        <v>333</v>
      </c>
    </row>
    <row r="144" spans="1:22" x14ac:dyDescent="0.3">
      <c r="A144" t="s">
        <v>590</v>
      </c>
      <c r="B144" t="s">
        <v>370</v>
      </c>
      <c r="C144" t="s">
        <v>29</v>
      </c>
      <c r="D144" t="s">
        <v>149</v>
      </c>
      <c r="E144" s="19" t="s">
        <v>7</v>
      </c>
      <c r="G144" s="19"/>
      <c r="H144" s="19">
        <v>1200005382</v>
      </c>
      <c r="I144" s="36">
        <v>41346</v>
      </c>
      <c r="J144" s="1">
        <v>41346</v>
      </c>
      <c r="K144" s="1">
        <v>44633</v>
      </c>
      <c r="M144" s="1">
        <v>47848</v>
      </c>
      <c r="N144" s="2">
        <v>8808.44</v>
      </c>
      <c r="O144" t="s">
        <v>33</v>
      </c>
      <c r="Q144">
        <v>44633</v>
      </c>
      <c r="S144" s="1"/>
      <c r="T144" s="1"/>
      <c r="V144" t="s">
        <v>287</v>
      </c>
    </row>
    <row r="145" spans="1:22" x14ac:dyDescent="0.3">
      <c r="A145" t="s">
        <v>590</v>
      </c>
      <c r="B145" t="s">
        <v>370</v>
      </c>
      <c r="C145" t="s">
        <v>29</v>
      </c>
      <c r="D145" t="s">
        <v>149</v>
      </c>
      <c r="E145" s="19" t="s">
        <v>7</v>
      </c>
      <c r="G145" s="19"/>
      <c r="H145" s="19">
        <v>1200005582</v>
      </c>
      <c r="I145" s="36">
        <v>42402</v>
      </c>
      <c r="J145" s="1">
        <v>42402</v>
      </c>
      <c r="K145" s="1">
        <v>44592</v>
      </c>
      <c r="M145" s="1">
        <v>47515</v>
      </c>
      <c r="N145" s="2">
        <v>21276.95</v>
      </c>
      <c r="O145" t="s">
        <v>33</v>
      </c>
      <c r="Q145">
        <v>44592</v>
      </c>
      <c r="S145" s="1"/>
      <c r="T145" s="1"/>
      <c r="V145" t="s">
        <v>288</v>
      </c>
    </row>
    <row r="146" spans="1:22" x14ac:dyDescent="0.3">
      <c r="A146" t="s">
        <v>591</v>
      </c>
      <c r="B146" t="s">
        <v>370</v>
      </c>
      <c r="C146" t="s">
        <v>25</v>
      </c>
      <c r="D146" t="s">
        <v>156</v>
      </c>
      <c r="E146" s="19" t="s">
        <v>7</v>
      </c>
      <c r="G146" s="19"/>
      <c r="H146" s="19">
        <v>1200009761</v>
      </c>
      <c r="I146" s="36">
        <v>44197</v>
      </c>
      <c r="J146" s="1"/>
      <c r="K146" s="1"/>
      <c r="M146" s="1">
        <v>45292</v>
      </c>
      <c r="N146" s="2">
        <v>936</v>
      </c>
      <c r="O146">
        <v>0</v>
      </c>
      <c r="Q146">
        <v>45292</v>
      </c>
      <c r="S146" s="1"/>
      <c r="T146" s="1"/>
      <c r="V146" t="s">
        <v>295</v>
      </c>
    </row>
    <row r="147" spans="1:22" x14ac:dyDescent="0.3">
      <c r="A147" t="s">
        <v>592</v>
      </c>
      <c r="B147" t="s">
        <v>370</v>
      </c>
      <c r="C147" t="s">
        <v>29</v>
      </c>
      <c r="D147" t="s">
        <v>142</v>
      </c>
      <c r="E147" s="19" t="s">
        <v>44</v>
      </c>
      <c r="G147" s="19" t="s">
        <v>729</v>
      </c>
      <c r="H147" s="19">
        <v>900112475</v>
      </c>
      <c r="I147" s="36">
        <v>45748</v>
      </c>
      <c r="J147" s="1">
        <v>45748</v>
      </c>
      <c r="K147" s="1"/>
      <c r="M147" s="1">
        <v>47209</v>
      </c>
      <c r="N147" s="2">
        <v>85000</v>
      </c>
      <c r="O147">
        <v>0</v>
      </c>
      <c r="Q147">
        <v>47209</v>
      </c>
      <c r="S147" s="1"/>
      <c r="T147" s="1"/>
      <c r="V147" t="s">
        <v>279</v>
      </c>
    </row>
    <row r="148" spans="1:22" x14ac:dyDescent="0.3">
      <c r="A148" t="s">
        <v>593</v>
      </c>
      <c r="B148" t="s">
        <v>370</v>
      </c>
      <c r="C148" t="s">
        <v>29</v>
      </c>
      <c r="D148" t="s">
        <v>194</v>
      </c>
      <c r="E148" s="19" t="s">
        <v>7</v>
      </c>
      <c r="G148" s="19"/>
      <c r="H148" s="19">
        <v>1200012848</v>
      </c>
      <c r="I148" s="36">
        <v>45689</v>
      </c>
      <c r="J148" s="1">
        <v>45712</v>
      </c>
      <c r="K148" s="1">
        <v>46418</v>
      </c>
      <c r="L148">
        <v>12</v>
      </c>
      <c r="M148" s="1">
        <v>47149</v>
      </c>
      <c r="N148" s="2">
        <v>5020</v>
      </c>
      <c r="O148">
        <v>0</v>
      </c>
      <c r="P148">
        <v>3</v>
      </c>
      <c r="Q148">
        <v>46326</v>
      </c>
      <c r="R148" t="s">
        <v>30</v>
      </c>
      <c r="S148" s="1"/>
      <c r="T148" s="1"/>
      <c r="V148" t="s">
        <v>347</v>
      </c>
    </row>
    <row r="149" spans="1:22" x14ac:dyDescent="0.3">
      <c r="A149" t="s">
        <v>594</v>
      </c>
      <c r="B149" t="s">
        <v>370</v>
      </c>
      <c r="C149" t="s">
        <v>29</v>
      </c>
      <c r="D149" t="s">
        <v>126</v>
      </c>
      <c r="E149" s="19" t="s">
        <v>6</v>
      </c>
      <c r="F149" t="s">
        <v>42</v>
      </c>
      <c r="G149" s="19"/>
      <c r="H149" s="19">
        <v>800003240</v>
      </c>
      <c r="I149" s="36">
        <v>45913</v>
      </c>
      <c r="J149" s="1">
        <v>45913</v>
      </c>
      <c r="K149" s="1"/>
      <c r="L149">
        <v>12</v>
      </c>
      <c r="M149" s="1">
        <v>46277</v>
      </c>
      <c r="N149" s="2">
        <v>1704</v>
      </c>
      <c r="O149">
        <v>0</v>
      </c>
      <c r="Q149" t="s">
        <v>28</v>
      </c>
      <c r="R149" t="s">
        <v>43</v>
      </c>
      <c r="S149" s="1"/>
      <c r="T149" s="1"/>
      <c r="V149" t="s">
        <v>253</v>
      </c>
    </row>
    <row r="150" spans="1:22" x14ac:dyDescent="0.3">
      <c r="A150" t="s">
        <v>594</v>
      </c>
      <c r="B150" t="s">
        <v>370</v>
      </c>
      <c r="C150" t="s">
        <v>29</v>
      </c>
      <c r="D150" t="s">
        <v>126</v>
      </c>
      <c r="E150" s="19" t="s">
        <v>6</v>
      </c>
      <c r="F150" t="s">
        <v>42</v>
      </c>
      <c r="G150" s="19"/>
      <c r="H150" s="19">
        <v>800003243</v>
      </c>
      <c r="I150" s="36">
        <v>45913</v>
      </c>
      <c r="J150" s="1">
        <v>45913</v>
      </c>
      <c r="K150" s="1"/>
      <c r="L150">
        <v>48</v>
      </c>
      <c r="M150" s="1">
        <v>47371</v>
      </c>
      <c r="N150" s="2">
        <v>11446</v>
      </c>
      <c r="O150">
        <v>0</v>
      </c>
      <c r="P150">
        <v>1</v>
      </c>
      <c r="Q150" t="s">
        <v>28</v>
      </c>
      <c r="R150" t="s">
        <v>43</v>
      </c>
      <c r="S150" s="1">
        <v>46569</v>
      </c>
      <c r="T150" s="1"/>
      <c r="V150" t="s">
        <v>256</v>
      </c>
    </row>
    <row r="151" spans="1:22" x14ac:dyDescent="0.3">
      <c r="A151" t="s">
        <v>594</v>
      </c>
      <c r="B151" t="s">
        <v>370</v>
      </c>
      <c r="C151" t="s">
        <v>29</v>
      </c>
      <c r="D151" t="s">
        <v>126</v>
      </c>
      <c r="E151" s="19" t="s">
        <v>6</v>
      </c>
      <c r="F151" t="s">
        <v>42</v>
      </c>
      <c r="G151" s="19"/>
      <c r="H151" s="19">
        <v>800003244</v>
      </c>
      <c r="I151" s="36">
        <v>45913</v>
      </c>
      <c r="J151" s="1">
        <v>45913</v>
      </c>
      <c r="K151" s="1"/>
      <c r="L151">
        <v>12</v>
      </c>
      <c r="M151" s="1">
        <v>46277</v>
      </c>
      <c r="N151" s="2">
        <v>112250</v>
      </c>
      <c r="O151">
        <v>0</v>
      </c>
      <c r="Q151" t="s">
        <v>28</v>
      </c>
      <c r="R151" t="s">
        <v>43</v>
      </c>
      <c r="S151" s="1"/>
      <c r="T151" s="1"/>
      <c r="V151" t="s">
        <v>257</v>
      </c>
    </row>
    <row r="152" spans="1:22" x14ac:dyDescent="0.3">
      <c r="A152" t="s">
        <v>594</v>
      </c>
      <c r="B152" t="s">
        <v>370</v>
      </c>
      <c r="C152" t="s">
        <v>29</v>
      </c>
      <c r="D152" t="s">
        <v>126</v>
      </c>
      <c r="E152" s="19" t="s">
        <v>6</v>
      </c>
      <c r="F152" t="s">
        <v>42</v>
      </c>
      <c r="G152" s="19"/>
      <c r="H152" s="19">
        <v>800003400</v>
      </c>
      <c r="I152" s="36">
        <v>46070</v>
      </c>
      <c r="J152" s="1"/>
      <c r="K152" s="1"/>
      <c r="L152">
        <v>7</v>
      </c>
      <c r="M152" s="1">
        <v>46277</v>
      </c>
      <c r="N152" s="2">
        <v>17808</v>
      </c>
      <c r="O152">
        <v>0</v>
      </c>
      <c r="Q152" t="s">
        <v>28</v>
      </c>
      <c r="R152" t="s">
        <v>40</v>
      </c>
      <c r="S152" s="1"/>
      <c r="T152" s="1"/>
      <c r="V152" t="s">
        <v>260</v>
      </c>
    </row>
    <row r="153" spans="1:22" x14ac:dyDescent="0.3">
      <c r="A153" t="s">
        <v>595</v>
      </c>
      <c r="B153" t="s">
        <v>370</v>
      </c>
      <c r="C153" t="s">
        <v>29</v>
      </c>
      <c r="D153" t="s">
        <v>122</v>
      </c>
      <c r="E153" s="19" t="s">
        <v>6</v>
      </c>
      <c r="G153" s="19"/>
      <c r="H153" s="19">
        <v>800002680</v>
      </c>
      <c r="I153" s="36">
        <v>45042</v>
      </c>
      <c r="J153" s="1"/>
      <c r="K153" s="1"/>
      <c r="M153" s="1">
        <v>46507</v>
      </c>
      <c r="N153" s="2">
        <v>33041.230000000003</v>
      </c>
      <c r="O153">
        <v>0</v>
      </c>
      <c r="P153">
        <v>1</v>
      </c>
      <c r="Q153">
        <v>46476</v>
      </c>
      <c r="S153" s="1"/>
      <c r="T153" s="1"/>
      <c r="V153" t="s">
        <v>246</v>
      </c>
    </row>
    <row r="154" spans="1:22" x14ac:dyDescent="0.3">
      <c r="A154" t="s">
        <v>596</v>
      </c>
      <c r="B154" t="s">
        <v>370</v>
      </c>
      <c r="C154" t="s">
        <v>25</v>
      </c>
      <c r="D154" t="s">
        <v>154</v>
      </c>
      <c r="E154" s="19" t="s">
        <v>7</v>
      </c>
      <c r="G154" s="19"/>
      <c r="H154" s="19">
        <v>1200009570</v>
      </c>
      <c r="I154" s="36">
        <v>43983</v>
      </c>
      <c r="J154" s="1"/>
      <c r="K154" s="1"/>
      <c r="M154" s="1">
        <v>45444</v>
      </c>
      <c r="N154" s="2">
        <v>936</v>
      </c>
      <c r="O154">
        <v>0</v>
      </c>
      <c r="Q154">
        <v>45444</v>
      </c>
      <c r="S154" s="1"/>
      <c r="T154" s="1"/>
      <c r="V154" t="s">
        <v>293</v>
      </c>
    </row>
    <row r="155" spans="1:22" x14ac:dyDescent="0.3">
      <c r="A155" t="s">
        <v>597</v>
      </c>
      <c r="B155" t="s">
        <v>370</v>
      </c>
      <c r="C155" t="s">
        <v>29</v>
      </c>
      <c r="D155" t="s">
        <v>154</v>
      </c>
      <c r="E155" s="19" t="s">
        <v>7</v>
      </c>
      <c r="G155" s="19"/>
      <c r="H155" s="19">
        <v>1200012205</v>
      </c>
      <c r="I155" s="36">
        <v>45444</v>
      </c>
      <c r="J155" s="1">
        <v>45373</v>
      </c>
      <c r="K155" s="1">
        <v>46538</v>
      </c>
      <c r="M155" s="1">
        <v>46904</v>
      </c>
      <c r="N155" s="2">
        <v>2340</v>
      </c>
      <c r="O155">
        <v>0</v>
      </c>
      <c r="P155">
        <v>3</v>
      </c>
      <c r="Q155">
        <v>46446</v>
      </c>
      <c r="S155" s="1"/>
      <c r="T155" s="1"/>
      <c r="V155" t="s">
        <v>326</v>
      </c>
    </row>
    <row r="156" spans="1:22" x14ac:dyDescent="0.3">
      <c r="A156" t="s">
        <v>598</v>
      </c>
      <c r="B156" t="s">
        <v>370</v>
      </c>
      <c r="C156" t="s">
        <v>25</v>
      </c>
      <c r="D156" t="s">
        <v>155</v>
      </c>
      <c r="E156" s="19" t="s">
        <v>7</v>
      </c>
      <c r="G156" s="19"/>
      <c r="H156" s="19">
        <v>1200009671</v>
      </c>
      <c r="I156" s="36">
        <v>44136</v>
      </c>
      <c r="J156" s="1"/>
      <c r="K156" s="1"/>
      <c r="M156" s="1">
        <v>45597</v>
      </c>
      <c r="N156" s="2">
        <v>1254</v>
      </c>
      <c r="O156">
        <v>0</v>
      </c>
      <c r="Q156">
        <v>45597</v>
      </c>
      <c r="S156" s="1"/>
      <c r="T156" s="1"/>
      <c r="V156" t="s">
        <v>294</v>
      </c>
    </row>
    <row r="157" spans="1:22" x14ac:dyDescent="0.3">
      <c r="A157" t="s">
        <v>598</v>
      </c>
      <c r="B157" t="s">
        <v>370</v>
      </c>
      <c r="C157" t="s">
        <v>29</v>
      </c>
      <c r="D157" t="s">
        <v>155</v>
      </c>
      <c r="E157" s="19" t="s">
        <v>7</v>
      </c>
      <c r="G157" s="19"/>
      <c r="H157" s="19">
        <v>1200012530</v>
      </c>
      <c r="I157" s="36">
        <v>45597</v>
      </c>
      <c r="J157" s="1">
        <v>45558</v>
      </c>
      <c r="K157" s="1">
        <v>45962</v>
      </c>
      <c r="M157" s="1">
        <v>47057</v>
      </c>
      <c r="N157" s="2">
        <v>3713.72</v>
      </c>
      <c r="O157">
        <v>0</v>
      </c>
      <c r="P157">
        <v>3</v>
      </c>
      <c r="Q157">
        <v>45870</v>
      </c>
      <c r="S157" s="1"/>
      <c r="T157" s="1"/>
      <c r="V157" t="s">
        <v>338</v>
      </c>
    </row>
    <row r="158" spans="1:22" x14ac:dyDescent="0.3">
      <c r="A158" t="s">
        <v>599</v>
      </c>
      <c r="B158" t="s">
        <v>370</v>
      </c>
      <c r="C158" t="s">
        <v>29</v>
      </c>
      <c r="D158" t="s">
        <v>190</v>
      </c>
      <c r="E158" s="19" t="s">
        <v>7</v>
      </c>
      <c r="G158" s="19"/>
      <c r="H158" s="19">
        <v>1200012560</v>
      </c>
      <c r="I158" s="36">
        <v>45566</v>
      </c>
      <c r="J158" s="1">
        <v>45567</v>
      </c>
      <c r="K158" s="1">
        <v>46295</v>
      </c>
      <c r="M158" s="1">
        <v>47026</v>
      </c>
      <c r="N158" s="2">
        <v>810</v>
      </c>
      <c r="O158" t="s">
        <v>27</v>
      </c>
      <c r="P158">
        <v>2</v>
      </c>
      <c r="Q158">
        <v>46233</v>
      </c>
      <c r="S158" s="1"/>
      <c r="T158" s="1"/>
      <c r="V158" t="s">
        <v>340</v>
      </c>
    </row>
    <row r="159" spans="1:22" x14ac:dyDescent="0.3">
      <c r="A159" t="s">
        <v>600</v>
      </c>
      <c r="B159" t="s">
        <v>370</v>
      </c>
      <c r="C159" t="s">
        <v>25</v>
      </c>
      <c r="D159" t="s">
        <v>395</v>
      </c>
      <c r="E159" s="19" t="s">
        <v>391</v>
      </c>
      <c r="F159" t="s">
        <v>392</v>
      </c>
      <c r="G159" s="19"/>
      <c r="H159" s="19">
        <v>800002282</v>
      </c>
      <c r="I159" s="36"/>
      <c r="J159" s="1">
        <v>44327</v>
      </c>
      <c r="K159" s="1"/>
      <c r="M159" s="1">
        <v>45787</v>
      </c>
      <c r="N159" s="2">
        <v>37753</v>
      </c>
      <c r="O159">
        <v>0</v>
      </c>
      <c r="Q159">
        <v>45787</v>
      </c>
      <c r="R159" t="s">
        <v>40</v>
      </c>
      <c r="S159" s="1"/>
      <c r="T159" s="1"/>
      <c r="V159" t="s">
        <v>397</v>
      </c>
    </row>
    <row r="160" spans="1:22" x14ac:dyDescent="0.3">
      <c r="A160" t="s">
        <v>600</v>
      </c>
      <c r="B160" t="s">
        <v>370</v>
      </c>
      <c r="C160" t="s">
        <v>25</v>
      </c>
      <c r="D160" t="s">
        <v>395</v>
      </c>
      <c r="E160" s="19" t="s">
        <v>391</v>
      </c>
      <c r="F160" t="s">
        <v>392</v>
      </c>
      <c r="G160" s="19"/>
      <c r="H160" s="19">
        <v>800002283</v>
      </c>
      <c r="I160" s="36"/>
      <c r="J160" s="1">
        <v>44327</v>
      </c>
      <c r="K160" s="1"/>
      <c r="M160" s="1">
        <v>45787</v>
      </c>
      <c r="N160" s="2">
        <v>35814</v>
      </c>
      <c r="O160">
        <v>0</v>
      </c>
      <c r="Q160">
        <v>45787</v>
      </c>
      <c r="R160" t="s">
        <v>40</v>
      </c>
      <c r="S160" s="1"/>
      <c r="T160" s="1"/>
      <c r="V160" t="s">
        <v>396</v>
      </c>
    </row>
    <row r="161" spans="1:22" x14ac:dyDescent="0.3">
      <c r="A161" t="s">
        <v>601</v>
      </c>
      <c r="B161" t="s">
        <v>370</v>
      </c>
      <c r="C161" t="s">
        <v>29</v>
      </c>
      <c r="D161" t="s">
        <v>148</v>
      </c>
      <c r="E161" s="19" t="s">
        <v>7</v>
      </c>
      <c r="G161" s="19"/>
      <c r="H161" s="19">
        <v>1200005364</v>
      </c>
      <c r="I161" s="36">
        <v>40725</v>
      </c>
      <c r="J161" s="1">
        <v>40725</v>
      </c>
      <c r="K161" s="1">
        <v>44742</v>
      </c>
      <c r="M161" s="1">
        <v>47664</v>
      </c>
      <c r="N161" s="2">
        <v>57464.72</v>
      </c>
      <c r="O161">
        <v>0</v>
      </c>
      <c r="Q161">
        <v>44742</v>
      </c>
      <c r="S161" s="1"/>
      <c r="T161" s="1"/>
      <c r="V161" t="s">
        <v>286</v>
      </c>
    </row>
    <row r="162" spans="1:22" x14ac:dyDescent="0.3">
      <c r="A162" t="s">
        <v>601</v>
      </c>
      <c r="B162" t="s">
        <v>370</v>
      </c>
      <c r="C162" t="s">
        <v>29</v>
      </c>
      <c r="D162" t="s">
        <v>148</v>
      </c>
      <c r="E162" s="19" t="s">
        <v>7</v>
      </c>
      <c r="G162" s="19"/>
      <c r="H162" s="19">
        <v>1200012900</v>
      </c>
      <c r="I162" s="36">
        <v>45839</v>
      </c>
      <c r="J162" s="1">
        <v>45719</v>
      </c>
      <c r="K162" s="1">
        <v>48760</v>
      </c>
      <c r="L162">
        <v>96</v>
      </c>
      <c r="M162" s="1">
        <v>48760</v>
      </c>
      <c r="N162" s="2">
        <v>20931.419999999998</v>
      </c>
      <c r="O162">
        <v>0</v>
      </c>
      <c r="P162">
        <v>6</v>
      </c>
      <c r="Q162" t="s">
        <v>28</v>
      </c>
      <c r="S162" s="1"/>
      <c r="T162" s="1"/>
      <c r="V162" t="s">
        <v>348</v>
      </c>
    </row>
    <row r="163" spans="1:22" x14ac:dyDescent="0.3">
      <c r="A163" t="s">
        <v>602</v>
      </c>
      <c r="B163" t="s">
        <v>370</v>
      </c>
      <c r="C163" t="s">
        <v>29</v>
      </c>
      <c r="D163" t="s">
        <v>188</v>
      </c>
      <c r="E163" s="19" t="s">
        <v>7</v>
      </c>
      <c r="G163" s="19"/>
      <c r="H163" s="19">
        <v>1200012400</v>
      </c>
      <c r="I163" s="36">
        <v>45505</v>
      </c>
      <c r="J163" s="1">
        <v>45498</v>
      </c>
      <c r="K163" s="1">
        <v>46234</v>
      </c>
      <c r="M163" s="1">
        <v>46965</v>
      </c>
      <c r="N163" s="2">
        <v>2435</v>
      </c>
      <c r="O163">
        <v>0</v>
      </c>
      <c r="P163">
        <v>3</v>
      </c>
      <c r="Q163">
        <v>46142</v>
      </c>
      <c r="S163" s="1"/>
      <c r="T163" s="1"/>
      <c r="V163" t="s">
        <v>337</v>
      </c>
    </row>
    <row r="164" spans="1:22" x14ac:dyDescent="0.3">
      <c r="A164" t="s">
        <v>602</v>
      </c>
      <c r="B164" t="s">
        <v>370</v>
      </c>
      <c r="C164" t="s">
        <v>25</v>
      </c>
      <c r="D164" t="s">
        <v>153</v>
      </c>
      <c r="E164" s="19" t="s">
        <v>7</v>
      </c>
      <c r="G164" s="19"/>
      <c r="H164" s="19">
        <v>1200009111</v>
      </c>
      <c r="I164" s="36">
        <v>43678</v>
      </c>
      <c r="J164" s="1"/>
      <c r="K164" s="1"/>
      <c r="M164" s="1">
        <v>45505</v>
      </c>
      <c r="N164" s="2">
        <v>486.14400000000001</v>
      </c>
      <c r="O164">
        <v>0</v>
      </c>
      <c r="Q164">
        <v>45505</v>
      </c>
      <c r="S164" s="1"/>
      <c r="T164" s="1"/>
      <c r="V164" t="s">
        <v>292</v>
      </c>
    </row>
    <row r="165" spans="1:22" x14ac:dyDescent="0.3">
      <c r="A165" t="s">
        <v>603</v>
      </c>
      <c r="B165" t="s">
        <v>370</v>
      </c>
      <c r="C165" t="s">
        <v>29</v>
      </c>
      <c r="D165" t="s">
        <v>135</v>
      </c>
      <c r="E165" s="19" t="s">
        <v>44</v>
      </c>
      <c r="F165" t="s">
        <v>69</v>
      </c>
      <c r="G165" s="19" t="s">
        <v>70</v>
      </c>
      <c r="H165" s="19">
        <v>900100238</v>
      </c>
      <c r="I165" s="36">
        <v>45115</v>
      </c>
      <c r="J165" s="1">
        <v>45114</v>
      </c>
      <c r="K165" s="1"/>
      <c r="L165">
        <v>48</v>
      </c>
      <c r="M165" s="1">
        <v>46575</v>
      </c>
      <c r="N165" s="2">
        <v>132000</v>
      </c>
      <c r="O165" t="s">
        <v>35</v>
      </c>
      <c r="Q165" t="s">
        <v>28</v>
      </c>
      <c r="R165" t="s">
        <v>40</v>
      </c>
      <c r="S165" s="1">
        <v>46575</v>
      </c>
      <c r="T165" s="1"/>
      <c r="V165" t="s">
        <v>271</v>
      </c>
    </row>
    <row r="166" spans="1:22" x14ac:dyDescent="0.3">
      <c r="A166" t="s">
        <v>839</v>
      </c>
      <c r="B166" t="s">
        <v>370</v>
      </c>
      <c r="C166" t="s">
        <v>25</v>
      </c>
      <c r="D166" t="s">
        <v>114</v>
      </c>
      <c r="E166" s="19" t="s">
        <v>6</v>
      </c>
      <c r="G166" s="19"/>
      <c r="H166" s="19">
        <v>800002281</v>
      </c>
      <c r="I166" s="36">
        <v>44326</v>
      </c>
      <c r="J166" s="1"/>
      <c r="K166" s="1"/>
      <c r="M166" s="1">
        <v>45787</v>
      </c>
      <c r="N166" s="2">
        <v>12949.5</v>
      </c>
      <c r="O166">
        <v>0</v>
      </c>
      <c r="Q166">
        <v>45787</v>
      </c>
      <c r="R166" t="s">
        <v>40</v>
      </c>
      <c r="S166" s="1"/>
      <c r="T166" s="1"/>
      <c r="V166" t="s">
        <v>235</v>
      </c>
    </row>
    <row r="167" spans="1:22" x14ac:dyDescent="0.3">
      <c r="A167" t="s">
        <v>600</v>
      </c>
      <c r="B167" t="s">
        <v>370</v>
      </c>
      <c r="C167" t="s">
        <v>29</v>
      </c>
      <c r="D167" t="s">
        <v>114</v>
      </c>
      <c r="E167" s="19" t="s">
        <v>6</v>
      </c>
      <c r="F167" t="s">
        <v>45</v>
      </c>
      <c r="G167" s="19"/>
      <c r="H167" s="19">
        <v>800003161</v>
      </c>
      <c r="I167" s="36">
        <v>45776</v>
      </c>
      <c r="J167" s="1">
        <v>45216</v>
      </c>
      <c r="K167" s="1"/>
      <c r="L167">
        <v>48</v>
      </c>
      <c r="M167" s="1">
        <v>46676</v>
      </c>
      <c r="N167" s="2">
        <v>77134.2</v>
      </c>
      <c r="O167">
        <v>0</v>
      </c>
      <c r="Q167" t="s">
        <v>28</v>
      </c>
      <c r="R167" t="s">
        <v>43</v>
      </c>
      <c r="S167" s="1">
        <v>46569</v>
      </c>
      <c r="T167" s="1"/>
      <c r="V167" t="s">
        <v>248</v>
      </c>
    </row>
    <row r="168" spans="1:22" x14ac:dyDescent="0.3">
      <c r="A168" t="s">
        <v>600</v>
      </c>
      <c r="B168" t="s">
        <v>370</v>
      </c>
      <c r="C168" t="s">
        <v>29</v>
      </c>
      <c r="D168" t="s">
        <v>114</v>
      </c>
      <c r="E168" s="19" t="s">
        <v>6</v>
      </c>
      <c r="F168" t="s">
        <v>45</v>
      </c>
      <c r="G168" s="19"/>
      <c r="H168" s="19">
        <v>800003163</v>
      </c>
      <c r="I168" s="36">
        <v>45784</v>
      </c>
      <c r="J168" s="1">
        <v>45216</v>
      </c>
      <c r="K168" s="1"/>
      <c r="L168">
        <v>48</v>
      </c>
      <c r="M168" s="1">
        <v>46676</v>
      </c>
      <c r="N168" s="2">
        <v>51736.17</v>
      </c>
      <c r="O168">
        <v>0</v>
      </c>
      <c r="Q168" t="s">
        <v>28</v>
      </c>
      <c r="R168" t="s">
        <v>43</v>
      </c>
      <c r="S168" s="1">
        <v>46569</v>
      </c>
      <c r="T168" s="1"/>
      <c r="V168" t="s">
        <v>250</v>
      </c>
    </row>
    <row r="169" spans="1:22" x14ac:dyDescent="0.3">
      <c r="A169" t="s">
        <v>600</v>
      </c>
      <c r="B169" t="s">
        <v>370</v>
      </c>
      <c r="C169" t="s">
        <v>29</v>
      </c>
      <c r="D169" t="s">
        <v>114</v>
      </c>
      <c r="E169" s="19" t="s">
        <v>6</v>
      </c>
      <c r="F169" t="s">
        <v>45</v>
      </c>
      <c r="G169" s="19"/>
      <c r="H169" s="19">
        <v>800003166</v>
      </c>
      <c r="I169" s="36">
        <v>45788</v>
      </c>
      <c r="J169" s="1">
        <v>45216</v>
      </c>
      <c r="K169" s="1"/>
      <c r="L169">
        <v>48</v>
      </c>
      <c r="M169" s="1">
        <v>46676</v>
      </c>
      <c r="N169" s="2">
        <v>8178</v>
      </c>
      <c r="O169">
        <v>0</v>
      </c>
      <c r="Q169" t="s">
        <v>28</v>
      </c>
      <c r="R169" t="s">
        <v>43</v>
      </c>
      <c r="S169" s="1">
        <v>46569</v>
      </c>
      <c r="T169" s="1"/>
      <c r="V169" t="s">
        <v>252</v>
      </c>
    </row>
    <row r="170" spans="1:22" x14ac:dyDescent="0.3">
      <c r="A170" t="s">
        <v>604</v>
      </c>
      <c r="B170" t="s">
        <v>370</v>
      </c>
      <c r="C170" t="s">
        <v>25</v>
      </c>
      <c r="D170" t="s">
        <v>160</v>
      </c>
      <c r="E170" s="19" t="s">
        <v>7</v>
      </c>
      <c r="G170" s="19"/>
      <c r="H170" s="19">
        <v>1200010329</v>
      </c>
      <c r="I170" s="36">
        <v>44470</v>
      </c>
      <c r="J170" s="1">
        <v>44467</v>
      </c>
      <c r="K170" s="1">
        <v>44834</v>
      </c>
      <c r="M170" s="1">
        <v>45931</v>
      </c>
      <c r="N170" s="2">
        <v>377.19600000000003</v>
      </c>
      <c r="O170">
        <v>0</v>
      </c>
      <c r="Q170">
        <v>44834</v>
      </c>
      <c r="S170" s="1"/>
      <c r="T170" s="1"/>
      <c r="V170" t="s">
        <v>299</v>
      </c>
    </row>
    <row r="171" spans="1:22" x14ac:dyDescent="0.3">
      <c r="A171" t="s">
        <v>531</v>
      </c>
      <c r="B171" t="s">
        <v>370</v>
      </c>
      <c r="C171" t="s">
        <v>29</v>
      </c>
      <c r="D171" t="s">
        <v>141</v>
      </c>
      <c r="E171" s="19" t="s">
        <v>7</v>
      </c>
      <c r="G171" s="19"/>
      <c r="H171" s="19">
        <v>1200011385</v>
      </c>
      <c r="I171" s="36">
        <v>43921</v>
      </c>
      <c r="J171" s="1"/>
      <c r="K171" s="1"/>
      <c r="M171" s="1">
        <v>46842</v>
      </c>
      <c r="N171" s="2">
        <v>3715000</v>
      </c>
      <c r="O171" t="s">
        <v>730</v>
      </c>
      <c r="Q171">
        <v>46842</v>
      </c>
      <c r="S171" s="1"/>
      <c r="T171" s="1"/>
      <c r="V171" t="s">
        <v>375</v>
      </c>
    </row>
    <row r="172" spans="1:22" x14ac:dyDescent="0.3">
      <c r="A172" t="s">
        <v>606</v>
      </c>
      <c r="B172" t="s">
        <v>370</v>
      </c>
      <c r="C172" t="s">
        <v>29</v>
      </c>
      <c r="D172" t="s">
        <v>171</v>
      </c>
      <c r="E172" s="19" t="s">
        <v>7</v>
      </c>
      <c r="G172" s="19"/>
      <c r="H172" s="19">
        <v>1200011431</v>
      </c>
      <c r="I172" s="36">
        <v>45047</v>
      </c>
      <c r="J172" s="1">
        <v>45047</v>
      </c>
      <c r="K172" s="1">
        <v>46507</v>
      </c>
      <c r="M172" s="1">
        <v>46507</v>
      </c>
      <c r="N172" s="2">
        <v>35944</v>
      </c>
      <c r="O172">
        <v>0</v>
      </c>
      <c r="P172">
        <v>3</v>
      </c>
      <c r="Q172">
        <v>46417</v>
      </c>
      <c r="R172" t="s">
        <v>40</v>
      </c>
      <c r="S172" s="1"/>
      <c r="T172" s="1"/>
      <c r="V172" t="s">
        <v>312</v>
      </c>
    </row>
    <row r="173" spans="1:22" x14ac:dyDescent="0.3">
      <c r="A173" t="s">
        <v>607</v>
      </c>
      <c r="B173" t="s">
        <v>370</v>
      </c>
      <c r="C173" t="s">
        <v>25</v>
      </c>
      <c r="D173" t="s">
        <v>159</v>
      </c>
      <c r="E173" s="19" t="s">
        <v>7</v>
      </c>
      <c r="G173" s="19"/>
      <c r="H173" s="19">
        <v>1200010087</v>
      </c>
      <c r="I173" s="36">
        <v>44266</v>
      </c>
      <c r="J173" s="1">
        <v>44266</v>
      </c>
      <c r="K173" s="1">
        <v>44630</v>
      </c>
      <c r="M173" s="1">
        <v>45727</v>
      </c>
      <c r="N173" s="2">
        <v>6960</v>
      </c>
      <c r="O173">
        <v>0</v>
      </c>
      <c r="Q173">
        <v>44630</v>
      </c>
      <c r="S173" s="1"/>
      <c r="T173" s="1"/>
      <c r="V173" t="s">
        <v>298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87668-8E42-45DF-877E-A7DA2DA88515}">
  <sheetPr codeName="Feuil2"/>
  <dimension ref="A1:T4306"/>
  <sheetViews>
    <sheetView showGridLines="0" topLeftCell="F1389" workbookViewId="0">
      <selection activeCell="N1406" sqref="N1406"/>
    </sheetView>
  </sheetViews>
  <sheetFormatPr baseColWidth="10" defaultRowHeight="14.4" x14ac:dyDescent="0.3"/>
  <cols>
    <col min="1" max="1" width="18.5546875" bestFit="1" customWidth="1"/>
    <col min="2" max="2" width="15.109375" bestFit="1" customWidth="1"/>
    <col min="3" max="3" width="18.77734375" bestFit="1" customWidth="1"/>
    <col min="4" max="4" width="10.6640625" bestFit="1" customWidth="1"/>
    <col min="5" max="5" width="12.6640625" bestFit="1" customWidth="1"/>
    <col min="6" max="6" width="14.33203125" bestFit="1" customWidth="1"/>
    <col min="7" max="7" width="34" bestFit="1" customWidth="1"/>
    <col min="8" max="8" width="20.6640625" bestFit="1" customWidth="1"/>
    <col min="9" max="9" width="19.88671875" bestFit="1" customWidth="1"/>
    <col min="10" max="10" width="15.5546875" bestFit="1" customWidth="1"/>
    <col min="11" max="11" width="13.44140625" bestFit="1" customWidth="1"/>
    <col min="12" max="12" width="21.88671875" bestFit="1" customWidth="1"/>
    <col min="13" max="13" width="19.5546875" bestFit="1" customWidth="1"/>
    <col min="14" max="14" width="24.44140625" bestFit="1" customWidth="1"/>
    <col min="15" max="15" width="21.33203125" bestFit="1" customWidth="1"/>
    <col min="16" max="16" width="17.109375" bestFit="1" customWidth="1"/>
    <col min="17" max="17" width="15.5546875" bestFit="1" customWidth="1"/>
    <col min="18" max="19" width="15.5546875" customWidth="1"/>
    <col min="20" max="20" width="25.33203125" bestFit="1" customWidth="1"/>
    <col min="21" max="21" width="24.44140625" bestFit="1" customWidth="1"/>
    <col min="22" max="22" width="17.109375" bestFit="1" customWidth="1"/>
    <col min="23" max="23" width="20.6640625" bestFit="1" customWidth="1"/>
    <col min="24" max="24" width="24.88671875" bestFit="1" customWidth="1"/>
    <col min="25" max="25" width="15.5546875" bestFit="1" customWidth="1"/>
    <col min="26" max="26" width="13.44140625" bestFit="1" customWidth="1"/>
    <col min="27" max="27" width="21.88671875" bestFit="1" customWidth="1"/>
    <col min="28" max="28" width="25.33203125" bestFit="1" customWidth="1"/>
    <col min="29" max="29" width="24.44140625" bestFit="1" customWidth="1"/>
  </cols>
  <sheetData>
    <row r="1" spans="1:20" x14ac:dyDescent="0.3">
      <c r="A1" t="s">
        <v>823</v>
      </c>
      <c r="B1" t="s">
        <v>381</v>
      </c>
      <c r="C1" t="s">
        <v>0</v>
      </c>
      <c r="D1" t="s">
        <v>1</v>
      </c>
      <c r="E1" t="s">
        <v>91</v>
      </c>
      <c r="F1" t="s">
        <v>95</v>
      </c>
      <c r="G1" t="s">
        <v>85</v>
      </c>
      <c r="H1" t="s">
        <v>412</v>
      </c>
      <c r="I1" t="s">
        <v>13</v>
      </c>
      <c r="J1" t="s">
        <v>2</v>
      </c>
      <c r="K1" t="s">
        <v>3</v>
      </c>
      <c r="L1" t="s">
        <v>4</v>
      </c>
      <c r="M1" t="s">
        <v>832</v>
      </c>
      <c r="N1" t="s">
        <v>5</v>
      </c>
      <c r="O1" t="s">
        <v>775</v>
      </c>
      <c r="P1" t="s">
        <v>52</v>
      </c>
      <c r="Q1" t="s">
        <v>71</v>
      </c>
    </row>
    <row r="2" spans="1:20" x14ac:dyDescent="0.3">
      <c r="A2" t="s">
        <v>825</v>
      </c>
      <c r="B2" t="s">
        <v>382</v>
      </c>
      <c r="C2" s="1">
        <v>45370</v>
      </c>
      <c r="D2">
        <v>19477.62</v>
      </c>
      <c r="E2" t="s">
        <v>92</v>
      </c>
      <c r="F2" t="s">
        <v>96</v>
      </c>
      <c r="G2" t="s">
        <v>441</v>
      </c>
      <c r="H2" t="s">
        <v>673</v>
      </c>
      <c r="I2">
        <v>700004883</v>
      </c>
      <c r="J2">
        <v>6000913006</v>
      </c>
      <c r="K2">
        <v>100028911</v>
      </c>
      <c r="L2" s="1">
        <v>45513</v>
      </c>
      <c r="M2" t="s">
        <v>833</v>
      </c>
      <c r="N2">
        <v>700004883</v>
      </c>
      <c r="O2" t="s">
        <v>776</v>
      </c>
      <c r="P2" t="s">
        <v>54</v>
      </c>
      <c r="Q2" t="s">
        <v>724</v>
      </c>
    </row>
    <row r="3" spans="1:20" x14ac:dyDescent="0.3">
      <c r="A3" t="s">
        <v>824</v>
      </c>
      <c r="B3" t="s">
        <v>382</v>
      </c>
      <c r="C3" s="1">
        <v>45352</v>
      </c>
      <c r="D3">
        <v>1416</v>
      </c>
      <c r="E3" t="s">
        <v>92</v>
      </c>
      <c r="F3" t="s">
        <v>96</v>
      </c>
      <c r="G3" t="s">
        <v>180</v>
      </c>
      <c r="H3" t="s">
        <v>532</v>
      </c>
      <c r="I3">
        <v>1200012002</v>
      </c>
      <c r="J3">
        <v>6000909733</v>
      </c>
      <c r="K3">
        <v>100022875</v>
      </c>
      <c r="L3" s="1">
        <v>45364</v>
      </c>
      <c r="M3" t="s">
        <v>833</v>
      </c>
      <c r="N3">
        <v>1200012002</v>
      </c>
      <c r="O3" t="s">
        <v>776</v>
      </c>
      <c r="P3" t="s">
        <v>54</v>
      </c>
      <c r="Q3" t="s">
        <v>724</v>
      </c>
    </row>
    <row r="4" spans="1:20" x14ac:dyDescent="0.3">
      <c r="A4" t="s">
        <v>824</v>
      </c>
      <c r="B4" t="s">
        <v>382</v>
      </c>
      <c r="C4" s="1">
        <v>45743</v>
      </c>
      <c r="D4">
        <v>1416</v>
      </c>
      <c r="E4" t="s">
        <v>92</v>
      </c>
      <c r="F4" t="s">
        <v>96</v>
      </c>
      <c r="G4" t="s">
        <v>180</v>
      </c>
      <c r="H4" t="s">
        <v>532</v>
      </c>
      <c r="I4">
        <v>1200012700</v>
      </c>
      <c r="J4">
        <v>6000985011</v>
      </c>
      <c r="K4">
        <v>100029090</v>
      </c>
      <c r="L4" s="1">
        <v>45747</v>
      </c>
      <c r="M4" t="s">
        <v>833</v>
      </c>
      <c r="N4">
        <v>1200012700</v>
      </c>
      <c r="O4" t="s">
        <v>776</v>
      </c>
      <c r="P4" t="s">
        <v>54</v>
      </c>
      <c r="Q4" t="s">
        <v>724</v>
      </c>
    </row>
    <row r="5" spans="1:20" x14ac:dyDescent="0.3">
      <c r="A5" t="s">
        <v>824</v>
      </c>
      <c r="B5" t="s">
        <v>382</v>
      </c>
      <c r="C5" s="1">
        <v>46132</v>
      </c>
      <c r="D5">
        <v>1416</v>
      </c>
      <c r="E5" t="s">
        <v>92</v>
      </c>
      <c r="F5" t="s">
        <v>96</v>
      </c>
      <c r="G5" t="s">
        <v>180</v>
      </c>
      <c r="H5" t="s">
        <v>532</v>
      </c>
      <c r="I5">
        <v>1200013345</v>
      </c>
      <c r="J5">
        <v>6001059207</v>
      </c>
      <c r="K5">
        <v>100036835</v>
      </c>
      <c r="L5" s="1">
        <v>46175</v>
      </c>
      <c r="M5" t="s">
        <v>833</v>
      </c>
      <c r="N5">
        <v>1200013345</v>
      </c>
      <c r="O5" t="s">
        <v>776</v>
      </c>
      <c r="P5" t="s">
        <v>54</v>
      </c>
      <c r="Q5" t="s">
        <v>724</v>
      </c>
    </row>
    <row r="6" spans="1:20" x14ac:dyDescent="0.3">
      <c r="A6" t="s">
        <v>824</v>
      </c>
      <c r="B6" t="s">
        <v>382</v>
      </c>
      <c r="C6" s="1">
        <v>45509</v>
      </c>
      <c r="D6">
        <v>9069.14</v>
      </c>
      <c r="E6" t="s">
        <v>92</v>
      </c>
      <c r="F6" t="s">
        <v>96</v>
      </c>
      <c r="G6" t="s">
        <v>398</v>
      </c>
      <c r="H6" t="s">
        <v>533</v>
      </c>
      <c r="I6">
        <v>700005154</v>
      </c>
      <c r="J6">
        <v>6000937269</v>
      </c>
      <c r="K6">
        <v>100071242</v>
      </c>
      <c r="L6" s="1">
        <v>45567</v>
      </c>
      <c r="M6" t="s">
        <v>833</v>
      </c>
      <c r="N6">
        <v>700005154</v>
      </c>
      <c r="O6" t="s">
        <v>776</v>
      </c>
      <c r="P6" t="s">
        <v>54</v>
      </c>
      <c r="Q6" t="s">
        <v>724</v>
      </c>
    </row>
    <row r="7" spans="1:20" x14ac:dyDescent="0.3">
      <c r="A7" t="s">
        <v>824</v>
      </c>
      <c r="B7" t="s">
        <v>382</v>
      </c>
      <c r="C7" s="1">
        <v>45574</v>
      </c>
      <c r="D7">
        <v>8815.73</v>
      </c>
      <c r="E7" t="s">
        <v>92</v>
      </c>
      <c r="F7" t="s">
        <v>96</v>
      </c>
      <c r="G7" t="s">
        <v>398</v>
      </c>
      <c r="H7" t="s">
        <v>533</v>
      </c>
      <c r="I7">
        <v>700005154</v>
      </c>
      <c r="J7">
        <v>6000972698</v>
      </c>
      <c r="K7">
        <v>100004962</v>
      </c>
      <c r="L7" s="1">
        <v>45685</v>
      </c>
      <c r="M7" t="s">
        <v>833</v>
      </c>
      <c r="N7">
        <v>700005154</v>
      </c>
      <c r="O7" t="s">
        <v>776</v>
      </c>
      <c r="P7" t="s">
        <v>54</v>
      </c>
      <c r="Q7" t="s">
        <v>724</v>
      </c>
    </row>
    <row r="8" spans="1:20" x14ac:dyDescent="0.3">
      <c r="A8" t="s">
        <v>826</v>
      </c>
      <c r="B8" t="s">
        <v>382</v>
      </c>
      <c r="C8" s="1">
        <v>45796</v>
      </c>
      <c r="D8">
        <v>2093.46</v>
      </c>
      <c r="E8" t="s">
        <v>92</v>
      </c>
      <c r="F8" t="s">
        <v>96</v>
      </c>
      <c r="G8" t="s">
        <v>107</v>
      </c>
      <c r="H8" t="s">
        <v>496</v>
      </c>
      <c r="I8">
        <v>500006662</v>
      </c>
      <c r="J8">
        <v>6000993969</v>
      </c>
      <c r="K8">
        <v>100043982</v>
      </c>
      <c r="L8" s="1">
        <v>45825</v>
      </c>
      <c r="M8" t="s">
        <v>833</v>
      </c>
      <c r="N8">
        <v>500006662</v>
      </c>
      <c r="O8" t="s">
        <v>776</v>
      </c>
      <c r="P8" t="s">
        <v>54</v>
      </c>
      <c r="Q8" t="s">
        <v>724</v>
      </c>
    </row>
    <row r="9" spans="1:20" x14ac:dyDescent="0.3">
      <c r="A9" t="s">
        <v>826</v>
      </c>
      <c r="B9" t="s">
        <v>382</v>
      </c>
      <c r="C9" s="1">
        <v>45796</v>
      </c>
      <c r="D9">
        <v>1098.77</v>
      </c>
      <c r="E9" t="s">
        <v>92</v>
      </c>
      <c r="F9" t="s">
        <v>96</v>
      </c>
      <c r="G9" t="s">
        <v>107</v>
      </c>
      <c r="H9" t="s">
        <v>496</v>
      </c>
      <c r="I9">
        <v>500006662</v>
      </c>
      <c r="J9">
        <v>6000993973</v>
      </c>
      <c r="K9">
        <v>100043986</v>
      </c>
      <c r="L9" s="1">
        <v>45825</v>
      </c>
      <c r="M9" t="s">
        <v>833</v>
      </c>
      <c r="N9">
        <v>500006662</v>
      </c>
      <c r="O9" t="s">
        <v>776</v>
      </c>
      <c r="P9" t="s">
        <v>54</v>
      </c>
      <c r="Q9" t="s">
        <v>724</v>
      </c>
    </row>
    <row r="10" spans="1:20" x14ac:dyDescent="0.3">
      <c r="A10" t="s">
        <v>826</v>
      </c>
      <c r="B10" t="s">
        <v>382</v>
      </c>
      <c r="C10" s="1">
        <v>45796</v>
      </c>
      <c r="D10">
        <v>882.94</v>
      </c>
      <c r="E10" t="s">
        <v>92</v>
      </c>
      <c r="F10" t="s">
        <v>96</v>
      </c>
      <c r="G10" t="s">
        <v>107</v>
      </c>
      <c r="H10" t="s">
        <v>496</v>
      </c>
      <c r="I10">
        <v>500006662</v>
      </c>
      <c r="J10">
        <v>6000993965</v>
      </c>
      <c r="K10">
        <v>100043977</v>
      </c>
      <c r="L10" s="1">
        <v>45825</v>
      </c>
      <c r="M10" t="s">
        <v>833</v>
      </c>
      <c r="N10">
        <v>500006662</v>
      </c>
      <c r="O10" t="s">
        <v>776</v>
      </c>
      <c r="P10" t="s">
        <v>54</v>
      </c>
      <c r="Q10" t="s">
        <v>724</v>
      </c>
    </row>
    <row r="11" spans="1:20" x14ac:dyDescent="0.3">
      <c r="A11" t="s">
        <v>826</v>
      </c>
      <c r="B11" t="s">
        <v>382</v>
      </c>
      <c r="C11" s="1">
        <v>45825</v>
      </c>
      <c r="D11">
        <v>1496.1</v>
      </c>
      <c r="E11" t="s">
        <v>92</v>
      </c>
      <c r="F11" t="s">
        <v>96</v>
      </c>
      <c r="G11" t="s">
        <v>107</v>
      </c>
      <c r="H11" t="s">
        <v>496</v>
      </c>
      <c r="I11">
        <v>500006662</v>
      </c>
      <c r="J11">
        <v>6000999179</v>
      </c>
      <c r="K11">
        <v>100052640</v>
      </c>
      <c r="L11" s="1">
        <v>45840</v>
      </c>
      <c r="M11" t="s">
        <v>833</v>
      </c>
      <c r="N11">
        <v>500006662</v>
      </c>
      <c r="O11" t="s">
        <v>776</v>
      </c>
      <c r="P11" t="s">
        <v>54</v>
      </c>
      <c r="Q11" t="s">
        <v>724</v>
      </c>
    </row>
    <row r="12" spans="1:20" x14ac:dyDescent="0.3">
      <c r="A12" t="s">
        <v>826</v>
      </c>
      <c r="B12" t="s">
        <v>382</v>
      </c>
      <c r="C12" s="1">
        <v>45825</v>
      </c>
      <c r="D12">
        <v>1451.95</v>
      </c>
      <c r="E12" t="s">
        <v>92</v>
      </c>
      <c r="F12" t="s">
        <v>96</v>
      </c>
      <c r="G12" t="s">
        <v>107</v>
      </c>
      <c r="H12" t="s">
        <v>496</v>
      </c>
      <c r="I12">
        <v>500006662</v>
      </c>
      <c r="J12">
        <v>6000999184</v>
      </c>
      <c r="K12">
        <v>100052645</v>
      </c>
      <c r="L12" s="1">
        <v>45840</v>
      </c>
      <c r="M12" t="s">
        <v>833</v>
      </c>
      <c r="N12">
        <v>500006662</v>
      </c>
      <c r="O12" t="s">
        <v>776</v>
      </c>
      <c r="P12" t="s">
        <v>54</v>
      </c>
      <c r="Q12" t="s">
        <v>724</v>
      </c>
    </row>
    <row r="13" spans="1:20" x14ac:dyDescent="0.3">
      <c r="A13" t="s">
        <v>826</v>
      </c>
      <c r="B13" t="s">
        <v>382</v>
      </c>
      <c r="C13" s="1">
        <v>45825</v>
      </c>
      <c r="D13">
        <v>1157.6300000000001</v>
      </c>
      <c r="E13" t="s">
        <v>92</v>
      </c>
      <c r="F13" t="s">
        <v>96</v>
      </c>
      <c r="G13" t="s">
        <v>107</v>
      </c>
      <c r="H13" t="s">
        <v>496</v>
      </c>
      <c r="I13">
        <v>500006662</v>
      </c>
      <c r="J13">
        <v>6000999181</v>
      </c>
      <c r="K13">
        <v>100052642</v>
      </c>
      <c r="L13" s="1">
        <v>45840</v>
      </c>
      <c r="M13" t="s">
        <v>833</v>
      </c>
      <c r="N13">
        <v>500006662</v>
      </c>
      <c r="O13" t="s">
        <v>776</v>
      </c>
      <c r="P13" t="s">
        <v>54</v>
      </c>
      <c r="Q13" t="s">
        <v>724</v>
      </c>
    </row>
    <row r="14" spans="1:20" x14ac:dyDescent="0.3">
      <c r="A14" t="s">
        <v>826</v>
      </c>
      <c r="B14" t="s">
        <v>382</v>
      </c>
      <c r="C14" s="1">
        <v>45825</v>
      </c>
      <c r="D14">
        <v>569</v>
      </c>
      <c r="E14" t="s">
        <v>92</v>
      </c>
      <c r="F14" t="s">
        <v>96</v>
      </c>
      <c r="G14" t="s">
        <v>107</v>
      </c>
      <c r="H14" t="s">
        <v>496</v>
      </c>
      <c r="I14">
        <v>500006662</v>
      </c>
      <c r="J14">
        <v>6000999183</v>
      </c>
      <c r="K14">
        <v>100052644</v>
      </c>
      <c r="L14" s="1">
        <v>45840</v>
      </c>
      <c r="M14" t="s">
        <v>833</v>
      </c>
      <c r="N14">
        <v>500006662</v>
      </c>
      <c r="O14" t="s">
        <v>776</v>
      </c>
      <c r="P14" t="s">
        <v>54</v>
      </c>
      <c r="Q14" t="s">
        <v>724</v>
      </c>
      <c r="T14" s="26"/>
    </row>
    <row r="15" spans="1:20" x14ac:dyDescent="0.3">
      <c r="A15" t="s">
        <v>826</v>
      </c>
      <c r="B15" t="s">
        <v>382</v>
      </c>
      <c r="C15" s="1">
        <v>45825</v>
      </c>
      <c r="D15">
        <v>1496.1</v>
      </c>
      <c r="E15" t="s">
        <v>92</v>
      </c>
      <c r="F15" t="s">
        <v>96</v>
      </c>
      <c r="G15" t="s">
        <v>107</v>
      </c>
      <c r="H15" t="s">
        <v>496</v>
      </c>
      <c r="I15">
        <v>500006662</v>
      </c>
      <c r="J15">
        <v>6000999182</v>
      </c>
      <c r="K15">
        <v>100052643</v>
      </c>
      <c r="L15" s="1">
        <v>45840</v>
      </c>
      <c r="M15" t="s">
        <v>833</v>
      </c>
      <c r="N15">
        <v>500006662</v>
      </c>
      <c r="O15" t="s">
        <v>776</v>
      </c>
      <c r="P15" t="s">
        <v>54</v>
      </c>
      <c r="Q15" t="s">
        <v>724</v>
      </c>
    </row>
    <row r="16" spans="1:20" x14ac:dyDescent="0.3">
      <c r="A16" t="s">
        <v>826</v>
      </c>
      <c r="B16" t="s">
        <v>382</v>
      </c>
      <c r="C16" s="1">
        <v>45853</v>
      </c>
      <c r="D16">
        <v>5493.84</v>
      </c>
      <c r="E16" t="s">
        <v>92</v>
      </c>
      <c r="F16" t="s">
        <v>96</v>
      </c>
      <c r="G16" t="s">
        <v>107</v>
      </c>
      <c r="H16" t="s">
        <v>496</v>
      </c>
      <c r="I16">
        <v>500006662</v>
      </c>
      <c r="J16">
        <v>6001004559</v>
      </c>
      <c r="K16">
        <v>100062096</v>
      </c>
      <c r="L16" s="1">
        <v>45877</v>
      </c>
      <c r="M16" t="s">
        <v>833</v>
      </c>
      <c r="N16">
        <v>500006662</v>
      </c>
      <c r="O16" t="s">
        <v>776</v>
      </c>
      <c r="P16" t="s">
        <v>54</v>
      </c>
      <c r="Q16" t="s">
        <v>724</v>
      </c>
    </row>
    <row r="17" spans="1:17" x14ac:dyDescent="0.3">
      <c r="A17" t="s">
        <v>826</v>
      </c>
      <c r="B17" t="s">
        <v>382</v>
      </c>
      <c r="C17" s="1">
        <v>45876</v>
      </c>
      <c r="D17">
        <v>6597.54</v>
      </c>
      <c r="E17" t="s">
        <v>92</v>
      </c>
      <c r="F17" t="s">
        <v>96</v>
      </c>
      <c r="G17" t="s">
        <v>107</v>
      </c>
      <c r="H17" t="s">
        <v>496</v>
      </c>
      <c r="I17">
        <v>500006662</v>
      </c>
      <c r="J17">
        <v>6001008814</v>
      </c>
      <c r="K17">
        <v>100069369</v>
      </c>
      <c r="L17" s="1">
        <v>45896</v>
      </c>
      <c r="M17" t="s">
        <v>833</v>
      </c>
      <c r="N17">
        <v>500006662</v>
      </c>
      <c r="O17" t="s">
        <v>776</v>
      </c>
      <c r="P17" t="s">
        <v>54</v>
      </c>
      <c r="Q17" t="s">
        <v>724</v>
      </c>
    </row>
    <row r="18" spans="1:17" x14ac:dyDescent="0.3">
      <c r="A18" t="s">
        <v>826</v>
      </c>
      <c r="B18" t="s">
        <v>382</v>
      </c>
      <c r="C18" s="1">
        <v>45905</v>
      </c>
      <c r="D18">
        <v>711.34</v>
      </c>
      <c r="E18" t="s">
        <v>92</v>
      </c>
      <c r="F18" t="s">
        <v>96</v>
      </c>
      <c r="G18" t="s">
        <v>107</v>
      </c>
      <c r="H18" t="s">
        <v>496</v>
      </c>
      <c r="I18">
        <v>500006662</v>
      </c>
      <c r="J18">
        <v>6001013308</v>
      </c>
      <c r="K18">
        <v>100076148</v>
      </c>
      <c r="L18" s="1">
        <v>45937</v>
      </c>
      <c r="M18" t="s">
        <v>833</v>
      </c>
      <c r="N18">
        <v>500006662</v>
      </c>
      <c r="O18" t="s">
        <v>776</v>
      </c>
      <c r="P18" t="s">
        <v>54</v>
      </c>
      <c r="Q18" t="s">
        <v>724</v>
      </c>
    </row>
    <row r="19" spans="1:17" x14ac:dyDescent="0.3">
      <c r="A19" t="s">
        <v>826</v>
      </c>
      <c r="B19" t="s">
        <v>382</v>
      </c>
      <c r="C19" s="1">
        <v>45908</v>
      </c>
      <c r="D19">
        <v>5484.06</v>
      </c>
      <c r="E19" t="s">
        <v>92</v>
      </c>
      <c r="F19" t="s">
        <v>96</v>
      </c>
      <c r="G19" t="s">
        <v>107</v>
      </c>
      <c r="H19" t="s">
        <v>496</v>
      </c>
      <c r="I19">
        <v>500006662</v>
      </c>
      <c r="J19">
        <v>6001013375</v>
      </c>
      <c r="K19">
        <v>100076258</v>
      </c>
      <c r="L19" s="1">
        <v>45926</v>
      </c>
      <c r="M19" t="s">
        <v>833</v>
      </c>
      <c r="N19">
        <v>500006662</v>
      </c>
      <c r="O19" t="s">
        <v>776</v>
      </c>
      <c r="P19" t="s">
        <v>54</v>
      </c>
      <c r="Q19" t="s">
        <v>724</v>
      </c>
    </row>
    <row r="20" spans="1:17" x14ac:dyDescent="0.3">
      <c r="A20" t="s">
        <v>826</v>
      </c>
      <c r="B20" t="s">
        <v>382</v>
      </c>
      <c r="C20" s="1">
        <v>45938</v>
      </c>
      <c r="D20">
        <v>6043.22</v>
      </c>
      <c r="E20" t="s">
        <v>92</v>
      </c>
      <c r="F20" t="s">
        <v>96</v>
      </c>
      <c r="G20" t="s">
        <v>107</v>
      </c>
      <c r="H20" t="s">
        <v>496</v>
      </c>
      <c r="I20">
        <v>500006662</v>
      </c>
      <c r="J20">
        <v>6001019530</v>
      </c>
      <c r="K20">
        <v>100086057</v>
      </c>
      <c r="L20" s="1">
        <v>45961</v>
      </c>
      <c r="M20" t="s">
        <v>833</v>
      </c>
      <c r="N20">
        <v>500006662</v>
      </c>
      <c r="O20" t="s">
        <v>776</v>
      </c>
      <c r="P20" t="s">
        <v>54</v>
      </c>
      <c r="Q20" t="s">
        <v>724</v>
      </c>
    </row>
    <row r="21" spans="1:17" x14ac:dyDescent="0.3">
      <c r="A21" t="s">
        <v>826</v>
      </c>
      <c r="B21" t="s">
        <v>382</v>
      </c>
      <c r="C21" s="1">
        <v>45968</v>
      </c>
      <c r="D21">
        <v>5837.21</v>
      </c>
      <c r="E21" t="s">
        <v>92</v>
      </c>
      <c r="F21" t="s">
        <v>96</v>
      </c>
      <c r="G21" t="s">
        <v>107</v>
      </c>
      <c r="H21" t="s">
        <v>496</v>
      </c>
      <c r="I21">
        <v>500006662</v>
      </c>
      <c r="J21">
        <v>6001025837</v>
      </c>
      <c r="K21">
        <v>100097095</v>
      </c>
      <c r="L21" s="1">
        <v>45992</v>
      </c>
      <c r="M21" t="s">
        <v>833</v>
      </c>
      <c r="N21">
        <v>500006662</v>
      </c>
      <c r="O21" t="s">
        <v>776</v>
      </c>
      <c r="P21" t="s">
        <v>54</v>
      </c>
      <c r="Q21" t="s">
        <v>724</v>
      </c>
    </row>
    <row r="22" spans="1:17" x14ac:dyDescent="0.3">
      <c r="A22" t="s">
        <v>826</v>
      </c>
      <c r="B22" t="s">
        <v>382</v>
      </c>
      <c r="C22" s="1">
        <v>45986</v>
      </c>
      <c r="D22">
        <v>3000</v>
      </c>
      <c r="E22" t="s">
        <v>92</v>
      </c>
      <c r="F22" t="s">
        <v>94</v>
      </c>
      <c r="G22" t="s">
        <v>107</v>
      </c>
      <c r="H22" t="s">
        <v>496</v>
      </c>
      <c r="I22">
        <v>500006661</v>
      </c>
      <c r="J22">
        <v>6001028849</v>
      </c>
      <c r="K22">
        <v>100101968</v>
      </c>
      <c r="L22" s="1">
        <v>45999</v>
      </c>
      <c r="M22" t="s">
        <v>833</v>
      </c>
      <c r="N22">
        <v>500006661</v>
      </c>
      <c r="O22" t="s">
        <v>776</v>
      </c>
      <c r="P22" t="s">
        <v>54</v>
      </c>
      <c r="Q22" t="s">
        <v>724</v>
      </c>
    </row>
    <row r="23" spans="1:17" x14ac:dyDescent="0.3">
      <c r="A23" t="s">
        <v>826</v>
      </c>
      <c r="B23" t="s">
        <v>382</v>
      </c>
      <c r="C23" s="1">
        <v>45986</v>
      </c>
      <c r="D23">
        <v>6356.63</v>
      </c>
      <c r="E23" t="s">
        <v>92</v>
      </c>
      <c r="F23" t="s">
        <v>96</v>
      </c>
      <c r="G23" t="s">
        <v>107</v>
      </c>
      <c r="H23" t="s">
        <v>496</v>
      </c>
      <c r="I23">
        <v>500006661</v>
      </c>
      <c r="J23">
        <v>6001028842</v>
      </c>
      <c r="K23">
        <v>100101961</v>
      </c>
      <c r="L23" s="1">
        <v>45999</v>
      </c>
      <c r="M23" t="s">
        <v>833</v>
      </c>
      <c r="N23">
        <v>500006661</v>
      </c>
      <c r="O23" t="s">
        <v>776</v>
      </c>
      <c r="P23" t="s">
        <v>54</v>
      </c>
      <c r="Q23" t="s">
        <v>724</v>
      </c>
    </row>
    <row r="24" spans="1:17" x14ac:dyDescent="0.3">
      <c r="A24" t="s">
        <v>826</v>
      </c>
      <c r="B24" t="s">
        <v>382</v>
      </c>
      <c r="C24" s="1">
        <v>45986</v>
      </c>
      <c r="D24">
        <v>3000</v>
      </c>
      <c r="E24" t="s">
        <v>92</v>
      </c>
      <c r="F24" t="s">
        <v>96</v>
      </c>
      <c r="G24" t="s">
        <v>107</v>
      </c>
      <c r="H24" t="s">
        <v>496</v>
      </c>
      <c r="I24">
        <v>500006661</v>
      </c>
      <c r="J24">
        <v>6001028845</v>
      </c>
      <c r="K24">
        <v>100101964</v>
      </c>
      <c r="L24" s="1">
        <v>45999</v>
      </c>
      <c r="M24" t="s">
        <v>833</v>
      </c>
      <c r="N24">
        <v>500006661</v>
      </c>
      <c r="O24" t="s">
        <v>776</v>
      </c>
      <c r="P24" t="s">
        <v>54</v>
      </c>
      <c r="Q24" t="s">
        <v>724</v>
      </c>
    </row>
    <row r="25" spans="1:17" x14ac:dyDescent="0.3">
      <c r="A25" t="s">
        <v>826</v>
      </c>
      <c r="B25" t="s">
        <v>382</v>
      </c>
      <c r="C25" s="1">
        <v>45986</v>
      </c>
      <c r="D25">
        <v>6295.07</v>
      </c>
      <c r="E25" t="s">
        <v>92</v>
      </c>
      <c r="F25" t="s">
        <v>96</v>
      </c>
      <c r="G25" t="s">
        <v>107</v>
      </c>
      <c r="H25" t="s">
        <v>496</v>
      </c>
      <c r="I25">
        <v>500006661</v>
      </c>
      <c r="J25">
        <v>6001028847</v>
      </c>
      <c r="K25">
        <v>100101966</v>
      </c>
      <c r="L25" s="1">
        <v>45999</v>
      </c>
      <c r="M25" t="s">
        <v>833</v>
      </c>
      <c r="N25">
        <v>500006661</v>
      </c>
      <c r="O25" t="s">
        <v>776</v>
      </c>
      <c r="P25" t="s">
        <v>54</v>
      </c>
      <c r="Q25" t="s">
        <v>724</v>
      </c>
    </row>
    <row r="26" spans="1:17" x14ac:dyDescent="0.3">
      <c r="A26" t="s">
        <v>826</v>
      </c>
      <c r="B26" t="s">
        <v>382</v>
      </c>
      <c r="C26" s="1">
        <v>45987</v>
      </c>
      <c r="D26">
        <v>1915.88</v>
      </c>
      <c r="E26" t="s">
        <v>92</v>
      </c>
      <c r="F26" t="s">
        <v>96</v>
      </c>
      <c r="G26" t="s">
        <v>107</v>
      </c>
      <c r="H26" t="s">
        <v>496</v>
      </c>
      <c r="I26">
        <v>500006661</v>
      </c>
      <c r="J26">
        <v>6001028933</v>
      </c>
      <c r="K26">
        <v>100102054</v>
      </c>
      <c r="L26" s="1">
        <v>45999</v>
      </c>
      <c r="M26" t="s">
        <v>833</v>
      </c>
      <c r="N26">
        <v>500006661</v>
      </c>
      <c r="O26" t="s">
        <v>776</v>
      </c>
      <c r="P26" t="s">
        <v>54</v>
      </c>
      <c r="Q26" t="s">
        <v>724</v>
      </c>
    </row>
    <row r="27" spans="1:17" x14ac:dyDescent="0.3">
      <c r="A27" t="s">
        <v>826</v>
      </c>
      <c r="B27" t="s">
        <v>382</v>
      </c>
      <c r="C27" s="1">
        <v>45992</v>
      </c>
      <c r="D27">
        <v>6082.92</v>
      </c>
      <c r="E27" t="s">
        <v>92</v>
      </c>
      <c r="F27" t="s">
        <v>96</v>
      </c>
      <c r="G27" t="s">
        <v>107</v>
      </c>
      <c r="H27" t="s">
        <v>496</v>
      </c>
      <c r="I27">
        <v>500006661</v>
      </c>
      <c r="J27">
        <v>6001029867</v>
      </c>
      <c r="K27">
        <v>100103562</v>
      </c>
      <c r="L27" s="1">
        <v>45999</v>
      </c>
      <c r="M27" t="s">
        <v>833</v>
      </c>
      <c r="N27">
        <v>500006661</v>
      </c>
      <c r="O27" t="s">
        <v>776</v>
      </c>
      <c r="P27" t="s">
        <v>54</v>
      </c>
      <c r="Q27" t="s">
        <v>724</v>
      </c>
    </row>
    <row r="28" spans="1:17" x14ac:dyDescent="0.3">
      <c r="A28" t="s">
        <v>826</v>
      </c>
      <c r="B28" t="s">
        <v>382</v>
      </c>
      <c r="C28" s="1">
        <v>45999</v>
      </c>
      <c r="D28">
        <v>5018.04</v>
      </c>
      <c r="E28" t="s">
        <v>92</v>
      </c>
      <c r="F28" t="s">
        <v>96</v>
      </c>
      <c r="G28" t="s">
        <v>107</v>
      </c>
      <c r="H28" t="s">
        <v>496</v>
      </c>
      <c r="I28">
        <v>500006662</v>
      </c>
      <c r="J28">
        <v>6001033224</v>
      </c>
      <c r="K28">
        <v>100109285</v>
      </c>
      <c r="L28" s="1">
        <v>46006</v>
      </c>
      <c r="M28" t="s">
        <v>833</v>
      </c>
      <c r="N28">
        <v>500006662</v>
      </c>
      <c r="O28" t="s">
        <v>776</v>
      </c>
      <c r="P28" t="s">
        <v>54</v>
      </c>
      <c r="Q28" t="s">
        <v>724</v>
      </c>
    </row>
    <row r="29" spans="1:17" x14ac:dyDescent="0.3">
      <c r="A29" t="s">
        <v>826</v>
      </c>
      <c r="B29" t="s">
        <v>382</v>
      </c>
      <c r="C29" s="1">
        <v>45999</v>
      </c>
      <c r="D29">
        <v>4379.17</v>
      </c>
      <c r="E29" t="s">
        <v>92</v>
      </c>
      <c r="F29" t="s">
        <v>96</v>
      </c>
      <c r="G29" t="s">
        <v>107</v>
      </c>
      <c r="H29" t="s">
        <v>496</v>
      </c>
      <c r="I29">
        <v>500006661</v>
      </c>
      <c r="J29">
        <v>6001033439</v>
      </c>
      <c r="K29">
        <v>100109630</v>
      </c>
      <c r="L29" s="1">
        <v>46003</v>
      </c>
      <c r="M29" t="s">
        <v>833</v>
      </c>
      <c r="N29">
        <v>500006661</v>
      </c>
      <c r="O29" t="s">
        <v>776</v>
      </c>
      <c r="P29" t="s">
        <v>54</v>
      </c>
      <c r="Q29" t="s">
        <v>724</v>
      </c>
    </row>
    <row r="30" spans="1:17" x14ac:dyDescent="0.3">
      <c r="A30" t="s">
        <v>826</v>
      </c>
      <c r="B30" t="s">
        <v>382</v>
      </c>
      <c r="C30" s="1">
        <v>45999</v>
      </c>
      <c r="D30">
        <v>5337.12</v>
      </c>
      <c r="E30" t="s">
        <v>92</v>
      </c>
      <c r="F30" t="s">
        <v>96</v>
      </c>
      <c r="G30" t="s">
        <v>107</v>
      </c>
      <c r="H30" t="s">
        <v>496</v>
      </c>
      <c r="I30">
        <v>500006661</v>
      </c>
      <c r="J30">
        <v>6001033443</v>
      </c>
      <c r="K30">
        <v>100109634</v>
      </c>
      <c r="L30" s="1">
        <v>46003</v>
      </c>
      <c r="M30" t="s">
        <v>833</v>
      </c>
      <c r="N30">
        <v>500006661</v>
      </c>
      <c r="O30" t="s">
        <v>776</v>
      </c>
      <c r="P30" t="s">
        <v>54</v>
      </c>
      <c r="Q30" t="s">
        <v>724</v>
      </c>
    </row>
    <row r="31" spans="1:17" x14ac:dyDescent="0.3">
      <c r="A31" t="s">
        <v>826</v>
      </c>
      <c r="B31" t="s">
        <v>382</v>
      </c>
      <c r="C31" s="1">
        <v>46030</v>
      </c>
      <c r="D31">
        <v>5493.84</v>
      </c>
      <c r="E31" t="s">
        <v>92</v>
      </c>
      <c r="F31" t="s">
        <v>96</v>
      </c>
      <c r="G31" t="s">
        <v>107</v>
      </c>
      <c r="H31" t="s">
        <v>496</v>
      </c>
      <c r="I31">
        <v>500006662</v>
      </c>
      <c r="J31">
        <v>6001042442</v>
      </c>
      <c r="K31">
        <v>100005328</v>
      </c>
      <c r="L31" s="1">
        <v>46051</v>
      </c>
      <c r="M31" t="s">
        <v>833</v>
      </c>
      <c r="N31">
        <v>500006662</v>
      </c>
      <c r="O31" t="s">
        <v>776</v>
      </c>
      <c r="P31" t="s">
        <v>54</v>
      </c>
      <c r="Q31" t="s">
        <v>724</v>
      </c>
    </row>
    <row r="32" spans="1:17" x14ac:dyDescent="0.3">
      <c r="A32" t="s">
        <v>826</v>
      </c>
      <c r="B32" t="s">
        <v>382</v>
      </c>
      <c r="C32" s="1">
        <v>46034</v>
      </c>
      <c r="D32">
        <v>6295.07</v>
      </c>
      <c r="E32" t="s">
        <v>92</v>
      </c>
      <c r="F32" t="s">
        <v>96</v>
      </c>
      <c r="G32" t="s">
        <v>107</v>
      </c>
      <c r="H32" t="s">
        <v>496</v>
      </c>
      <c r="I32">
        <v>500006661</v>
      </c>
      <c r="J32">
        <v>6001042835</v>
      </c>
      <c r="K32">
        <v>100006097</v>
      </c>
      <c r="L32" s="1">
        <v>46064</v>
      </c>
      <c r="M32" t="s">
        <v>833</v>
      </c>
      <c r="N32">
        <v>500006661</v>
      </c>
      <c r="O32" t="s">
        <v>776</v>
      </c>
      <c r="P32" t="s">
        <v>54</v>
      </c>
      <c r="Q32" t="s">
        <v>724</v>
      </c>
    </row>
    <row r="33" spans="1:17" x14ac:dyDescent="0.3">
      <c r="A33" t="s">
        <v>826</v>
      </c>
      <c r="B33" t="s">
        <v>382</v>
      </c>
      <c r="C33" s="1">
        <v>46063</v>
      </c>
      <c r="D33">
        <v>4395.07</v>
      </c>
      <c r="E33" t="s">
        <v>92</v>
      </c>
      <c r="F33" t="s">
        <v>96</v>
      </c>
      <c r="G33" t="s">
        <v>107</v>
      </c>
      <c r="H33" t="s">
        <v>496</v>
      </c>
      <c r="I33">
        <v>500006662</v>
      </c>
      <c r="J33">
        <v>6001047629</v>
      </c>
      <c r="K33">
        <v>100016668</v>
      </c>
      <c r="L33" s="1">
        <v>46070</v>
      </c>
      <c r="M33" t="s">
        <v>833</v>
      </c>
      <c r="N33">
        <v>500006662</v>
      </c>
      <c r="O33" t="s">
        <v>776</v>
      </c>
      <c r="P33" t="s">
        <v>54</v>
      </c>
      <c r="Q33" t="s">
        <v>724</v>
      </c>
    </row>
    <row r="34" spans="1:17" x14ac:dyDescent="0.3">
      <c r="A34" t="s">
        <v>826</v>
      </c>
      <c r="B34" t="s">
        <v>382</v>
      </c>
      <c r="C34" s="1">
        <v>46063</v>
      </c>
      <c r="D34">
        <v>5747.66</v>
      </c>
      <c r="E34" t="s">
        <v>92</v>
      </c>
      <c r="F34" t="s">
        <v>96</v>
      </c>
      <c r="G34" t="s">
        <v>107</v>
      </c>
      <c r="H34" t="s">
        <v>496</v>
      </c>
      <c r="I34">
        <v>500006661</v>
      </c>
      <c r="J34">
        <v>6001047579</v>
      </c>
      <c r="K34">
        <v>100016618</v>
      </c>
      <c r="L34" s="1">
        <v>46080</v>
      </c>
      <c r="M34" t="s">
        <v>833</v>
      </c>
      <c r="N34">
        <v>500006661</v>
      </c>
      <c r="O34" t="s">
        <v>776</v>
      </c>
      <c r="P34" t="s">
        <v>54</v>
      </c>
      <c r="Q34" t="s">
        <v>724</v>
      </c>
    </row>
    <row r="35" spans="1:17" x14ac:dyDescent="0.3">
      <c r="A35" t="s">
        <v>826</v>
      </c>
      <c r="B35" t="s">
        <v>382</v>
      </c>
      <c r="C35" s="1">
        <v>46063</v>
      </c>
      <c r="D35">
        <v>3345.94</v>
      </c>
      <c r="E35" t="s">
        <v>92</v>
      </c>
      <c r="F35" t="s">
        <v>96</v>
      </c>
      <c r="G35" t="s">
        <v>107</v>
      </c>
      <c r="H35" t="s">
        <v>496</v>
      </c>
      <c r="I35">
        <v>500006661</v>
      </c>
      <c r="J35">
        <v>6001047580</v>
      </c>
      <c r="K35">
        <v>100016619</v>
      </c>
      <c r="L35" s="1">
        <v>46069</v>
      </c>
      <c r="M35" t="s">
        <v>833</v>
      </c>
      <c r="N35">
        <v>500006661</v>
      </c>
      <c r="O35" t="s">
        <v>776</v>
      </c>
      <c r="P35" t="s">
        <v>54</v>
      </c>
      <c r="Q35" t="s">
        <v>724</v>
      </c>
    </row>
    <row r="36" spans="1:17" x14ac:dyDescent="0.3">
      <c r="A36" t="s">
        <v>826</v>
      </c>
      <c r="B36" t="s">
        <v>382</v>
      </c>
      <c r="C36" s="1">
        <v>46063</v>
      </c>
      <c r="D36">
        <v>4944.46</v>
      </c>
      <c r="E36" t="s">
        <v>92</v>
      </c>
      <c r="F36" t="s">
        <v>96</v>
      </c>
      <c r="G36" t="s">
        <v>107</v>
      </c>
      <c r="H36" t="s">
        <v>496</v>
      </c>
      <c r="I36">
        <v>500006662</v>
      </c>
      <c r="J36">
        <v>6001047574</v>
      </c>
      <c r="K36">
        <v>100016613</v>
      </c>
      <c r="L36" s="1">
        <v>46079</v>
      </c>
      <c r="M36" t="s">
        <v>833</v>
      </c>
      <c r="N36">
        <v>500006662</v>
      </c>
      <c r="O36" t="s">
        <v>776</v>
      </c>
      <c r="P36" t="s">
        <v>54</v>
      </c>
      <c r="Q36" t="s">
        <v>724</v>
      </c>
    </row>
    <row r="37" spans="1:17" x14ac:dyDescent="0.3">
      <c r="A37" t="s">
        <v>826</v>
      </c>
      <c r="B37" t="s">
        <v>382</v>
      </c>
      <c r="C37" s="1">
        <v>46084</v>
      </c>
      <c r="D37">
        <v>5219.1499999999996</v>
      </c>
      <c r="E37" t="s">
        <v>92</v>
      </c>
      <c r="F37" t="s">
        <v>96</v>
      </c>
      <c r="G37" t="s">
        <v>107</v>
      </c>
      <c r="H37" t="s">
        <v>496</v>
      </c>
      <c r="I37">
        <v>500006662</v>
      </c>
      <c r="J37">
        <v>6001050927</v>
      </c>
      <c r="K37">
        <v>100023305</v>
      </c>
      <c r="L37" s="1">
        <v>46108</v>
      </c>
      <c r="M37" t="s">
        <v>833</v>
      </c>
      <c r="N37">
        <v>500006662</v>
      </c>
      <c r="O37" t="s">
        <v>776</v>
      </c>
      <c r="P37" t="s">
        <v>54</v>
      </c>
      <c r="Q37" t="s">
        <v>724</v>
      </c>
    </row>
    <row r="38" spans="1:17" x14ac:dyDescent="0.3">
      <c r="A38" t="s">
        <v>826</v>
      </c>
      <c r="B38" t="s">
        <v>382</v>
      </c>
      <c r="C38" s="1">
        <v>46090</v>
      </c>
      <c r="D38">
        <v>5493.84</v>
      </c>
      <c r="E38" t="s">
        <v>92</v>
      </c>
      <c r="F38" t="s">
        <v>96</v>
      </c>
      <c r="G38" t="s">
        <v>107</v>
      </c>
      <c r="H38" t="s">
        <v>496</v>
      </c>
      <c r="I38">
        <v>500006662</v>
      </c>
      <c r="J38">
        <v>6001051919</v>
      </c>
      <c r="K38">
        <v>100024729</v>
      </c>
      <c r="L38" s="1">
        <v>46113</v>
      </c>
      <c r="M38" t="s">
        <v>833</v>
      </c>
      <c r="N38">
        <v>500006662</v>
      </c>
      <c r="O38" t="s">
        <v>776</v>
      </c>
      <c r="P38" t="s">
        <v>54</v>
      </c>
      <c r="Q38" t="s">
        <v>724</v>
      </c>
    </row>
    <row r="39" spans="1:17" x14ac:dyDescent="0.3">
      <c r="A39" t="s">
        <v>826</v>
      </c>
      <c r="B39" t="s">
        <v>382</v>
      </c>
      <c r="C39" s="1">
        <v>46093</v>
      </c>
      <c r="D39">
        <v>5473.97</v>
      </c>
      <c r="E39" t="s">
        <v>92</v>
      </c>
      <c r="F39" t="s">
        <v>96</v>
      </c>
      <c r="G39" t="s">
        <v>107</v>
      </c>
      <c r="H39" t="s">
        <v>496</v>
      </c>
      <c r="I39">
        <v>500006661</v>
      </c>
      <c r="J39">
        <v>6001052550</v>
      </c>
      <c r="K39">
        <v>100025432</v>
      </c>
      <c r="L39" s="1">
        <v>46113</v>
      </c>
      <c r="M39" t="s">
        <v>833</v>
      </c>
      <c r="N39">
        <v>500006661</v>
      </c>
      <c r="O39" t="s">
        <v>776</v>
      </c>
      <c r="P39" t="s">
        <v>54</v>
      </c>
      <c r="Q39" t="s">
        <v>724</v>
      </c>
    </row>
    <row r="40" spans="1:17" x14ac:dyDescent="0.3">
      <c r="A40" t="s">
        <v>826</v>
      </c>
      <c r="B40" t="s">
        <v>382</v>
      </c>
      <c r="C40" s="1">
        <v>46104</v>
      </c>
      <c r="D40">
        <v>4167.04</v>
      </c>
      <c r="E40" t="s">
        <v>92</v>
      </c>
      <c r="F40" t="s">
        <v>96</v>
      </c>
      <c r="G40" t="s">
        <v>107</v>
      </c>
      <c r="H40" t="s">
        <v>496</v>
      </c>
      <c r="I40">
        <v>500006661</v>
      </c>
      <c r="J40">
        <v>6001054007</v>
      </c>
      <c r="K40">
        <v>100027944</v>
      </c>
      <c r="L40" s="1">
        <v>46126</v>
      </c>
      <c r="M40" t="s">
        <v>833</v>
      </c>
      <c r="N40">
        <v>500006661</v>
      </c>
      <c r="O40" t="s">
        <v>776</v>
      </c>
      <c r="P40" t="s">
        <v>54</v>
      </c>
      <c r="Q40" t="s">
        <v>724</v>
      </c>
    </row>
    <row r="41" spans="1:17" x14ac:dyDescent="0.3">
      <c r="A41" t="s">
        <v>826</v>
      </c>
      <c r="B41" t="s">
        <v>382</v>
      </c>
      <c r="C41" s="1">
        <v>46121</v>
      </c>
      <c r="D41">
        <v>5768.53</v>
      </c>
      <c r="E41" t="s">
        <v>92</v>
      </c>
      <c r="F41" t="s">
        <v>96</v>
      </c>
      <c r="G41" t="s">
        <v>107</v>
      </c>
      <c r="H41" t="s">
        <v>496</v>
      </c>
      <c r="I41">
        <v>500006662</v>
      </c>
      <c r="J41">
        <v>6001057435</v>
      </c>
      <c r="K41">
        <v>100034084</v>
      </c>
      <c r="L41" s="1">
        <v>46147</v>
      </c>
      <c r="M41" t="s">
        <v>833</v>
      </c>
      <c r="N41">
        <v>500006662</v>
      </c>
      <c r="O41" t="s">
        <v>776</v>
      </c>
      <c r="P41" t="s">
        <v>54</v>
      </c>
      <c r="Q41" t="s">
        <v>724</v>
      </c>
    </row>
    <row r="42" spans="1:17" x14ac:dyDescent="0.3">
      <c r="A42" t="s">
        <v>826</v>
      </c>
      <c r="B42" t="s">
        <v>382</v>
      </c>
      <c r="C42" s="1">
        <v>46121</v>
      </c>
      <c r="D42">
        <v>6043.22</v>
      </c>
      <c r="E42" t="s">
        <v>92</v>
      </c>
      <c r="F42" t="s">
        <v>96</v>
      </c>
      <c r="G42" t="s">
        <v>107</v>
      </c>
      <c r="H42" t="s">
        <v>496</v>
      </c>
      <c r="I42">
        <v>500006662</v>
      </c>
      <c r="J42">
        <v>6001057441</v>
      </c>
      <c r="K42">
        <v>100034090</v>
      </c>
      <c r="L42" s="1">
        <v>46147</v>
      </c>
      <c r="M42" t="s">
        <v>833</v>
      </c>
      <c r="N42">
        <v>500006662</v>
      </c>
      <c r="O42" t="s">
        <v>776</v>
      </c>
      <c r="P42" t="s">
        <v>54</v>
      </c>
      <c r="Q42" t="s">
        <v>724</v>
      </c>
    </row>
    <row r="43" spans="1:17" x14ac:dyDescent="0.3">
      <c r="A43" t="s">
        <v>826</v>
      </c>
      <c r="B43" t="s">
        <v>382</v>
      </c>
      <c r="C43" s="1">
        <v>46135</v>
      </c>
      <c r="D43">
        <v>5747.66</v>
      </c>
      <c r="E43" t="s">
        <v>92</v>
      </c>
      <c r="F43" t="s">
        <v>96</v>
      </c>
      <c r="G43" t="s">
        <v>107</v>
      </c>
      <c r="H43" t="s">
        <v>496</v>
      </c>
      <c r="I43">
        <v>500006661</v>
      </c>
      <c r="J43">
        <v>6001060042</v>
      </c>
      <c r="K43">
        <v>100038091</v>
      </c>
      <c r="L43" s="1">
        <v>46154</v>
      </c>
      <c r="M43" t="s">
        <v>833</v>
      </c>
      <c r="N43">
        <v>500006661</v>
      </c>
      <c r="O43" t="s">
        <v>776</v>
      </c>
      <c r="P43" t="s">
        <v>54</v>
      </c>
      <c r="Q43" t="s">
        <v>724</v>
      </c>
    </row>
    <row r="44" spans="1:17" x14ac:dyDescent="0.3">
      <c r="A44" t="s">
        <v>826</v>
      </c>
      <c r="B44" t="s">
        <v>382</v>
      </c>
      <c r="C44" s="1">
        <v>46135</v>
      </c>
      <c r="D44">
        <v>6082.92</v>
      </c>
      <c r="E44" t="s">
        <v>92</v>
      </c>
      <c r="F44" t="s">
        <v>96</v>
      </c>
      <c r="G44" t="s">
        <v>107</v>
      </c>
      <c r="H44" t="s">
        <v>496</v>
      </c>
      <c r="I44">
        <v>500006661</v>
      </c>
      <c r="J44">
        <v>6001060045</v>
      </c>
      <c r="K44">
        <v>100038094</v>
      </c>
      <c r="L44" s="1">
        <v>46154</v>
      </c>
      <c r="M44" t="s">
        <v>833</v>
      </c>
      <c r="N44">
        <v>500006661</v>
      </c>
      <c r="O44" t="s">
        <v>776</v>
      </c>
      <c r="P44" t="s">
        <v>54</v>
      </c>
      <c r="Q44" t="s">
        <v>724</v>
      </c>
    </row>
    <row r="45" spans="1:17" x14ac:dyDescent="0.3">
      <c r="A45" t="s">
        <v>826</v>
      </c>
      <c r="B45" t="s">
        <v>382</v>
      </c>
      <c r="C45" s="1">
        <v>46153</v>
      </c>
      <c r="D45">
        <v>4905.22</v>
      </c>
      <c r="E45" t="s">
        <v>92</v>
      </c>
      <c r="F45" t="s">
        <v>96</v>
      </c>
      <c r="G45" t="s">
        <v>107</v>
      </c>
      <c r="H45" t="s">
        <v>496</v>
      </c>
      <c r="I45">
        <v>500006662</v>
      </c>
      <c r="J45">
        <v>6001062819</v>
      </c>
      <c r="K45">
        <v>100043114</v>
      </c>
      <c r="L45" s="1">
        <v>46203</v>
      </c>
      <c r="M45" t="s">
        <v>833</v>
      </c>
      <c r="N45">
        <v>500006662</v>
      </c>
      <c r="O45" t="s">
        <v>776</v>
      </c>
      <c r="P45" t="s">
        <v>54</v>
      </c>
      <c r="Q45" t="s">
        <v>724</v>
      </c>
    </row>
    <row r="46" spans="1:17" x14ac:dyDescent="0.3">
      <c r="A46" t="s">
        <v>826</v>
      </c>
      <c r="B46" t="s">
        <v>382</v>
      </c>
      <c r="C46" s="1">
        <v>46153</v>
      </c>
      <c r="D46">
        <v>5062.1899999999996</v>
      </c>
      <c r="E46" t="s">
        <v>92</v>
      </c>
      <c r="F46" t="s">
        <v>96</v>
      </c>
      <c r="G46" t="s">
        <v>107</v>
      </c>
      <c r="H46" t="s">
        <v>496</v>
      </c>
      <c r="I46">
        <v>500006662</v>
      </c>
      <c r="J46">
        <v>6001062860</v>
      </c>
      <c r="K46">
        <v>100043159</v>
      </c>
      <c r="L46" s="1">
        <v>46174</v>
      </c>
      <c r="M46" t="s">
        <v>833</v>
      </c>
      <c r="N46">
        <v>500006662</v>
      </c>
      <c r="O46" t="s">
        <v>776</v>
      </c>
      <c r="P46" t="s">
        <v>54</v>
      </c>
      <c r="Q46" t="s">
        <v>724</v>
      </c>
    </row>
    <row r="47" spans="1:17" x14ac:dyDescent="0.3">
      <c r="A47" t="s">
        <v>826</v>
      </c>
      <c r="B47" t="s">
        <v>382</v>
      </c>
      <c r="C47" s="1">
        <v>46163</v>
      </c>
      <c r="D47">
        <v>5747.68</v>
      </c>
      <c r="E47" t="s">
        <v>92</v>
      </c>
      <c r="F47" t="s">
        <v>96</v>
      </c>
      <c r="G47" t="s">
        <v>107</v>
      </c>
      <c r="H47" t="s">
        <v>496</v>
      </c>
      <c r="I47">
        <v>500006661</v>
      </c>
      <c r="J47">
        <v>6001064409</v>
      </c>
      <c r="K47">
        <v>100045524</v>
      </c>
      <c r="L47" s="1">
        <v>46182</v>
      </c>
      <c r="M47" t="s">
        <v>833</v>
      </c>
      <c r="N47">
        <v>500006661</v>
      </c>
      <c r="O47" t="s">
        <v>776</v>
      </c>
      <c r="P47" t="s">
        <v>54</v>
      </c>
      <c r="Q47" t="s">
        <v>724</v>
      </c>
    </row>
    <row r="48" spans="1:17" x14ac:dyDescent="0.3">
      <c r="A48" t="s">
        <v>826</v>
      </c>
      <c r="B48" t="s">
        <v>382</v>
      </c>
      <c r="C48" s="1">
        <v>46163</v>
      </c>
      <c r="D48">
        <v>3831.78</v>
      </c>
      <c r="E48" t="s">
        <v>92</v>
      </c>
      <c r="F48" t="s">
        <v>96</v>
      </c>
      <c r="G48" t="s">
        <v>107</v>
      </c>
      <c r="H48" t="s">
        <v>496</v>
      </c>
      <c r="I48">
        <v>500006661</v>
      </c>
      <c r="J48">
        <v>6001064411</v>
      </c>
      <c r="K48">
        <v>100045526</v>
      </c>
      <c r="L48" s="1">
        <v>46174</v>
      </c>
      <c r="M48" t="s">
        <v>833</v>
      </c>
      <c r="N48">
        <v>500006661</v>
      </c>
      <c r="O48" t="s">
        <v>776</v>
      </c>
      <c r="P48" t="s">
        <v>54</v>
      </c>
      <c r="Q48" t="s">
        <v>724</v>
      </c>
    </row>
    <row r="49" spans="1:17" x14ac:dyDescent="0.3">
      <c r="A49" t="s">
        <v>826</v>
      </c>
      <c r="B49" t="s">
        <v>382</v>
      </c>
      <c r="C49" s="1">
        <v>46181</v>
      </c>
      <c r="D49">
        <v>1098.77</v>
      </c>
      <c r="E49" t="s">
        <v>92</v>
      </c>
      <c r="F49" t="s">
        <v>96</v>
      </c>
      <c r="G49" t="s">
        <v>107</v>
      </c>
      <c r="H49" t="s">
        <v>496</v>
      </c>
      <c r="I49">
        <v>500006662</v>
      </c>
      <c r="J49">
        <v>6001067844</v>
      </c>
      <c r="K49">
        <v>100051370</v>
      </c>
      <c r="L49" s="1">
        <v>46203</v>
      </c>
      <c r="M49" t="s">
        <v>833</v>
      </c>
      <c r="N49">
        <v>500006662</v>
      </c>
      <c r="O49" t="s">
        <v>776</v>
      </c>
      <c r="P49" t="s">
        <v>54</v>
      </c>
      <c r="Q49" t="s">
        <v>724</v>
      </c>
    </row>
    <row r="50" spans="1:17" x14ac:dyDescent="0.3">
      <c r="A50" t="s">
        <v>826</v>
      </c>
      <c r="B50" t="s">
        <v>382</v>
      </c>
      <c r="C50" s="1">
        <v>46181</v>
      </c>
      <c r="D50">
        <v>5493.84</v>
      </c>
      <c r="E50" t="s">
        <v>92</v>
      </c>
      <c r="F50" t="s">
        <v>96</v>
      </c>
      <c r="G50" t="s">
        <v>107</v>
      </c>
      <c r="H50" t="s">
        <v>496</v>
      </c>
      <c r="I50">
        <v>500006662</v>
      </c>
      <c r="J50">
        <v>6001067939</v>
      </c>
      <c r="K50">
        <v>100051466</v>
      </c>
      <c r="L50" s="1">
        <v>46220</v>
      </c>
      <c r="M50" t="s">
        <v>833</v>
      </c>
      <c r="N50">
        <v>500006662</v>
      </c>
      <c r="O50" t="s">
        <v>776</v>
      </c>
      <c r="P50" t="s">
        <v>54</v>
      </c>
      <c r="Q50" t="s">
        <v>724</v>
      </c>
    </row>
    <row r="51" spans="1:17" x14ac:dyDescent="0.3">
      <c r="A51" t="s">
        <v>826</v>
      </c>
      <c r="B51" t="s">
        <v>382</v>
      </c>
      <c r="C51" s="1">
        <v>46210</v>
      </c>
      <c r="D51">
        <v>4770.18</v>
      </c>
      <c r="E51" t="s">
        <v>92</v>
      </c>
      <c r="F51" t="s">
        <v>96</v>
      </c>
      <c r="G51" t="s">
        <v>107</v>
      </c>
      <c r="H51" t="s">
        <v>496</v>
      </c>
      <c r="I51">
        <v>500006661</v>
      </c>
      <c r="J51">
        <v>6001073538</v>
      </c>
      <c r="K51">
        <v>100062149</v>
      </c>
      <c r="L51" s="1">
        <v>46223</v>
      </c>
      <c r="M51" t="s">
        <v>833</v>
      </c>
      <c r="N51">
        <v>500006661</v>
      </c>
      <c r="O51" t="s">
        <v>776</v>
      </c>
      <c r="P51" t="s">
        <v>54</v>
      </c>
      <c r="Q51" t="s">
        <v>724</v>
      </c>
    </row>
    <row r="52" spans="1:17" x14ac:dyDescent="0.3">
      <c r="A52" t="s">
        <v>826</v>
      </c>
      <c r="B52" t="s">
        <v>382</v>
      </c>
      <c r="C52" s="1">
        <v>46210</v>
      </c>
      <c r="D52">
        <v>6021.36</v>
      </c>
      <c r="E52" t="s">
        <v>92</v>
      </c>
      <c r="F52" t="s">
        <v>96</v>
      </c>
      <c r="G52" t="s">
        <v>107</v>
      </c>
      <c r="H52" t="s">
        <v>496</v>
      </c>
      <c r="I52">
        <v>500006661</v>
      </c>
      <c r="J52">
        <v>6001073533</v>
      </c>
      <c r="K52">
        <v>100062144</v>
      </c>
      <c r="L52" s="1">
        <v>46239</v>
      </c>
      <c r="M52" t="s">
        <v>833</v>
      </c>
      <c r="N52">
        <v>500006661</v>
      </c>
      <c r="O52" t="s">
        <v>776</v>
      </c>
      <c r="P52" t="s">
        <v>54</v>
      </c>
      <c r="Q52" t="s">
        <v>724</v>
      </c>
    </row>
    <row r="53" spans="1:17" x14ac:dyDescent="0.3">
      <c r="A53" t="s">
        <v>826</v>
      </c>
      <c r="B53" t="s">
        <v>382</v>
      </c>
      <c r="C53" s="1">
        <v>46210</v>
      </c>
      <c r="D53">
        <v>4980.6000000000004</v>
      </c>
      <c r="E53" t="s">
        <v>214</v>
      </c>
      <c r="F53" t="s">
        <v>94</v>
      </c>
      <c r="G53" t="s">
        <v>107</v>
      </c>
      <c r="H53" t="s">
        <v>496</v>
      </c>
      <c r="I53">
        <v>500006661</v>
      </c>
      <c r="J53">
        <v>6001073536</v>
      </c>
      <c r="K53">
        <v>100062147</v>
      </c>
      <c r="L53" s="1"/>
      <c r="M53" t="s">
        <v>837</v>
      </c>
      <c r="N53">
        <v>500006661</v>
      </c>
      <c r="O53" t="s">
        <v>776</v>
      </c>
      <c r="P53" t="s">
        <v>53</v>
      </c>
      <c r="Q53" t="s">
        <v>724</v>
      </c>
    </row>
    <row r="54" spans="1:17" x14ac:dyDescent="0.3">
      <c r="A54" t="s">
        <v>826</v>
      </c>
      <c r="B54" t="s">
        <v>382</v>
      </c>
      <c r="C54" s="1">
        <v>46210</v>
      </c>
      <c r="D54">
        <v>6082.92</v>
      </c>
      <c r="E54" t="s">
        <v>92</v>
      </c>
      <c r="F54" t="s">
        <v>96</v>
      </c>
      <c r="G54" t="s">
        <v>107</v>
      </c>
      <c r="H54" t="s">
        <v>496</v>
      </c>
      <c r="I54">
        <v>500006661</v>
      </c>
      <c r="J54">
        <v>6001073531</v>
      </c>
      <c r="K54">
        <v>100062142</v>
      </c>
      <c r="L54" s="1">
        <v>46248</v>
      </c>
      <c r="M54" t="s">
        <v>833</v>
      </c>
      <c r="N54">
        <v>500006661</v>
      </c>
      <c r="O54" t="s">
        <v>776</v>
      </c>
      <c r="P54" t="s">
        <v>54</v>
      </c>
      <c r="Q54" t="s">
        <v>724</v>
      </c>
    </row>
    <row r="55" spans="1:17" x14ac:dyDescent="0.3">
      <c r="A55" t="s">
        <v>826</v>
      </c>
      <c r="B55" t="s">
        <v>382</v>
      </c>
      <c r="C55" s="1">
        <v>46212</v>
      </c>
      <c r="D55">
        <v>3571</v>
      </c>
      <c r="E55" t="s">
        <v>92</v>
      </c>
      <c r="F55" t="s">
        <v>96</v>
      </c>
      <c r="G55" t="s">
        <v>107</v>
      </c>
      <c r="H55" t="s">
        <v>496</v>
      </c>
      <c r="I55">
        <v>500006662</v>
      </c>
      <c r="J55">
        <v>6001074111</v>
      </c>
      <c r="K55">
        <v>100063024</v>
      </c>
      <c r="L55" s="1">
        <v>46223</v>
      </c>
      <c r="M55" t="s">
        <v>833</v>
      </c>
      <c r="N55">
        <v>500006662</v>
      </c>
      <c r="O55" t="s">
        <v>776</v>
      </c>
      <c r="P55" t="s">
        <v>54</v>
      </c>
      <c r="Q55" t="s">
        <v>724</v>
      </c>
    </row>
    <row r="56" spans="1:17" x14ac:dyDescent="0.3">
      <c r="A56" t="s">
        <v>826</v>
      </c>
      <c r="B56" t="s">
        <v>382</v>
      </c>
      <c r="C56" s="1">
        <v>46212</v>
      </c>
      <c r="D56">
        <v>6043.22</v>
      </c>
      <c r="E56" t="s">
        <v>92</v>
      </c>
      <c r="F56" t="s">
        <v>96</v>
      </c>
      <c r="G56" t="s">
        <v>107</v>
      </c>
      <c r="H56" t="s">
        <v>496</v>
      </c>
      <c r="I56">
        <v>500006662</v>
      </c>
      <c r="J56">
        <v>6001074066</v>
      </c>
      <c r="K56">
        <v>100062975</v>
      </c>
      <c r="L56" s="1">
        <v>46239</v>
      </c>
      <c r="M56" t="s">
        <v>833</v>
      </c>
      <c r="N56">
        <v>500006662</v>
      </c>
      <c r="O56" t="s">
        <v>776</v>
      </c>
      <c r="P56" t="s">
        <v>54</v>
      </c>
      <c r="Q56" t="s">
        <v>724</v>
      </c>
    </row>
    <row r="57" spans="1:17" x14ac:dyDescent="0.3">
      <c r="A57" t="s">
        <v>826</v>
      </c>
      <c r="B57" t="s">
        <v>382</v>
      </c>
      <c r="C57" s="1">
        <v>46241</v>
      </c>
      <c r="D57">
        <v>4944.46</v>
      </c>
      <c r="E57" t="s">
        <v>92</v>
      </c>
      <c r="F57" t="s">
        <v>96</v>
      </c>
      <c r="G57" t="s">
        <v>107</v>
      </c>
      <c r="H57" t="s">
        <v>496</v>
      </c>
      <c r="I57">
        <v>500006662</v>
      </c>
      <c r="J57">
        <v>6001078627</v>
      </c>
      <c r="K57">
        <v>100071049</v>
      </c>
      <c r="L57" s="1">
        <v>46253</v>
      </c>
      <c r="M57" t="s">
        <v>833</v>
      </c>
      <c r="N57">
        <v>500006662</v>
      </c>
      <c r="O57" t="s">
        <v>776</v>
      </c>
      <c r="P57" t="s">
        <v>54</v>
      </c>
      <c r="Q57" t="s">
        <v>724</v>
      </c>
    </row>
    <row r="58" spans="1:17" x14ac:dyDescent="0.3">
      <c r="A58" t="s">
        <v>826</v>
      </c>
      <c r="B58" t="s">
        <v>382</v>
      </c>
      <c r="C58" s="1">
        <v>46248</v>
      </c>
      <c r="D58">
        <v>4379.18</v>
      </c>
      <c r="E58" t="s">
        <v>92</v>
      </c>
      <c r="F58" t="s">
        <v>96</v>
      </c>
      <c r="G58" t="s">
        <v>107</v>
      </c>
      <c r="H58" t="s">
        <v>496</v>
      </c>
      <c r="I58">
        <v>500006661</v>
      </c>
      <c r="J58">
        <v>6001079539</v>
      </c>
      <c r="K58">
        <v>100072434</v>
      </c>
      <c r="L58" s="1">
        <v>46253</v>
      </c>
      <c r="M58" t="s">
        <v>833</v>
      </c>
      <c r="N58">
        <v>500006661</v>
      </c>
      <c r="O58" t="s">
        <v>776</v>
      </c>
      <c r="P58" t="s">
        <v>54</v>
      </c>
      <c r="Q58" t="s">
        <v>724</v>
      </c>
    </row>
    <row r="59" spans="1:17" x14ac:dyDescent="0.3">
      <c r="A59" t="s">
        <v>826</v>
      </c>
      <c r="B59" t="s">
        <v>382</v>
      </c>
      <c r="C59" s="1">
        <v>46248</v>
      </c>
      <c r="D59">
        <v>4516.03</v>
      </c>
      <c r="E59" t="s">
        <v>92</v>
      </c>
      <c r="F59" t="s">
        <v>96</v>
      </c>
      <c r="G59" t="s">
        <v>107</v>
      </c>
      <c r="H59" t="s">
        <v>496</v>
      </c>
      <c r="I59">
        <v>500006661</v>
      </c>
      <c r="J59">
        <v>6001079570</v>
      </c>
      <c r="K59">
        <v>100072468</v>
      </c>
      <c r="L59" s="1">
        <v>46253</v>
      </c>
      <c r="M59" t="s">
        <v>833</v>
      </c>
      <c r="N59">
        <v>500006661</v>
      </c>
      <c r="O59" t="s">
        <v>776</v>
      </c>
      <c r="P59" t="s">
        <v>54</v>
      </c>
      <c r="Q59" t="s">
        <v>724</v>
      </c>
    </row>
    <row r="60" spans="1:17" x14ac:dyDescent="0.3">
      <c r="A60" t="s">
        <v>826</v>
      </c>
      <c r="B60" t="s">
        <v>382</v>
      </c>
      <c r="C60" s="1">
        <v>46252</v>
      </c>
      <c r="D60">
        <v>7.52</v>
      </c>
      <c r="E60" t="s">
        <v>214</v>
      </c>
      <c r="F60" t="s">
        <v>94</v>
      </c>
      <c r="G60" t="s">
        <v>107</v>
      </c>
      <c r="H60" t="s">
        <v>496</v>
      </c>
      <c r="I60">
        <v>500006661</v>
      </c>
      <c r="J60">
        <v>6001079854</v>
      </c>
      <c r="K60">
        <v>100072868</v>
      </c>
      <c r="L60" s="1"/>
      <c r="M60" t="s">
        <v>837</v>
      </c>
      <c r="N60">
        <v>500006661</v>
      </c>
      <c r="O60" t="s">
        <v>776</v>
      </c>
      <c r="P60" t="s">
        <v>53</v>
      </c>
      <c r="Q60" t="s">
        <v>724</v>
      </c>
    </row>
    <row r="61" spans="1:17" x14ac:dyDescent="0.3">
      <c r="A61" t="s">
        <v>824</v>
      </c>
      <c r="B61" t="s">
        <v>382</v>
      </c>
      <c r="C61" s="1">
        <v>45329</v>
      </c>
      <c r="D61">
        <v>24.12</v>
      </c>
      <c r="E61" t="s">
        <v>92</v>
      </c>
      <c r="F61" t="s">
        <v>96</v>
      </c>
      <c r="G61" t="s">
        <v>442</v>
      </c>
      <c r="H61" t="s">
        <v>497</v>
      </c>
      <c r="I61">
        <v>1200011990</v>
      </c>
      <c r="J61">
        <v>6000906346</v>
      </c>
      <c r="K61">
        <v>100017449</v>
      </c>
      <c r="L61" s="1">
        <v>45334</v>
      </c>
      <c r="M61" t="s">
        <v>833</v>
      </c>
      <c r="N61">
        <v>1200011990</v>
      </c>
      <c r="O61" t="s">
        <v>776</v>
      </c>
      <c r="P61" t="s">
        <v>54</v>
      </c>
      <c r="Q61" t="s">
        <v>724</v>
      </c>
    </row>
    <row r="62" spans="1:17" x14ac:dyDescent="0.3">
      <c r="A62" t="s">
        <v>824</v>
      </c>
      <c r="B62" t="s">
        <v>382</v>
      </c>
      <c r="C62" s="1">
        <v>45477</v>
      </c>
      <c r="D62">
        <v>48.24</v>
      </c>
      <c r="E62" t="s">
        <v>92</v>
      </c>
      <c r="F62" t="s">
        <v>96</v>
      </c>
      <c r="G62" t="s">
        <v>442</v>
      </c>
      <c r="H62" t="s">
        <v>497</v>
      </c>
      <c r="I62">
        <v>1200011990</v>
      </c>
      <c r="J62">
        <v>6000931726</v>
      </c>
      <c r="K62">
        <v>100061830</v>
      </c>
      <c r="L62" s="1">
        <v>45482</v>
      </c>
      <c r="M62" t="s">
        <v>833</v>
      </c>
      <c r="N62">
        <v>1200011990</v>
      </c>
      <c r="O62" t="s">
        <v>776</v>
      </c>
      <c r="P62" t="s">
        <v>54</v>
      </c>
      <c r="Q62" t="s">
        <v>724</v>
      </c>
    </row>
    <row r="63" spans="1:17" x14ac:dyDescent="0.3">
      <c r="A63" t="s">
        <v>824</v>
      </c>
      <c r="B63" t="s">
        <v>382</v>
      </c>
      <c r="C63" s="1">
        <v>45477</v>
      </c>
      <c r="D63">
        <v>24.12</v>
      </c>
      <c r="E63" t="s">
        <v>92</v>
      </c>
      <c r="F63" t="s">
        <v>96</v>
      </c>
      <c r="G63" t="s">
        <v>442</v>
      </c>
      <c r="H63" t="s">
        <v>497</v>
      </c>
      <c r="I63">
        <v>1200011990</v>
      </c>
      <c r="J63">
        <v>6000931760</v>
      </c>
      <c r="K63">
        <v>100061899</v>
      </c>
      <c r="L63" s="1">
        <v>45482</v>
      </c>
      <c r="M63" t="s">
        <v>833</v>
      </c>
      <c r="N63">
        <v>1200011990</v>
      </c>
      <c r="O63" t="s">
        <v>776</v>
      </c>
      <c r="P63" t="s">
        <v>54</v>
      </c>
      <c r="Q63" t="s">
        <v>724</v>
      </c>
    </row>
    <row r="64" spans="1:17" x14ac:dyDescent="0.3">
      <c r="A64" t="s">
        <v>824</v>
      </c>
      <c r="B64" t="s">
        <v>382</v>
      </c>
      <c r="C64" s="1">
        <v>45546</v>
      </c>
      <c r="D64">
        <v>90</v>
      </c>
      <c r="E64" t="s">
        <v>92</v>
      </c>
      <c r="F64" t="s">
        <v>96</v>
      </c>
      <c r="G64" t="s">
        <v>442</v>
      </c>
      <c r="H64" t="s">
        <v>497</v>
      </c>
      <c r="I64">
        <v>1200011990</v>
      </c>
      <c r="J64">
        <v>6000942509</v>
      </c>
      <c r="K64">
        <v>100079731</v>
      </c>
      <c r="L64" s="1">
        <v>45547</v>
      </c>
      <c r="M64" t="s">
        <v>833</v>
      </c>
      <c r="N64">
        <v>1200011990</v>
      </c>
      <c r="O64" t="s">
        <v>776</v>
      </c>
      <c r="P64" t="s">
        <v>54</v>
      </c>
      <c r="Q64" t="s">
        <v>724</v>
      </c>
    </row>
    <row r="65" spans="1:17" x14ac:dyDescent="0.3">
      <c r="A65" t="s">
        <v>824</v>
      </c>
      <c r="B65" t="s">
        <v>382</v>
      </c>
      <c r="C65" s="1">
        <v>45580</v>
      </c>
      <c r="D65">
        <v>24.12</v>
      </c>
      <c r="E65" t="s">
        <v>92</v>
      </c>
      <c r="F65" t="s">
        <v>96</v>
      </c>
      <c r="G65" t="s">
        <v>442</v>
      </c>
      <c r="H65" t="s">
        <v>497</v>
      </c>
      <c r="I65">
        <v>1200011990</v>
      </c>
      <c r="J65">
        <v>6000949275</v>
      </c>
      <c r="K65">
        <v>100091122</v>
      </c>
      <c r="L65" s="1">
        <v>45582</v>
      </c>
      <c r="M65" t="s">
        <v>833</v>
      </c>
      <c r="N65">
        <v>1200011990</v>
      </c>
      <c r="O65" t="s">
        <v>776</v>
      </c>
      <c r="P65" t="s">
        <v>54</v>
      </c>
      <c r="Q65" t="s">
        <v>724</v>
      </c>
    </row>
    <row r="66" spans="1:17" x14ac:dyDescent="0.3">
      <c r="A66" t="s">
        <v>824</v>
      </c>
      <c r="B66" t="s">
        <v>382</v>
      </c>
      <c r="C66" s="1">
        <v>45636</v>
      </c>
      <c r="D66">
        <v>24.12</v>
      </c>
      <c r="E66" t="s">
        <v>92</v>
      </c>
      <c r="F66" t="s">
        <v>96</v>
      </c>
      <c r="G66" t="s">
        <v>442</v>
      </c>
      <c r="H66" t="s">
        <v>497</v>
      </c>
      <c r="I66">
        <v>1200011990</v>
      </c>
      <c r="J66">
        <v>6000962192</v>
      </c>
      <c r="K66">
        <v>100112612</v>
      </c>
      <c r="L66" s="1">
        <v>45646</v>
      </c>
      <c r="M66" t="s">
        <v>833</v>
      </c>
      <c r="N66">
        <v>1200011990</v>
      </c>
      <c r="O66" t="s">
        <v>776</v>
      </c>
      <c r="P66" t="s">
        <v>54</v>
      </c>
      <c r="Q66" t="s">
        <v>724</v>
      </c>
    </row>
    <row r="67" spans="1:17" x14ac:dyDescent="0.3">
      <c r="A67" t="s">
        <v>824</v>
      </c>
      <c r="B67" t="s">
        <v>382</v>
      </c>
      <c r="C67" s="1">
        <v>45636</v>
      </c>
      <c r="D67">
        <v>180</v>
      </c>
      <c r="E67" t="s">
        <v>92</v>
      </c>
      <c r="F67" t="s">
        <v>96</v>
      </c>
      <c r="G67" t="s">
        <v>442</v>
      </c>
      <c r="H67" t="s">
        <v>497</v>
      </c>
      <c r="I67">
        <v>1200011990</v>
      </c>
      <c r="J67">
        <v>6000962193</v>
      </c>
      <c r="K67">
        <v>100112613</v>
      </c>
      <c r="L67" s="1">
        <v>45646</v>
      </c>
      <c r="M67" t="s">
        <v>833</v>
      </c>
      <c r="N67">
        <v>1200011990</v>
      </c>
      <c r="O67" t="s">
        <v>776</v>
      </c>
      <c r="P67" t="s">
        <v>54</v>
      </c>
      <c r="Q67" t="s">
        <v>724</v>
      </c>
    </row>
    <row r="68" spans="1:17" x14ac:dyDescent="0.3">
      <c r="A68" t="s">
        <v>824</v>
      </c>
      <c r="B68" t="s">
        <v>382</v>
      </c>
      <c r="C68" s="1">
        <v>45663</v>
      </c>
      <c r="D68">
        <v>24.12</v>
      </c>
      <c r="E68" t="s">
        <v>92</v>
      </c>
      <c r="F68" t="s">
        <v>96</v>
      </c>
      <c r="G68" t="s">
        <v>442</v>
      </c>
      <c r="H68" t="s">
        <v>497</v>
      </c>
      <c r="I68">
        <v>1200011990</v>
      </c>
      <c r="J68">
        <v>6000971966</v>
      </c>
      <c r="K68">
        <v>100004254</v>
      </c>
      <c r="L68" s="1">
        <v>45693</v>
      </c>
      <c r="M68" t="s">
        <v>833</v>
      </c>
      <c r="N68">
        <v>1200011990</v>
      </c>
      <c r="O68" t="s">
        <v>776</v>
      </c>
      <c r="P68" t="s">
        <v>54</v>
      </c>
      <c r="Q68" t="s">
        <v>724</v>
      </c>
    </row>
    <row r="69" spans="1:17" x14ac:dyDescent="0.3">
      <c r="A69" t="s">
        <v>824</v>
      </c>
      <c r="B69" t="s">
        <v>382</v>
      </c>
      <c r="C69" s="1">
        <v>45789</v>
      </c>
      <c r="D69">
        <v>180</v>
      </c>
      <c r="E69" t="s">
        <v>92</v>
      </c>
      <c r="F69" t="s">
        <v>96</v>
      </c>
      <c r="G69" t="s">
        <v>442</v>
      </c>
      <c r="H69" t="s">
        <v>497</v>
      </c>
      <c r="I69">
        <v>1200012854</v>
      </c>
      <c r="J69">
        <v>6000992743</v>
      </c>
      <c r="K69">
        <v>100041897</v>
      </c>
      <c r="L69" s="1">
        <v>45790</v>
      </c>
      <c r="M69" t="s">
        <v>833</v>
      </c>
      <c r="N69">
        <v>1200012854</v>
      </c>
      <c r="O69" t="s">
        <v>776</v>
      </c>
      <c r="P69" t="s">
        <v>54</v>
      </c>
      <c r="Q69" t="s">
        <v>724</v>
      </c>
    </row>
    <row r="70" spans="1:17" x14ac:dyDescent="0.3">
      <c r="A70" t="s">
        <v>824</v>
      </c>
      <c r="B70" t="s">
        <v>382</v>
      </c>
      <c r="C70" s="1">
        <v>45840</v>
      </c>
      <c r="D70">
        <v>90</v>
      </c>
      <c r="E70" t="s">
        <v>92</v>
      </c>
      <c r="F70" t="s">
        <v>96</v>
      </c>
      <c r="G70" t="s">
        <v>442</v>
      </c>
      <c r="H70" t="s">
        <v>497</v>
      </c>
      <c r="I70">
        <v>1200012854</v>
      </c>
      <c r="J70">
        <v>6001001660</v>
      </c>
      <c r="K70">
        <v>100057802</v>
      </c>
      <c r="L70" s="1">
        <v>45847</v>
      </c>
      <c r="M70" t="s">
        <v>833</v>
      </c>
      <c r="N70">
        <v>1200012854</v>
      </c>
      <c r="O70" t="s">
        <v>776</v>
      </c>
      <c r="P70" t="s">
        <v>54</v>
      </c>
      <c r="Q70" t="s">
        <v>724</v>
      </c>
    </row>
    <row r="71" spans="1:17" x14ac:dyDescent="0.3">
      <c r="A71" t="s">
        <v>824</v>
      </c>
      <c r="B71" t="s">
        <v>382</v>
      </c>
      <c r="C71" s="1">
        <v>45840</v>
      </c>
      <c r="D71">
        <v>24.12</v>
      </c>
      <c r="E71" t="s">
        <v>92</v>
      </c>
      <c r="F71" t="s">
        <v>96</v>
      </c>
      <c r="G71" t="s">
        <v>442</v>
      </c>
      <c r="H71" t="s">
        <v>497</v>
      </c>
      <c r="I71">
        <v>1200012854</v>
      </c>
      <c r="J71">
        <v>6001001661</v>
      </c>
      <c r="K71">
        <v>100057836</v>
      </c>
      <c r="L71" s="1">
        <v>45847</v>
      </c>
      <c r="M71" t="s">
        <v>833</v>
      </c>
      <c r="N71">
        <v>1200012854</v>
      </c>
      <c r="O71" t="s">
        <v>776</v>
      </c>
      <c r="P71" t="s">
        <v>54</v>
      </c>
      <c r="Q71" t="s">
        <v>724</v>
      </c>
    </row>
    <row r="72" spans="1:17" x14ac:dyDescent="0.3">
      <c r="A72" t="s">
        <v>824</v>
      </c>
      <c r="B72" t="s">
        <v>382</v>
      </c>
      <c r="C72" s="1">
        <v>45860</v>
      </c>
      <c r="D72">
        <v>24.12</v>
      </c>
      <c r="E72" t="s">
        <v>92</v>
      </c>
      <c r="F72" t="s">
        <v>96</v>
      </c>
      <c r="G72" t="s">
        <v>442</v>
      </c>
      <c r="H72" t="s">
        <v>497</v>
      </c>
      <c r="I72">
        <v>1200012854</v>
      </c>
      <c r="J72">
        <v>6001005615</v>
      </c>
      <c r="K72">
        <v>100063885</v>
      </c>
      <c r="L72" s="1">
        <v>45862</v>
      </c>
      <c r="M72" t="s">
        <v>833</v>
      </c>
      <c r="N72">
        <v>1200012854</v>
      </c>
      <c r="O72" t="s">
        <v>776</v>
      </c>
      <c r="P72" t="s">
        <v>54</v>
      </c>
      <c r="Q72" t="s">
        <v>724</v>
      </c>
    </row>
    <row r="73" spans="1:17" x14ac:dyDescent="0.3">
      <c r="A73" t="s">
        <v>824</v>
      </c>
      <c r="B73" t="s">
        <v>382</v>
      </c>
      <c r="C73" s="1">
        <v>45995</v>
      </c>
      <c r="D73">
        <v>510</v>
      </c>
      <c r="E73" t="s">
        <v>92</v>
      </c>
      <c r="F73" t="s">
        <v>96</v>
      </c>
      <c r="G73" t="s">
        <v>442</v>
      </c>
      <c r="H73" t="s">
        <v>497</v>
      </c>
      <c r="I73">
        <v>1200012854</v>
      </c>
      <c r="J73">
        <v>6001032068</v>
      </c>
      <c r="K73">
        <v>100107090</v>
      </c>
      <c r="L73" s="1">
        <v>46007</v>
      </c>
      <c r="M73" t="s">
        <v>833</v>
      </c>
      <c r="N73">
        <v>1200012854</v>
      </c>
      <c r="O73" t="s">
        <v>776</v>
      </c>
      <c r="P73" t="s">
        <v>54</v>
      </c>
      <c r="Q73" t="s">
        <v>724</v>
      </c>
    </row>
    <row r="74" spans="1:17" x14ac:dyDescent="0.3">
      <c r="A74" t="s">
        <v>824</v>
      </c>
      <c r="B74" t="s">
        <v>382</v>
      </c>
      <c r="C74" s="1">
        <v>46037</v>
      </c>
      <c r="D74">
        <v>420</v>
      </c>
      <c r="E74" t="s">
        <v>92</v>
      </c>
      <c r="F74" t="s">
        <v>96</v>
      </c>
      <c r="G74" t="s">
        <v>442</v>
      </c>
      <c r="H74" t="s">
        <v>497</v>
      </c>
      <c r="I74">
        <v>1200012854</v>
      </c>
      <c r="J74">
        <v>6001043332</v>
      </c>
      <c r="K74">
        <v>100007068</v>
      </c>
      <c r="L74" s="1">
        <v>46051</v>
      </c>
      <c r="M74" t="s">
        <v>833</v>
      </c>
      <c r="N74">
        <v>1200012854</v>
      </c>
      <c r="O74" t="s">
        <v>776</v>
      </c>
      <c r="P74" t="s">
        <v>54</v>
      </c>
      <c r="Q74" t="s">
        <v>724</v>
      </c>
    </row>
    <row r="75" spans="1:17" x14ac:dyDescent="0.3">
      <c r="A75" t="s">
        <v>824</v>
      </c>
      <c r="B75" t="s">
        <v>382</v>
      </c>
      <c r="C75" s="1">
        <v>46092</v>
      </c>
      <c r="D75">
        <v>690</v>
      </c>
      <c r="E75" t="s">
        <v>92</v>
      </c>
      <c r="F75" t="s">
        <v>96</v>
      </c>
      <c r="G75" t="s">
        <v>442</v>
      </c>
      <c r="H75" t="s">
        <v>497</v>
      </c>
      <c r="I75">
        <v>1200012854</v>
      </c>
      <c r="J75">
        <v>6001052393</v>
      </c>
      <c r="K75">
        <v>100025268</v>
      </c>
      <c r="L75" s="1">
        <v>46094</v>
      </c>
      <c r="M75" t="s">
        <v>833</v>
      </c>
      <c r="N75">
        <v>1200012854</v>
      </c>
      <c r="O75" t="s">
        <v>776</v>
      </c>
      <c r="P75" t="s">
        <v>54</v>
      </c>
      <c r="Q75" t="s">
        <v>724</v>
      </c>
    </row>
    <row r="76" spans="1:17" x14ac:dyDescent="0.3">
      <c r="A76" t="s">
        <v>824</v>
      </c>
      <c r="B76" t="s">
        <v>382</v>
      </c>
      <c r="C76" s="1">
        <v>46119</v>
      </c>
      <c r="D76">
        <v>180</v>
      </c>
      <c r="E76" t="s">
        <v>92</v>
      </c>
      <c r="F76" t="s">
        <v>96</v>
      </c>
      <c r="G76" t="s">
        <v>442</v>
      </c>
      <c r="H76" t="s">
        <v>497</v>
      </c>
      <c r="I76">
        <v>1200012854</v>
      </c>
      <c r="J76">
        <v>6001056858</v>
      </c>
      <c r="K76">
        <v>100033239</v>
      </c>
      <c r="L76" s="1">
        <v>46132</v>
      </c>
      <c r="M76" t="s">
        <v>833</v>
      </c>
      <c r="N76">
        <v>1200012854</v>
      </c>
      <c r="O76" t="s">
        <v>776</v>
      </c>
      <c r="P76" t="s">
        <v>54</v>
      </c>
      <c r="Q76" t="s">
        <v>724</v>
      </c>
    </row>
    <row r="77" spans="1:17" x14ac:dyDescent="0.3">
      <c r="A77" t="s">
        <v>824</v>
      </c>
      <c r="B77" t="s">
        <v>382</v>
      </c>
      <c r="C77" s="1">
        <v>46148</v>
      </c>
      <c r="D77">
        <v>24.12</v>
      </c>
      <c r="E77" t="s">
        <v>92</v>
      </c>
      <c r="F77" t="s">
        <v>96</v>
      </c>
      <c r="G77" t="s">
        <v>442</v>
      </c>
      <c r="H77" t="s">
        <v>497</v>
      </c>
      <c r="I77">
        <v>1200012854</v>
      </c>
      <c r="J77">
        <v>6001062071</v>
      </c>
      <c r="K77">
        <v>100042057</v>
      </c>
      <c r="L77" s="1">
        <v>46170</v>
      </c>
      <c r="M77" t="s">
        <v>833</v>
      </c>
      <c r="N77">
        <v>1200012854</v>
      </c>
      <c r="O77" t="s">
        <v>776</v>
      </c>
      <c r="P77" t="s">
        <v>54</v>
      </c>
      <c r="Q77" t="s">
        <v>724</v>
      </c>
    </row>
    <row r="78" spans="1:17" x14ac:dyDescent="0.3">
      <c r="A78" t="s">
        <v>825</v>
      </c>
      <c r="B78" t="s">
        <v>382</v>
      </c>
      <c r="C78" s="1">
        <v>44979</v>
      </c>
      <c r="D78">
        <v>351.4</v>
      </c>
      <c r="E78" t="s">
        <v>92</v>
      </c>
      <c r="F78" t="s">
        <v>96</v>
      </c>
      <c r="G78" t="s">
        <v>443</v>
      </c>
      <c r="H78" t="s">
        <v>498</v>
      </c>
      <c r="I78">
        <v>1200009928</v>
      </c>
      <c r="J78">
        <v>6000840315</v>
      </c>
      <c r="K78">
        <v>100020397</v>
      </c>
      <c r="L78" s="1">
        <v>45005</v>
      </c>
      <c r="M78" t="s">
        <v>833</v>
      </c>
      <c r="N78">
        <v>1200009928</v>
      </c>
      <c r="O78" t="s">
        <v>776</v>
      </c>
      <c r="P78" t="s">
        <v>54</v>
      </c>
      <c r="Q78" t="s">
        <v>724</v>
      </c>
    </row>
    <row r="79" spans="1:17" x14ac:dyDescent="0.3">
      <c r="A79" t="s">
        <v>824</v>
      </c>
      <c r="B79" t="s">
        <v>382</v>
      </c>
      <c r="C79" s="1">
        <v>44987</v>
      </c>
      <c r="D79">
        <v>48624.45</v>
      </c>
      <c r="E79" t="s">
        <v>92</v>
      </c>
      <c r="F79" t="s">
        <v>96</v>
      </c>
      <c r="G79" t="s">
        <v>443</v>
      </c>
      <c r="H79" t="s">
        <v>498</v>
      </c>
      <c r="I79">
        <v>1200011083</v>
      </c>
      <c r="J79">
        <v>6000842143</v>
      </c>
      <c r="K79">
        <v>100024097</v>
      </c>
      <c r="L79" s="1">
        <v>45041</v>
      </c>
      <c r="M79" t="s">
        <v>833</v>
      </c>
      <c r="N79">
        <v>1200011083</v>
      </c>
      <c r="O79" t="s">
        <v>776</v>
      </c>
      <c r="P79" t="s">
        <v>54</v>
      </c>
      <c r="Q79" t="s">
        <v>724</v>
      </c>
    </row>
    <row r="80" spans="1:17" x14ac:dyDescent="0.3">
      <c r="A80" t="s">
        <v>825</v>
      </c>
      <c r="B80" t="s">
        <v>382</v>
      </c>
      <c r="C80" s="1">
        <v>44993</v>
      </c>
      <c r="D80">
        <v>338.04</v>
      </c>
      <c r="E80" t="s">
        <v>92</v>
      </c>
      <c r="F80" t="s">
        <v>96</v>
      </c>
      <c r="G80" t="s">
        <v>443</v>
      </c>
      <c r="H80" t="s">
        <v>498</v>
      </c>
      <c r="I80">
        <v>1200009928</v>
      </c>
      <c r="J80">
        <v>6000843822</v>
      </c>
      <c r="K80">
        <v>100026399</v>
      </c>
      <c r="L80" s="1">
        <v>44998</v>
      </c>
      <c r="M80" t="s">
        <v>833</v>
      </c>
      <c r="N80">
        <v>1200009928</v>
      </c>
      <c r="O80" t="s">
        <v>776</v>
      </c>
      <c r="P80" t="s">
        <v>54</v>
      </c>
      <c r="Q80" t="s">
        <v>724</v>
      </c>
    </row>
    <row r="81" spans="1:17" x14ac:dyDescent="0.3">
      <c r="A81" t="s">
        <v>825</v>
      </c>
      <c r="B81" t="s">
        <v>382</v>
      </c>
      <c r="C81" s="1">
        <v>44994</v>
      </c>
      <c r="D81">
        <v>245.21</v>
      </c>
      <c r="E81" t="s">
        <v>92</v>
      </c>
      <c r="F81" t="s">
        <v>96</v>
      </c>
      <c r="G81" t="s">
        <v>443</v>
      </c>
      <c r="H81" t="s">
        <v>498</v>
      </c>
      <c r="I81">
        <v>1200009928</v>
      </c>
      <c r="J81">
        <v>6000844208</v>
      </c>
      <c r="K81">
        <v>100026898</v>
      </c>
      <c r="L81" s="1">
        <v>45034</v>
      </c>
      <c r="M81" t="s">
        <v>833</v>
      </c>
      <c r="N81">
        <v>1200009928</v>
      </c>
      <c r="O81" t="s">
        <v>776</v>
      </c>
      <c r="P81" t="s">
        <v>54</v>
      </c>
      <c r="Q81" t="s">
        <v>724</v>
      </c>
    </row>
    <row r="82" spans="1:17" x14ac:dyDescent="0.3">
      <c r="A82" t="s">
        <v>824</v>
      </c>
      <c r="B82" t="s">
        <v>382</v>
      </c>
      <c r="C82" s="1">
        <v>44994</v>
      </c>
      <c r="D82">
        <v>4485.5200000000004</v>
      </c>
      <c r="E82" t="s">
        <v>92</v>
      </c>
      <c r="F82" t="s">
        <v>96</v>
      </c>
      <c r="G82" t="s">
        <v>443</v>
      </c>
      <c r="H82" t="s">
        <v>498</v>
      </c>
      <c r="I82">
        <v>1200011083</v>
      </c>
      <c r="J82">
        <v>6000844220</v>
      </c>
      <c r="K82">
        <v>100026910</v>
      </c>
      <c r="L82" s="1">
        <v>45042</v>
      </c>
      <c r="M82" t="s">
        <v>833</v>
      </c>
      <c r="N82">
        <v>1200011083</v>
      </c>
      <c r="O82" t="s">
        <v>776</v>
      </c>
      <c r="P82" t="s">
        <v>54</v>
      </c>
      <c r="Q82" t="s">
        <v>724</v>
      </c>
    </row>
    <row r="83" spans="1:17" x14ac:dyDescent="0.3">
      <c r="A83" t="s">
        <v>825</v>
      </c>
      <c r="B83" t="s">
        <v>382</v>
      </c>
      <c r="C83" s="1">
        <v>45030</v>
      </c>
      <c r="D83">
        <v>171.92</v>
      </c>
      <c r="E83" t="s">
        <v>92</v>
      </c>
      <c r="F83" t="s">
        <v>96</v>
      </c>
      <c r="G83" t="s">
        <v>443</v>
      </c>
      <c r="H83" t="s">
        <v>498</v>
      </c>
      <c r="I83">
        <v>1200009928</v>
      </c>
      <c r="J83">
        <v>6000850214</v>
      </c>
      <c r="K83">
        <v>100036922</v>
      </c>
      <c r="L83" s="1">
        <v>45034</v>
      </c>
      <c r="M83" t="s">
        <v>833</v>
      </c>
      <c r="N83">
        <v>1200009928</v>
      </c>
      <c r="O83" t="s">
        <v>776</v>
      </c>
      <c r="P83" t="s">
        <v>54</v>
      </c>
      <c r="Q83" t="s">
        <v>724</v>
      </c>
    </row>
    <row r="84" spans="1:17" x14ac:dyDescent="0.3">
      <c r="A84" t="s">
        <v>825</v>
      </c>
      <c r="B84" t="s">
        <v>382</v>
      </c>
      <c r="C84" s="1">
        <v>45063</v>
      </c>
      <c r="D84">
        <v>261.79000000000002</v>
      </c>
      <c r="E84" t="s">
        <v>92</v>
      </c>
      <c r="F84" t="s">
        <v>96</v>
      </c>
      <c r="G84" t="s">
        <v>443</v>
      </c>
      <c r="H84" t="s">
        <v>498</v>
      </c>
      <c r="I84">
        <v>1200009928</v>
      </c>
      <c r="J84">
        <v>6000855240</v>
      </c>
      <c r="K84">
        <v>100045466</v>
      </c>
      <c r="L84" s="1">
        <v>45091</v>
      </c>
      <c r="M84" t="s">
        <v>833</v>
      </c>
      <c r="N84">
        <v>1200009928</v>
      </c>
      <c r="O84" t="s">
        <v>776</v>
      </c>
      <c r="P84" t="s">
        <v>54</v>
      </c>
      <c r="Q84" t="s">
        <v>724</v>
      </c>
    </row>
    <row r="85" spans="1:17" x14ac:dyDescent="0.3">
      <c r="A85" t="s">
        <v>824</v>
      </c>
      <c r="B85" t="s">
        <v>382</v>
      </c>
      <c r="C85" s="1">
        <v>45082</v>
      </c>
      <c r="D85">
        <v>5794.78</v>
      </c>
      <c r="E85" t="s">
        <v>92</v>
      </c>
      <c r="F85" t="s">
        <v>96</v>
      </c>
      <c r="G85" t="s">
        <v>443</v>
      </c>
      <c r="H85" t="s">
        <v>498</v>
      </c>
      <c r="I85">
        <v>1200011209</v>
      </c>
      <c r="J85">
        <v>6000857884</v>
      </c>
      <c r="K85">
        <v>100050108</v>
      </c>
      <c r="L85" s="1">
        <v>45110</v>
      </c>
      <c r="M85" t="s">
        <v>833</v>
      </c>
      <c r="N85">
        <v>1200011209</v>
      </c>
      <c r="O85" t="s">
        <v>776</v>
      </c>
      <c r="P85" t="s">
        <v>54</v>
      </c>
      <c r="Q85" t="s">
        <v>724</v>
      </c>
    </row>
    <row r="86" spans="1:17" x14ac:dyDescent="0.3">
      <c r="A86" t="s">
        <v>824</v>
      </c>
      <c r="B86" t="s">
        <v>382</v>
      </c>
      <c r="C86" s="1">
        <v>45082</v>
      </c>
      <c r="D86">
        <v>95911.94</v>
      </c>
      <c r="E86" t="s">
        <v>92</v>
      </c>
      <c r="F86" t="s">
        <v>96</v>
      </c>
      <c r="G86" t="s">
        <v>443</v>
      </c>
      <c r="H86" t="s">
        <v>498</v>
      </c>
      <c r="I86">
        <v>1200011083</v>
      </c>
      <c r="J86">
        <v>6000857520</v>
      </c>
      <c r="K86">
        <v>100049680</v>
      </c>
      <c r="L86" s="1">
        <v>45100</v>
      </c>
      <c r="M86" t="s">
        <v>833</v>
      </c>
      <c r="N86">
        <v>1200011083</v>
      </c>
      <c r="O86" t="s">
        <v>776</v>
      </c>
      <c r="P86" t="s">
        <v>54</v>
      </c>
      <c r="Q86" t="s">
        <v>724</v>
      </c>
    </row>
    <row r="87" spans="1:17" x14ac:dyDescent="0.3">
      <c r="A87" t="s">
        <v>824</v>
      </c>
      <c r="B87" t="s">
        <v>382</v>
      </c>
      <c r="C87" s="1">
        <v>45086</v>
      </c>
      <c r="D87">
        <v>7280.21</v>
      </c>
      <c r="E87" t="s">
        <v>92</v>
      </c>
      <c r="F87" t="s">
        <v>96</v>
      </c>
      <c r="G87" t="s">
        <v>443</v>
      </c>
      <c r="H87" t="s">
        <v>498</v>
      </c>
      <c r="I87">
        <v>1200011083</v>
      </c>
      <c r="J87">
        <v>6000858914</v>
      </c>
      <c r="K87">
        <v>100051833</v>
      </c>
      <c r="L87" s="1">
        <v>45105</v>
      </c>
      <c r="M87" t="s">
        <v>833</v>
      </c>
      <c r="N87">
        <v>1200011083</v>
      </c>
      <c r="O87" t="s">
        <v>776</v>
      </c>
      <c r="P87" t="s">
        <v>54</v>
      </c>
      <c r="Q87" t="s">
        <v>724</v>
      </c>
    </row>
    <row r="88" spans="1:17" x14ac:dyDescent="0.3">
      <c r="A88" t="s">
        <v>825</v>
      </c>
      <c r="B88" t="s">
        <v>382</v>
      </c>
      <c r="C88" s="1">
        <v>45138</v>
      </c>
      <c r="D88">
        <v>105.61</v>
      </c>
      <c r="E88" t="s">
        <v>92</v>
      </c>
      <c r="F88" t="s">
        <v>96</v>
      </c>
      <c r="G88" t="s">
        <v>443</v>
      </c>
      <c r="H88" t="s">
        <v>498</v>
      </c>
      <c r="I88">
        <v>1200009928</v>
      </c>
      <c r="J88">
        <v>6000867794</v>
      </c>
      <c r="K88">
        <v>100067280</v>
      </c>
      <c r="L88" s="1">
        <v>45154</v>
      </c>
      <c r="M88" t="s">
        <v>833</v>
      </c>
      <c r="N88">
        <v>1200009928</v>
      </c>
      <c r="O88" t="s">
        <v>776</v>
      </c>
      <c r="P88" t="s">
        <v>54</v>
      </c>
      <c r="Q88" t="s">
        <v>724</v>
      </c>
    </row>
    <row r="89" spans="1:17" x14ac:dyDescent="0.3">
      <c r="A89" t="s">
        <v>825</v>
      </c>
      <c r="B89" t="s">
        <v>382</v>
      </c>
      <c r="C89" s="1">
        <v>45175</v>
      </c>
      <c r="D89">
        <v>116.8</v>
      </c>
      <c r="E89" t="s">
        <v>92</v>
      </c>
      <c r="F89" t="s">
        <v>96</v>
      </c>
      <c r="G89" t="s">
        <v>443</v>
      </c>
      <c r="H89" t="s">
        <v>498</v>
      </c>
      <c r="I89">
        <v>1200009928</v>
      </c>
      <c r="J89">
        <v>6000873673</v>
      </c>
      <c r="K89">
        <v>100078206</v>
      </c>
      <c r="L89" s="1">
        <v>45182</v>
      </c>
      <c r="M89" t="s">
        <v>833</v>
      </c>
      <c r="N89">
        <v>1200009928</v>
      </c>
      <c r="O89" t="s">
        <v>776</v>
      </c>
      <c r="P89" t="s">
        <v>54</v>
      </c>
      <c r="Q89" t="s">
        <v>724</v>
      </c>
    </row>
    <row r="90" spans="1:17" x14ac:dyDescent="0.3">
      <c r="A90" t="s">
        <v>825</v>
      </c>
      <c r="B90" t="s">
        <v>382</v>
      </c>
      <c r="C90" s="1">
        <v>45197</v>
      </c>
      <c r="D90">
        <v>144.84</v>
      </c>
      <c r="E90" t="s">
        <v>92</v>
      </c>
      <c r="F90" t="s">
        <v>96</v>
      </c>
      <c r="G90" t="s">
        <v>443</v>
      </c>
      <c r="H90" t="s">
        <v>498</v>
      </c>
      <c r="I90">
        <v>1200009928</v>
      </c>
      <c r="J90">
        <v>6000877323</v>
      </c>
      <c r="K90">
        <v>100083607</v>
      </c>
      <c r="L90" s="1">
        <v>45205</v>
      </c>
      <c r="M90" t="s">
        <v>833</v>
      </c>
      <c r="N90">
        <v>1200009928</v>
      </c>
      <c r="O90" t="s">
        <v>776</v>
      </c>
      <c r="P90" t="s">
        <v>54</v>
      </c>
      <c r="Q90" t="s">
        <v>724</v>
      </c>
    </row>
    <row r="91" spans="1:17" x14ac:dyDescent="0.3">
      <c r="A91" t="s">
        <v>824</v>
      </c>
      <c r="B91" t="s">
        <v>382</v>
      </c>
      <c r="C91" s="1">
        <v>45198</v>
      </c>
      <c r="D91">
        <v>216.97</v>
      </c>
      <c r="E91" t="s">
        <v>92</v>
      </c>
      <c r="F91" t="s">
        <v>96</v>
      </c>
      <c r="G91" t="s">
        <v>443</v>
      </c>
      <c r="H91" t="s">
        <v>498</v>
      </c>
      <c r="I91">
        <v>1200011209</v>
      </c>
      <c r="J91">
        <v>6000877654</v>
      </c>
      <c r="K91">
        <v>100084114</v>
      </c>
      <c r="L91" s="1">
        <v>45203</v>
      </c>
      <c r="M91" t="s">
        <v>833</v>
      </c>
      <c r="N91">
        <v>1200011209</v>
      </c>
      <c r="O91" t="s">
        <v>776</v>
      </c>
      <c r="P91" t="s">
        <v>54</v>
      </c>
      <c r="Q91" t="s">
        <v>724</v>
      </c>
    </row>
    <row r="92" spans="1:17" x14ac:dyDescent="0.3">
      <c r="A92" t="s">
        <v>824</v>
      </c>
      <c r="B92" t="s">
        <v>382</v>
      </c>
      <c r="C92" s="1">
        <v>45205</v>
      </c>
      <c r="D92">
        <v>180518.1</v>
      </c>
      <c r="E92" t="s">
        <v>92</v>
      </c>
      <c r="F92" t="s">
        <v>96</v>
      </c>
      <c r="G92" t="s">
        <v>443</v>
      </c>
      <c r="H92" t="s">
        <v>498</v>
      </c>
      <c r="I92">
        <v>1200011083</v>
      </c>
      <c r="J92">
        <v>6000879158</v>
      </c>
      <c r="K92">
        <v>100086832</v>
      </c>
      <c r="L92" s="1">
        <v>45224</v>
      </c>
      <c r="M92" t="s">
        <v>833</v>
      </c>
      <c r="N92">
        <v>1200011083</v>
      </c>
      <c r="O92" t="s">
        <v>776</v>
      </c>
      <c r="P92" t="s">
        <v>54</v>
      </c>
      <c r="Q92" t="s">
        <v>724</v>
      </c>
    </row>
    <row r="93" spans="1:17" x14ac:dyDescent="0.3">
      <c r="A93" t="s">
        <v>825</v>
      </c>
      <c r="B93" t="s">
        <v>382</v>
      </c>
      <c r="C93" s="1">
        <v>45229</v>
      </c>
      <c r="D93">
        <v>253.12</v>
      </c>
      <c r="E93" t="s">
        <v>92</v>
      </c>
      <c r="F93" t="s">
        <v>96</v>
      </c>
      <c r="G93" t="s">
        <v>443</v>
      </c>
      <c r="H93" t="s">
        <v>498</v>
      </c>
      <c r="I93">
        <v>1200009928</v>
      </c>
      <c r="J93">
        <v>6000883432</v>
      </c>
      <c r="K93">
        <v>100093621</v>
      </c>
      <c r="L93" s="1">
        <v>45246</v>
      </c>
      <c r="M93" t="s">
        <v>833</v>
      </c>
      <c r="N93">
        <v>1200009928</v>
      </c>
      <c r="O93" t="s">
        <v>776</v>
      </c>
      <c r="P93" t="s">
        <v>54</v>
      </c>
      <c r="Q93" t="s">
        <v>724</v>
      </c>
    </row>
    <row r="94" spans="1:17" x14ac:dyDescent="0.3">
      <c r="A94" t="s">
        <v>824</v>
      </c>
      <c r="B94" t="s">
        <v>382</v>
      </c>
      <c r="C94" s="1">
        <v>45258</v>
      </c>
      <c r="D94">
        <v>335.32</v>
      </c>
      <c r="E94" t="s">
        <v>92</v>
      </c>
      <c r="F94" t="s">
        <v>96</v>
      </c>
      <c r="G94" t="s">
        <v>443</v>
      </c>
      <c r="H94" t="s">
        <v>498</v>
      </c>
      <c r="I94">
        <v>1200011209</v>
      </c>
      <c r="J94">
        <v>6000889573</v>
      </c>
      <c r="K94">
        <v>100104523</v>
      </c>
      <c r="L94" s="1">
        <v>45261</v>
      </c>
      <c r="M94" t="s">
        <v>833</v>
      </c>
      <c r="N94">
        <v>1200011209</v>
      </c>
      <c r="O94" t="s">
        <v>776</v>
      </c>
      <c r="P94" t="s">
        <v>54</v>
      </c>
      <c r="Q94" t="s">
        <v>724</v>
      </c>
    </row>
    <row r="95" spans="1:17" x14ac:dyDescent="0.3">
      <c r="A95" t="s">
        <v>824</v>
      </c>
      <c r="B95" t="s">
        <v>382</v>
      </c>
      <c r="C95" s="1">
        <v>45266</v>
      </c>
      <c r="D95">
        <v>4448.7</v>
      </c>
      <c r="E95" t="s">
        <v>92</v>
      </c>
      <c r="F95" t="s">
        <v>96</v>
      </c>
      <c r="G95" t="s">
        <v>443</v>
      </c>
      <c r="H95" t="s">
        <v>498</v>
      </c>
      <c r="I95">
        <v>1200011083</v>
      </c>
      <c r="J95">
        <v>6000892090</v>
      </c>
      <c r="K95">
        <v>100108637</v>
      </c>
      <c r="L95" s="1">
        <v>45278</v>
      </c>
      <c r="M95" t="s">
        <v>833</v>
      </c>
      <c r="N95">
        <v>1200011083</v>
      </c>
      <c r="O95" t="s">
        <v>776</v>
      </c>
      <c r="P95" t="s">
        <v>54</v>
      </c>
      <c r="Q95" t="s">
        <v>724</v>
      </c>
    </row>
    <row r="96" spans="1:17" x14ac:dyDescent="0.3">
      <c r="A96" t="s">
        <v>824</v>
      </c>
      <c r="B96" t="s">
        <v>382</v>
      </c>
      <c r="C96" s="1">
        <v>45266</v>
      </c>
      <c r="D96">
        <v>194226.37</v>
      </c>
      <c r="E96" t="s">
        <v>92</v>
      </c>
      <c r="F96" t="s">
        <v>96</v>
      </c>
      <c r="G96" t="s">
        <v>443</v>
      </c>
      <c r="H96" t="s">
        <v>498</v>
      </c>
      <c r="I96">
        <v>1200011083</v>
      </c>
      <c r="J96">
        <v>6000892094</v>
      </c>
      <c r="K96">
        <v>100108641</v>
      </c>
      <c r="L96" s="1">
        <v>45272</v>
      </c>
      <c r="M96" t="s">
        <v>833</v>
      </c>
      <c r="N96">
        <v>1200011083</v>
      </c>
      <c r="O96" t="s">
        <v>776</v>
      </c>
      <c r="P96" t="s">
        <v>54</v>
      </c>
      <c r="Q96" t="s">
        <v>724</v>
      </c>
    </row>
    <row r="97" spans="1:17" x14ac:dyDescent="0.3">
      <c r="A97" t="s">
        <v>825</v>
      </c>
      <c r="B97" t="s">
        <v>382</v>
      </c>
      <c r="C97" s="1">
        <v>45266</v>
      </c>
      <c r="D97">
        <v>300.95</v>
      </c>
      <c r="E97" t="s">
        <v>92</v>
      </c>
      <c r="F97" t="s">
        <v>96</v>
      </c>
      <c r="G97" t="s">
        <v>443</v>
      </c>
      <c r="H97" t="s">
        <v>498</v>
      </c>
      <c r="I97">
        <v>1200009928</v>
      </c>
      <c r="J97">
        <v>6000892053</v>
      </c>
      <c r="K97">
        <v>100108589</v>
      </c>
      <c r="L97" s="1">
        <v>45282</v>
      </c>
      <c r="M97" t="s">
        <v>833</v>
      </c>
      <c r="N97">
        <v>1200009928</v>
      </c>
      <c r="O97" t="s">
        <v>776</v>
      </c>
      <c r="P97" t="s">
        <v>54</v>
      </c>
      <c r="Q97" t="s">
        <v>724</v>
      </c>
    </row>
    <row r="98" spans="1:17" x14ac:dyDescent="0.3">
      <c r="A98" t="s">
        <v>824</v>
      </c>
      <c r="B98" t="s">
        <v>382</v>
      </c>
      <c r="C98" s="1">
        <v>45315</v>
      </c>
      <c r="D98">
        <v>2086.46</v>
      </c>
      <c r="E98" t="s">
        <v>92</v>
      </c>
      <c r="F98" t="s">
        <v>96</v>
      </c>
      <c r="G98" t="s">
        <v>443</v>
      </c>
      <c r="H98" t="s">
        <v>498</v>
      </c>
      <c r="I98">
        <v>1200011083</v>
      </c>
      <c r="J98">
        <v>6000903512</v>
      </c>
      <c r="K98">
        <v>100010013</v>
      </c>
      <c r="L98" s="1">
        <v>45342</v>
      </c>
      <c r="M98" t="s">
        <v>833</v>
      </c>
      <c r="N98">
        <v>1200011083</v>
      </c>
      <c r="O98" t="s">
        <v>776</v>
      </c>
      <c r="P98" t="s">
        <v>54</v>
      </c>
      <c r="Q98" t="s">
        <v>724</v>
      </c>
    </row>
    <row r="99" spans="1:17" x14ac:dyDescent="0.3">
      <c r="A99" t="s">
        <v>824</v>
      </c>
      <c r="B99" t="s">
        <v>382</v>
      </c>
      <c r="C99" s="1">
        <v>45315</v>
      </c>
      <c r="D99">
        <v>7280.21</v>
      </c>
      <c r="E99" t="s">
        <v>92</v>
      </c>
      <c r="F99" t="s">
        <v>96</v>
      </c>
      <c r="G99" t="s">
        <v>443</v>
      </c>
      <c r="H99" t="s">
        <v>498</v>
      </c>
      <c r="I99">
        <v>1200011083</v>
      </c>
      <c r="J99">
        <v>6000903507</v>
      </c>
      <c r="K99">
        <v>100010008</v>
      </c>
      <c r="L99" s="1">
        <v>45334</v>
      </c>
      <c r="M99" t="s">
        <v>833</v>
      </c>
      <c r="N99">
        <v>1200011083</v>
      </c>
      <c r="O99" t="s">
        <v>776</v>
      </c>
      <c r="P99" t="s">
        <v>54</v>
      </c>
      <c r="Q99" t="s">
        <v>724</v>
      </c>
    </row>
    <row r="100" spans="1:17" x14ac:dyDescent="0.3">
      <c r="A100" t="s">
        <v>825</v>
      </c>
      <c r="B100" t="s">
        <v>382</v>
      </c>
      <c r="C100" s="1">
        <v>45315</v>
      </c>
      <c r="D100">
        <v>3742.7</v>
      </c>
      <c r="E100" t="s">
        <v>92</v>
      </c>
      <c r="F100" t="s">
        <v>96</v>
      </c>
      <c r="G100" t="s">
        <v>443</v>
      </c>
      <c r="H100" t="s">
        <v>498</v>
      </c>
      <c r="I100">
        <v>1200011139</v>
      </c>
      <c r="J100">
        <v>6000903506</v>
      </c>
      <c r="K100">
        <v>100010007</v>
      </c>
      <c r="L100" s="1">
        <v>45343</v>
      </c>
      <c r="M100" t="s">
        <v>833</v>
      </c>
      <c r="N100">
        <v>1200011139</v>
      </c>
      <c r="O100" t="s">
        <v>776</v>
      </c>
      <c r="P100" t="s">
        <v>54</v>
      </c>
      <c r="Q100" t="s">
        <v>724</v>
      </c>
    </row>
    <row r="101" spans="1:17" x14ac:dyDescent="0.3">
      <c r="A101" t="s">
        <v>824</v>
      </c>
      <c r="B101" t="s">
        <v>382</v>
      </c>
      <c r="C101" s="1">
        <v>45376</v>
      </c>
      <c r="D101">
        <v>92252.4</v>
      </c>
      <c r="E101" t="s">
        <v>92</v>
      </c>
      <c r="F101" t="s">
        <v>96</v>
      </c>
      <c r="G101" t="s">
        <v>443</v>
      </c>
      <c r="H101" t="s">
        <v>498</v>
      </c>
      <c r="I101">
        <v>1200011083</v>
      </c>
      <c r="J101">
        <v>6000913857</v>
      </c>
      <c r="K101">
        <v>100030338</v>
      </c>
      <c r="L101" s="1">
        <v>45394</v>
      </c>
      <c r="M101" t="s">
        <v>833</v>
      </c>
      <c r="N101">
        <v>1200011083</v>
      </c>
      <c r="O101" t="s">
        <v>776</v>
      </c>
      <c r="P101" t="s">
        <v>54</v>
      </c>
      <c r="Q101" t="s">
        <v>724</v>
      </c>
    </row>
    <row r="102" spans="1:17" x14ac:dyDescent="0.3">
      <c r="A102" t="s">
        <v>824</v>
      </c>
      <c r="B102" t="s">
        <v>382</v>
      </c>
      <c r="C102" s="1">
        <v>45448</v>
      </c>
      <c r="D102">
        <v>5.51</v>
      </c>
      <c r="E102" t="s">
        <v>92</v>
      </c>
      <c r="F102" t="s">
        <v>96</v>
      </c>
      <c r="G102" t="s">
        <v>443</v>
      </c>
      <c r="H102" t="s">
        <v>498</v>
      </c>
      <c r="I102">
        <v>1200011209</v>
      </c>
      <c r="J102">
        <v>6000926193</v>
      </c>
      <c r="K102">
        <v>100052074</v>
      </c>
      <c r="L102" s="1">
        <v>45450</v>
      </c>
      <c r="M102" t="s">
        <v>833</v>
      </c>
      <c r="N102">
        <v>1200011209</v>
      </c>
      <c r="O102" t="s">
        <v>776</v>
      </c>
      <c r="P102" t="s">
        <v>54</v>
      </c>
      <c r="Q102" t="s">
        <v>724</v>
      </c>
    </row>
    <row r="103" spans="1:17" x14ac:dyDescent="0.3">
      <c r="A103" t="s">
        <v>824</v>
      </c>
      <c r="B103" t="s">
        <v>382</v>
      </c>
      <c r="C103" s="1">
        <v>45448</v>
      </c>
      <c r="D103">
        <v>2433.02</v>
      </c>
      <c r="E103" t="s">
        <v>92</v>
      </c>
      <c r="F103" t="s">
        <v>96</v>
      </c>
      <c r="G103" t="s">
        <v>443</v>
      </c>
      <c r="H103" t="s">
        <v>498</v>
      </c>
      <c r="I103">
        <v>1200011209</v>
      </c>
      <c r="J103">
        <v>6000926202</v>
      </c>
      <c r="K103">
        <v>100052083</v>
      </c>
      <c r="L103" s="1">
        <v>45463</v>
      </c>
      <c r="M103" t="s">
        <v>833</v>
      </c>
      <c r="N103">
        <v>1200011209</v>
      </c>
      <c r="O103" t="s">
        <v>776</v>
      </c>
      <c r="P103" t="s">
        <v>54</v>
      </c>
      <c r="Q103" t="s">
        <v>724</v>
      </c>
    </row>
    <row r="104" spans="1:17" x14ac:dyDescent="0.3">
      <c r="A104" t="s">
        <v>824</v>
      </c>
      <c r="B104" t="s">
        <v>382</v>
      </c>
      <c r="C104" s="1">
        <v>45448</v>
      </c>
      <c r="D104">
        <v>269.76</v>
      </c>
      <c r="E104" t="s">
        <v>92</v>
      </c>
      <c r="F104" t="s">
        <v>96</v>
      </c>
      <c r="G104" t="s">
        <v>443</v>
      </c>
      <c r="H104" t="s">
        <v>498</v>
      </c>
      <c r="I104">
        <v>1200012220</v>
      </c>
      <c r="J104">
        <v>6000926196</v>
      </c>
      <c r="K104">
        <v>100052077</v>
      </c>
      <c r="L104" s="1">
        <v>45450</v>
      </c>
      <c r="M104" t="s">
        <v>833</v>
      </c>
      <c r="N104">
        <v>1200012220</v>
      </c>
      <c r="O104" t="s">
        <v>776</v>
      </c>
      <c r="P104" t="s">
        <v>54</v>
      </c>
      <c r="Q104" t="s">
        <v>724</v>
      </c>
    </row>
    <row r="105" spans="1:17" x14ac:dyDescent="0.3">
      <c r="A105" t="s">
        <v>824</v>
      </c>
      <c r="B105" t="s">
        <v>382</v>
      </c>
      <c r="C105" s="1">
        <v>45448</v>
      </c>
      <c r="D105">
        <v>8385.41</v>
      </c>
      <c r="E105" t="s">
        <v>92</v>
      </c>
      <c r="F105" t="s">
        <v>96</v>
      </c>
      <c r="G105" t="s">
        <v>443</v>
      </c>
      <c r="H105" t="s">
        <v>498</v>
      </c>
      <c r="I105">
        <v>1200012220</v>
      </c>
      <c r="J105">
        <v>6000926198</v>
      </c>
      <c r="K105">
        <v>100052079</v>
      </c>
      <c r="L105" s="1">
        <v>45467</v>
      </c>
      <c r="M105" t="s">
        <v>833</v>
      </c>
      <c r="N105">
        <v>1200012220</v>
      </c>
      <c r="O105" t="s">
        <v>776</v>
      </c>
      <c r="P105" t="s">
        <v>54</v>
      </c>
      <c r="Q105" t="s">
        <v>724</v>
      </c>
    </row>
    <row r="106" spans="1:17" x14ac:dyDescent="0.3">
      <c r="A106" t="s">
        <v>825</v>
      </c>
      <c r="B106" t="s">
        <v>382</v>
      </c>
      <c r="C106" s="1">
        <v>45448</v>
      </c>
      <c r="D106">
        <v>3435.31</v>
      </c>
      <c r="E106" t="s">
        <v>92</v>
      </c>
      <c r="F106" t="s">
        <v>96</v>
      </c>
      <c r="G106" t="s">
        <v>443</v>
      </c>
      <c r="H106" t="s">
        <v>498</v>
      </c>
      <c r="I106">
        <v>1200011139</v>
      </c>
      <c r="J106">
        <v>6000926273</v>
      </c>
      <c r="K106">
        <v>100052275</v>
      </c>
      <c r="L106" s="1">
        <v>45471</v>
      </c>
      <c r="M106" t="s">
        <v>833</v>
      </c>
      <c r="N106">
        <v>1200011139</v>
      </c>
      <c r="O106" t="s">
        <v>776</v>
      </c>
      <c r="P106" t="s">
        <v>54</v>
      </c>
      <c r="Q106" t="s">
        <v>724</v>
      </c>
    </row>
    <row r="107" spans="1:17" x14ac:dyDescent="0.3">
      <c r="A107" t="s">
        <v>825</v>
      </c>
      <c r="B107" t="s">
        <v>382</v>
      </c>
      <c r="C107" s="1">
        <v>45448</v>
      </c>
      <c r="D107">
        <v>453.56</v>
      </c>
      <c r="E107" t="s">
        <v>92</v>
      </c>
      <c r="F107" t="s">
        <v>96</v>
      </c>
      <c r="G107" t="s">
        <v>443</v>
      </c>
      <c r="H107" t="s">
        <v>498</v>
      </c>
      <c r="I107">
        <v>1200009928</v>
      </c>
      <c r="J107">
        <v>6000926205</v>
      </c>
      <c r="K107">
        <v>100052086</v>
      </c>
      <c r="L107" s="1">
        <v>45469</v>
      </c>
      <c r="M107" t="s">
        <v>833</v>
      </c>
      <c r="N107">
        <v>1200009928</v>
      </c>
      <c r="O107" t="s">
        <v>776</v>
      </c>
      <c r="P107" t="s">
        <v>54</v>
      </c>
      <c r="Q107" t="s">
        <v>724</v>
      </c>
    </row>
    <row r="108" spans="1:17" x14ac:dyDescent="0.3">
      <c r="A108" t="s">
        <v>824</v>
      </c>
      <c r="B108" t="s">
        <v>382</v>
      </c>
      <c r="C108" s="1">
        <v>45448</v>
      </c>
      <c r="D108">
        <v>184572.96</v>
      </c>
      <c r="E108" t="s">
        <v>92</v>
      </c>
      <c r="F108" t="s">
        <v>96</v>
      </c>
      <c r="G108" t="s">
        <v>443</v>
      </c>
      <c r="H108" t="s">
        <v>498</v>
      </c>
      <c r="I108">
        <v>1200012221</v>
      </c>
      <c r="J108">
        <v>6000926201</v>
      </c>
      <c r="K108">
        <v>100052082</v>
      </c>
      <c r="L108" s="1">
        <v>45467</v>
      </c>
      <c r="M108" t="s">
        <v>833</v>
      </c>
      <c r="N108">
        <v>1200012221</v>
      </c>
      <c r="O108" t="s">
        <v>776</v>
      </c>
      <c r="P108" t="s">
        <v>54</v>
      </c>
      <c r="Q108" t="s">
        <v>724</v>
      </c>
    </row>
    <row r="109" spans="1:17" x14ac:dyDescent="0.3">
      <c r="A109" t="s">
        <v>824</v>
      </c>
      <c r="B109" t="s">
        <v>382</v>
      </c>
      <c r="C109" s="1">
        <v>45450</v>
      </c>
      <c r="D109">
        <v>7280.14</v>
      </c>
      <c r="E109" t="s">
        <v>92</v>
      </c>
      <c r="F109" t="s">
        <v>96</v>
      </c>
      <c r="G109" t="s">
        <v>443</v>
      </c>
      <c r="H109" t="s">
        <v>498</v>
      </c>
      <c r="I109">
        <v>1200012221</v>
      </c>
      <c r="J109">
        <v>6000927007</v>
      </c>
      <c r="K109">
        <v>100053315</v>
      </c>
      <c r="L109" s="1">
        <v>45483</v>
      </c>
      <c r="M109" t="s">
        <v>833</v>
      </c>
      <c r="N109">
        <v>1200012221</v>
      </c>
      <c r="O109" t="s">
        <v>776</v>
      </c>
      <c r="P109" t="s">
        <v>54</v>
      </c>
      <c r="Q109" t="s">
        <v>724</v>
      </c>
    </row>
    <row r="110" spans="1:17" x14ac:dyDescent="0.3">
      <c r="A110" t="s">
        <v>824</v>
      </c>
      <c r="B110" t="s">
        <v>382</v>
      </c>
      <c r="C110" s="1">
        <v>45456</v>
      </c>
      <c r="D110">
        <v>7280.14</v>
      </c>
      <c r="E110" t="s">
        <v>92</v>
      </c>
      <c r="F110" t="s">
        <v>96</v>
      </c>
      <c r="G110" t="s">
        <v>443</v>
      </c>
      <c r="H110" t="s">
        <v>498</v>
      </c>
      <c r="I110">
        <v>1200012221</v>
      </c>
      <c r="J110">
        <v>6000927950</v>
      </c>
      <c r="K110">
        <v>100054973</v>
      </c>
      <c r="L110" s="1">
        <v>45475</v>
      </c>
      <c r="M110" t="s">
        <v>833</v>
      </c>
      <c r="N110">
        <v>1200012221</v>
      </c>
      <c r="O110" t="s">
        <v>776</v>
      </c>
      <c r="P110" t="s">
        <v>54</v>
      </c>
      <c r="Q110" t="s">
        <v>724</v>
      </c>
    </row>
    <row r="111" spans="1:17" x14ac:dyDescent="0.3">
      <c r="A111" t="s">
        <v>824</v>
      </c>
      <c r="B111" t="s">
        <v>382</v>
      </c>
      <c r="C111" s="1">
        <v>45470</v>
      </c>
      <c r="D111">
        <v>94654.95</v>
      </c>
      <c r="E111" t="s">
        <v>92</v>
      </c>
      <c r="F111" t="s">
        <v>96</v>
      </c>
      <c r="G111" t="s">
        <v>443</v>
      </c>
      <c r="H111" t="s">
        <v>498</v>
      </c>
      <c r="I111">
        <v>1200012221</v>
      </c>
      <c r="J111">
        <v>6000929925</v>
      </c>
      <c r="K111">
        <v>100058584</v>
      </c>
      <c r="L111" s="1">
        <v>45489</v>
      </c>
      <c r="M111" t="s">
        <v>833</v>
      </c>
      <c r="N111">
        <v>1200012221</v>
      </c>
      <c r="O111" t="s">
        <v>776</v>
      </c>
      <c r="P111" t="s">
        <v>54</v>
      </c>
      <c r="Q111" t="s">
        <v>724</v>
      </c>
    </row>
    <row r="112" spans="1:17" x14ac:dyDescent="0.3">
      <c r="A112" t="s">
        <v>825</v>
      </c>
      <c r="B112" t="s">
        <v>382</v>
      </c>
      <c r="C112" s="1">
        <v>45470</v>
      </c>
      <c r="D112">
        <v>172</v>
      </c>
      <c r="E112" t="s">
        <v>92</v>
      </c>
      <c r="F112" t="s">
        <v>96</v>
      </c>
      <c r="G112" t="s">
        <v>443</v>
      </c>
      <c r="H112" t="s">
        <v>498</v>
      </c>
      <c r="I112">
        <v>1200009928</v>
      </c>
      <c r="J112">
        <v>6000929944</v>
      </c>
      <c r="K112">
        <v>100058603</v>
      </c>
      <c r="L112" s="1">
        <v>45490</v>
      </c>
      <c r="M112" t="s">
        <v>833</v>
      </c>
      <c r="N112">
        <v>1200009928</v>
      </c>
      <c r="O112" t="s">
        <v>776</v>
      </c>
      <c r="P112" t="s">
        <v>54</v>
      </c>
      <c r="Q112" t="s">
        <v>724</v>
      </c>
    </row>
    <row r="113" spans="1:17" x14ac:dyDescent="0.3">
      <c r="A113" t="s">
        <v>825</v>
      </c>
      <c r="B113" t="s">
        <v>382</v>
      </c>
      <c r="C113" s="1">
        <v>45534</v>
      </c>
      <c r="D113">
        <v>391.51</v>
      </c>
      <c r="E113" t="s">
        <v>92</v>
      </c>
      <c r="F113" t="s">
        <v>96</v>
      </c>
      <c r="G113" t="s">
        <v>443</v>
      </c>
      <c r="H113" t="s">
        <v>498</v>
      </c>
      <c r="I113">
        <v>1200009928</v>
      </c>
      <c r="J113">
        <v>6000940017</v>
      </c>
      <c r="K113">
        <v>100075777</v>
      </c>
      <c r="L113" s="1">
        <v>45618</v>
      </c>
      <c r="M113" t="s">
        <v>833</v>
      </c>
      <c r="N113">
        <v>1200009928</v>
      </c>
      <c r="O113" t="s">
        <v>776</v>
      </c>
      <c r="P113" t="s">
        <v>54</v>
      </c>
      <c r="Q113" t="s">
        <v>724</v>
      </c>
    </row>
    <row r="114" spans="1:17" x14ac:dyDescent="0.3">
      <c r="A114" t="s">
        <v>824</v>
      </c>
      <c r="B114" t="s">
        <v>382</v>
      </c>
      <c r="C114" s="1">
        <v>45541</v>
      </c>
      <c r="D114">
        <v>7280.14</v>
      </c>
      <c r="E114" t="s">
        <v>92</v>
      </c>
      <c r="F114" t="s">
        <v>96</v>
      </c>
      <c r="G114" t="s">
        <v>443</v>
      </c>
      <c r="H114" t="s">
        <v>498</v>
      </c>
      <c r="I114">
        <v>1200012221</v>
      </c>
      <c r="J114">
        <v>6000941699</v>
      </c>
      <c r="K114">
        <v>100078558</v>
      </c>
      <c r="L114" s="1">
        <v>45560</v>
      </c>
      <c r="M114" t="s">
        <v>833</v>
      </c>
      <c r="N114">
        <v>1200012221</v>
      </c>
      <c r="O114" t="s">
        <v>776</v>
      </c>
      <c r="P114" t="s">
        <v>54</v>
      </c>
      <c r="Q114" t="s">
        <v>724</v>
      </c>
    </row>
    <row r="115" spans="1:17" x14ac:dyDescent="0.3">
      <c r="A115" t="s">
        <v>825</v>
      </c>
      <c r="B115" t="s">
        <v>382</v>
      </c>
      <c r="C115" s="1">
        <v>45545</v>
      </c>
      <c r="D115">
        <v>359.69</v>
      </c>
      <c r="E115" t="s">
        <v>92</v>
      </c>
      <c r="F115" t="s">
        <v>94</v>
      </c>
      <c r="G115" t="s">
        <v>443</v>
      </c>
      <c r="H115" t="s">
        <v>498</v>
      </c>
      <c r="I115">
        <v>1200009928</v>
      </c>
      <c r="J115">
        <v>6000968244</v>
      </c>
      <c r="K115">
        <v>100000572</v>
      </c>
      <c r="L115" s="1">
        <v>45734</v>
      </c>
      <c r="M115" t="s">
        <v>833</v>
      </c>
      <c r="N115">
        <v>1200009928</v>
      </c>
      <c r="O115" t="s">
        <v>776</v>
      </c>
      <c r="P115" t="s">
        <v>54</v>
      </c>
      <c r="Q115" t="s">
        <v>724</v>
      </c>
    </row>
    <row r="116" spans="1:17" x14ac:dyDescent="0.3">
      <c r="A116" t="s">
        <v>824</v>
      </c>
      <c r="B116" t="s">
        <v>382</v>
      </c>
      <c r="C116" s="1">
        <v>45572</v>
      </c>
      <c r="D116">
        <v>166554.95000000001</v>
      </c>
      <c r="E116" t="s">
        <v>92</v>
      </c>
      <c r="F116" t="s">
        <v>96</v>
      </c>
      <c r="G116" t="s">
        <v>443</v>
      </c>
      <c r="H116" t="s">
        <v>498</v>
      </c>
      <c r="I116">
        <v>1200012221</v>
      </c>
      <c r="J116">
        <v>6000947620</v>
      </c>
      <c r="K116">
        <v>100088560</v>
      </c>
      <c r="L116" s="1">
        <v>45589</v>
      </c>
      <c r="M116" t="s">
        <v>833</v>
      </c>
      <c r="N116">
        <v>1200012221</v>
      </c>
      <c r="O116" t="s">
        <v>776</v>
      </c>
      <c r="P116" t="s">
        <v>54</v>
      </c>
      <c r="Q116" t="s">
        <v>724</v>
      </c>
    </row>
    <row r="117" spans="1:17" x14ac:dyDescent="0.3">
      <c r="A117" t="s">
        <v>825</v>
      </c>
      <c r="B117" t="s">
        <v>382</v>
      </c>
      <c r="C117" s="1">
        <v>45583</v>
      </c>
      <c r="D117">
        <v>374.64</v>
      </c>
      <c r="E117" t="s">
        <v>92</v>
      </c>
      <c r="F117" t="s">
        <v>96</v>
      </c>
      <c r="G117" t="s">
        <v>443</v>
      </c>
      <c r="H117" t="s">
        <v>498</v>
      </c>
      <c r="I117">
        <v>1200009928</v>
      </c>
      <c r="J117">
        <v>6000968343</v>
      </c>
      <c r="K117">
        <v>100000662</v>
      </c>
      <c r="L117" s="1">
        <v>45894</v>
      </c>
      <c r="M117" t="s">
        <v>833</v>
      </c>
      <c r="N117">
        <v>1200009928</v>
      </c>
      <c r="O117" t="s">
        <v>776</v>
      </c>
      <c r="P117" t="s">
        <v>54</v>
      </c>
      <c r="Q117" t="s">
        <v>724</v>
      </c>
    </row>
    <row r="118" spans="1:17" x14ac:dyDescent="0.3">
      <c r="A118" t="s">
        <v>825</v>
      </c>
      <c r="B118" t="s">
        <v>382</v>
      </c>
      <c r="C118" s="1">
        <v>45616</v>
      </c>
      <c r="D118">
        <v>412.9</v>
      </c>
      <c r="E118" t="s">
        <v>92</v>
      </c>
      <c r="F118" t="s">
        <v>96</v>
      </c>
      <c r="G118" t="s">
        <v>443</v>
      </c>
      <c r="H118" t="s">
        <v>498</v>
      </c>
      <c r="I118">
        <v>1200011139</v>
      </c>
      <c r="J118">
        <v>6000970326</v>
      </c>
      <c r="K118">
        <v>100002587</v>
      </c>
      <c r="L118" s="1">
        <v>45733</v>
      </c>
      <c r="M118" t="s">
        <v>833</v>
      </c>
      <c r="N118">
        <v>1200011139</v>
      </c>
      <c r="O118" t="s">
        <v>776</v>
      </c>
      <c r="P118" t="s">
        <v>54</v>
      </c>
      <c r="Q118" t="s">
        <v>724</v>
      </c>
    </row>
    <row r="119" spans="1:17" x14ac:dyDescent="0.3">
      <c r="A119" t="s">
        <v>825</v>
      </c>
      <c r="B119" t="s">
        <v>382</v>
      </c>
      <c r="C119" s="1">
        <v>45616</v>
      </c>
      <c r="D119">
        <v>343.95</v>
      </c>
      <c r="E119" t="s">
        <v>92</v>
      </c>
      <c r="F119" t="s">
        <v>96</v>
      </c>
      <c r="G119" t="s">
        <v>443</v>
      </c>
      <c r="H119" t="s">
        <v>498</v>
      </c>
      <c r="I119">
        <v>1200011139</v>
      </c>
      <c r="J119">
        <v>6000970327</v>
      </c>
      <c r="K119">
        <v>100002588</v>
      </c>
      <c r="L119" s="1">
        <v>45733</v>
      </c>
      <c r="M119" t="s">
        <v>833</v>
      </c>
      <c r="N119">
        <v>1200011139</v>
      </c>
      <c r="O119" t="s">
        <v>776</v>
      </c>
      <c r="P119" t="s">
        <v>54</v>
      </c>
      <c r="Q119" t="s">
        <v>724</v>
      </c>
    </row>
    <row r="120" spans="1:17" x14ac:dyDescent="0.3">
      <c r="A120" t="s">
        <v>825</v>
      </c>
      <c r="B120" t="s">
        <v>382</v>
      </c>
      <c r="C120" s="1">
        <v>45616</v>
      </c>
      <c r="D120">
        <v>170.13</v>
      </c>
      <c r="E120" t="s">
        <v>92</v>
      </c>
      <c r="F120" t="s">
        <v>96</v>
      </c>
      <c r="G120" t="s">
        <v>443</v>
      </c>
      <c r="H120" t="s">
        <v>498</v>
      </c>
      <c r="I120">
        <v>1200011139</v>
      </c>
      <c r="J120">
        <v>6000970328</v>
      </c>
      <c r="K120">
        <v>100002589</v>
      </c>
      <c r="L120" s="1">
        <v>45733</v>
      </c>
      <c r="M120" t="s">
        <v>833</v>
      </c>
      <c r="N120">
        <v>1200011139</v>
      </c>
      <c r="O120" t="s">
        <v>776</v>
      </c>
      <c r="P120" t="s">
        <v>54</v>
      </c>
      <c r="Q120" t="s">
        <v>724</v>
      </c>
    </row>
    <row r="121" spans="1:17" x14ac:dyDescent="0.3">
      <c r="A121" t="s">
        <v>825</v>
      </c>
      <c r="B121" t="s">
        <v>382</v>
      </c>
      <c r="C121" s="1">
        <v>45616</v>
      </c>
      <c r="D121">
        <v>420.13</v>
      </c>
      <c r="E121" t="s">
        <v>92</v>
      </c>
      <c r="F121" t="s">
        <v>96</v>
      </c>
      <c r="G121" t="s">
        <v>443</v>
      </c>
      <c r="H121" t="s">
        <v>498</v>
      </c>
      <c r="I121">
        <v>1200009928</v>
      </c>
      <c r="J121">
        <v>6000970333</v>
      </c>
      <c r="K121">
        <v>100002594</v>
      </c>
      <c r="L121" s="1">
        <v>45894</v>
      </c>
      <c r="M121" t="s">
        <v>833</v>
      </c>
      <c r="N121">
        <v>1200009928</v>
      </c>
      <c r="O121" t="s">
        <v>776</v>
      </c>
      <c r="P121" t="s">
        <v>54</v>
      </c>
      <c r="Q121" t="s">
        <v>724</v>
      </c>
    </row>
    <row r="122" spans="1:17" x14ac:dyDescent="0.3">
      <c r="A122" t="s">
        <v>825</v>
      </c>
      <c r="B122" t="s">
        <v>382</v>
      </c>
      <c r="C122" s="1">
        <v>45616</v>
      </c>
      <c r="D122">
        <v>367.48</v>
      </c>
      <c r="E122" t="s">
        <v>92</v>
      </c>
      <c r="F122" t="s">
        <v>96</v>
      </c>
      <c r="G122" t="s">
        <v>443</v>
      </c>
      <c r="H122" t="s">
        <v>498</v>
      </c>
      <c r="I122">
        <v>1200011139</v>
      </c>
      <c r="J122">
        <v>6000970325</v>
      </c>
      <c r="K122">
        <v>100002586</v>
      </c>
      <c r="L122" s="1">
        <v>45733</v>
      </c>
      <c r="M122" t="s">
        <v>833</v>
      </c>
      <c r="N122">
        <v>1200011139</v>
      </c>
      <c r="O122" t="s">
        <v>776</v>
      </c>
      <c r="P122" t="s">
        <v>54</v>
      </c>
      <c r="Q122" t="s">
        <v>724</v>
      </c>
    </row>
    <row r="123" spans="1:17" x14ac:dyDescent="0.3">
      <c r="A123" t="s">
        <v>825</v>
      </c>
      <c r="B123" t="s">
        <v>383</v>
      </c>
      <c r="C123" s="1">
        <v>45618</v>
      </c>
      <c r="D123">
        <v>3435.31</v>
      </c>
      <c r="E123" t="s">
        <v>92</v>
      </c>
      <c r="F123" t="s">
        <v>96</v>
      </c>
      <c r="G123" t="s">
        <v>443</v>
      </c>
      <c r="H123" t="s">
        <v>498</v>
      </c>
      <c r="I123">
        <v>1200011139</v>
      </c>
      <c r="J123">
        <v>6000970367</v>
      </c>
      <c r="K123">
        <v>400000197</v>
      </c>
      <c r="L123" s="1">
        <v>45733</v>
      </c>
      <c r="M123" t="s">
        <v>833</v>
      </c>
      <c r="N123">
        <v>1200011139</v>
      </c>
      <c r="O123" t="s">
        <v>776</v>
      </c>
      <c r="P123" t="s">
        <v>54</v>
      </c>
      <c r="Q123" t="s">
        <v>724</v>
      </c>
    </row>
    <row r="124" spans="1:17" x14ac:dyDescent="0.3">
      <c r="A124" t="s">
        <v>825</v>
      </c>
      <c r="B124" t="s">
        <v>383</v>
      </c>
      <c r="C124" s="1">
        <v>45621</v>
      </c>
      <c r="D124">
        <v>3798.18</v>
      </c>
      <c r="E124" t="s">
        <v>92</v>
      </c>
      <c r="F124" t="s">
        <v>96</v>
      </c>
      <c r="G124" t="s">
        <v>443</v>
      </c>
      <c r="H124" t="s">
        <v>498</v>
      </c>
      <c r="I124">
        <v>1200011139</v>
      </c>
      <c r="J124">
        <v>6000970379</v>
      </c>
      <c r="K124">
        <v>400000199</v>
      </c>
      <c r="L124" s="1">
        <v>45894</v>
      </c>
      <c r="M124" t="s">
        <v>833</v>
      </c>
      <c r="N124">
        <v>1200011139</v>
      </c>
      <c r="O124" t="s">
        <v>776</v>
      </c>
      <c r="P124" t="s">
        <v>54</v>
      </c>
      <c r="Q124" t="s">
        <v>724</v>
      </c>
    </row>
    <row r="125" spans="1:17" x14ac:dyDescent="0.3">
      <c r="A125" t="s">
        <v>825</v>
      </c>
      <c r="B125" t="s">
        <v>382</v>
      </c>
      <c r="C125" s="1">
        <v>45621</v>
      </c>
      <c r="D125">
        <v>373.54</v>
      </c>
      <c r="E125" t="s">
        <v>92</v>
      </c>
      <c r="F125" t="s">
        <v>96</v>
      </c>
      <c r="G125" t="s">
        <v>443</v>
      </c>
      <c r="H125" t="s">
        <v>498</v>
      </c>
      <c r="I125">
        <v>1200011139</v>
      </c>
      <c r="J125">
        <v>6000970377</v>
      </c>
      <c r="K125">
        <v>100002635</v>
      </c>
      <c r="L125" s="1">
        <v>45733</v>
      </c>
      <c r="M125" t="s">
        <v>833</v>
      </c>
      <c r="N125">
        <v>1200011139</v>
      </c>
      <c r="O125" t="s">
        <v>776</v>
      </c>
      <c r="P125" t="s">
        <v>54</v>
      </c>
      <c r="Q125" t="s">
        <v>724</v>
      </c>
    </row>
    <row r="126" spans="1:17" x14ac:dyDescent="0.3">
      <c r="A126" t="s">
        <v>825</v>
      </c>
      <c r="B126" t="s">
        <v>382</v>
      </c>
      <c r="C126" s="1">
        <v>45621</v>
      </c>
      <c r="D126">
        <v>338.58</v>
      </c>
      <c r="E126" t="s">
        <v>92</v>
      </c>
      <c r="F126" t="s">
        <v>96</v>
      </c>
      <c r="G126" t="s">
        <v>443</v>
      </c>
      <c r="H126" t="s">
        <v>498</v>
      </c>
      <c r="I126">
        <v>1200011139</v>
      </c>
      <c r="J126">
        <v>6000970378</v>
      </c>
      <c r="K126">
        <v>100002636</v>
      </c>
      <c r="L126" s="1">
        <v>45733</v>
      </c>
      <c r="M126" t="s">
        <v>833</v>
      </c>
      <c r="N126">
        <v>1200011139</v>
      </c>
      <c r="O126" t="s">
        <v>776</v>
      </c>
      <c r="P126" t="s">
        <v>54</v>
      </c>
      <c r="Q126" t="s">
        <v>724</v>
      </c>
    </row>
    <row r="127" spans="1:17" x14ac:dyDescent="0.3">
      <c r="A127" t="s">
        <v>825</v>
      </c>
      <c r="B127" t="s">
        <v>383</v>
      </c>
      <c r="C127" s="1">
        <v>45621</v>
      </c>
      <c r="D127">
        <v>3742.7</v>
      </c>
      <c r="E127" t="s">
        <v>94</v>
      </c>
      <c r="F127" t="s">
        <v>94</v>
      </c>
      <c r="G127" t="s">
        <v>443</v>
      </c>
      <c r="H127" t="s">
        <v>498</v>
      </c>
      <c r="I127">
        <v>1200011139</v>
      </c>
      <c r="J127">
        <v>6001038632</v>
      </c>
      <c r="K127">
        <v>400000088</v>
      </c>
      <c r="L127" s="1"/>
      <c r="M127" t="s">
        <v>834</v>
      </c>
      <c r="N127">
        <v>1200011139</v>
      </c>
      <c r="O127" t="s">
        <v>776</v>
      </c>
      <c r="P127" t="s">
        <v>53</v>
      </c>
      <c r="Q127" t="s">
        <v>724</v>
      </c>
    </row>
    <row r="128" spans="1:17" x14ac:dyDescent="0.3">
      <c r="A128" t="s">
        <v>825</v>
      </c>
      <c r="B128" t="s">
        <v>382</v>
      </c>
      <c r="C128" s="1">
        <v>45621</v>
      </c>
      <c r="D128">
        <v>380.93</v>
      </c>
      <c r="E128" t="s">
        <v>92</v>
      </c>
      <c r="F128" t="s">
        <v>96</v>
      </c>
      <c r="G128" t="s">
        <v>443</v>
      </c>
      <c r="H128" t="s">
        <v>498</v>
      </c>
      <c r="I128">
        <v>1200011139</v>
      </c>
      <c r="J128">
        <v>6000970380</v>
      </c>
      <c r="K128">
        <v>100002637</v>
      </c>
      <c r="L128" s="1">
        <v>45733</v>
      </c>
      <c r="M128" t="s">
        <v>833</v>
      </c>
      <c r="N128">
        <v>1200011139</v>
      </c>
      <c r="O128" t="s">
        <v>776</v>
      </c>
      <c r="P128" t="s">
        <v>54</v>
      </c>
      <c r="Q128" t="s">
        <v>724</v>
      </c>
    </row>
    <row r="129" spans="1:17" x14ac:dyDescent="0.3">
      <c r="A129" t="s">
        <v>824</v>
      </c>
      <c r="B129" t="s">
        <v>382</v>
      </c>
      <c r="C129" s="1">
        <v>45624</v>
      </c>
      <c r="D129">
        <v>168185.57</v>
      </c>
      <c r="E129" t="s">
        <v>92</v>
      </c>
      <c r="F129" t="s">
        <v>96</v>
      </c>
      <c r="G129" t="s">
        <v>443</v>
      </c>
      <c r="H129" t="s">
        <v>498</v>
      </c>
      <c r="I129">
        <v>1200012221</v>
      </c>
      <c r="J129">
        <v>6000958200</v>
      </c>
      <c r="K129">
        <v>100106567</v>
      </c>
      <c r="L129" s="1">
        <v>45631</v>
      </c>
      <c r="M129" t="s">
        <v>833</v>
      </c>
      <c r="N129">
        <v>1200012221</v>
      </c>
      <c r="O129" t="s">
        <v>776</v>
      </c>
      <c r="P129" t="s">
        <v>54</v>
      </c>
      <c r="Q129" t="s">
        <v>724</v>
      </c>
    </row>
    <row r="130" spans="1:17" x14ac:dyDescent="0.3">
      <c r="A130" t="s">
        <v>824</v>
      </c>
      <c r="B130" t="s">
        <v>382</v>
      </c>
      <c r="C130" s="1">
        <v>45624</v>
      </c>
      <c r="D130">
        <v>4546.22</v>
      </c>
      <c r="E130" t="s">
        <v>92</v>
      </c>
      <c r="F130" t="s">
        <v>96</v>
      </c>
      <c r="G130" t="s">
        <v>443</v>
      </c>
      <c r="H130" t="s">
        <v>498</v>
      </c>
      <c r="I130">
        <v>1200012221</v>
      </c>
      <c r="J130">
        <v>6000958204</v>
      </c>
      <c r="K130">
        <v>100106571</v>
      </c>
      <c r="L130" s="1">
        <v>45630</v>
      </c>
      <c r="M130" t="s">
        <v>833</v>
      </c>
      <c r="N130">
        <v>1200012221</v>
      </c>
      <c r="O130" t="s">
        <v>776</v>
      </c>
      <c r="P130" t="s">
        <v>54</v>
      </c>
      <c r="Q130" t="s">
        <v>724</v>
      </c>
    </row>
    <row r="131" spans="1:17" x14ac:dyDescent="0.3">
      <c r="A131" t="s">
        <v>825</v>
      </c>
      <c r="B131" t="s">
        <v>382</v>
      </c>
      <c r="C131" s="1">
        <v>45624</v>
      </c>
      <c r="D131">
        <v>693.67</v>
      </c>
      <c r="E131" t="s">
        <v>92</v>
      </c>
      <c r="F131" t="s">
        <v>96</v>
      </c>
      <c r="G131" t="s">
        <v>443</v>
      </c>
      <c r="H131" t="s">
        <v>498</v>
      </c>
      <c r="I131">
        <v>1200011139</v>
      </c>
      <c r="J131">
        <v>6000970464</v>
      </c>
      <c r="K131">
        <v>100002713</v>
      </c>
      <c r="L131" s="1">
        <v>45733</v>
      </c>
      <c r="M131" t="s">
        <v>833</v>
      </c>
      <c r="N131">
        <v>1200011139</v>
      </c>
      <c r="O131" t="s">
        <v>776</v>
      </c>
      <c r="P131" t="s">
        <v>54</v>
      </c>
      <c r="Q131" t="s">
        <v>724</v>
      </c>
    </row>
    <row r="132" spans="1:17" x14ac:dyDescent="0.3">
      <c r="A132" t="s">
        <v>824</v>
      </c>
      <c r="B132" t="s">
        <v>382</v>
      </c>
      <c r="C132" s="1">
        <v>45635</v>
      </c>
      <c r="D132">
        <v>11077.87</v>
      </c>
      <c r="E132" t="s">
        <v>92</v>
      </c>
      <c r="F132" t="s">
        <v>96</v>
      </c>
      <c r="G132" t="s">
        <v>443</v>
      </c>
      <c r="H132" t="s">
        <v>498</v>
      </c>
      <c r="I132">
        <v>1200012220</v>
      </c>
      <c r="J132">
        <v>6000961111</v>
      </c>
      <c r="K132">
        <v>100111095</v>
      </c>
      <c r="L132" s="1">
        <v>45644</v>
      </c>
      <c r="M132" t="s">
        <v>833</v>
      </c>
      <c r="N132">
        <v>1200012220</v>
      </c>
      <c r="O132" t="s">
        <v>776</v>
      </c>
      <c r="P132" t="s">
        <v>54</v>
      </c>
      <c r="Q132" t="s">
        <v>724</v>
      </c>
    </row>
    <row r="133" spans="1:17" x14ac:dyDescent="0.3">
      <c r="A133" t="s">
        <v>824</v>
      </c>
      <c r="B133" t="s">
        <v>382</v>
      </c>
      <c r="C133" s="1">
        <v>45635</v>
      </c>
      <c r="D133">
        <v>264.26</v>
      </c>
      <c r="E133" t="s">
        <v>92</v>
      </c>
      <c r="F133" t="s">
        <v>96</v>
      </c>
      <c r="G133" t="s">
        <v>443</v>
      </c>
      <c r="H133" t="s">
        <v>498</v>
      </c>
      <c r="I133">
        <v>1200012220</v>
      </c>
      <c r="J133">
        <v>6000961397</v>
      </c>
      <c r="K133">
        <v>100111379</v>
      </c>
      <c r="L133" s="1">
        <v>45642</v>
      </c>
      <c r="M133" t="s">
        <v>833</v>
      </c>
      <c r="N133">
        <v>1200012220</v>
      </c>
      <c r="O133" t="s">
        <v>776</v>
      </c>
      <c r="P133" t="s">
        <v>54</v>
      </c>
      <c r="Q133" t="s">
        <v>724</v>
      </c>
    </row>
    <row r="134" spans="1:17" x14ac:dyDescent="0.3">
      <c r="A134" t="s">
        <v>824</v>
      </c>
      <c r="B134" t="s">
        <v>382</v>
      </c>
      <c r="C134" s="1">
        <v>45646</v>
      </c>
      <c r="D134">
        <v>10674.61</v>
      </c>
      <c r="E134" t="s">
        <v>92</v>
      </c>
      <c r="F134" t="s">
        <v>96</v>
      </c>
      <c r="G134" t="s">
        <v>443</v>
      </c>
      <c r="H134" t="s">
        <v>498</v>
      </c>
      <c r="I134">
        <v>1200012221</v>
      </c>
      <c r="J134">
        <v>6000968570</v>
      </c>
      <c r="K134">
        <v>100000883</v>
      </c>
      <c r="L134" s="1">
        <v>45687</v>
      </c>
      <c r="M134" t="s">
        <v>833</v>
      </c>
      <c r="N134">
        <v>1200012221</v>
      </c>
      <c r="O134" t="s">
        <v>776</v>
      </c>
      <c r="P134" t="s">
        <v>54</v>
      </c>
      <c r="Q134" t="s">
        <v>724</v>
      </c>
    </row>
    <row r="135" spans="1:17" x14ac:dyDescent="0.3">
      <c r="A135" t="s">
        <v>825</v>
      </c>
      <c r="B135" t="s">
        <v>382</v>
      </c>
      <c r="C135" s="1">
        <v>45673</v>
      </c>
      <c r="D135">
        <v>603.02</v>
      </c>
      <c r="E135" t="s">
        <v>92</v>
      </c>
      <c r="F135" t="s">
        <v>96</v>
      </c>
      <c r="G135" t="s">
        <v>443</v>
      </c>
      <c r="H135" t="s">
        <v>498</v>
      </c>
      <c r="I135">
        <v>1200009928</v>
      </c>
      <c r="J135">
        <v>6000974288</v>
      </c>
      <c r="K135">
        <v>100007311</v>
      </c>
      <c r="L135" s="1">
        <v>45894</v>
      </c>
      <c r="M135" t="s">
        <v>833</v>
      </c>
      <c r="N135">
        <v>1200009928</v>
      </c>
      <c r="O135" t="s">
        <v>776</v>
      </c>
      <c r="P135" t="s">
        <v>54</v>
      </c>
      <c r="Q135" t="s">
        <v>724</v>
      </c>
    </row>
    <row r="136" spans="1:17" x14ac:dyDescent="0.3">
      <c r="A136" t="s">
        <v>825</v>
      </c>
      <c r="B136" t="s">
        <v>382</v>
      </c>
      <c r="C136" s="1">
        <v>45673</v>
      </c>
      <c r="D136">
        <v>399.85</v>
      </c>
      <c r="E136" t="s">
        <v>92</v>
      </c>
      <c r="F136" t="s">
        <v>96</v>
      </c>
      <c r="G136" t="s">
        <v>443</v>
      </c>
      <c r="H136" t="s">
        <v>498</v>
      </c>
      <c r="I136">
        <v>1200009928</v>
      </c>
      <c r="J136">
        <v>6000974304</v>
      </c>
      <c r="K136">
        <v>100007329</v>
      </c>
      <c r="L136" s="1">
        <v>45894</v>
      </c>
      <c r="M136" t="s">
        <v>833</v>
      </c>
      <c r="N136">
        <v>1200009928</v>
      </c>
      <c r="O136" t="s">
        <v>776</v>
      </c>
      <c r="P136" t="s">
        <v>54</v>
      </c>
      <c r="Q136" t="s">
        <v>724</v>
      </c>
    </row>
    <row r="137" spans="1:17" x14ac:dyDescent="0.3">
      <c r="A137" t="s">
        <v>825</v>
      </c>
      <c r="B137" t="s">
        <v>382</v>
      </c>
      <c r="C137" s="1">
        <v>45721</v>
      </c>
      <c r="D137">
        <v>174.83</v>
      </c>
      <c r="E137" t="s">
        <v>92</v>
      </c>
      <c r="F137" t="s">
        <v>96</v>
      </c>
      <c r="G137" t="s">
        <v>443</v>
      </c>
      <c r="H137" t="s">
        <v>498</v>
      </c>
      <c r="I137">
        <v>1200011139</v>
      </c>
      <c r="J137">
        <v>6000981227</v>
      </c>
      <c r="K137">
        <v>100023094</v>
      </c>
      <c r="L137" s="1">
        <v>45894</v>
      </c>
      <c r="M137" t="s">
        <v>833</v>
      </c>
      <c r="N137">
        <v>1200011139</v>
      </c>
      <c r="O137" t="s">
        <v>776</v>
      </c>
      <c r="P137" t="s">
        <v>54</v>
      </c>
      <c r="Q137" t="s">
        <v>724</v>
      </c>
    </row>
    <row r="138" spans="1:17" x14ac:dyDescent="0.3">
      <c r="A138" t="s">
        <v>824</v>
      </c>
      <c r="B138" t="s">
        <v>382</v>
      </c>
      <c r="C138" s="1">
        <v>45723</v>
      </c>
      <c r="D138">
        <v>7280.14</v>
      </c>
      <c r="E138" t="s">
        <v>92</v>
      </c>
      <c r="F138" t="s">
        <v>96</v>
      </c>
      <c r="G138" t="s">
        <v>443</v>
      </c>
      <c r="H138" t="s">
        <v>498</v>
      </c>
      <c r="I138">
        <v>1200012221</v>
      </c>
      <c r="J138">
        <v>6000981879</v>
      </c>
      <c r="K138">
        <v>100023959</v>
      </c>
      <c r="L138" s="1">
        <v>45742</v>
      </c>
      <c r="M138" t="s">
        <v>833</v>
      </c>
      <c r="N138">
        <v>1200012221</v>
      </c>
      <c r="O138" t="s">
        <v>776</v>
      </c>
      <c r="P138" t="s">
        <v>54</v>
      </c>
      <c r="Q138" t="s">
        <v>724</v>
      </c>
    </row>
    <row r="139" spans="1:17" x14ac:dyDescent="0.3">
      <c r="A139" t="s">
        <v>825</v>
      </c>
      <c r="B139" t="s">
        <v>382</v>
      </c>
      <c r="C139" s="1">
        <v>45755</v>
      </c>
      <c r="D139">
        <v>264.27</v>
      </c>
      <c r="E139" t="s">
        <v>92</v>
      </c>
      <c r="F139" t="s">
        <v>96</v>
      </c>
      <c r="G139" t="s">
        <v>443</v>
      </c>
      <c r="H139" t="s">
        <v>498</v>
      </c>
      <c r="I139">
        <v>1200012911</v>
      </c>
      <c r="J139">
        <v>6000987761</v>
      </c>
      <c r="K139">
        <v>100033823</v>
      </c>
      <c r="L139" s="1">
        <v>45894</v>
      </c>
      <c r="M139" t="s">
        <v>833</v>
      </c>
      <c r="N139">
        <v>1200012911</v>
      </c>
      <c r="O139" t="s">
        <v>776</v>
      </c>
      <c r="P139" t="s">
        <v>54</v>
      </c>
      <c r="Q139" t="s">
        <v>724</v>
      </c>
    </row>
    <row r="140" spans="1:17" x14ac:dyDescent="0.3">
      <c r="A140" t="s">
        <v>824</v>
      </c>
      <c r="B140" t="s">
        <v>382</v>
      </c>
      <c r="C140" s="1">
        <v>45763</v>
      </c>
      <c r="D140">
        <v>18.98</v>
      </c>
      <c r="E140" t="s">
        <v>92</v>
      </c>
      <c r="F140" t="s">
        <v>94</v>
      </c>
      <c r="G140" t="s">
        <v>443</v>
      </c>
      <c r="H140" t="s">
        <v>498</v>
      </c>
      <c r="I140">
        <v>1200012221</v>
      </c>
      <c r="J140">
        <v>6000989098</v>
      </c>
      <c r="K140">
        <v>100035908</v>
      </c>
      <c r="L140" s="1">
        <v>45772</v>
      </c>
      <c r="M140" t="s">
        <v>833</v>
      </c>
      <c r="N140">
        <v>1200012221</v>
      </c>
      <c r="O140" t="s">
        <v>776</v>
      </c>
      <c r="P140" t="s">
        <v>54</v>
      </c>
      <c r="Q140" t="s">
        <v>724</v>
      </c>
    </row>
    <row r="141" spans="1:17" x14ac:dyDescent="0.3">
      <c r="A141" t="s">
        <v>824</v>
      </c>
      <c r="B141" t="s">
        <v>382</v>
      </c>
      <c r="C141" s="1">
        <v>45763</v>
      </c>
      <c r="D141">
        <v>109930.33</v>
      </c>
      <c r="E141" t="s">
        <v>92</v>
      </c>
      <c r="F141" t="s">
        <v>96</v>
      </c>
      <c r="G141" t="s">
        <v>443</v>
      </c>
      <c r="H141" t="s">
        <v>498</v>
      </c>
      <c r="I141">
        <v>1200012221</v>
      </c>
      <c r="J141">
        <v>6000989103</v>
      </c>
      <c r="K141">
        <v>100035913</v>
      </c>
      <c r="L141" s="1">
        <v>45861</v>
      </c>
      <c r="M141" t="s">
        <v>833</v>
      </c>
      <c r="N141">
        <v>1200012221</v>
      </c>
      <c r="O141" t="s">
        <v>776</v>
      </c>
      <c r="P141" t="s">
        <v>54</v>
      </c>
      <c r="Q141" t="s">
        <v>724</v>
      </c>
    </row>
    <row r="142" spans="1:17" x14ac:dyDescent="0.3">
      <c r="A142" t="s">
        <v>824</v>
      </c>
      <c r="B142" t="s">
        <v>382</v>
      </c>
      <c r="C142" s="1">
        <v>45763</v>
      </c>
      <c r="D142">
        <v>68.3</v>
      </c>
      <c r="E142" t="s">
        <v>92</v>
      </c>
      <c r="F142" t="s">
        <v>94</v>
      </c>
      <c r="G142" t="s">
        <v>443</v>
      </c>
      <c r="H142" t="s">
        <v>498</v>
      </c>
      <c r="I142">
        <v>1200012221</v>
      </c>
      <c r="J142">
        <v>6000989100</v>
      </c>
      <c r="K142">
        <v>100035910</v>
      </c>
      <c r="L142" s="1">
        <v>45772</v>
      </c>
      <c r="M142" t="s">
        <v>833</v>
      </c>
      <c r="N142">
        <v>1200012221</v>
      </c>
      <c r="O142" t="s">
        <v>776</v>
      </c>
      <c r="P142" t="s">
        <v>54</v>
      </c>
      <c r="Q142" t="s">
        <v>724</v>
      </c>
    </row>
    <row r="143" spans="1:17" x14ac:dyDescent="0.3">
      <c r="A143" t="s">
        <v>824</v>
      </c>
      <c r="B143" t="s">
        <v>382</v>
      </c>
      <c r="C143" s="1">
        <v>45805</v>
      </c>
      <c r="D143">
        <v>1713.6</v>
      </c>
      <c r="E143" t="s">
        <v>92</v>
      </c>
      <c r="F143" t="s">
        <v>96</v>
      </c>
      <c r="G143" t="s">
        <v>443</v>
      </c>
      <c r="H143" t="s">
        <v>498</v>
      </c>
      <c r="I143">
        <v>1200012220</v>
      </c>
      <c r="J143">
        <v>6000995662</v>
      </c>
      <c r="K143">
        <v>100046843</v>
      </c>
      <c r="L143" s="1">
        <v>45814</v>
      </c>
      <c r="M143" t="s">
        <v>833</v>
      </c>
      <c r="N143">
        <v>1200012220</v>
      </c>
      <c r="O143" t="s">
        <v>776</v>
      </c>
      <c r="P143" t="s">
        <v>54</v>
      </c>
      <c r="Q143" t="s">
        <v>724</v>
      </c>
    </row>
    <row r="144" spans="1:17" x14ac:dyDescent="0.3">
      <c r="A144" t="s">
        <v>824</v>
      </c>
      <c r="B144" t="s">
        <v>382</v>
      </c>
      <c r="C144" s="1">
        <v>45805</v>
      </c>
      <c r="D144">
        <v>27.1</v>
      </c>
      <c r="E144" t="s">
        <v>92</v>
      </c>
      <c r="F144" t="s">
        <v>96</v>
      </c>
      <c r="G144" t="s">
        <v>443</v>
      </c>
      <c r="H144" t="s">
        <v>498</v>
      </c>
      <c r="I144">
        <v>1200012930</v>
      </c>
      <c r="J144">
        <v>6000995671</v>
      </c>
      <c r="K144">
        <v>100046852</v>
      </c>
      <c r="L144" s="1">
        <v>45814</v>
      </c>
      <c r="M144" t="s">
        <v>833</v>
      </c>
      <c r="N144">
        <v>1200012930</v>
      </c>
      <c r="O144" t="s">
        <v>776</v>
      </c>
      <c r="P144" t="s">
        <v>54</v>
      </c>
      <c r="Q144" t="s">
        <v>724</v>
      </c>
    </row>
    <row r="145" spans="1:17" x14ac:dyDescent="0.3">
      <c r="A145" t="s">
        <v>824</v>
      </c>
      <c r="B145" t="s">
        <v>382</v>
      </c>
      <c r="C145" s="1">
        <v>45810</v>
      </c>
      <c r="D145">
        <v>72909.64</v>
      </c>
      <c r="E145" t="s">
        <v>92</v>
      </c>
      <c r="F145" t="s">
        <v>96</v>
      </c>
      <c r="G145" t="s">
        <v>443</v>
      </c>
      <c r="H145" t="s">
        <v>498</v>
      </c>
      <c r="I145">
        <v>1200012221</v>
      </c>
      <c r="J145">
        <v>6000996143</v>
      </c>
      <c r="K145">
        <v>100047528</v>
      </c>
      <c r="L145" s="1">
        <v>45828</v>
      </c>
      <c r="M145" t="s">
        <v>833</v>
      </c>
      <c r="N145">
        <v>1200012221</v>
      </c>
      <c r="O145" t="s">
        <v>776</v>
      </c>
      <c r="P145" t="s">
        <v>54</v>
      </c>
      <c r="Q145" t="s">
        <v>724</v>
      </c>
    </row>
    <row r="146" spans="1:17" x14ac:dyDescent="0.3">
      <c r="A146" t="s">
        <v>824</v>
      </c>
      <c r="B146" t="s">
        <v>382</v>
      </c>
      <c r="C146" s="1">
        <v>45810</v>
      </c>
      <c r="D146">
        <v>243.93</v>
      </c>
      <c r="E146" t="s">
        <v>92</v>
      </c>
      <c r="F146" t="s">
        <v>96</v>
      </c>
      <c r="G146" t="s">
        <v>443</v>
      </c>
      <c r="H146" t="s">
        <v>498</v>
      </c>
      <c r="I146">
        <v>1200012220</v>
      </c>
      <c r="J146">
        <v>6000996175</v>
      </c>
      <c r="K146">
        <v>100047560</v>
      </c>
      <c r="L146" s="1">
        <v>45813</v>
      </c>
      <c r="M146" t="s">
        <v>833</v>
      </c>
      <c r="N146">
        <v>1200012220</v>
      </c>
      <c r="O146" t="s">
        <v>776</v>
      </c>
      <c r="P146" t="s">
        <v>54</v>
      </c>
      <c r="Q146" t="s">
        <v>724</v>
      </c>
    </row>
    <row r="147" spans="1:17" x14ac:dyDescent="0.3">
      <c r="A147" t="s">
        <v>825</v>
      </c>
      <c r="B147" t="s">
        <v>382</v>
      </c>
      <c r="C147" s="1">
        <v>45810</v>
      </c>
      <c r="D147">
        <v>477.02</v>
      </c>
      <c r="E147" t="s">
        <v>94</v>
      </c>
      <c r="F147" t="s">
        <v>94</v>
      </c>
      <c r="G147" t="s">
        <v>443</v>
      </c>
      <c r="H147" t="s">
        <v>498</v>
      </c>
      <c r="I147">
        <v>1200012911</v>
      </c>
      <c r="J147">
        <v>6001038705</v>
      </c>
      <c r="K147">
        <v>100002062</v>
      </c>
      <c r="L147" s="1"/>
      <c r="M147" t="s">
        <v>834</v>
      </c>
      <c r="N147">
        <v>1200012911</v>
      </c>
      <c r="O147" t="s">
        <v>776</v>
      </c>
      <c r="P147" t="s">
        <v>53</v>
      </c>
      <c r="Q147" t="s">
        <v>724</v>
      </c>
    </row>
    <row r="148" spans="1:17" x14ac:dyDescent="0.3">
      <c r="A148" t="s">
        <v>824</v>
      </c>
      <c r="B148" t="s">
        <v>382</v>
      </c>
      <c r="C148" s="1">
        <v>45812</v>
      </c>
      <c r="D148">
        <v>7280.14</v>
      </c>
      <c r="E148" t="s">
        <v>92</v>
      </c>
      <c r="F148" t="s">
        <v>96</v>
      </c>
      <c r="G148" t="s">
        <v>443</v>
      </c>
      <c r="H148" t="s">
        <v>498</v>
      </c>
      <c r="I148">
        <v>1200012221</v>
      </c>
      <c r="J148">
        <v>6000996847</v>
      </c>
      <c r="K148">
        <v>100049166</v>
      </c>
      <c r="L148" s="1">
        <v>45831</v>
      </c>
      <c r="M148" t="s">
        <v>833</v>
      </c>
      <c r="N148">
        <v>1200012221</v>
      </c>
      <c r="O148" t="s">
        <v>776</v>
      </c>
      <c r="P148" t="s">
        <v>54</v>
      </c>
      <c r="Q148" t="s">
        <v>724</v>
      </c>
    </row>
    <row r="149" spans="1:17" x14ac:dyDescent="0.3">
      <c r="A149" t="s">
        <v>825</v>
      </c>
      <c r="B149" t="s">
        <v>382</v>
      </c>
      <c r="C149" s="1">
        <v>45820</v>
      </c>
      <c r="D149">
        <v>723.37</v>
      </c>
      <c r="E149" t="s">
        <v>92</v>
      </c>
      <c r="F149" t="s">
        <v>96</v>
      </c>
      <c r="G149" t="s">
        <v>443</v>
      </c>
      <c r="H149" t="s">
        <v>498</v>
      </c>
      <c r="I149">
        <v>1200009928</v>
      </c>
      <c r="J149">
        <v>6000998423</v>
      </c>
      <c r="K149">
        <v>100051413</v>
      </c>
      <c r="L149" s="1">
        <v>45894</v>
      </c>
      <c r="M149" t="s">
        <v>833</v>
      </c>
      <c r="N149">
        <v>1200009928</v>
      </c>
      <c r="O149" t="s">
        <v>776</v>
      </c>
      <c r="P149" t="s">
        <v>54</v>
      </c>
      <c r="Q149" t="s">
        <v>724</v>
      </c>
    </row>
    <row r="150" spans="1:17" x14ac:dyDescent="0.3">
      <c r="A150" t="s">
        <v>825</v>
      </c>
      <c r="B150" t="s">
        <v>382</v>
      </c>
      <c r="C150" s="1">
        <v>45863</v>
      </c>
      <c r="D150">
        <v>851.42</v>
      </c>
      <c r="E150" t="s">
        <v>92</v>
      </c>
      <c r="F150" t="s">
        <v>96</v>
      </c>
      <c r="G150" t="s">
        <v>443</v>
      </c>
      <c r="H150" t="s">
        <v>498</v>
      </c>
      <c r="I150">
        <v>1200009928</v>
      </c>
      <c r="J150">
        <v>6001006200</v>
      </c>
      <c r="K150">
        <v>100064837</v>
      </c>
      <c r="L150" s="1">
        <v>45894</v>
      </c>
      <c r="M150" t="s">
        <v>833</v>
      </c>
      <c r="N150">
        <v>1200009928</v>
      </c>
      <c r="O150" t="s">
        <v>776</v>
      </c>
      <c r="P150" t="s">
        <v>54</v>
      </c>
      <c r="Q150" t="s">
        <v>724</v>
      </c>
    </row>
    <row r="151" spans="1:17" x14ac:dyDescent="0.3">
      <c r="A151" t="s">
        <v>825</v>
      </c>
      <c r="B151" t="s">
        <v>382</v>
      </c>
      <c r="C151" s="1">
        <v>45895</v>
      </c>
      <c r="D151">
        <v>521.76</v>
      </c>
      <c r="E151" t="s">
        <v>93</v>
      </c>
      <c r="F151" t="s">
        <v>94</v>
      </c>
      <c r="G151" t="s">
        <v>443</v>
      </c>
      <c r="H151" t="s">
        <v>498</v>
      </c>
      <c r="I151">
        <v>1200012911</v>
      </c>
      <c r="J151">
        <v>6001038749</v>
      </c>
      <c r="K151">
        <v>100002103</v>
      </c>
      <c r="L151" s="1"/>
      <c r="M151" t="s">
        <v>834</v>
      </c>
      <c r="N151">
        <v>1200012911</v>
      </c>
      <c r="O151" t="s">
        <v>776</v>
      </c>
      <c r="P151" t="s">
        <v>53</v>
      </c>
      <c r="Q151" t="s">
        <v>724</v>
      </c>
    </row>
    <row r="152" spans="1:17" x14ac:dyDescent="0.3">
      <c r="A152" t="s">
        <v>824</v>
      </c>
      <c r="B152" t="s">
        <v>382</v>
      </c>
      <c r="C152" s="1">
        <v>45895</v>
      </c>
      <c r="D152">
        <v>73176.350000000006</v>
      </c>
      <c r="E152" t="s">
        <v>92</v>
      </c>
      <c r="F152" t="s">
        <v>96</v>
      </c>
      <c r="G152" t="s">
        <v>443</v>
      </c>
      <c r="H152" t="s">
        <v>498</v>
      </c>
      <c r="I152">
        <v>1200012221</v>
      </c>
      <c r="J152">
        <v>6001010813</v>
      </c>
      <c r="K152">
        <v>100072203</v>
      </c>
      <c r="L152" s="1">
        <v>45912</v>
      </c>
      <c r="M152" t="s">
        <v>833</v>
      </c>
      <c r="N152">
        <v>1200012221</v>
      </c>
      <c r="O152" t="s">
        <v>776</v>
      </c>
      <c r="P152" t="s">
        <v>54</v>
      </c>
      <c r="Q152" t="s">
        <v>724</v>
      </c>
    </row>
    <row r="153" spans="1:17" x14ac:dyDescent="0.3">
      <c r="A153" t="s">
        <v>824</v>
      </c>
      <c r="B153" t="s">
        <v>382</v>
      </c>
      <c r="C153" s="1">
        <v>45905</v>
      </c>
      <c r="D153">
        <v>7280.14</v>
      </c>
      <c r="E153" t="s">
        <v>92</v>
      </c>
      <c r="F153" t="s">
        <v>96</v>
      </c>
      <c r="G153" t="s">
        <v>443</v>
      </c>
      <c r="H153" t="s">
        <v>498</v>
      </c>
      <c r="I153">
        <v>1200012221</v>
      </c>
      <c r="J153">
        <v>6001013212</v>
      </c>
      <c r="K153">
        <v>100076020</v>
      </c>
      <c r="L153" s="1">
        <v>45924</v>
      </c>
      <c r="M153" t="s">
        <v>833</v>
      </c>
      <c r="N153">
        <v>1200012221</v>
      </c>
      <c r="O153" t="s">
        <v>776</v>
      </c>
      <c r="P153" t="s">
        <v>54</v>
      </c>
      <c r="Q153" t="s">
        <v>724</v>
      </c>
    </row>
    <row r="154" spans="1:17" x14ac:dyDescent="0.3">
      <c r="A154" t="s">
        <v>825</v>
      </c>
      <c r="B154" t="s">
        <v>382</v>
      </c>
      <c r="C154" s="1">
        <v>45954</v>
      </c>
      <c r="D154">
        <v>740.09</v>
      </c>
      <c r="E154" t="s">
        <v>214</v>
      </c>
      <c r="F154" t="s">
        <v>94</v>
      </c>
      <c r="G154" t="s">
        <v>443</v>
      </c>
      <c r="H154" t="s">
        <v>498</v>
      </c>
      <c r="I154">
        <v>1200009928</v>
      </c>
      <c r="J154">
        <v>6001038799</v>
      </c>
      <c r="K154">
        <v>100002143</v>
      </c>
      <c r="L154" s="1"/>
      <c r="M154" t="s">
        <v>834</v>
      </c>
      <c r="N154">
        <v>1200009928</v>
      </c>
      <c r="O154" t="s">
        <v>776</v>
      </c>
      <c r="P154" t="s">
        <v>53</v>
      </c>
      <c r="Q154" t="s">
        <v>724</v>
      </c>
    </row>
    <row r="155" spans="1:17" x14ac:dyDescent="0.3">
      <c r="A155" t="s">
        <v>824</v>
      </c>
      <c r="B155" t="s">
        <v>382</v>
      </c>
      <c r="C155" s="1">
        <v>45973</v>
      </c>
      <c r="D155">
        <v>5923.75</v>
      </c>
      <c r="E155" t="s">
        <v>92</v>
      </c>
      <c r="F155" t="s">
        <v>96</v>
      </c>
      <c r="G155" t="s">
        <v>443</v>
      </c>
      <c r="H155" t="s">
        <v>498</v>
      </c>
      <c r="I155">
        <v>1200012930</v>
      </c>
      <c r="J155">
        <v>6001026284</v>
      </c>
      <c r="K155">
        <v>100097753</v>
      </c>
      <c r="L155" s="1">
        <v>45992</v>
      </c>
      <c r="M155" t="s">
        <v>833</v>
      </c>
      <c r="N155">
        <v>1200012930</v>
      </c>
      <c r="O155" t="s">
        <v>776</v>
      </c>
      <c r="P155" t="s">
        <v>54</v>
      </c>
      <c r="Q155" t="s">
        <v>724</v>
      </c>
    </row>
    <row r="156" spans="1:17" x14ac:dyDescent="0.3">
      <c r="A156" t="s">
        <v>824</v>
      </c>
      <c r="B156" t="s">
        <v>382</v>
      </c>
      <c r="C156" s="1">
        <v>45987</v>
      </c>
      <c r="D156">
        <v>8359.1</v>
      </c>
      <c r="E156" t="s">
        <v>92</v>
      </c>
      <c r="F156" t="s">
        <v>96</v>
      </c>
      <c r="G156" t="s">
        <v>443</v>
      </c>
      <c r="H156" t="s">
        <v>498</v>
      </c>
      <c r="I156">
        <v>1200012930</v>
      </c>
      <c r="J156">
        <v>6001029158</v>
      </c>
      <c r="K156">
        <v>100102424</v>
      </c>
      <c r="L156" s="1">
        <v>45994</v>
      </c>
      <c r="M156" t="s">
        <v>833</v>
      </c>
      <c r="N156">
        <v>1200012930</v>
      </c>
      <c r="O156" t="s">
        <v>776</v>
      </c>
      <c r="P156" t="s">
        <v>54</v>
      </c>
      <c r="Q156" t="s">
        <v>724</v>
      </c>
    </row>
    <row r="157" spans="1:17" x14ac:dyDescent="0.3">
      <c r="A157" t="s">
        <v>824</v>
      </c>
      <c r="B157" t="s">
        <v>382</v>
      </c>
      <c r="C157" s="1">
        <v>45987</v>
      </c>
      <c r="D157">
        <v>200.57</v>
      </c>
      <c r="E157" t="s">
        <v>92</v>
      </c>
      <c r="F157" t="s">
        <v>96</v>
      </c>
      <c r="G157" t="s">
        <v>443</v>
      </c>
      <c r="H157" t="s">
        <v>498</v>
      </c>
      <c r="I157">
        <v>1200012930</v>
      </c>
      <c r="J157">
        <v>6001029141</v>
      </c>
      <c r="K157">
        <v>100102407</v>
      </c>
      <c r="L157" s="1">
        <v>45994</v>
      </c>
      <c r="M157" t="s">
        <v>833</v>
      </c>
      <c r="N157">
        <v>1200012930</v>
      </c>
      <c r="O157" t="s">
        <v>776</v>
      </c>
      <c r="P157" t="s">
        <v>54</v>
      </c>
      <c r="Q157" t="s">
        <v>724</v>
      </c>
    </row>
    <row r="158" spans="1:17" x14ac:dyDescent="0.3">
      <c r="A158" t="s">
        <v>824</v>
      </c>
      <c r="B158" t="s">
        <v>382</v>
      </c>
      <c r="C158" s="1">
        <v>45989</v>
      </c>
      <c r="D158">
        <v>77470.44</v>
      </c>
      <c r="E158" t="s">
        <v>92</v>
      </c>
      <c r="F158" t="s">
        <v>96</v>
      </c>
      <c r="G158" t="s">
        <v>443</v>
      </c>
      <c r="H158" t="s">
        <v>498</v>
      </c>
      <c r="I158">
        <v>1200012221</v>
      </c>
      <c r="J158">
        <v>6001029643</v>
      </c>
      <c r="K158">
        <v>100103279</v>
      </c>
      <c r="L158" s="1">
        <v>45994</v>
      </c>
      <c r="M158" t="s">
        <v>833</v>
      </c>
      <c r="N158">
        <v>1200012221</v>
      </c>
      <c r="O158" t="s">
        <v>776</v>
      </c>
      <c r="P158" t="s">
        <v>54</v>
      </c>
      <c r="Q158" t="s">
        <v>724</v>
      </c>
    </row>
    <row r="159" spans="1:17" x14ac:dyDescent="0.3">
      <c r="A159" t="s">
        <v>824</v>
      </c>
      <c r="B159" t="s">
        <v>382</v>
      </c>
      <c r="C159" s="1">
        <v>45989</v>
      </c>
      <c r="D159">
        <v>4230.1400000000003</v>
      </c>
      <c r="E159" t="s">
        <v>92</v>
      </c>
      <c r="F159" t="s">
        <v>96</v>
      </c>
      <c r="G159" t="s">
        <v>443</v>
      </c>
      <c r="H159" t="s">
        <v>498</v>
      </c>
      <c r="I159">
        <v>1200012221</v>
      </c>
      <c r="J159">
        <v>6001029633</v>
      </c>
      <c r="K159">
        <v>100103269</v>
      </c>
      <c r="L159" s="1">
        <v>45994</v>
      </c>
      <c r="M159" t="s">
        <v>833</v>
      </c>
      <c r="N159">
        <v>1200012221</v>
      </c>
      <c r="O159" t="s">
        <v>776</v>
      </c>
      <c r="P159" t="s">
        <v>54</v>
      </c>
      <c r="Q159" t="s">
        <v>724</v>
      </c>
    </row>
    <row r="160" spans="1:17" x14ac:dyDescent="0.3">
      <c r="A160" t="s">
        <v>825</v>
      </c>
      <c r="B160" t="s">
        <v>382</v>
      </c>
      <c r="C160" s="1">
        <v>45992</v>
      </c>
      <c r="D160">
        <v>468.9</v>
      </c>
      <c r="E160" t="s">
        <v>214</v>
      </c>
      <c r="F160" t="s">
        <v>94</v>
      </c>
      <c r="G160" t="s">
        <v>443</v>
      </c>
      <c r="H160" t="s">
        <v>498</v>
      </c>
      <c r="I160">
        <v>1200012911</v>
      </c>
      <c r="J160">
        <v>6001038845</v>
      </c>
      <c r="K160">
        <v>100002186</v>
      </c>
      <c r="L160" s="1"/>
      <c r="M160" t="s">
        <v>834</v>
      </c>
      <c r="N160">
        <v>1200012911</v>
      </c>
      <c r="O160" t="s">
        <v>776</v>
      </c>
      <c r="P160" t="s">
        <v>53</v>
      </c>
      <c r="Q160" t="s">
        <v>724</v>
      </c>
    </row>
    <row r="161" spans="1:17" x14ac:dyDescent="0.3">
      <c r="A161" t="s">
        <v>824</v>
      </c>
      <c r="B161" t="s">
        <v>382</v>
      </c>
      <c r="C161" s="1">
        <v>46009</v>
      </c>
      <c r="D161">
        <v>5804.21</v>
      </c>
      <c r="E161" t="s">
        <v>92</v>
      </c>
      <c r="F161" t="s">
        <v>96</v>
      </c>
      <c r="G161" t="s">
        <v>443</v>
      </c>
      <c r="H161" t="s">
        <v>498</v>
      </c>
      <c r="I161">
        <v>1200012221</v>
      </c>
      <c r="J161">
        <v>6001039555</v>
      </c>
      <c r="K161">
        <v>100002585</v>
      </c>
      <c r="L161" s="1">
        <v>46041</v>
      </c>
      <c r="M161" t="s">
        <v>833</v>
      </c>
      <c r="N161">
        <v>1200012221</v>
      </c>
      <c r="O161" t="s">
        <v>776</v>
      </c>
      <c r="P161" t="s">
        <v>54</v>
      </c>
      <c r="Q161" t="s">
        <v>724</v>
      </c>
    </row>
    <row r="162" spans="1:17" x14ac:dyDescent="0.3">
      <c r="A162" t="s">
        <v>825</v>
      </c>
      <c r="B162" t="s">
        <v>382</v>
      </c>
      <c r="C162" s="1">
        <v>46051</v>
      </c>
      <c r="D162">
        <v>683.39</v>
      </c>
      <c r="E162" t="s">
        <v>93</v>
      </c>
      <c r="F162" t="s">
        <v>94</v>
      </c>
      <c r="G162" t="s">
        <v>443</v>
      </c>
      <c r="H162" t="s">
        <v>498</v>
      </c>
      <c r="I162">
        <v>1200009928</v>
      </c>
      <c r="J162">
        <v>6001045374</v>
      </c>
      <c r="K162">
        <v>100010708</v>
      </c>
      <c r="L162" s="1"/>
      <c r="M162" t="s">
        <v>834</v>
      </c>
      <c r="N162">
        <v>1200009928</v>
      </c>
      <c r="O162" t="s">
        <v>776</v>
      </c>
      <c r="P162" t="s">
        <v>53</v>
      </c>
      <c r="Q162" t="s">
        <v>724</v>
      </c>
    </row>
    <row r="163" spans="1:17" x14ac:dyDescent="0.3">
      <c r="A163" t="s">
        <v>824</v>
      </c>
      <c r="B163" t="s">
        <v>382</v>
      </c>
      <c r="C163" s="1">
        <v>46080</v>
      </c>
      <c r="D163">
        <v>33712.07</v>
      </c>
      <c r="E163" t="s">
        <v>92</v>
      </c>
      <c r="F163" t="s">
        <v>96</v>
      </c>
      <c r="G163" t="s">
        <v>443</v>
      </c>
      <c r="H163" t="s">
        <v>498</v>
      </c>
      <c r="I163">
        <v>1200012221</v>
      </c>
      <c r="J163">
        <v>6001050087</v>
      </c>
      <c r="K163">
        <v>100021201</v>
      </c>
      <c r="L163" s="1">
        <v>46099</v>
      </c>
      <c r="M163" t="s">
        <v>833</v>
      </c>
      <c r="N163">
        <v>1200012221</v>
      </c>
      <c r="O163" t="s">
        <v>776</v>
      </c>
      <c r="P163" t="s">
        <v>54</v>
      </c>
      <c r="Q163" t="s">
        <v>724</v>
      </c>
    </row>
    <row r="164" spans="1:17" x14ac:dyDescent="0.3">
      <c r="A164" t="s">
        <v>825</v>
      </c>
      <c r="B164" t="s">
        <v>382</v>
      </c>
      <c r="C164" s="1">
        <v>46083</v>
      </c>
      <c r="D164">
        <v>101.65</v>
      </c>
      <c r="E164" t="s">
        <v>93</v>
      </c>
      <c r="F164" t="s">
        <v>94</v>
      </c>
      <c r="G164" t="s">
        <v>443</v>
      </c>
      <c r="H164" t="s">
        <v>498</v>
      </c>
      <c r="I164">
        <v>1200012911</v>
      </c>
      <c r="J164">
        <v>6001050457</v>
      </c>
      <c r="K164">
        <v>100022567</v>
      </c>
      <c r="L164" s="1"/>
      <c r="M164" t="s">
        <v>834</v>
      </c>
      <c r="N164">
        <v>1200012911</v>
      </c>
      <c r="O164" t="s">
        <v>776</v>
      </c>
      <c r="P164" t="s">
        <v>53</v>
      </c>
      <c r="Q164" t="s">
        <v>724</v>
      </c>
    </row>
    <row r="165" spans="1:17" x14ac:dyDescent="0.3">
      <c r="A165" t="s">
        <v>825</v>
      </c>
      <c r="B165" t="s">
        <v>382</v>
      </c>
      <c r="C165" s="1">
        <v>46147</v>
      </c>
      <c r="D165">
        <v>714.56</v>
      </c>
      <c r="E165" t="s">
        <v>93</v>
      </c>
      <c r="F165" t="s">
        <v>94</v>
      </c>
      <c r="G165" t="s">
        <v>443</v>
      </c>
      <c r="H165" t="s">
        <v>498</v>
      </c>
      <c r="I165">
        <v>1200009928</v>
      </c>
      <c r="J165">
        <v>6001061850</v>
      </c>
      <c r="K165">
        <v>100041616</v>
      </c>
      <c r="L165" s="1"/>
      <c r="M165" t="s">
        <v>834</v>
      </c>
      <c r="N165">
        <v>1200009928</v>
      </c>
      <c r="O165" t="s">
        <v>776</v>
      </c>
      <c r="P165" t="s">
        <v>53</v>
      </c>
      <c r="Q165" t="s">
        <v>724</v>
      </c>
    </row>
    <row r="166" spans="1:17" x14ac:dyDescent="0.3">
      <c r="A166" t="s">
        <v>824</v>
      </c>
      <c r="B166" t="s">
        <v>382</v>
      </c>
      <c r="C166" s="1">
        <v>46171</v>
      </c>
      <c r="D166">
        <v>8408.06</v>
      </c>
      <c r="E166" t="s">
        <v>92</v>
      </c>
      <c r="F166" t="s">
        <v>96</v>
      </c>
      <c r="G166" t="s">
        <v>443</v>
      </c>
      <c r="H166" t="s">
        <v>498</v>
      </c>
      <c r="I166">
        <v>1200012930</v>
      </c>
      <c r="J166">
        <v>6001065718</v>
      </c>
      <c r="K166">
        <v>100047564</v>
      </c>
      <c r="L166" s="1">
        <v>46204</v>
      </c>
      <c r="M166" t="s">
        <v>833</v>
      </c>
      <c r="N166">
        <v>1200012930</v>
      </c>
      <c r="O166" t="s">
        <v>776</v>
      </c>
      <c r="P166" t="s">
        <v>54</v>
      </c>
      <c r="Q166" t="s">
        <v>724</v>
      </c>
    </row>
    <row r="167" spans="1:17" x14ac:dyDescent="0.3">
      <c r="A167" t="s">
        <v>824</v>
      </c>
      <c r="B167" t="s">
        <v>382</v>
      </c>
      <c r="C167" s="1">
        <v>46171</v>
      </c>
      <c r="D167">
        <v>211.41</v>
      </c>
      <c r="E167" t="s">
        <v>92</v>
      </c>
      <c r="F167" t="s">
        <v>96</v>
      </c>
      <c r="G167" t="s">
        <v>443</v>
      </c>
      <c r="H167" t="s">
        <v>498</v>
      </c>
      <c r="I167">
        <v>1200012930</v>
      </c>
      <c r="J167">
        <v>6001065720</v>
      </c>
      <c r="K167">
        <v>100047566</v>
      </c>
      <c r="L167" s="1">
        <v>46204</v>
      </c>
      <c r="M167" t="s">
        <v>833</v>
      </c>
      <c r="N167">
        <v>1200012930</v>
      </c>
      <c r="O167" t="s">
        <v>776</v>
      </c>
      <c r="P167" t="s">
        <v>54</v>
      </c>
      <c r="Q167" t="s">
        <v>724</v>
      </c>
    </row>
    <row r="168" spans="1:17" x14ac:dyDescent="0.3">
      <c r="A168" t="s">
        <v>824</v>
      </c>
      <c r="B168" t="s">
        <v>382</v>
      </c>
      <c r="C168" s="1">
        <v>45149</v>
      </c>
      <c r="D168">
        <v>412.01</v>
      </c>
      <c r="E168" t="s">
        <v>92</v>
      </c>
      <c r="F168" t="s">
        <v>96</v>
      </c>
      <c r="G168" t="s">
        <v>162</v>
      </c>
      <c r="H168" t="s">
        <v>534</v>
      </c>
      <c r="I168">
        <v>1200011432</v>
      </c>
      <c r="J168">
        <v>6000870119</v>
      </c>
      <c r="K168">
        <v>100071553</v>
      </c>
      <c r="L168" s="1">
        <v>45161</v>
      </c>
      <c r="M168" t="s">
        <v>833</v>
      </c>
      <c r="N168">
        <v>1200011432</v>
      </c>
      <c r="O168" t="s">
        <v>776</v>
      </c>
      <c r="P168" t="s">
        <v>54</v>
      </c>
      <c r="Q168" t="s">
        <v>724</v>
      </c>
    </row>
    <row r="169" spans="1:17" x14ac:dyDescent="0.3">
      <c r="A169" t="s">
        <v>824</v>
      </c>
      <c r="B169" t="s">
        <v>382</v>
      </c>
      <c r="C169" s="1">
        <v>45187</v>
      </c>
      <c r="D169">
        <v>618</v>
      </c>
      <c r="E169" t="s">
        <v>92</v>
      </c>
      <c r="F169" t="s">
        <v>96</v>
      </c>
      <c r="G169" t="s">
        <v>162</v>
      </c>
      <c r="H169" t="s">
        <v>534</v>
      </c>
      <c r="I169">
        <v>1200011432</v>
      </c>
      <c r="J169">
        <v>6000875573</v>
      </c>
      <c r="K169">
        <v>100080971</v>
      </c>
      <c r="L169" s="1">
        <v>45189</v>
      </c>
      <c r="M169" t="s">
        <v>833</v>
      </c>
      <c r="N169">
        <v>1200011432</v>
      </c>
      <c r="O169" t="s">
        <v>776</v>
      </c>
      <c r="P169" t="s">
        <v>54</v>
      </c>
      <c r="Q169" t="s">
        <v>724</v>
      </c>
    </row>
    <row r="170" spans="1:17" x14ac:dyDescent="0.3">
      <c r="A170" t="s">
        <v>824</v>
      </c>
      <c r="B170" t="s">
        <v>382</v>
      </c>
      <c r="C170" s="1">
        <v>45371</v>
      </c>
      <c r="D170">
        <v>1305</v>
      </c>
      <c r="E170" t="s">
        <v>92</v>
      </c>
      <c r="F170" t="s">
        <v>96</v>
      </c>
      <c r="G170" t="s">
        <v>162</v>
      </c>
      <c r="H170" t="s">
        <v>534</v>
      </c>
      <c r="I170">
        <v>1200011577</v>
      </c>
      <c r="J170">
        <v>6000913138</v>
      </c>
      <c r="K170">
        <v>100029188</v>
      </c>
      <c r="L170" s="1">
        <v>45379</v>
      </c>
      <c r="M170" t="s">
        <v>833</v>
      </c>
      <c r="N170">
        <v>1200011577</v>
      </c>
      <c r="O170" t="s">
        <v>776</v>
      </c>
      <c r="P170" t="s">
        <v>54</v>
      </c>
      <c r="Q170" t="s">
        <v>724</v>
      </c>
    </row>
    <row r="171" spans="1:17" x14ac:dyDescent="0.3">
      <c r="A171" t="s">
        <v>824</v>
      </c>
      <c r="B171" t="s">
        <v>382</v>
      </c>
      <c r="C171" s="1">
        <v>45371</v>
      </c>
      <c r="D171">
        <v>1305</v>
      </c>
      <c r="E171" t="s">
        <v>92</v>
      </c>
      <c r="F171" t="s">
        <v>96</v>
      </c>
      <c r="G171" t="s">
        <v>162</v>
      </c>
      <c r="H171" t="s">
        <v>534</v>
      </c>
      <c r="I171">
        <v>1200011577</v>
      </c>
      <c r="J171">
        <v>6000913111</v>
      </c>
      <c r="K171">
        <v>100029112</v>
      </c>
      <c r="L171" s="1">
        <v>45377</v>
      </c>
      <c r="M171" t="s">
        <v>833</v>
      </c>
      <c r="N171">
        <v>1200011577</v>
      </c>
      <c r="O171" t="s">
        <v>776</v>
      </c>
      <c r="P171" t="s">
        <v>54</v>
      </c>
      <c r="Q171" t="s">
        <v>724</v>
      </c>
    </row>
    <row r="172" spans="1:17" x14ac:dyDescent="0.3">
      <c r="A172" t="s">
        <v>824</v>
      </c>
      <c r="B172" t="s">
        <v>382</v>
      </c>
      <c r="C172" s="1">
        <v>45392</v>
      </c>
      <c r="D172">
        <v>618</v>
      </c>
      <c r="E172" t="s">
        <v>92</v>
      </c>
      <c r="F172" t="s">
        <v>96</v>
      </c>
      <c r="G172" t="s">
        <v>162</v>
      </c>
      <c r="H172" t="s">
        <v>534</v>
      </c>
      <c r="I172">
        <v>1200011432</v>
      </c>
      <c r="J172">
        <v>6000917102</v>
      </c>
      <c r="K172">
        <v>100035626</v>
      </c>
      <c r="L172" s="1">
        <v>45398</v>
      </c>
      <c r="M172" t="s">
        <v>833</v>
      </c>
      <c r="N172">
        <v>1200011432</v>
      </c>
      <c r="O172" t="s">
        <v>776</v>
      </c>
      <c r="P172" t="s">
        <v>54</v>
      </c>
      <c r="Q172" t="s">
        <v>724</v>
      </c>
    </row>
    <row r="173" spans="1:17" x14ac:dyDescent="0.3">
      <c r="A173" t="s">
        <v>824</v>
      </c>
      <c r="B173" t="s">
        <v>382</v>
      </c>
      <c r="C173" s="1">
        <v>45456</v>
      </c>
      <c r="D173">
        <v>1305</v>
      </c>
      <c r="E173" t="s">
        <v>92</v>
      </c>
      <c r="F173" t="s">
        <v>96</v>
      </c>
      <c r="G173" t="s">
        <v>162</v>
      </c>
      <c r="H173" t="s">
        <v>534</v>
      </c>
      <c r="I173">
        <v>1200011577</v>
      </c>
      <c r="J173">
        <v>6000927956</v>
      </c>
      <c r="K173">
        <v>100054979</v>
      </c>
      <c r="L173" s="1">
        <v>45476</v>
      </c>
      <c r="M173" t="s">
        <v>833</v>
      </c>
      <c r="N173">
        <v>1200011577</v>
      </c>
      <c r="O173" t="s">
        <v>776</v>
      </c>
      <c r="P173" t="s">
        <v>54</v>
      </c>
      <c r="Q173" t="s">
        <v>724</v>
      </c>
    </row>
    <row r="174" spans="1:17" x14ac:dyDescent="0.3">
      <c r="A174" t="s">
        <v>824</v>
      </c>
      <c r="B174" t="s">
        <v>382</v>
      </c>
      <c r="C174" s="1">
        <v>45470</v>
      </c>
      <c r="D174">
        <v>618</v>
      </c>
      <c r="E174" t="s">
        <v>92</v>
      </c>
      <c r="F174" t="s">
        <v>96</v>
      </c>
      <c r="G174" t="s">
        <v>162</v>
      </c>
      <c r="H174" t="s">
        <v>534</v>
      </c>
      <c r="I174">
        <v>1200011432</v>
      </c>
      <c r="J174">
        <v>6000929974</v>
      </c>
      <c r="K174">
        <v>100058637</v>
      </c>
      <c r="L174" s="1">
        <v>45477</v>
      </c>
      <c r="M174" t="s">
        <v>833</v>
      </c>
      <c r="N174">
        <v>1200011432</v>
      </c>
      <c r="O174" t="s">
        <v>776</v>
      </c>
      <c r="P174" t="s">
        <v>54</v>
      </c>
      <c r="Q174" t="s">
        <v>724</v>
      </c>
    </row>
    <row r="175" spans="1:17" x14ac:dyDescent="0.3">
      <c r="A175" t="s">
        <v>824</v>
      </c>
      <c r="B175" t="s">
        <v>382</v>
      </c>
      <c r="C175" s="1">
        <v>45474</v>
      </c>
      <c r="D175">
        <v>1305</v>
      </c>
      <c r="E175" t="s">
        <v>92</v>
      </c>
      <c r="F175" t="s">
        <v>96</v>
      </c>
      <c r="G175" t="s">
        <v>162</v>
      </c>
      <c r="H175" t="s">
        <v>534</v>
      </c>
      <c r="I175">
        <v>1200011577</v>
      </c>
      <c r="J175">
        <v>6000930457</v>
      </c>
      <c r="K175">
        <v>100059398</v>
      </c>
      <c r="L175" s="1">
        <v>45477</v>
      </c>
      <c r="M175" t="s">
        <v>833</v>
      </c>
      <c r="N175">
        <v>1200011577</v>
      </c>
      <c r="O175" t="s">
        <v>776</v>
      </c>
      <c r="P175" t="s">
        <v>54</v>
      </c>
      <c r="Q175" t="s">
        <v>724</v>
      </c>
    </row>
    <row r="176" spans="1:17" x14ac:dyDescent="0.3">
      <c r="A176" t="s">
        <v>824</v>
      </c>
      <c r="B176" t="s">
        <v>382</v>
      </c>
      <c r="C176" s="1">
        <v>45537</v>
      </c>
      <c r="D176">
        <v>655.5</v>
      </c>
      <c r="E176" t="s">
        <v>92</v>
      </c>
      <c r="F176" t="s">
        <v>96</v>
      </c>
      <c r="G176" t="s">
        <v>162</v>
      </c>
      <c r="H176" t="s">
        <v>534</v>
      </c>
      <c r="I176">
        <v>1200012210</v>
      </c>
      <c r="J176">
        <v>6000940397</v>
      </c>
      <c r="K176">
        <v>100076787</v>
      </c>
      <c r="L176" s="1">
        <v>45540</v>
      </c>
      <c r="M176" t="s">
        <v>833</v>
      </c>
      <c r="N176">
        <v>1200012210</v>
      </c>
      <c r="O176" t="s">
        <v>776</v>
      </c>
      <c r="P176" t="s">
        <v>54</v>
      </c>
      <c r="Q176" t="s">
        <v>724</v>
      </c>
    </row>
    <row r="177" spans="1:17" x14ac:dyDescent="0.3">
      <c r="A177" t="s">
        <v>824</v>
      </c>
      <c r="B177" t="s">
        <v>382</v>
      </c>
      <c r="C177" s="1">
        <v>45632</v>
      </c>
      <c r="D177">
        <v>655.5</v>
      </c>
      <c r="E177" t="s">
        <v>92</v>
      </c>
      <c r="F177" t="s">
        <v>96</v>
      </c>
      <c r="G177" t="s">
        <v>162</v>
      </c>
      <c r="H177" t="s">
        <v>534</v>
      </c>
      <c r="I177">
        <v>1200012210</v>
      </c>
      <c r="J177">
        <v>6000960905</v>
      </c>
      <c r="K177">
        <v>100110891</v>
      </c>
      <c r="L177" s="1">
        <v>45642</v>
      </c>
      <c r="M177" t="s">
        <v>833</v>
      </c>
      <c r="N177">
        <v>1200012210</v>
      </c>
      <c r="O177" t="s">
        <v>776</v>
      </c>
      <c r="P177" t="s">
        <v>54</v>
      </c>
      <c r="Q177" t="s">
        <v>724</v>
      </c>
    </row>
    <row r="178" spans="1:17" x14ac:dyDescent="0.3">
      <c r="A178" t="s">
        <v>824</v>
      </c>
      <c r="B178" t="s">
        <v>382</v>
      </c>
      <c r="C178" s="1">
        <v>45635</v>
      </c>
      <c r="D178">
        <v>1354.79</v>
      </c>
      <c r="E178" t="s">
        <v>92</v>
      </c>
      <c r="F178" t="s">
        <v>96</v>
      </c>
      <c r="G178" t="s">
        <v>162</v>
      </c>
      <c r="H178" t="s">
        <v>534</v>
      </c>
      <c r="I178">
        <v>1200011577</v>
      </c>
      <c r="J178">
        <v>6000961082</v>
      </c>
      <c r="K178">
        <v>100111068</v>
      </c>
      <c r="L178" s="1">
        <v>45639</v>
      </c>
      <c r="M178" t="s">
        <v>833</v>
      </c>
      <c r="N178">
        <v>1200011577</v>
      </c>
      <c r="O178" t="s">
        <v>776</v>
      </c>
      <c r="P178" t="s">
        <v>54</v>
      </c>
      <c r="Q178" t="s">
        <v>724</v>
      </c>
    </row>
    <row r="179" spans="1:17" x14ac:dyDescent="0.3">
      <c r="A179" t="s">
        <v>824</v>
      </c>
      <c r="B179" t="s">
        <v>382</v>
      </c>
      <c r="C179" s="1">
        <v>45726</v>
      </c>
      <c r="D179">
        <v>655.5</v>
      </c>
      <c r="E179" t="s">
        <v>92</v>
      </c>
      <c r="F179" t="s">
        <v>96</v>
      </c>
      <c r="G179" t="s">
        <v>162</v>
      </c>
      <c r="H179" t="s">
        <v>534</v>
      </c>
      <c r="I179">
        <v>1200012210</v>
      </c>
      <c r="J179">
        <v>6000982319</v>
      </c>
      <c r="K179">
        <v>100024600</v>
      </c>
      <c r="L179" s="1">
        <v>45730</v>
      </c>
      <c r="M179" t="s">
        <v>833</v>
      </c>
      <c r="N179">
        <v>1200012210</v>
      </c>
      <c r="O179" t="s">
        <v>776</v>
      </c>
      <c r="P179" t="s">
        <v>54</v>
      </c>
      <c r="Q179" t="s">
        <v>724</v>
      </c>
    </row>
    <row r="180" spans="1:17" x14ac:dyDescent="0.3">
      <c r="A180" t="s">
        <v>824</v>
      </c>
      <c r="B180" t="s">
        <v>382</v>
      </c>
      <c r="C180" s="1">
        <v>45726</v>
      </c>
      <c r="D180">
        <v>1354.76</v>
      </c>
      <c r="E180" t="s">
        <v>92</v>
      </c>
      <c r="F180" t="s">
        <v>96</v>
      </c>
      <c r="G180" t="s">
        <v>162</v>
      </c>
      <c r="H180" t="s">
        <v>534</v>
      </c>
      <c r="I180">
        <v>1200011577</v>
      </c>
      <c r="J180">
        <v>6000982323</v>
      </c>
      <c r="K180">
        <v>100024604</v>
      </c>
      <c r="L180" s="1">
        <v>45733</v>
      </c>
      <c r="M180" t="s">
        <v>833</v>
      </c>
      <c r="N180">
        <v>1200011577</v>
      </c>
      <c r="O180" t="s">
        <v>776</v>
      </c>
      <c r="P180" t="s">
        <v>54</v>
      </c>
      <c r="Q180" t="s">
        <v>724</v>
      </c>
    </row>
    <row r="181" spans="1:17" x14ac:dyDescent="0.3">
      <c r="A181" t="s">
        <v>824</v>
      </c>
      <c r="B181" t="s">
        <v>382</v>
      </c>
      <c r="C181" s="1">
        <v>45726</v>
      </c>
      <c r="D181">
        <v>4.3600000000000003</v>
      </c>
      <c r="E181" t="s">
        <v>92</v>
      </c>
      <c r="F181" t="s">
        <v>96</v>
      </c>
      <c r="G181" t="s">
        <v>162</v>
      </c>
      <c r="H181" t="s">
        <v>534</v>
      </c>
      <c r="I181">
        <v>1200012210</v>
      </c>
      <c r="J181">
        <v>6000982157</v>
      </c>
      <c r="K181">
        <v>100024382</v>
      </c>
      <c r="L181" s="1">
        <v>45733</v>
      </c>
      <c r="M181" t="s">
        <v>833</v>
      </c>
      <c r="N181">
        <v>1200012210</v>
      </c>
      <c r="O181" t="s">
        <v>776</v>
      </c>
      <c r="P181" t="s">
        <v>54</v>
      </c>
      <c r="Q181" t="s">
        <v>724</v>
      </c>
    </row>
    <row r="182" spans="1:17" x14ac:dyDescent="0.3">
      <c r="A182" t="s">
        <v>824</v>
      </c>
      <c r="B182" t="s">
        <v>382</v>
      </c>
      <c r="C182" s="1">
        <v>45726</v>
      </c>
      <c r="D182">
        <v>1354.79</v>
      </c>
      <c r="E182" t="s">
        <v>92</v>
      </c>
      <c r="F182" t="s">
        <v>96</v>
      </c>
      <c r="G182" t="s">
        <v>162</v>
      </c>
      <c r="H182" t="s">
        <v>534</v>
      </c>
      <c r="I182">
        <v>1200011577</v>
      </c>
      <c r="J182">
        <v>6000982160</v>
      </c>
      <c r="K182">
        <v>100024385</v>
      </c>
      <c r="L182" s="1">
        <v>45735</v>
      </c>
      <c r="M182" t="s">
        <v>833</v>
      </c>
      <c r="N182">
        <v>1200011577</v>
      </c>
      <c r="O182" t="s">
        <v>776</v>
      </c>
      <c r="P182" t="s">
        <v>54</v>
      </c>
      <c r="Q182" t="s">
        <v>724</v>
      </c>
    </row>
    <row r="183" spans="1:17" x14ac:dyDescent="0.3">
      <c r="A183" t="s">
        <v>824</v>
      </c>
      <c r="B183" t="s">
        <v>382</v>
      </c>
      <c r="C183" s="1">
        <v>45880</v>
      </c>
      <c r="D183">
        <v>218.5</v>
      </c>
      <c r="E183" t="s">
        <v>92</v>
      </c>
      <c r="F183" t="s">
        <v>96</v>
      </c>
      <c r="G183" t="s">
        <v>162</v>
      </c>
      <c r="H183" t="s">
        <v>534</v>
      </c>
      <c r="I183">
        <v>1200012210</v>
      </c>
      <c r="J183">
        <v>6001009149</v>
      </c>
      <c r="K183">
        <v>100069900</v>
      </c>
      <c r="L183" s="1">
        <v>45881</v>
      </c>
      <c r="M183" t="s">
        <v>833</v>
      </c>
      <c r="N183">
        <v>1200012210</v>
      </c>
      <c r="O183" t="s">
        <v>776</v>
      </c>
      <c r="P183" t="s">
        <v>54</v>
      </c>
      <c r="Q183" t="s">
        <v>724</v>
      </c>
    </row>
    <row r="184" spans="1:17" x14ac:dyDescent="0.3">
      <c r="A184" t="s">
        <v>824</v>
      </c>
      <c r="B184" t="s">
        <v>382</v>
      </c>
      <c r="C184" s="1">
        <v>45933</v>
      </c>
      <c r="D184">
        <v>655.5</v>
      </c>
      <c r="E184" t="s">
        <v>92</v>
      </c>
      <c r="F184" t="s">
        <v>96</v>
      </c>
      <c r="G184" t="s">
        <v>162</v>
      </c>
      <c r="H184" t="s">
        <v>534</v>
      </c>
      <c r="I184">
        <v>1200012797</v>
      </c>
      <c r="J184">
        <v>6001018318</v>
      </c>
      <c r="K184">
        <v>100083976</v>
      </c>
      <c r="L184" s="1">
        <v>45964</v>
      </c>
      <c r="M184" t="s">
        <v>833</v>
      </c>
      <c r="N184">
        <v>1200012797</v>
      </c>
      <c r="O184" t="s">
        <v>776</v>
      </c>
      <c r="P184" t="s">
        <v>54</v>
      </c>
      <c r="Q184" t="s">
        <v>724</v>
      </c>
    </row>
    <row r="185" spans="1:17" x14ac:dyDescent="0.3">
      <c r="A185" t="s">
        <v>824</v>
      </c>
      <c r="B185" t="s">
        <v>382</v>
      </c>
      <c r="C185" s="1">
        <v>46199</v>
      </c>
      <c r="D185">
        <v>655.5</v>
      </c>
      <c r="E185" t="s">
        <v>92</v>
      </c>
      <c r="F185" t="s">
        <v>96</v>
      </c>
      <c r="G185" t="s">
        <v>162</v>
      </c>
      <c r="H185" t="s">
        <v>534</v>
      </c>
      <c r="I185">
        <v>1200012797</v>
      </c>
      <c r="J185">
        <v>6001070850</v>
      </c>
      <c r="K185">
        <v>100056886</v>
      </c>
      <c r="L185" s="1">
        <v>46203</v>
      </c>
      <c r="M185" t="s">
        <v>833</v>
      </c>
      <c r="N185">
        <v>1200012797</v>
      </c>
      <c r="O185" t="s">
        <v>776</v>
      </c>
      <c r="P185" t="s">
        <v>54</v>
      </c>
      <c r="Q185" t="s">
        <v>724</v>
      </c>
    </row>
    <row r="186" spans="1:17" x14ac:dyDescent="0.3">
      <c r="A186" t="s">
        <v>824</v>
      </c>
      <c r="B186" t="s">
        <v>382</v>
      </c>
      <c r="C186" s="1">
        <v>46199</v>
      </c>
      <c r="D186">
        <v>655.5</v>
      </c>
      <c r="E186" t="s">
        <v>92</v>
      </c>
      <c r="F186" t="s">
        <v>96</v>
      </c>
      <c r="G186" t="s">
        <v>162</v>
      </c>
      <c r="H186" t="s">
        <v>534</v>
      </c>
      <c r="I186">
        <v>1200012797</v>
      </c>
      <c r="J186">
        <v>6001070852</v>
      </c>
      <c r="K186">
        <v>100056888</v>
      </c>
      <c r="L186" s="1">
        <v>46210</v>
      </c>
      <c r="M186" t="s">
        <v>833</v>
      </c>
      <c r="N186">
        <v>1200012797</v>
      </c>
      <c r="O186" t="s">
        <v>776</v>
      </c>
      <c r="P186" t="s">
        <v>54</v>
      </c>
      <c r="Q186" t="s">
        <v>724</v>
      </c>
    </row>
    <row r="187" spans="1:17" x14ac:dyDescent="0.3">
      <c r="A187" t="s">
        <v>824</v>
      </c>
      <c r="B187" t="s">
        <v>382</v>
      </c>
      <c r="C187" s="1">
        <v>46199</v>
      </c>
      <c r="D187">
        <v>1354.76</v>
      </c>
      <c r="E187" t="s">
        <v>92</v>
      </c>
      <c r="F187" t="s">
        <v>96</v>
      </c>
      <c r="G187" t="s">
        <v>162</v>
      </c>
      <c r="H187" t="s">
        <v>534</v>
      </c>
      <c r="I187">
        <v>1200011577</v>
      </c>
      <c r="J187">
        <v>6001070860</v>
      </c>
      <c r="K187">
        <v>100056896</v>
      </c>
      <c r="L187" s="1">
        <v>46209</v>
      </c>
      <c r="M187" t="s">
        <v>833</v>
      </c>
      <c r="N187">
        <v>1200011577</v>
      </c>
      <c r="O187" t="s">
        <v>776</v>
      </c>
      <c r="P187" t="s">
        <v>54</v>
      </c>
      <c r="Q187" t="s">
        <v>724</v>
      </c>
    </row>
    <row r="188" spans="1:17" x14ac:dyDescent="0.3">
      <c r="A188" t="s">
        <v>824</v>
      </c>
      <c r="B188" t="s">
        <v>382</v>
      </c>
      <c r="C188" s="1">
        <v>46212</v>
      </c>
      <c r="D188">
        <v>655.5</v>
      </c>
      <c r="E188" t="s">
        <v>92</v>
      </c>
      <c r="F188" t="s">
        <v>96</v>
      </c>
      <c r="G188" t="s">
        <v>162</v>
      </c>
      <c r="H188" t="s">
        <v>534</v>
      </c>
      <c r="I188">
        <v>1200012797</v>
      </c>
      <c r="J188">
        <v>6001074094</v>
      </c>
      <c r="K188">
        <v>100063007</v>
      </c>
      <c r="L188" s="1">
        <v>46241</v>
      </c>
      <c r="M188" t="s">
        <v>833</v>
      </c>
      <c r="N188">
        <v>1200012797</v>
      </c>
      <c r="O188" t="s">
        <v>776</v>
      </c>
      <c r="P188" t="s">
        <v>54</v>
      </c>
      <c r="Q188" t="s">
        <v>724</v>
      </c>
    </row>
    <row r="189" spans="1:17" x14ac:dyDescent="0.3">
      <c r="A189" t="s">
        <v>824</v>
      </c>
      <c r="B189" t="s">
        <v>382</v>
      </c>
      <c r="C189" s="1">
        <v>45965</v>
      </c>
      <c r="D189">
        <v>1179</v>
      </c>
      <c r="E189" t="s">
        <v>92</v>
      </c>
      <c r="F189" t="s">
        <v>96</v>
      </c>
      <c r="G189" t="s">
        <v>646</v>
      </c>
      <c r="H189" t="s">
        <v>535</v>
      </c>
      <c r="I189">
        <v>800003160</v>
      </c>
      <c r="J189">
        <v>6001024520</v>
      </c>
      <c r="K189">
        <v>100095239</v>
      </c>
      <c r="L189" s="1">
        <v>45967</v>
      </c>
      <c r="M189" t="s">
        <v>833</v>
      </c>
      <c r="N189">
        <v>800003160</v>
      </c>
      <c r="O189" t="s">
        <v>776</v>
      </c>
      <c r="P189" t="s">
        <v>54</v>
      </c>
      <c r="Q189" t="s">
        <v>724</v>
      </c>
    </row>
    <row r="190" spans="1:17" x14ac:dyDescent="0.3">
      <c r="A190" t="s">
        <v>824</v>
      </c>
      <c r="B190" t="s">
        <v>382</v>
      </c>
      <c r="C190" s="1">
        <v>45965</v>
      </c>
      <c r="D190">
        <v>1179</v>
      </c>
      <c r="E190" t="s">
        <v>92</v>
      </c>
      <c r="F190" t="s">
        <v>96</v>
      </c>
      <c r="G190" t="s">
        <v>646</v>
      </c>
      <c r="H190" t="s">
        <v>535</v>
      </c>
      <c r="I190">
        <v>800003160</v>
      </c>
      <c r="J190">
        <v>6001024521</v>
      </c>
      <c r="K190">
        <v>100095240</v>
      </c>
      <c r="L190" s="1">
        <v>45967</v>
      </c>
      <c r="M190" t="s">
        <v>833</v>
      </c>
      <c r="N190">
        <v>800003160</v>
      </c>
      <c r="O190" t="s">
        <v>776</v>
      </c>
      <c r="P190" t="s">
        <v>54</v>
      </c>
      <c r="Q190" t="s">
        <v>724</v>
      </c>
    </row>
    <row r="191" spans="1:17" x14ac:dyDescent="0.3">
      <c r="A191" t="s">
        <v>824</v>
      </c>
      <c r="B191" t="s">
        <v>382</v>
      </c>
      <c r="C191" s="1">
        <v>45980</v>
      </c>
      <c r="D191">
        <v>1179</v>
      </c>
      <c r="E191" t="s">
        <v>92</v>
      </c>
      <c r="F191" t="s">
        <v>96</v>
      </c>
      <c r="G191" t="s">
        <v>646</v>
      </c>
      <c r="H191" t="s">
        <v>535</v>
      </c>
      <c r="I191">
        <v>800003160</v>
      </c>
      <c r="J191">
        <v>6001027610</v>
      </c>
      <c r="K191">
        <v>100100007</v>
      </c>
      <c r="L191" s="1">
        <v>46000</v>
      </c>
      <c r="M191" t="s">
        <v>833</v>
      </c>
      <c r="N191">
        <v>800003160</v>
      </c>
      <c r="O191" t="s">
        <v>776</v>
      </c>
      <c r="P191" t="s">
        <v>54</v>
      </c>
      <c r="Q191" t="s">
        <v>724</v>
      </c>
    </row>
    <row r="192" spans="1:17" x14ac:dyDescent="0.3">
      <c r="A192" t="s">
        <v>824</v>
      </c>
      <c r="B192" t="s">
        <v>382</v>
      </c>
      <c r="C192" s="1">
        <v>46083</v>
      </c>
      <c r="D192">
        <v>377.76</v>
      </c>
      <c r="E192" t="s">
        <v>92</v>
      </c>
      <c r="F192" t="s">
        <v>96</v>
      </c>
      <c r="G192" t="s">
        <v>109</v>
      </c>
      <c r="H192" t="s">
        <v>630</v>
      </c>
      <c r="I192">
        <v>500007964</v>
      </c>
      <c r="J192">
        <v>6001050503</v>
      </c>
      <c r="K192">
        <v>100022622</v>
      </c>
      <c r="L192" s="1">
        <v>46161</v>
      </c>
      <c r="M192" t="s">
        <v>833</v>
      </c>
      <c r="N192">
        <v>500007964</v>
      </c>
      <c r="O192" t="s">
        <v>776</v>
      </c>
      <c r="P192" t="s">
        <v>54</v>
      </c>
      <c r="Q192" t="s">
        <v>724</v>
      </c>
    </row>
    <row r="193" spans="1:17" x14ac:dyDescent="0.3">
      <c r="A193" t="s">
        <v>824</v>
      </c>
      <c r="B193" t="s">
        <v>382</v>
      </c>
      <c r="C193" s="1">
        <v>46174</v>
      </c>
      <c r="D193">
        <v>2123.3000000000002</v>
      </c>
      <c r="E193" t="s">
        <v>92</v>
      </c>
      <c r="F193" t="s">
        <v>96</v>
      </c>
      <c r="G193" t="s">
        <v>109</v>
      </c>
      <c r="H193" t="s">
        <v>630</v>
      </c>
      <c r="I193">
        <v>500007964</v>
      </c>
      <c r="J193">
        <v>6001066114</v>
      </c>
      <c r="K193">
        <v>100048162</v>
      </c>
      <c r="L193" s="1">
        <v>46244</v>
      </c>
      <c r="M193" t="s">
        <v>833</v>
      </c>
      <c r="N193">
        <v>500007964</v>
      </c>
      <c r="O193" t="s">
        <v>776</v>
      </c>
      <c r="P193" t="s">
        <v>54</v>
      </c>
      <c r="Q193" t="s">
        <v>724</v>
      </c>
    </row>
    <row r="194" spans="1:17" x14ac:dyDescent="0.3">
      <c r="A194" t="s">
        <v>824</v>
      </c>
      <c r="B194" t="s">
        <v>382</v>
      </c>
      <c r="C194" s="1">
        <v>46234</v>
      </c>
      <c r="D194">
        <v>31698</v>
      </c>
      <c r="E194" t="s">
        <v>93</v>
      </c>
      <c r="F194" t="s">
        <v>94</v>
      </c>
      <c r="G194" t="s">
        <v>732</v>
      </c>
      <c r="H194" t="s">
        <v>733</v>
      </c>
      <c r="I194">
        <v>800003420</v>
      </c>
      <c r="J194">
        <v>6001077168</v>
      </c>
      <c r="K194">
        <v>100067810</v>
      </c>
      <c r="L194" s="1"/>
      <c r="M194" t="s">
        <v>834</v>
      </c>
      <c r="N194">
        <v>800003420</v>
      </c>
      <c r="O194" t="s">
        <v>776</v>
      </c>
      <c r="P194" t="s">
        <v>53</v>
      </c>
      <c r="Q194" t="s">
        <v>724</v>
      </c>
    </row>
    <row r="195" spans="1:17" x14ac:dyDescent="0.3">
      <c r="A195" t="s">
        <v>826</v>
      </c>
      <c r="B195" t="s">
        <v>683</v>
      </c>
      <c r="C195" s="1">
        <v>45497</v>
      </c>
      <c r="D195">
        <v>861.03</v>
      </c>
      <c r="E195" t="s">
        <v>92</v>
      </c>
      <c r="F195" t="s">
        <v>96</v>
      </c>
      <c r="G195" t="s">
        <v>716</v>
      </c>
      <c r="H195" t="s">
        <v>717</v>
      </c>
      <c r="I195">
        <v>300014688</v>
      </c>
      <c r="J195">
        <v>6000934977</v>
      </c>
      <c r="K195">
        <v>100067162</v>
      </c>
      <c r="L195" s="1">
        <v>45510</v>
      </c>
      <c r="M195" t="s">
        <v>833</v>
      </c>
      <c r="N195">
        <v>300014688</v>
      </c>
      <c r="O195" t="s">
        <v>776</v>
      </c>
      <c r="P195" t="s">
        <v>54</v>
      </c>
      <c r="Q195" t="s">
        <v>725</v>
      </c>
    </row>
    <row r="196" spans="1:17" x14ac:dyDescent="0.3">
      <c r="A196" t="s">
        <v>824</v>
      </c>
      <c r="B196" t="s">
        <v>683</v>
      </c>
      <c r="C196" s="1">
        <v>46141</v>
      </c>
      <c r="D196">
        <v>10500</v>
      </c>
      <c r="E196" t="s">
        <v>92</v>
      </c>
      <c r="F196" t="s">
        <v>96</v>
      </c>
      <c r="G196" t="s">
        <v>61</v>
      </c>
      <c r="H196" t="s">
        <v>529</v>
      </c>
      <c r="I196">
        <v>300016296</v>
      </c>
      <c r="J196">
        <v>6001060871</v>
      </c>
      <c r="K196">
        <v>100039559</v>
      </c>
      <c r="L196" s="1">
        <v>46171</v>
      </c>
      <c r="M196" t="s">
        <v>833</v>
      </c>
      <c r="N196">
        <v>300016296</v>
      </c>
      <c r="O196" t="s">
        <v>776</v>
      </c>
      <c r="P196" t="s">
        <v>54</v>
      </c>
      <c r="Q196" t="s">
        <v>725</v>
      </c>
    </row>
    <row r="197" spans="1:17" x14ac:dyDescent="0.3">
      <c r="A197" t="s">
        <v>824</v>
      </c>
      <c r="B197" t="s">
        <v>683</v>
      </c>
      <c r="C197" s="1">
        <v>46182</v>
      </c>
      <c r="D197">
        <v>4500</v>
      </c>
      <c r="E197" t="s">
        <v>92</v>
      </c>
      <c r="F197" t="s">
        <v>96</v>
      </c>
      <c r="G197" t="s">
        <v>61</v>
      </c>
      <c r="H197" t="s">
        <v>529</v>
      </c>
      <c r="I197">
        <v>300016296</v>
      </c>
      <c r="J197">
        <v>6001068053</v>
      </c>
      <c r="K197">
        <v>100051696</v>
      </c>
      <c r="L197" s="1">
        <v>46198</v>
      </c>
      <c r="M197" t="s">
        <v>833</v>
      </c>
      <c r="N197">
        <v>300016296</v>
      </c>
      <c r="O197" t="s">
        <v>776</v>
      </c>
      <c r="P197" t="s">
        <v>54</v>
      </c>
      <c r="Q197" t="s">
        <v>725</v>
      </c>
    </row>
    <row r="198" spans="1:17" x14ac:dyDescent="0.3">
      <c r="A198" t="s">
        <v>824</v>
      </c>
      <c r="B198" t="s">
        <v>683</v>
      </c>
      <c r="C198" s="1">
        <v>46225</v>
      </c>
      <c r="D198">
        <v>5799</v>
      </c>
      <c r="E198" t="s">
        <v>92</v>
      </c>
      <c r="F198" t="s">
        <v>96</v>
      </c>
      <c r="G198" t="s">
        <v>61</v>
      </c>
      <c r="H198" t="s">
        <v>529</v>
      </c>
      <c r="I198">
        <v>300016296</v>
      </c>
      <c r="J198">
        <v>6001075679</v>
      </c>
      <c r="K198">
        <v>100065600</v>
      </c>
      <c r="L198" s="1">
        <v>46241</v>
      </c>
      <c r="M198" t="s">
        <v>833</v>
      </c>
      <c r="N198">
        <v>300016296</v>
      </c>
      <c r="O198" t="s">
        <v>776</v>
      </c>
      <c r="P198" t="s">
        <v>54</v>
      </c>
      <c r="Q198" t="s">
        <v>725</v>
      </c>
    </row>
    <row r="199" spans="1:17" x14ac:dyDescent="0.3">
      <c r="A199" t="s">
        <v>824</v>
      </c>
      <c r="B199" t="s">
        <v>382</v>
      </c>
      <c r="C199" s="1">
        <v>44937</v>
      </c>
      <c r="D199">
        <v>1854.44</v>
      </c>
      <c r="E199" t="s">
        <v>92</v>
      </c>
      <c r="F199" t="s">
        <v>96</v>
      </c>
      <c r="G199" t="s">
        <v>672</v>
      </c>
      <c r="H199" t="s">
        <v>660</v>
      </c>
      <c r="I199">
        <v>500005220</v>
      </c>
      <c r="J199">
        <v>6000833856</v>
      </c>
      <c r="K199">
        <v>100005959</v>
      </c>
      <c r="L199" s="1">
        <v>44949</v>
      </c>
      <c r="M199" t="s">
        <v>833</v>
      </c>
      <c r="N199">
        <v>500005220</v>
      </c>
      <c r="O199" t="s">
        <v>776</v>
      </c>
      <c r="P199" t="s">
        <v>54</v>
      </c>
      <c r="Q199" t="s">
        <v>724</v>
      </c>
    </row>
    <row r="200" spans="1:17" x14ac:dyDescent="0.3">
      <c r="A200" t="s">
        <v>825</v>
      </c>
      <c r="B200" t="s">
        <v>382</v>
      </c>
      <c r="C200" s="1">
        <v>44937</v>
      </c>
      <c r="D200">
        <v>777.1</v>
      </c>
      <c r="E200" t="s">
        <v>92</v>
      </c>
      <c r="F200" t="s">
        <v>96</v>
      </c>
      <c r="G200" t="s">
        <v>672</v>
      </c>
      <c r="H200" t="s">
        <v>660</v>
      </c>
      <c r="I200">
        <v>500005220</v>
      </c>
      <c r="J200">
        <v>6000833869</v>
      </c>
      <c r="K200">
        <v>100005972</v>
      </c>
      <c r="L200" s="1">
        <v>44966</v>
      </c>
      <c r="M200" t="s">
        <v>833</v>
      </c>
      <c r="N200">
        <v>500005220</v>
      </c>
      <c r="O200" t="s">
        <v>776</v>
      </c>
      <c r="P200" t="s">
        <v>54</v>
      </c>
      <c r="Q200" t="s">
        <v>724</v>
      </c>
    </row>
    <row r="201" spans="1:17" x14ac:dyDescent="0.3">
      <c r="A201" t="s">
        <v>825</v>
      </c>
      <c r="B201" t="s">
        <v>382</v>
      </c>
      <c r="C201" s="1">
        <v>44966</v>
      </c>
      <c r="D201">
        <v>1658.78</v>
      </c>
      <c r="E201" t="s">
        <v>92</v>
      </c>
      <c r="F201" t="s">
        <v>96</v>
      </c>
      <c r="G201" t="s">
        <v>672</v>
      </c>
      <c r="H201" t="s">
        <v>660</v>
      </c>
      <c r="I201">
        <v>500005220</v>
      </c>
      <c r="J201">
        <v>6000838443</v>
      </c>
      <c r="K201">
        <v>100017046</v>
      </c>
      <c r="L201" s="1">
        <v>44998</v>
      </c>
      <c r="M201" t="s">
        <v>833</v>
      </c>
      <c r="N201">
        <v>500005220</v>
      </c>
      <c r="O201" t="s">
        <v>776</v>
      </c>
      <c r="P201" t="s">
        <v>54</v>
      </c>
      <c r="Q201" t="s">
        <v>724</v>
      </c>
    </row>
    <row r="202" spans="1:17" x14ac:dyDescent="0.3">
      <c r="A202" t="s">
        <v>824</v>
      </c>
      <c r="B202" t="s">
        <v>382</v>
      </c>
      <c r="C202" s="1">
        <v>44966</v>
      </c>
      <c r="D202">
        <v>2573.1799999999998</v>
      </c>
      <c r="E202" t="s">
        <v>92</v>
      </c>
      <c r="F202" t="s">
        <v>96</v>
      </c>
      <c r="G202" t="s">
        <v>672</v>
      </c>
      <c r="H202" t="s">
        <v>660</v>
      </c>
      <c r="I202">
        <v>500005220</v>
      </c>
      <c r="J202">
        <v>6000838448</v>
      </c>
      <c r="K202">
        <v>100017051</v>
      </c>
      <c r="L202" s="1">
        <v>44967</v>
      </c>
      <c r="M202" t="s">
        <v>833</v>
      </c>
      <c r="N202">
        <v>500005220</v>
      </c>
      <c r="O202" t="s">
        <v>776</v>
      </c>
      <c r="P202" t="s">
        <v>54</v>
      </c>
      <c r="Q202" t="s">
        <v>724</v>
      </c>
    </row>
    <row r="203" spans="1:17" x14ac:dyDescent="0.3">
      <c r="A203" t="s">
        <v>824</v>
      </c>
      <c r="B203" t="s">
        <v>382</v>
      </c>
      <c r="C203" s="1">
        <v>44993</v>
      </c>
      <c r="D203">
        <v>2176.16</v>
      </c>
      <c r="E203" t="s">
        <v>92</v>
      </c>
      <c r="F203" t="s">
        <v>96</v>
      </c>
      <c r="G203" t="s">
        <v>672</v>
      </c>
      <c r="H203" t="s">
        <v>660</v>
      </c>
      <c r="I203">
        <v>500005220</v>
      </c>
      <c r="J203">
        <v>6000844038</v>
      </c>
      <c r="K203">
        <v>100026619</v>
      </c>
      <c r="L203" s="1">
        <v>45001</v>
      </c>
      <c r="M203" t="s">
        <v>833</v>
      </c>
      <c r="N203">
        <v>500005220</v>
      </c>
      <c r="O203" t="s">
        <v>776</v>
      </c>
      <c r="P203" t="s">
        <v>54</v>
      </c>
      <c r="Q203" t="s">
        <v>724</v>
      </c>
    </row>
    <row r="204" spans="1:17" x14ac:dyDescent="0.3">
      <c r="A204" t="s">
        <v>825</v>
      </c>
      <c r="B204" t="s">
        <v>382</v>
      </c>
      <c r="C204" s="1">
        <v>44993</v>
      </c>
      <c r="D204">
        <v>1548</v>
      </c>
      <c r="E204" t="s">
        <v>92</v>
      </c>
      <c r="F204" t="s">
        <v>96</v>
      </c>
      <c r="G204" t="s">
        <v>672</v>
      </c>
      <c r="H204" t="s">
        <v>660</v>
      </c>
      <c r="I204">
        <v>500005220</v>
      </c>
      <c r="J204">
        <v>6000844050</v>
      </c>
      <c r="K204">
        <v>100026631</v>
      </c>
      <c r="L204" s="1">
        <v>45016</v>
      </c>
      <c r="M204" t="s">
        <v>833</v>
      </c>
      <c r="N204">
        <v>500005220</v>
      </c>
      <c r="O204" t="s">
        <v>776</v>
      </c>
      <c r="P204" t="s">
        <v>54</v>
      </c>
      <c r="Q204" t="s">
        <v>724</v>
      </c>
    </row>
    <row r="205" spans="1:17" x14ac:dyDescent="0.3">
      <c r="A205" t="s">
        <v>824</v>
      </c>
      <c r="B205" t="s">
        <v>382</v>
      </c>
      <c r="C205" s="1">
        <v>45028</v>
      </c>
      <c r="D205">
        <v>2475.96</v>
      </c>
      <c r="E205" t="s">
        <v>92</v>
      </c>
      <c r="F205" t="s">
        <v>96</v>
      </c>
      <c r="G205" t="s">
        <v>672</v>
      </c>
      <c r="H205" t="s">
        <v>660</v>
      </c>
      <c r="I205">
        <v>500005220</v>
      </c>
      <c r="J205">
        <v>6000849738</v>
      </c>
      <c r="K205">
        <v>100036027</v>
      </c>
      <c r="L205" s="1">
        <v>45036</v>
      </c>
      <c r="M205" t="s">
        <v>833</v>
      </c>
      <c r="N205">
        <v>500005220</v>
      </c>
      <c r="O205" t="s">
        <v>776</v>
      </c>
      <c r="P205" t="s">
        <v>54</v>
      </c>
      <c r="Q205" t="s">
        <v>724</v>
      </c>
    </row>
    <row r="206" spans="1:17" x14ac:dyDescent="0.3">
      <c r="A206" t="s">
        <v>825</v>
      </c>
      <c r="B206" t="s">
        <v>382</v>
      </c>
      <c r="C206" s="1">
        <v>45028</v>
      </c>
      <c r="D206">
        <v>1670.8</v>
      </c>
      <c r="E206" t="s">
        <v>92</v>
      </c>
      <c r="F206" t="s">
        <v>96</v>
      </c>
      <c r="G206" t="s">
        <v>672</v>
      </c>
      <c r="H206" t="s">
        <v>660</v>
      </c>
      <c r="I206">
        <v>500005220</v>
      </c>
      <c r="J206">
        <v>6000849740</v>
      </c>
      <c r="K206">
        <v>100036029</v>
      </c>
      <c r="L206" s="1">
        <v>45061</v>
      </c>
      <c r="M206" t="s">
        <v>833</v>
      </c>
      <c r="N206">
        <v>500005220</v>
      </c>
      <c r="O206" t="s">
        <v>776</v>
      </c>
      <c r="P206" t="s">
        <v>54</v>
      </c>
      <c r="Q206" t="s">
        <v>724</v>
      </c>
    </row>
    <row r="207" spans="1:17" x14ac:dyDescent="0.3">
      <c r="A207" t="s">
        <v>824</v>
      </c>
      <c r="B207" t="s">
        <v>382</v>
      </c>
      <c r="C207" s="1">
        <v>45061</v>
      </c>
      <c r="D207">
        <v>1828.96</v>
      </c>
      <c r="E207" t="s">
        <v>92</v>
      </c>
      <c r="F207" t="s">
        <v>96</v>
      </c>
      <c r="G207" t="s">
        <v>672</v>
      </c>
      <c r="H207" t="s">
        <v>660</v>
      </c>
      <c r="I207">
        <v>500005220</v>
      </c>
      <c r="J207">
        <v>6000854667</v>
      </c>
      <c r="K207">
        <v>100044619</v>
      </c>
      <c r="L207" s="1">
        <v>45071</v>
      </c>
      <c r="M207" t="s">
        <v>833</v>
      </c>
      <c r="N207">
        <v>500005220</v>
      </c>
      <c r="O207" t="s">
        <v>776</v>
      </c>
      <c r="P207" t="s">
        <v>54</v>
      </c>
      <c r="Q207" t="s">
        <v>724</v>
      </c>
    </row>
    <row r="208" spans="1:17" x14ac:dyDescent="0.3">
      <c r="A208" t="s">
        <v>825</v>
      </c>
      <c r="B208" t="s">
        <v>382</v>
      </c>
      <c r="C208" s="1">
        <v>45061</v>
      </c>
      <c r="D208">
        <v>1700.28</v>
      </c>
      <c r="E208" t="s">
        <v>92</v>
      </c>
      <c r="F208" t="s">
        <v>96</v>
      </c>
      <c r="G208" t="s">
        <v>672</v>
      </c>
      <c r="H208" t="s">
        <v>660</v>
      </c>
      <c r="I208">
        <v>500005220</v>
      </c>
      <c r="J208">
        <v>6000854700</v>
      </c>
      <c r="K208">
        <v>100044652</v>
      </c>
      <c r="L208" s="1">
        <v>45090</v>
      </c>
      <c r="M208" t="s">
        <v>833</v>
      </c>
      <c r="N208">
        <v>500005220</v>
      </c>
      <c r="O208" t="s">
        <v>776</v>
      </c>
      <c r="P208" t="s">
        <v>54</v>
      </c>
      <c r="Q208" t="s">
        <v>724</v>
      </c>
    </row>
    <row r="209" spans="1:17" x14ac:dyDescent="0.3">
      <c r="A209" t="s">
        <v>824</v>
      </c>
      <c r="B209" t="s">
        <v>382</v>
      </c>
      <c r="C209" s="1">
        <v>45090</v>
      </c>
      <c r="D209">
        <v>2427.44</v>
      </c>
      <c r="E209" t="s">
        <v>92</v>
      </c>
      <c r="F209" t="s">
        <v>96</v>
      </c>
      <c r="G209" t="s">
        <v>672</v>
      </c>
      <c r="H209" t="s">
        <v>660</v>
      </c>
      <c r="I209">
        <v>500005220</v>
      </c>
      <c r="J209">
        <v>6000859385</v>
      </c>
      <c r="K209">
        <v>100052560</v>
      </c>
      <c r="L209" s="1">
        <v>45098</v>
      </c>
      <c r="M209" t="s">
        <v>833</v>
      </c>
      <c r="N209">
        <v>500005220</v>
      </c>
      <c r="O209" t="s">
        <v>776</v>
      </c>
      <c r="P209" t="s">
        <v>54</v>
      </c>
      <c r="Q209" t="s">
        <v>724</v>
      </c>
    </row>
    <row r="210" spans="1:17" x14ac:dyDescent="0.3">
      <c r="A210" t="s">
        <v>825</v>
      </c>
      <c r="B210" t="s">
        <v>382</v>
      </c>
      <c r="C210" s="1">
        <v>45090</v>
      </c>
      <c r="D210">
        <v>1535.22</v>
      </c>
      <c r="E210" t="s">
        <v>92</v>
      </c>
      <c r="F210" t="s">
        <v>96</v>
      </c>
      <c r="G210" t="s">
        <v>672</v>
      </c>
      <c r="H210" t="s">
        <v>660</v>
      </c>
      <c r="I210">
        <v>500005220</v>
      </c>
      <c r="J210">
        <v>6000859386</v>
      </c>
      <c r="K210">
        <v>100052561</v>
      </c>
      <c r="L210" s="1">
        <v>45099</v>
      </c>
      <c r="M210" t="s">
        <v>833</v>
      </c>
      <c r="N210">
        <v>500005220</v>
      </c>
      <c r="O210" t="s">
        <v>776</v>
      </c>
      <c r="P210" t="s">
        <v>54</v>
      </c>
      <c r="Q210" t="s">
        <v>724</v>
      </c>
    </row>
    <row r="211" spans="1:17" x14ac:dyDescent="0.3">
      <c r="A211" t="s">
        <v>824</v>
      </c>
      <c r="B211" t="s">
        <v>382</v>
      </c>
      <c r="C211" s="1">
        <v>45118</v>
      </c>
      <c r="D211">
        <v>3723.42</v>
      </c>
      <c r="E211" t="s">
        <v>92</v>
      </c>
      <c r="F211" t="s">
        <v>96</v>
      </c>
      <c r="G211" t="s">
        <v>672</v>
      </c>
      <c r="H211" t="s">
        <v>660</v>
      </c>
      <c r="I211">
        <v>500005220</v>
      </c>
      <c r="J211">
        <v>6000865207</v>
      </c>
      <c r="K211">
        <v>100062886</v>
      </c>
      <c r="L211" s="1">
        <v>45119</v>
      </c>
      <c r="M211" t="s">
        <v>833</v>
      </c>
      <c r="N211">
        <v>500005220</v>
      </c>
      <c r="O211" t="s">
        <v>776</v>
      </c>
      <c r="P211" t="s">
        <v>54</v>
      </c>
      <c r="Q211" t="s">
        <v>724</v>
      </c>
    </row>
    <row r="212" spans="1:17" x14ac:dyDescent="0.3">
      <c r="A212" t="s">
        <v>825</v>
      </c>
      <c r="B212" t="s">
        <v>382</v>
      </c>
      <c r="C212" s="1">
        <v>45118</v>
      </c>
      <c r="D212">
        <v>1565.8</v>
      </c>
      <c r="E212" t="s">
        <v>92</v>
      </c>
      <c r="F212" t="s">
        <v>96</v>
      </c>
      <c r="G212" t="s">
        <v>672</v>
      </c>
      <c r="H212" t="s">
        <v>660</v>
      </c>
      <c r="I212">
        <v>500005220</v>
      </c>
      <c r="J212">
        <v>6000865209</v>
      </c>
      <c r="K212">
        <v>100062888</v>
      </c>
      <c r="L212" s="1">
        <v>45135</v>
      </c>
      <c r="M212" t="s">
        <v>833</v>
      </c>
      <c r="N212">
        <v>500005220</v>
      </c>
      <c r="O212" t="s">
        <v>776</v>
      </c>
      <c r="P212" t="s">
        <v>54</v>
      </c>
      <c r="Q212" t="s">
        <v>724</v>
      </c>
    </row>
    <row r="213" spans="1:17" x14ac:dyDescent="0.3">
      <c r="A213" t="s">
        <v>824</v>
      </c>
      <c r="B213" t="s">
        <v>382</v>
      </c>
      <c r="C213" s="1">
        <v>45152</v>
      </c>
      <c r="D213">
        <v>1744.62</v>
      </c>
      <c r="E213" t="s">
        <v>92</v>
      </c>
      <c r="F213" t="s">
        <v>96</v>
      </c>
      <c r="G213" t="s">
        <v>672</v>
      </c>
      <c r="H213" t="s">
        <v>660</v>
      </c>
      <c r="I213">
        <v>500005220</v>
      </c>
      <c r="J213">
        <v>6000870383</v>
      </c>
      <c r="K213">
        <v>100071882</v>
      </c>
      <c r="L213" s="1">
        <v>45163</v>
      </c>
      <c r="M213" t="s">
        <v>833</v>
      </c>
      <c r="N213">
        <v>500005220</v>
      </c>
      <c r="O213" t="s">
        <v>776</v>
      </c>
      <c r="P213" t="s">
        <v>54</v>
      </c>
      <c r="Q213" t="s">
        <v>724</v>
      </c>
    </row>
    <row r="214" spans="1:17" x14ac:dyDescent="0.3">
      <c r="A214" t="s">
        <v>825</v>
      </c>
      <c r="B214" t="s">
        <v>382</v>
      </c>
      <c r="C214" s="1">
        <v>45152</v>
      </c>
      <c r="D214">
        <v>800.78</v>
      </c>
      <c r="E214" t="s">
        <v>92</v>
      </c>
      <c r="F214" t="s">
        <v>96</v>
      </c>
      <c r="G214" t="s">
        <v>672</v>
      </c>
      <c r="H214" t="s">
        <v>660</v>
      </c>
      <c r="I214">
        <v>500005220</v>
      </c>
      <c r="J214">
        <v>6000870395</v>
      </c>
      <c r="K214">
        <v>100071894</v>
      </c>
      <c r="L214" s="1">
        <v>45170</v>
      </c>
      <c r="M214" t="s">
        <v>833</v>
      </c>
      <c r="N214">
        <v>500005220</v>
      </c>
      <c r="O214" t="s">
        <v>776</v>
      </c>
      <c r="P214" t="s">
        <v>54</v>
      </c>
      <c r="Q214" t="s">
        <v>724</v>
      </c>
    </row>
    <row r="215" spans="1:17" x14ac:dyDescent="0.3">
      <c r="A215" t="s">
        <v>824</v>
      </c>
      <c r="B215" t="s">
        <v>382</v>
      </c>
      <c r="C215" s="1">
        <v>45181</v>
      </c>
      <c r="D215">
        <v>1748.26</v>
      </c>
      <c r="E215" t="s">
        <v>92</v>
      </c>
      <c r="F215" t="s">
        <v>96</v>
      </c>
      <c r="G215" t="s">
        <v>672</v>
      </c>
      <c r="H215" t="s">
        <v>660</v>
      </c>
      <c r="I215">
        <v>500005220</v>
      </c>
      <c r="J215">
        <v>6000874592</v>
      </c>
      <c r="K215">
        <v>100079508</v>
      </c>
      <c r="L215" s="1">
        <v>45182</v>
      </c>
      <c r="M215" t="s">
        <v>833</v>
      </c>
      <c r="N215">
        <v>500005220</v>
      </c>
      <c r="O215" t="s">
        <v>776</v>
      </c>
      <c r="P215" t="s">
        <v>54</v>
      </c>
      <c r="Q215" t="s">
        <v>724</v>
      </c>
    </row>
    <row r="216" spans="1:17" x14ac:dyDescent="0.3">
      <c r="A216" t="s">
        <v>825</v>
      </c>
      <c r="B216" t="s">
        <v>382</v>
      </c>
      <c r="C216" s="1">
        <v>45181</v>
      </c>
      <c r="D216">
        <v>967.28</v>
      </c>
      <c r="E216" t="s">
        <v>92</v>
      </c>
      <c r="F216" t="s">
        <v>96</v>
      </c>
      <c r="G216" t="s">
        <v>672</v>
      </c>
      <c r="H216" t="s">
        <v>660</v>
      </c>
      <c r="I216">
        <v>500005220</v>
      </c>
      <c r="J216">
        <v>6000874601</v>
      </c>
      <c r="K216">
        <v>100079517</v>
      </c>
      <c r="L216" s="1">
        <v>45182</v>
      </c>
      <c r="M216" t="s">
        <v>833</v>
      </c>
      <c r="N216">
        <v>500005220</v>
      </c>
      <c r="O216" t="s">
        <v>776</v>
      </c>
      <c r="P216" t="s">
        <v>54</v>
      </c>
      <c r="Q216" t="s">
        <v>724</v>
      </c>
    </row>
    <row r="217" spans="1:17" x14ac:dyDescent="0.3">
      <c r="A217" t="s">
        <v>824</v>
      </c>
      <c r="B217" t="s">
        <v>382</v>
      </c>
      <c r="C217" s="1">
        <v>45210</v>
      </c>
      <c r="D217">
        <v>3038.04</v>
      </c>
      <c r="E217" t="s">
        <v>92</v>
      </c>
      <c r="F217" t="s">
        <v>96</v>
      </c>
      <c r="G217" t="s">
        <v>672</v>
      </c>
      <c r="H217" t="s">
        <v>660</v>
      </c>
      <c r="I217">
        <v>500005220</v>
      </c>
      <c r="J217">
        <v>6000880143</v>
      </c>
      <c r="K217">
        <v>100088179</v>
      </c>
      <c r="L217" s="1">
        <v>45212</v>
      </c>
      <c r="M217" t="s">
        <v>833</v>
      </c>
      <c r="N217">
        <v>500005220</v>
      </c>
      <c r="O217" t="s">
        <v>776</v>
      </c>
      <c r="P217" t="s">
        <v>54</v>
      </c>
      <c r="Q217" t="s">
        <v>724</v>
      </c>
    </row>
    <row r="218" spans="1:17" x14ac:dyDescent="0.3">
      <c r="A218" t="s">
        <v>825</v>
      </c>
      <c r="B218" t="s">
        <v>382</v>
      </c>
      <c r="C218" s="1">
        <v>45210</v>
      </c>
      <c r="D218">
        <v>1199.26</v>
      </c>
      <c r="E218" t="s">
        <v>92</v>
      </c>
      <c r="F218" t="s">
        <v>96</v>
      </c>
      <c r="G218" t="s">
        <v>672</v>
      </c>
      <c r="H218" t="s">
        <v>660</v>
      </c>
      <c r="I218">
        <v>500005220</v>
      </c>
      <c r="J218">
        <v>6000880148</v>
      </c>
      <c r="K218">
        <v>100088184</v>
      </c>
      <c r="L218" s="1">
        <v>45216</v>
      </c>
      <c r="M218" t="s">
        <v>833</v>
      </c>
      <c r="N218">
        <v>500005220</v>
      </c>
      <c r="O218" t="s">
        <v>776</v>
      </c>
      <c r="P218" t="s">
        <v>54</v>
      </c>
      <c r="Q218" t="s">
        <v>724</v>
      </c>
    </row>
    <row r="219" spans="1:17" x14ac:dyDescent="0.3">
      <c r="A219" t="s">
        <v>824</v>
      </c>
      <c r="B219" t="s">
        <v>382</v>
      </c>
      <c r="C219" s="1">
        <v>45239</v>
      </c>
      <c r="D219">
        <v>2023.82</v>
      </c>
      <c r="E219" t="s">
        <v>92</v>
      </c>
      <c r="F219" t="s">
        <v>96</v>
      </c>
      <c r="G219" t="s">
        <v>672</v>
      </c>
      <c r="H219" t="s">
        <v>660</v>
      </c>
      <c r="I219">
        <v>500005220</v>
      </c>
      <c r="J219">
        <v>6000885997</v>
      </c>
      <c r="K219">
        <v>100098202</v>
      </c>
      <c r="L219" s="1">
        <v>45243</v>
      </c>
      <c r="M219" t="s">
        <v>833</v>
      </c>
      <c r="N219">
        <v>500005220</v>
      </c>
      <c r="O219" t="s">
        <v>776</v>
      </c>
      <c r="P219" t="s">
        <v>54</v>
      </c>
      <c r="Q219" t="s">
        <v>724</v>
      </c>
    </row>
    <row r="220" spans="1:17" x14ac:dyDescent="0.3">
      <c r="A220" t="s">
        <v>825</v>
      </c>
      <c r="B220" t="s">
        <v>382</v>
      </c>
      <c r="C220" s="1">
        <v>45239</v>
      </c>
      <c r="D220">
        <v>1182.52</v>
      </c>
      <c r="E220" t="s">
        <v>92</v>
      </c>
      <c r="F220" t="s">
        <v>96</v>
      </c>
      <c r="G220" t="s">
        <v>672</v>
      </c>
      <c r="H220" t="s">
        <v>660</v>
      </c>
      <c r="I220">
        <v>500005220</v>
      </c>
      <c r="J220">
        <v>6000886000</v>
      </c>
      <c r="K220">
        <v>100098205</v>
      </c>
      <c r="L220" s="1">
        <v>45261</v>
      </c>
      <c r="M220" t="s">
        <v>833</v>
      </c>
      <c r="N220">
        <v>500005220</v>
      </c>
      <c r="O220" t="s">
        <v>776</v>
      </c>
      <c r="P220" t="s">
        <v>54</v>
      </c>
      <c r="Q220" t="s">
        <v>724</v>
      </c>
    </row>
    <row r="221" spans="1:17" x14ac:dyDescent="0.3">
      <c r="A221" t="s">
        <v>824</v>
      </c>
      <c r="B221" t="s">
        <v>382</v>
      </c>
      <c r="C221" s="1">
        <v>45272</v>
      </c>
      <c r="D221">
        <v>3224.5</v>
      </c>
      <c r="E221" t="s">
        <v>92</v>
      </c>
      <c r="F221" t="s">
        <v>96</v>
      </c>
      <c r="G221" t="s">
        <v>672</v>
      </c>
      <c r="H221" t="s">
        <v>660</v>
      </c>
      <c r="I221">
        <v>500005220</v>
      </c>
      <c r="J221">
        <v>6000893611</v>
      </c>
      <c r="K221">
        <v>100111328</v>
      </c>
      <c r="L221" s="1">
        <v>45273</v>
      </c>
      <c r="M221" t="s">
        <v>833</v>
      </c>
      <c r="N221">
        <v>500005220</v>
      </c>
      <c r="O221" t="s">
        <v>776</v>
      </c>
      <c r="P221" t="s">
        <v>54</v>
      </c>
      <c r="Q221" t="s">
        <v>724</v>
      </c>
    </row>
    <row r="222" spans="1:17" x14ac:dyDescent="0.3">
      <c r="A222" t="s">
        <v>825</v>
      </c>
      <c r="B222" t="s">
        <v>382</v>
      </c>
      <c r="C222" s="1">
        <v>45272</v>
      </c>
      <c r="D222">
        <v>1496.98</v>
      </c>
      <c r="E222" t="s">
        <v>92</v>
      </c>
      <c r="F222" t="s">
        <v>96</v>
      </c>
      <c r="G222" t="s">
        <v>672</v>
      </c>
      <c r="H222" t="s">
        <v>660</v>
      </c>
      <c r="I222">
        <v>500005220</v>
      </c>
      <c r="J222">
        <v>6000893617</v>
      </c>
      <c r="K222">
        <v>100111334</v>
      </c>
      <c r="L222" s="1">
        <v>45280</v>
      </c>
      <c r="M222" t="s">
        <v>833</v>
      </c>
      <c r="N222">
        <v>500005220</v>
      </c>
      <c r="O222" t="s">
        <v>776</v>
      </c>
      <c r="P222" t="s">
        <v>54</v>
      </c>
      <c r="Q222" t="s">
        <v>724</v>
      </c>
    </row>
    <row r="223" spans="1:17" x14ac:dyDescent="0.3">
      <c r="A223" t="s">
        <v>824</v>
      </c>
      <c r="B223" t="s">
        <v>382</v>
      </c>
      <c r="C223" s="1">
        <v>45303</v>
      </c>
      <c r="D223">
        <v>2154</v>
      </c>
      <c r="E223" t="s">
        <v>92</v>
      </c>
      <c r="F223" t="s">
        <v>96</v>
      </c>
      <c r="G223" t="s">
        <v>672</v>
      </c>
      <c r="H223" t="s">
        <v>660</v>
      </c>
      <c r="I223">
        <v>500005220</v>
      </c>
      <c r="J223">
        <v>6000901994</v>
      </c>
      <c r="K223">
        <v>100007354</v>
      </c>
      <c r="L223" s="1">
        <v>45308</v>
      </c>
      <c r="M223" t="s">
        <v>833</v>
      </c>
      <c r="N223">
        <v>500005220</v>
      </c>
      <c r="O223" t="s">
        <v>776</v>
      </c>
      <c r="P223" t="s">
        <v>54</v>
      </c>
      <c r="Q223" t="s">
        <v>724</v>
      </c>
    </row>
    <row r="224" spans="1:17" x14ac:dyDescent="0.3">
      <c r="A224" t="s">
        <v>825</v>
      </c>
      <c r="B224" t="s">
        <v>382</v>
      </c>
      <c r="C224" s="1">
        <v>45303</v>
      </c>
      <c r="D224">
        <v>1135.76</v>
      </c>
      <c r="E224" t="s">
        <v>92</v>
      </c>
      <c r="F224" t="s">
        <v>96</v>
      </c>
      <c r="G224" t="s">
        <v>672</v>
      </c>
      <c r="H224" t="s">
        <v>660</v>
      </c>
      <c r="I224">
        <v>500005220</v>
      </c>
      <c r="J224">
        <v>6000901995</v>
      </c>
      <c r="K224">
        <v>100007355</v>
      </c>
      <c r="L224" s="1">
        <v>45329</v>
      </c>
      <c r="M224" t="s">
        <v>833</v>
      </c>
      <c r="N224">
        <v>500005220</v>
      </c>
      <c r="O224" t="s">
        <v>776</v>
      </c>
      <c r="P224" t="s">
        <v>54</v>
      </c>
      <c r="Q224" t="s">
        <v>724</v>
      </c>
    </row>
    <row r="225" spans="1:17" x14ac:dyDescent="0.3">
      <c r="A225" t="s">
        <v>825</v>
      </c>
      <c r="B225" t="s">
        <v>382</v>
      </c>
      <c r="C225" s="1">
        <v>45331</v>
      </c>
      <c r="D225">
        <v>1364</v>
      </c>
      <c r="E225" t="s">
        <v>92</v>
      </c>
      <c r="F225" t="s">
        <v>96</v>
      </c>
      <c r="G225" t="s">
        <v>672</v>
      </c>
      <c r="H225" t="s">
        <v>660</v>
      </c>
      <c r="I225">
        <v>500005220</v>
      </c>
      <c r="J225">
        <v>6000906661</v>
      </c>
      <c r="K225">
        <v>100017890</v>
      </c>
      <c r="L225" s="1">
        <v>45349</v>
      </c>
      <c r="M225" t="s">
        <v>833</v>
      </c>
      <c r="N225">
        <v>500005220</v>
      </c>
      <c r="O225" t="s">
        <v>776</v>
      </c>
      <c r="P225" t="s">
        <v>54</v>
      </c>
      <c r="Q225" t="s">
        <v>724</v>
      </c>
    </row>
    <row r="226" spans="1:17" x14ac:dyDescent="0.3">
      <c r="A226" t="s">
        <v>824</v>
      </c>
      <c r="B226" t="s">
        <v>382</v>
      </c>
      <c r="C226" s="1">
        <v>45331</v>
      </c>
      <c r="D226">
        <v>1681.44</v>
      </c>
      <c r="E226" t="s">
        <v>92</v>
      </c>
      <c r="F226" t="s">
        <v>96</v>
      </c>
      <c r="G226" t="s">
        <v>672</v>
      </c>
      <c r="H226" t="s">
        <v>660</v>
      </c>
      <c r="I226">
        <v>500005220</v>
      </c>
      <c r="J226">
        <v>6000906664</v>
      </c>
      <c r="K226">
        <v>100017893</v>
      </c>
      <c r="L226" s="1">
        <v>45335</v>
      </c>
      <c r="M226" t="s">
        <v>833</v>
      </c>
      <c r="N226">
        <v>500005220</v>
      </c>
      <c r="O226" t="s">
        <v>776</v>
      </c>
      <c r="P226" t="s">
        <v>54</v>
      </c>
      <c r="Q226" t="s">
        <v>724</v>
      </c>
    </row>
    <row r="227" spans="1:17" x14ac:dyDescent="0.3">
      <c r="A227" t="s">
        <v>824</v>
      </c>
      <c r="B227" t="s">
        <v>382</v>
      </c>
      <c r="C227" s="1">
        <v>45363</v>
      </c>
      <c r="D227">
        <v>1864</v>
      </c>
      <c r="E227" t="s">
        <v>92</v>
      </c>
      <c r="F227" t="s">
        <v>96</v>
      </c>
      <c r="G227" t="s">
        <v>672</v>
      </c>
      <c r="H227" t="s">
        <v>660</v>
      </c>
      <c r="I227">
        <v>500005220</v>
      </c>
      <c r="J227">
        <v>6000911758</v>
      </c>
      <c r="K227">
        <v>100026916</v>
      </c>
      <c r="L227" s="1">
        <v>45365</v>
      </c>
      <c r="M227" t="s">
        <v>833</v>
      </c>
      <c r="N227">
        <v>500005220</v>
      </c>
      <c r="O227" t="s">
        <v>776</v>
      </c>
      <c r="P227" t="s">
        <v>54</v>
      </c>
      <c r="Q227" t="s">
        <v>724</v>
      </c>
    </row>
    <row r="228" spans="1:17" x14ac:dyDescent="0.3">
      <c r="A228" t="s">
        <v>825</v>
      </c>
      <c r="B228" t="s">
        <v>382</v>
      </c>
      <c r="C228" s="1">
        <v>45363</v>
      </c>
      <c r="D228">
        <v>1336.32</v>
      </c>
      <c r="E228" t="s">
        <v>92</v>
      </c>
      <c r="F228" t="s">
        <v>96</v>
      </c>
      <c r="G228" t="s">
        <v>672</v>
      </c>
      <c r="H228" t="s">
        <v>660</v>
      </c>
      <c r="I228">
        <v>500005220</v>
      </c>
      <c r="J228">
        <v>6000911783</v>
      </c>
      <c r="K228">
        <v>100026941</v>
      </c>
      <c r="L228" s="1">
        <v>45378</v>
      </c>
      <c r="M228" t="s">
        <v>833</v>
      </c>
      <c r="N228">
        <v>500005220</v>
      </c>
      <c r="O228" t="s">
        <v>776</v>
      </c>
      <c r="P228" t="s">
        <v>54</v>
      </c>
      <c r="Q228" t="s">
        <v>724</v>
      </c>
    </row>
    <row r="229" spans="1:17" x14ac:dyDescent="0.3">
      <c r="A229" t="s">
        <v>824</v>
      </c>
      <c r="B229" t="s">
        <v>382</v>
      </c>
      <c r="C229" s="1">
        <v>45408</v>
      </c>
      <c r="D229">
        <v>2535.5</v>
      </c>
      <c r="E229" t="s">
        <v>92</v>
      </c>
      <c r="F229" t="s">
        <v>96</v>
      </c>
      <c r="G229" t="s">
        <v>672</v>
      </c>
      <c r="H229" t="s">
        <v>660</v>
      </c>
      <c r="I229">
        <v>500005220</v>
      </c>
      <c r="J229">
        <v>6000919860</v>
      </c>
      <c r="K229">
        <v>100040398</v>
      </c>
      <c r="L229" s="1">
        <v>45411</v>
      </c>
      <c r="M229" t="s">
        <v>833</v>
      </c>
      <c r="N229">
        <v>500005220</v>
      </c>
      <c r="O229" t="s">
        <v>776</v>
      </c>
      <c r="P229" t="s">
        <v>54</v>
      </c>
      <c r="Q229" t="s">
        <v>724</v>
      </c>
    </row>
    <row r="230" spans="1:17" x14ac:dyDescent="0.3">
      <c r="A230" t="s">
        <v>824</v>
      </c>
      <c r="B230" t="s">
        <v>382</v>
      </c>
      <c r="C230" s="1">
        <v>45425</v>
      </c>
      <c r="D230">
        <v>2631.68</v>
      </c>
      <c r="E230" t="s">
        <v>92</v>
      </c>
      <c r="F230" t="s">
        <v>96</v>
      </c>
      <c r="G230" t="s">
        <v>672</v>
      </c>
      <c r="H230" t="s">
        <v>660</v>
      </c>
      <c r="I230">
        <v>500005220</v>
      </c>
      <c r="J230">
        <v>6000922072</v>
      </c>
      <c r="K230">
        <v>100044926</v>
      </c>
      <c r="L230" s="1">
        <v>45436</v>
      </c>
      <c r="M230" t="s">
        <v>833</v>
      </c>
      <c r="N230">
        <v>500005220</v>
      </c>
      <c r="O230" t="s">
        <v>776</v>
      </c>
      <c r="P230" t="s">
        <v>54</v>
      </c>
      <c r="Q230" t="s">
        <v>724</v>
      </c>
    </row>
    <row r="231" spans="1:17" x14ac:dyDescent="0.3">
      <c r="A231" t="s">
        <v>826</v>
      </c>
      <c r="B231" t="s">
        <v>683</v>
      </c>
      <c r="C231" s="1">
        <v>45275</v>
      </c>
      <c r="D231">
        <v>7500</v>
      </c>
      <c r="E231" t="s">
        <v>92</v>
      </c>
      <c r="F231" t="s">
        <v>96</v>
      </c>
      <c r="G231" t="s">
        <v>687</v>
      </c>
      <c r="H231" t="s">
        <v>688</v>
      </c>
      <c r="I231">
        <v>1300006334</v>
      </c>
      <c r="J231">
        <v>6000894327</v>
      </c>
      <c r="K231">
        <v>100112937</v>
      </c>
      <c r="L231" s="1">
        <v>45278</v>
      </c>
      <c r="M231" t="s">
        <v>833</v>
      </c>
      <c r="N231">
        <v>1300006334</v>
      </c>
      <c r="O231" t="s">
        <v>776</v>
      </c>
      <c r="P231" t="s">
        <v>54</v>
      </c>
      <c r="Q231" t="s">
        <v>725</v>
      </c>
    </row>
    <row r="232" spans="1:17" x14ac:dyDescent="0.3">
      <c r="A232" t="s">
        <v>826</v>
      </c>
      <c r="B232" t="s">
        <v>683</v>
      </c>
      <c r="C232" s="1">
        <v>45323</v>
      </c>
      <c r="D232">
        <v>298</v>
      </c>
      <c r="E232" t="s">
        <v>92</v>
      </c>
      <c r="F232" t="s">
        <v>96</v>
      </c>
      <c r="G232" t="s">
        <v>687</v>
      </c>
      <c r="H232" t="s">
        <v>688</v>
      </c>
      <c r="I232">
        <v>1300006334</v>
      </c>
      <c r="J232">
        <v>6000905092</v>
      </c>
      <c r="K232">
        <v>100012371</v>
      </c>
      <c r="L232" s="1">
        <v>45348</v>
      </c>
      <c r="M232" t="s">
        <v>833</v>
      </c>
      <c r="N232">
        <v>1300006334</v>
      </c>
      <c r="O232" t="s">
        <v>776</v>
      </c>
      <c r="P232" t="s">
        <v>54</v>
      </c>
      <c r="Q232" t="s">
        <v>725</v>
      </c>
    </row>
    <row r="233" spans="1:17" x14ac:dyDescent="0.3">
      <c r="A233" t="s">
        <v>826</v>
      </c>
      <c r="B233" t="s">
        <v>683</v>
      </c>
      <c r="C233" s="1">
        <v>45425</v>
      </c>
      <c r="D233">
        <v>35000</v>
      </c>
      <c r="E233" t="s">
        <v>92</v>
      </c>
      <c r="F233" t="s">
        <v>96</v>
      </c>
      <c r="G233" t="s">
        <v>687</v>
      </c>
      <c r="H233" t="s">
        <v>688</v>
      </c>
      <c r="I233">
        <v>1300006503</v>
      </c>
      <c r="J233">
        <v>6000922236</v>
      </c>
      <c r="K233">
        <v>100045125</v>
      </c>
      <c r="L233" s="1">
        <v>45426</v>
      </c>
      <c r="M233" t="s">
        <v>833</v>
      </c>
      <c r="N233">
        <v>1300006503</v>
      </c>
      <c r="O233" t="s">
        <v>776</v>
      </c>
      <c r="P233" t="s">
        <v>54</v>
      </c>
      <c r="Q233" t="s">
        <v>725</v>
      </c>
    </row>
    <row r="234" spans="1:17" x14ac:dyDescent="0.3">
      <c r="A234" t="s">
        <v>826</v>
      </c>
      <c r="B234" t="s">
        <v>683</v>
      </c>
      <c r="C234" s="1">
        <v>45462</v>
      </c>
      <c r="D234">
        <v>955.5</v>
      </c>
      <c r="E234" t="s">
        <v>92</v>
      </c>
      <c r="F234" t="s">
        <v>96</v>
      </c>
      <c r="G234" t="s">
        <v>687</v>
      </c>
      <c r="H234" t="s">
        <v>688</v>
      </c>
      <c r="I234">
        <v>1300006581</v>
      </c>
      <c r="J234">
        <v>6000928737</v>
      </c>
      <c r="K234">
        <v>100056369</v>
      </c>
      <c r="L234" s="1">
        <v>45478</v>
      </c>
      <c r="M234" t="s">
        <v>833</v>
      </c>
      <c r="N234">
        <v>1300006581</v>
      </c>
      <c r="O234" t="s">
        <v>776</v>
      </c>
      <c r="P234" t="s">
        <v>54</v>
      </c>
      <c r="Q234" t="s">
        <v>725</v>
      </c>
    </row>
    <row r="235" spans="1:17" x14ac:dyDescent="0.3">
      <c r="A235" t="s">
        <v>826</v>
      </c>
      <c r="B235" t="s">
        <v>683</v>
      </c>
      <c r="C235" s="1">
        <v>45631</v>
      </c>
      <c r="D235">
        <v>7000</v>
      </c>
      <c r="E235" t="s">
        <v>92</v>
      </c>
      <c r="F235" t="s">
        <v>96</v>
      </c>
      <c r="G235" t="s">
        <v>687</v>
      </c>
      <c r="H235" t="s">
        <v>688</v>
      </c>
      <c r="I235">
        <v>1300006503</v>
      </c>
      <c r="J235">
        <v>6000960270</v>
      </c>
      <c r="K235">
        <v>100109866</v>
      </c>
      <c r="L235" s="1">
        <v>45632</v>
      </c>
      <c r="M235" t="s">
        <v>833</v>
      </c>
      <c r="N235">
        <v>1300006503</v>
      </c>
      <c r="O235" t="s">
        <v>776</v>
      </c>
      <c r="P235" t="s">
        <v>54</v>
      </c>
      <c r="Q235" t="s">
        <v>725</v>
      </c>
    </row>
    <row r="236" spans="1:17" x14ac:dyDescent="0.3">
      <c r="A236" t="s">
        <v>826</v>
      </c>
      <c r="B236" t="s">
        <v>683</v>
      </c>
      <c r="C236" s="1">
        <v>45631</v>
      </c>
      <c r="D236">
        <v>931</v>
      </c>
      <c r="E236" t="s">
        <v>92</v>
      </c>
      <c r="F236" t="s">
        <v>96</v>
      </c>
      <c r="G236" t="s">
        <v>687</v>
      </c>
      <c r="H236" t="s">
        <v>688</v>
      </c>
      <c r="I236">
        <v>1300006503</v>
      </c>
      <c r="J236">
        <v>6000960271</v>
      </c>
      <c r="K236">
        <v>100109868</v>
      </c>
      <c r="L236" s="1">
        <v>45632</v>
      </c>
      <c r="M236" t="s">
        <v>833</v>
      </c>
      <c r="N236">
        <v>1300006503</v>
      </c>
      <c r="O236" t="s">
        <v>776</v>
      </c>
      <c r="P236" t="s">
        <v>54</v>
      </c>
      <c r="Q236" t="s">
        <v>725</v>
      </c>
    </row>
    <row r="237" spans="1:17" x14ac:dyDescent="0.3">
      <c r="A237" t="s">
        <v>826</v>
      </c>
      <c r="B237" t="s">
        <v>683</v>
      </c>
      <c r="C237" s="1">
        <v>45757</v>
      </c>
      <c r="D237">
        <v>17500</v>
      </c>
      <c r="E237" t="s">
        <v>92</v>
      </c>
      <c r="F237" t="s">
        <v>96</v>
      </c>
      <c r="G237" t="s">
        <v>687</v>
      </c>
      <c r="H237" t="s">
        <v>688</v>
      </c>
      <c r="I237">
        <v>1300006503</v>
      </c>
      <c r="J237">
        <v>6000988106</v>
      </c>
      <c r="K237">
        <v>100034413</v>
      </c>
      <c r="L237" s="1">
        <v>45758</v>
      </c>
      <c r="M237" t="s">
        <v>833</v>
      </c>
      <c r="N237">
        <v>1300006503</v>
      </c>
      <c r="O237" t="s">
        <v>776</v>
      </c>
      <c r="P237" t="s">
        <v>54</v>
      </c>
      <c r="Q237" t="s">
        <v>725</v>
      </c>
    </row>
    <row r="238" spans="1:17" x14ac:dyDescent="0.3">
      <c r="A238" t="s">
        <v>826</v>
      </c>
      <c r="B238" t="s">
        <v>683</v>
      </c>
      <c r="C238" s="1">
        <v>45922</v>
      </c>
      <c r="D238">
        <v>11925</v>
      </c>
      <c r="E238" t="s">
        <v>92</v>
      </c>
      <c r="F238" t="s">
        <v>96</v>
      </c>
      <c r="G238" t="s">
        <v>687</v>
      </c>
      <c r="H238" t="s">
        <v>688</v>
      </c>
      <c r="I238">
        <v>1300006503</v>
      </c>
      <c r="J238">
        <v>6001015480</v>
      </c>
      <c r="K238">
        <v>100079281</v>
      </c>
      <c r="L238" s="1">
        <v>45926</v>
      </c>
      <c r="M238" t="s">
        <v>833</v>
      </c>
      <c r="N238">
        <v>1300006503</v>
      </c>
      <c r="O238" t="s">
        <v>776</v>
      </c>
      <c r="P238" t="s">
        <v>54</v>
      </c>
      <c r="Q238" t="s">
        <v>725</v>
      </c>
    </row>
    <row r="239" spans="1:17" x14ac:dyDescent="0.3">
      <c r="A239" t="s">
        <v>826</v>
      </c>
      <c r="B239" t="s">
        <v>683</v>
      </c>
      <c r="C239" s="1">
        <v>45943</v>
      </c>
      <c r="D239">
        <v>8400</v>
      </c>
      <c r="E239" t="s">
        <v>92</v>
      </c>
      <c r="F239" t="s">
        <v>96</v>
      </c>
      <c r="G239" t="s">
        <v>687</v>
      </c>
      <c r="H239" t="s">
        <v>688</v>
      </c>
      <c r="I239">
        <v>1300006503</v>
      </c>
      <c r="J239">
        <v>6001020042</v>
      </c>
      <c r="K239">
        <v>100087015</v>
      </c>
      <c r="L239" s="1">
        <v>45950</v>
      </c>
      <c r="M239" t="s">
        <v>833</v>
      </c>
      <c r="N239">
        <v>1300006503</v>
      </c>
      <c r="O239" t="s">
        <v>776</v>
      </c>
      <c r="P239" t="s">
        <v>54</v>
      </c>
      <c r="Q239" t="s">
        <v>725</v>
      </c>
    </row>
    <row r="240" spans="1:17" x14ac:dyDescent="0.3">
      <c r="A240" t="s">
        <v>826</v>
      </c>
      <c r="B240" t="s">
        <v>683</v>
      </c>
      <c r="C240" s="1">
        <v>46129</v>
      </c>
      <c r="D240">
        <v>22500</v>
      </c>
      <c r="E240" t="s">
        <v>92</v>
      </c>
      <c r="F240" t="s">
        <v>96</v>
      </c>
      <c r="G240" t="s">
        <v>687</v>
      </c>
      <c r="H240" t="s">
        <v>688</v>
      </c>
      <c r="I240">
        <v>1300006503</v>
      </c>
      <c r="J240">
        <v>6001058990</v>
      </c>
      <c r="K240">
        <v>100036545</v>
      </c>
      <c r="L240" s="1">
        <v>46132</v>
      </c>
      <c r="M240" t="s">
        <v>833</v>
      </c>
      <c r="N240">
        <v>1300006503</v>
      </c>
      <c r="O240" t="s">
        <v>776</v>
      </c>
      <c r="P240" t="s">
        <v>54</v>
      </c>
      <c r="Q240" t="s">
        <v>725</v>
      </c>
    </row>
    <row r="241" spans="1:17" x14ac:dyDescent="0.3">
      <c r="A241" t="s">
        <v>826</v>
      </c>
      <c r="B241" t="s">
        <v>683</v>
      </c>
      <c r="C241" s="1">
        <v>46204</v>
      </c>
      <c r="D241">
        <v>21069.87</v>
      </c>
      <c r="E241" t="s">
        <v>92</v>
      </c>
      <c r="F241" t="s">
        <v>32</v>
      </c>
      <c r="G241" t="s">
        <v>687</v>
      </c>
      <c r="H241" t="s">
        <v>688</v>
      </c>
      <c r="I241">
        <v>1300007200</v>
      </c>
      <c r="J241">
        <v>6001071945</v>
      </c>
      <c r="K241">
        <v>100058650</v>
      </c>
      <c r="L241" s="1">
        <v>46205</v>
      </c>
      <c r="M241" t="s">
        <v>833</v>
      </c>
      <c r="N241">
        <v>1300007200</v>
      </c>
      <c r="O241" t="s">
        <v>776</v>
      </c>
      <c r="P241" t="s">
        <v>54</v>
      </c>
      <c r="Q241" t="s">
        <v>725</v>
      </c>
    </row>
    <row r="242" spans="1:17" x14ac:dyDescent="0.3">
      <c r="A242" t="s">
        <v>824</v>
      </c>
      <c r="B242" t="s">
        <v>382</v>
      </c>
      <c r="C242" s="1">
        <v>45323</v>
      </c>
      <c r="D242">
        <v>205.45</v>
      </c>
      <c r="E242" t="s">
        <v>92</v>
      </c>
      <c r="F242" t="s">
        <v>96</v>
      </c>
      <c r="G242" t="s">
        <v>117</v>
      </c>
      <c r="H242" t="s">
        <v>499</v>
      </c>
      <c r="I242">
        <v>800002450</v>
      </c>
      <c r="J242">
        <v>6000905027</v>
      </c>
      <c r="K242">
        <v>100012260</v>
      </c>
      <c r="L242" s="1">
        <v>45427</v>
      </c>
      <c r="M242" t="s">
        <v>833</v>
      </c>
      <c r="N242">
        <v>800002450</v>
      </c>
      <c r="O242" t="s">
        <v>776</v>
      </c>
      <c r="P242" t="s">
        <v>54</v>
      </c>
      <c r="Q242" t="s">
        <v>724</v>
      </c>
    </row>
    <row r="243" spans="1:17" x14ac:dyDescent="0.3">
      <c r="A243" t="s">
        <v>824</v>
      </c>
      <c r="B243" t="s">
        <v>382</v>
      </c>
      <c r="C243" s="1">
        <v>45384</v>
      </c>
      <c r="D243">
        <v>205.45</v>
      </c>
      <c r="E243" t="s">
        <v>92</v>
      </c>
      <c r="F243" t="s">
        <v>96</v>
      </c>
      <c r="G243" t="s">
        <v>117</v>
      </c>
      <c r="H243" t="s">
        <v>499</v>
      </c>
      <c r="I243">
        <v>800002450</v>
      </c>
      <c r="J243">
        <v>6000915175</v>
      </c>
      <c r="K243">
        <v>100033060</v>
      </c>
      <c r="L243" s="1">
        <v>45427</v>
      </c>
      <c r="M243" t="s">
        <v>833</v>
      </c>
      <c r="N243">
        <v>800002450</v>
      </c>
      <c r="O243" t="s">
        <v>776</v>
      </c>
      <c r="P243" t="s">
        <v>54</v>
      </c>
      <c r="Q243" t="s">
        <v>724</v>
      </c>
    </row>
    <row r="244" spans="1:17" x14ac:dyDescent="0.3">
      <c r="A244" t="s">
        <v>824</v>
      </c>
      <c r="B244" t="s">
        <v>382</v>
      </c>
      <c r="C244" s="1">
        <v>45705</v>
      </c>
      <c r="D244">
        <v>209.56</v>
      </c>
      <c r="E244" t="s">
        <v>92</v>
      </c>
      <c r="F244" t="s">
        <v>96</v>
      </c>
      <c r="G244" t="s">
        <v>117</v>
      </c>
      <c r="H244" t="s">
        <v>499</v>
      </c>
      <c r="I244">
        <v>800002450</v>
      </c>
      <c r="J244">
        <v>6000978734</v>
      </c>
      <c r="K244">
        <v>100017999</v>
      </c>
      <c r="L244" s="1">
        <v>45708</v>
      </c>
      <c r="M244" t="s">
        <v>833</v>
      </c>
      <c r="N244">
        <v>800002450</v>
      </c>
      <c r="O244" t="s">
        <v>776</v>
      </c>
      <c r="P244" t="s">
        <v>54</v>
      </c>
      <c r="Q244" t="s">
        <v>724</v>
      </c>
    </row>
    <row r="245" spans="1:17" x14ac:dyDescent="0.3">
      <c r="A245" t="s">
        <v>824</v>
      </c>
      <c r="B245" t="s">
        <v>382</v>
      </c>
      <c r="C245" s="1">
        <v>45705</v>
      </c>
      <c r="D245">
        <v>1</v>
      </c>
      <c r="E245" t="s">
        <v>92</v>
      </c>
      <c r="F245" t="s">
        <v>96</v>
      </c>
      <c r="G245" t="s">
        <v>117</v>
      </c>
      <c r="H245" t="s">
        <v>499</v>
      </c>
      <c r="I245">
        <v>800002450</v>
      </c>
      <c r="J245">
        <v>6000978739</v>
      </c>
      <c r="K245">
        <v>100018004</v>
      </c>
      <c r="L245" s="1">
        <v>45722</v>
      </c>
      <c r="M245" t="s">
        <v>833</v>
      </c>
      <c r="N245">
        <v>800002450</v>
      </c>
      <c r="O245" t="s">
        <v>776</v>
      </c>
      <c r="P245" t="s">
        <v>54</v>
      </c>
      <c r="Q245" t="s">
        <v>724</v>
      </c>
    </row>
    <row r="246" spans="1:17" x14ac:dyDescent="0.3">
      <c r="A246" t="s">
        <v>824</v>
      </c>
      <c r="B246" t="s">
        <v>382</v>
      </c>
      <c r="C246" s="1">
        <v>45705</v>
      </c>
      <c r="D246">
        <v>209.56</v>
      </c>
      <c r="E246" t="s">
        <v>92</v>
      </c>
      <c r="F246" t="s">
        <v>96</v>
      </c>
      <c r="G246" t="s">
        <v>117</v>
      </c>
      <c r="H246" t="s">
        <v>499</v>
      </c>
      <c r="I246">
        <v>800002450</v>
      </c>
      <c r="J246">
        <v>6000978745</v>
      </c>
      <c r="K246">
        <v>100018010</v>
      </c>
      <c r="L246" s="1">
        <v>45722</v>
      </c>
      <c r="M246" t="s">
        <v>833</v>
      </c>
      <c r="N246">
        <v>800002450</v>
      </c>
      <c r="O246" t="s">
        <v>776</v>
      </c>
      <c r="P246" t="s">
        <v>54</v>
      </c>
      <c r="Q246" t="s">
        <v>724</v>
      </c>
    </row>
    <row r="247" spans="1:17" x14ac:dyDescent="0.3">
      <c r="A247" t="s">
        <v>824</v>
      </c>
      <c r="B247" t="s">
        <v>382</v>
      </c>
      <c r="C247" s="1">
        <v>45705</v>
      </c>
      <c r="D247">
        <v>209.56</v>
      </c>
      <c r="E247" t="s">
        <v>92</v>
      </c>
      <c r="F247" t="s">
        <v>96</v>
      </c>
      <c r="G247" t="s">
        <v>117</v>
      </c>
      <c r="H247" t="s">
        <v>499</v>
      </c>
      <c r="I247">
        <v>800002450</v>
      </c>
      <c r="J247">
        <v>6000978744</v>
      </c>
      <c r="K247">
        <v>100018009</v>
      </c>
      <c r="L247" s="1">
        <v>45722</v>
      </c>
      <c r="M247" t="s">
        <v>833</v>
      </c>
      <c r="N247">
        <v>800002450</v>
      </c>
      <c r="O247" t="s">
        <v>776</v>
      </c>
      <c r="P247" t="s">
        <v>54</v>
      </c>
      <c r="Q247" t="s">
        <v>724</v>
      </c>
    </row>
    <row r="248" spans="1:17" x14ac:dyDescent="0.3">
      <c r="A248" t="s">
        <v>824</v>
      </c>
      <c r="B248" t="s">
        <v>382</v>
      </c>
      <c r="C248" s="1">
        <v>45705</v>
      </c>
      <c r="D248">
        <v>209.56</v>
      </c>
      <c r="E248" t="s">
        <v>92</v>
      </c>
      <c r="F248" t="s">
        <v>96</v>
      </c>
      <c r="G248" t="s">
        <v>117</v>
      </c>
      <c r="H248" t="s">
        <v>499</v>
      </c>
      <c r="I248">
        <v>800002450</v>
      </c>
      <c r="J248">
        <v>6000978751</v>
      </c>
      <c r="K248">
        <v>100018016</v>
      </c>
      <c r="L248" s="1">
        <v>45708</v>
      </c>
      <c r="M248" t="s">
        <v>833</v>
      </c>
      <c r="N248">
        <v>800002450</v>
      </c>
      <c r="O248" t="s">
        <v>776</v>
      </c>
      <c r="P248" t="s">
        <v>54</v>
      </c>
      <c r="Q248" t="s">
        <v>724</v>
      </c>
    </row>
    <row r="249" spans="1:17" x14ac:dyDescent="0.3">
      <c r="A249" t="s">
        <v>824</v>
      </c>
      <c r="B249" t="s">
        <v>382</v>
      </c>
      <c r="C249" s="1">
        <v>45705</v>
      </c>
      <c r="D249">
        <v>209.56</v>
      </c>
      <c r="E249" t="s">
        <v>92</v>
      </c>
      <c r="F249" t="s">
        <v>96</v>
      </c>
      <c r="G249" t="s">
        <v>117</v>
      </c>
      <c r="H249" t="s">
        <v>499</v>
      </c>
      <c r="I249">
        <v>800002450</v>
      </c>
      <c r="J249">
        <v>6000978738</v>
      </c>
      <c r="K249">
        <v>100018003</v>
      </c>
      <c r="L249" s="1">
        <v>45708</v>
      </c>
      <c r="M249" t="s">
        <v>833</v>
      </c>
      <c r="N249">
        <v>800002450</v>
      </c>
      <c r="O249" t="s">
        <v>776</v>
      </c>
      <c r="P249" t="s">
        <v>54</v>
      </c>
      <c r="Q249" t="s">
        <v>724</v>
      </c>
    </row>
    <row r="250" spans="1:17" x14ac:dyDescent="0.3">
      <c r="A250" t="s">
        <v>824</v>
      </c>
      <c r="B250" t="s">
        <v>382</v>
      </c>
      <c r="C250" s="1">
        <v>45705</v>
      </c>
      <c r="D250">
        <v>209.56</v>
      </c>
      <c r="E250" t="s">
        <v>92</v>
      </c>
      <c r="F250" t="s">
        <v>96</v>
      </c>
      <c r="G250" t="s">
        <v>117</v>
      </c>
      <c r="H250" t="s">
        <v>499</v>
      </c>
      <c r="I250">
        <v>800002450</v>
      </c>
      <c r="J250">
        <v>6000978743</v>
      </c>
      <c r="K250">
        <v>100018008</v>
      </c>
      <c r="L250" s="1">
        <v>45708</v>
      </c>
      <c r="M250" t="s">
        <v>833</v>
      </c>
      <c r="N250">
        <v>800002450</v>
      </c>
      <c r="O250" t="s">
        <v>776</v>
      </c>
      <c r="P250" t="s">
        <v>54</v>
      </c>
      <c r="Q250" t="s">
        <v>724</v>
      </c>
    </row>
    <row r="251" spans="1:17" x14ac:dyDescent="0.3">
      <c r="A251" t="s">
        <v>824</v>
      </c>
      <c r="B251" t="s">
        <v>382</v>
      </c>
      <c r="C251" s="1">
        <v>45705</v>
      </c>
      <c r="D251">
        <v>209.56</v>
      </c>
      <c r="E251" t="s">
        <v>92</v>
      </c>
      <c r="F251" t="s">
        <v>96</v>
      </c>
      <c r="G251" t="s">
        <v>117</v>
      </c>
      <c r="H251" t="s">
        <v>499</v>
      </c>
      <c r="I251">
        <v>800002450</v>
      </c>
      <c r="J251">
        <v>6000978754</v>
      </c>
      <c r="K251">
        <v>100018019</v>
      </c>
      <c r="L251" s="1">
        <v>45722</v>
      </c>
      <c r="M251" t="s">
        <v>833</v>
      </c>
      <c r="N251">
        <v>800002450</v>
      </c>
      <c r="O251" t="s">
        <v>776</v>
      </c>
      <c r="P251" t="s">
        <v>54</v>
      </c>
      <c r="Q251" t="s">
        <v>724</v>
      </c>
    </row>
    <row r="252" spans="1:17" x14ac:dyDescent="0.3">
      <c r="A252" t="s">
        <v>824</v>
      </c>
      <c r="B252" t="s">
        <v>382</v>
      </c>
      <c r="C252" s="1">
        <v>45705</v>
      </c>
      <c r="D252">
        <v>209.56</v>
      </c>
      <c r="E252" t="s">
        <v>92</v>
      </c>
      <c r="F252" t="s">
        <v>96</v>
      </c>
      <c r="G252" t="s">
        <v>117</v>
      </c>
      <c r="H252" t="s">
        <v>499</v>
      </c>
      <c r="I252">
        <v>800002450</v>
      </c>
      <c r="J252">
        <v>6000978757</v>
      </c>
      <c r="K252">
        <v>100018022</v>
      </c>
      <c r="L252" s="1">
        <v>45722</v>
      </c>
      <c r="M252" t="s">
        <v>833</v>
      </c>
      <c r="N252">
        <v>800002450</v>
      </c>
      <c r="O252" t="s">
        <v>776</v>
      </c>
      <c r="P252" t="s">
        <v>54</v>
      </c>
      <c r="Q252" t="s">
        <v>724</v>
      </c>
    </row>
    <row r="253" spans="1:17" x14ac:dyDescent="0.3">
      <c r="A253" t="s">
        <v>824</v>
      </c>
      <c r="B253" t="s">
        <v>382</v>
      </c>
      <c r="C253" s="1">
        <v>45705</v>
      </c>
      <c r="D253">
        <v>209.56</v>
      </c>
      <c r="E253" t="s">
        <v>92</v>
      </c>
      <c r="F253" t="s">
        <v>96</v>
      </c>
      <c r="G253" t="s">
        <v>117</v>
      </c>
      <c r="H253" t="s">
        <v>499</v>
      </c>
      <c r="I253">
        <v>800002450</v>
      </c>
      <c r="J253">
        <v>6000978760</v>
      </c>
      <c r="K253">
        <v>100018025</v>
      </c>
      <c r="L253" s="1">
        <v>45722</v>
      </c>
      <c r="M253" t="s">
        <v>833</v>
      </c>
      <c r="N253">
        <v>800002450</v>
      </c>
      <c r="O253" t="s">
        <v>776</v>
      </c>
      <c r="P253" t="s">
        <v>54</v>
      </c>
      <c r="Q253" t="s">
        <v>724</v>
      </c>
    </row>
    <row r="254" spans="1:17" x14ac:dyDescent="0.3">
      <c r="A254" t="s">
        <v>824</v>
      </c>
      <c r="B254" t="s">
        <v>382</v>
      </c>
      <c r="C254" s="1">
        <v>45775</v>
      </c>
      <c r="D254">
        <v>209.56</v>
      </c>
      <c r="E254" t="s">
        <v>92</v>
      </c>
      <c r="F254" t="s">
        <v>96</v>
      </c>
      <c r="G254" t="s">
        <v>117</v>
      </c>
      <c r="H254" t="s">
        <v>499</v>
      </c>
      <c r="I254">
        <v>800002450</v>
      </c>
      <c r="J254">
        <v>6000990376</v>
      </c>
      <c r="K254">
        <v>100038154</v>
      </c>
      <c r="L254" s="1">
        <v>45784</v>
      </c>
      <c r="M254" t="s">
        <v>833</v>
      </c>
      <c r="N254">
        <v>800002450</v>
      </c>
      <c r="O254" t="s">
        <v>776</v>
      </c>
      <c r="P254" t="s">
        <v>54</v>
      </c>
      <c r="Q254" t="s">
        <v>724</v>
      </c>
    </row>
    <row r="255" spans="1:17" x14ac:dyDescent="0.3">
      <c r="A255" t="s">
        <v>824</v>
      </c>
      <c r="B255" t="s">
        <v>382</v>
      </c>
      <c r="C255" s="1">
        <v>45775</v>
      </c>
      <c r="D255">
        <v>209.56</v>
      </c>
      <c r="E255" t="s">
        <v>92</v>
      </c>
      <c r="F255" t="s">
        <v>96</v>
      </c>
      <c r="G255" t="s">
        <v>117</v>
      </c>
      <c r="H255" t="s">
        <v>499</v>
      </c>
      <c r="I255">
        <v>800002450</v>
      </c>
      <c r="J255">
        <v>6000990381</v>
      </c>
      <c r="K255">
        <v>100038158</v>
      </c>
      <c r="L255" s="1">
        <v>45784</v>
      </c>
      <c r="M255" t="s">
        <v>833</v>
      </c>
      <c r="N255">
        <v>800002450</v>
      </c>
      <c r="O255" t="s">
        <v>776</v>
      </c>
      <c r="P255" t="s">
        <v>54</v>
      </c>
      <c r="Q255" t="s">
        <v>724</v>
      </c>
    </row>
    <row r="256" spans="1:17" x14ac:dyDescent="0.3">
      <c r="A256" t="s">
        <v>824</v>
      </c>
      <c r="B256" t="s">
        <v>382</v>
      </c>
      <c r="C256" s="1">
        <v>45842</v>
      </c>
      <c r="D256">
        <v>207.47</v>
      </c>
      <c r="E256" t="s">
        <v>92</v>
      </c>
      <c r="F256" t="s">
        <v>96</v>
      </c>
      <c r="G256" t="s">
        <v>117</v>
      </c>
      <c r="H256" t="s">
        <v>499</v>
      </c>
      <c r="I256">
        <v>800002450</v>
      </c>
      <c r="J256">
        <v>6001002315</v>
      </c>
      <c r="K256">
        <v>100058813</v>
      </c>
      <c r="L256" s="1">
        <v>45855</v>
      </c>
      <c r="M256" t="s">
        <v>833</v>
      </c>
      <c r="N256">
        <v>800002450</v>
      </c>
      <c r="O256" t="s">
        <v>776</v>
      </c>
      <c r="P256" t="s">
        <v>54</v>
      </c>
      <c r="Q256" t="s">
        <v>724</v>
      </c>
    </row>
    <row r="257" spans="1:17" x14ac:dyDescent="0.3">
      <c r="A257" t="s">
        <v>824</v>
      </c>
      <c r="B257" t="s">
        <v>382</v>
      </c>
      <c r="C257" s="1">
        <v>45842</v>
      </c>
      <c r="D257">
        <v>207.47</v>
      </c>
      <c r="E257" t="s">
        <v>92</v>
      </c>
      <c r="F257" t="s">
        <v>96</v>
      </c>
      <c r="G257" t="s">
        <v>117</v>
      </c>
      <c r="H257" t="s">
        <v>499</v>
      </c>
      <c r="I257">
        <v>800002450</v>
      </c>
      <c r="J257">
        <v>6001002316</v>
      </c>
      <c r="K257">
        <v>100058814</v>
      </c>
      <c r="L257" s="1">
        <v>45855</v>
      </c>
      <c r="M257" t="s">
        <v>833</v>
      </c>
      <c r="N257">
        <v>800002450</v>
      </c>
      <c r="O257" t="s">
        <v>776</v>
      </c>
      <c r="P257" t="s">
        <v>54</v>
      </c>
      <c r="Q257" t="s">
        <v>724</v>
      </c>
    </row>
    <row r="258" spans="1:17" x14ac:dyDescent="0.3">
      <c r="A258" t="s">
        <v>824</v>
      </c>
      <c r="B258" t="s">
        <v>382</v>
      </c>
      <c r="C258" s="1">
        <v>45842</v>
      </c>
      <c r="D258">
        <v>207.47</v>
      </c>
      <c r="E258" t="s">
        <v>92</v>
      </c>
      <c r="F258" t="s">
        <v>96</v>
      </c>
      <c r="G258" t="s">
        <v>117</v>
      </c>
      <c r="H258" t="s">
        <v>499</v>
      </c>
      <c r="I258">
        <v>800002450</v>
      </c>
      <c r="J258">
        <v>6001002317</v>
      </c>
      <c r="K258">
        <v>100058815</v>
      </c>
      <c r="L258" s="1">
        <v>45855</v>
      </c>
      <c r="M258" t="s">
        <v>833</v>
      </c>
      <c r="N258">
        <v>800002450</v>
      </c>
      <c r="O258" t="s">
        <v>776</v>
      </c>
      <c r="P258" t="s">
        <v>54</v>
      </c>
      <c r="Q258" t="s">
        <v>724</v>
      </c>
    </row>
    <row r="259" spans="1:17" x14ac:dyDescent="0.3">
      <c r="A259" t="s">
        <v>824</v>
      </c>
      <c r="B259" t="s">
        <v>382</v>
      </c>
      <c r="C259" s="1">
        <v>45842</v>
      </c>
      <c r="D259">
        <v>207.47</v>
      </c>
      <c r="E259" t="s">
        <v>92</v>
      </c>
      <c r="F259" t="s">
        <v>96</v>
      </c>
      <c r="G259" t="s">
        <v>117</v>
      </c>
      <c r="H259" t="s">
        <v>499</v>
      </c>
      <c r="I259">
        <v>800002450</v>
      </c>
      <c r="J259">
        <v>6001002319</v>
      </c>
      <c r="K259">
        <v>100058817</v>
      </c>
      <c r="L259" s="1">
        <v>45855</v>
      </c>
      <c r="M259" t="s">
        <v>833</v>
      </c>
      <c r="N259">
        <v>800002450</v>
      </c>
      <c r="O259" t="s">
        <v>776</v>
      </c>
      <c r="P259" t="s">
        <v>54</v>
      </c>
      <c r="Q259" t="s">
        <v>724</v>
      </c>
    </row>
    <row r="260" spans="1:17" x14ac:dyDescent="0.3">
      <c r="A260" t="s">
        <v>824</v>
      </c>
      <c r="B260" t="s">
        <v>382</v>
      </c>
      <c r="C260" s="1">
        <v>45889</v>
      </c>
      <c r="D260">
        <v>207.47</v>
      </c>
      <c r="E260" t="s">
        <v>92</v>
      </c>
      <c r="F260" t="s">
        <v>96</v>
      </c>
      <c r="G260" t="s">
        <v>117</v>
      </c>
      <c r="H260" t="s">
        <v>499</v>
      </c>
      <c r="I260">
        <v>800002450</v>
      </c>
      <c r="J260">
        <v>6001010205</v>
      </c>
      <c r="K260">
        <v>100071392</v>
      </c>
      <c r="L260" s="1">
        <v>45898</v>
      </c>
      <c r="M260" t="s">
        <v>833</v>
      </c>
      <c r="N260">
        <v>800002450</v>
      </c>
      <c r="O260" t="s">
        <v>776</v>
      </c>
      <c r="P260" t="s">
        <v>54</v>
      </c>
      <c r="Q260" t="s">
        <v>724</v>
      </c>
    </row>
    <row r="261" spans="1:17" x14ac:dyDescent="0.3">
      <c r="A261" t="s">
        <v>824</v>
      </c>
      <c r="B261" t="s">
        <v>382</v>
      </c>
      <c r="C261" s="1">
        <v>45951</v>
      </c>
      <c r="D261">
        <v>207.47</v>
      </c>
      <c r="E261" t="s">
        <v>92</v>
      </c>
      <c r="F261" t="s">
        <v>96</v>
      </c>
      <c r="G261" t="s">
        <v>117</v>
      </c>
      <c r="H261" t="s">
        <v>499</v>
      </c>
      <c r="I261">
        <v>800002450</v>
      </c>
      <c r="J261">
        <v>6001021847</v>
      </c>
      <c r="K261">
        <v>100089817</v>
      </c>
      <c r="L261" s="1">
        <v>45979</v>
      </c>
      <c r="M261" t="s">
        <v>833</v>
      </c>
      <c r="N261">
        <v>800002450</v>
      </c>
      <c r="O261" t="s">
        <v>776</v>
      </c>
      <c r="P261" t="s">
        <v>54</v>
      </c>
      <c r="Q261" t="s">
        <v>724</v>
      </c>
    </row>
    <row r="262" spans="1:17" x14ac:dyDescent="0.3">
      <c r="A262" t="s">
        <v>824</v>
      </c>
      <c r="B262" t="s">
        <v>382</v>
      </c>
      <c r="C262" s="1">
        <v>45961</v>
      </c>
      <c r="D262">
        <v>207.47</v>
      </c>
      <c r="E262" t="s">
        <v>92</v>
      </c>
      <c r="F262" t="s">
        <v>96</v>
      </c>
      <c r="G262" t="s">
        <v>117</v>
      </c>
      <c r="H262" t="s">
        <v>499</v>
      </c>
      <c r="I262">
        <v>800002450</v>
      </c>
      <c r="J262">
        <v>6001023668</v>
      </c>
      <c r="K262">
        <v>100093217</v>
      </c>
      <c r="L262" s="1">
        <v>45979</v>
      </c>
      <c r="M262" t="s">
        <v>833</v>
      </c>
      <c r="N262">
        <v>800002450</v>
      </c>
      <c r="O262" t="s">
        <v>776</v>
      </c>
      <c r="P262" t="s">
        <v>54</v>
      </c>
      <c r="Q262" t="s">
        <v>724</v>
      </c>
    </row>
    <row r="263" spans="1:17" x14ac:dyDescent="0.3">
      <c r="A263" t="s">
        <v>824</v>
      </c>
      <c r="B263" t="s">
        <v>382</v>
      </c>
      <c r="C263" s="1">
        <v>45973</v>
      </c>
      <c r="D263">
        <v>207.47</v>
      </c>
      <c r="E263" t="s">
        <v>92</v>
      </c>
      <c r="F263" t="s">
        <v>96</v>
      </c>
      <c r="G263" t="s">
        <v>117</v>
      </c>
      <c r="H263" t="s">
        <v>499</v>
      </c>
      <c r="I263">
        <v>800002450</v>
      </c>
      <c r="J263">
        <v>6001026353</v>
      </c>
      <c r="K263">
        <v>100097873</v>
      </c>
      <c r="L263" s="1">
        <v>45979</v>
      </c>
      <c r="M263" t="s">
        <v>833</v>
      </c>
      <c r="N263">
        <v>800002450</v>
      </c>
      <c r="O263" t="s">
        <v>776</v>
      </c>
      <c r="P263" t="s">
        <v>54</v>
      </c>
      <c r="Q263" t="s">
        <v>724</v>
      </c>
    </row>
    <row r="264" spans="1:17" x14ac:dyDescent="0.3">
      <c r="A264" t="s">
        <v>824</v>
      </c>
      <c r="B264" t="s">
        <v>382</v>
      </c>
      <c r="C264" s="1">
        <v>45989</v>
      </c>
      <c r="D264">
        <v>207.47</v>
      </c>
      <c r="E264" t="s">
        <v>92</v>
      </c>
      <c r="F264" t="s">
        <v>96</v>
      </c>
      <c r="G264" t="s">
        <v>117</v>
      </c>
      <c r="H264" t="s">
        <v>499</v>
      </c>
      <c r="I264">
        <v>800002450</v>
      </c>
      <c r="J264">
        <v>6001029688</v>
      </c>
      <c r="K264">
        <v>100103325</v>
      </c>
      <c r="L264" s="1">
        <v>46000</v>
      </c>
      <c r="M264" t="s">
        <v>833</v>
      </c>
      <c r="N264">
        <v>800002450</v>
      </c>
      <c r="O264" t="s">
        <v>776</v>
      </c>
      <c r="P264" t="s">
        <v>54</v>
      </c>
      <c r="Q264" t="s">
        <v>724</v>
      </c>
    </row>
    <row r="265" spans="1:17" x14ac:dyDescent="0.3">
      <c r="A265" t="s">
        <v>824</v>
      </c>
      <c r="B265" t="s">
        <v>382</v>
      </c>
      <c r="C265" s="1">
        <v>46009</v>
      </c>
      <c r="D265">
        <v>207.47</v>
      </c>
      <c r="E265" t="s">
        <v>92</v>
      </c>
      <c r="F265" t="s">
        <v>96</v>
      </c>
      <c r="G265" t="s">
        <v>117</v>
      </c>
      <c r="H265" t="s">
        <v>499</v>
      </c>
      <c r="I265">
        <v>800002450</v>
      </c>
      <c r="J265">
        <v>6001039573</v>
      </c>
      <c r="K265">
        <v>100002603</v>
      </c>
      <c r="L265" s="1">
        <v>46049</v>
      </c>
      <c r="M265" t="s">
        <v>833</v>
      </c>
      <c r="N265">
        <v>800002450</v>
      </c>
      <c r="O265" t="s">
        <v>776</v>
      </c>
      <c r="P265" t="s">
        <v>54</v>
      </c>
      <c r="Q265" t="s">
        <v>724</v>
      </c>
    </row>
    <row r="266" spans="1:17" x14ac:dyDescent="0.3">
      <c r="A266" t="s">
        <v>824</v>
      </c>
      <c r="B266" t="s">
        <v>382</v>
      </c>
      <c r="C266" s="1">
        <v>46182</v>
      </c>
      <c r="D266">
        <v>118.55</v>
      </c>
      <c r="E266" t="s">
        <v>92</v>
      </c>
      <c r="F266" t="s">
        <v>96</v>
      </c>
      <c r="G266" t="s">
        <v>117</v>
      </c>
      <c r="H266" t="s">
        <v>499</v>
      </c>
      <c r="I266">
        <v>800002450</v>
      </c>
      <c r="J266">
        <v>6001068099</v>
      </c>
      <c r="K266">
        <v>100051825</v>
      </c>
      <c r="L266" s="1">
        <v>46209</v>
      </c>
      <c r="M266" t="s">
        <v>833</v>
      </c>
      <c r="N266">
        <v>800002450</v>
      </c>
      <c r="O266" t="s">
        <v>776</v>
      </c>
      <c r="P266" t="s">
        <v>54</v>
      </c>
      <c r="Q266" t="s">
        <v>724</v>
      </c>
    </row>
    <row r="267" spans="1:17" x14ac:dyDescent="0.3">
      <c r="A267" t="s">
        <v>824</v>
      </c>
      <c r="B267" t="s">
        <v>382</v>
      </c>
      <c r="C267" s="1">
        <v>45078</v>
      </c>
      <c r="D267">
        <v>714.9</v>
      </c>
      <c r="E267" t="s">
        <v>92</v>
      </c>
      <c r="F267" t="s">
        <v>96</v>
      </c>
      <c r="G267" t="s">
        <v>120</v>
      </c>
      <c r="H267" t="s">
        <v>538</v>
      </c>
      <c r="I267">
        <v>800002673</v>
      </c>
      <c r="J267">
        <v>6000857013</v>
      </c>
      <c r="K267">
        <v>100048174</v>
      </c>
      <c r="L267" s="1">
        <v>45079</v>
      </c>
      <c r="M267" t="s">
        <v>833</v>
      </c>
      <c r="N267">
        <v>800002673</v>
      </c>
      <c r="O267" t="s">
        <v>776</v>
      </c>
      <c r="P267" t="s">
        <v>54</v>
      </c>
      <c r="Q267" t="s">
        <v>724</v>
      </c>
    </row>
    <row r="268" spans="1:17" x14ac:dyDescent="0.3">
      <c r="A268" t="s">
        <v>824</v>
      </c>
      <c r="B268" t="s">
        <v>382</v>
      </c>
      <c r="C268" s="1">
        <v>45083</v>
      </c>
      <c r="D268">
        <v>714.9</v>
      </c>
      <c r="E268" t="s">
        <v>92</v>
      </c>
      <c r="F268" t="s">
        <v>96</v>
      </c>
      <c r="G268" t="s">
        <v>120</v>
      </c>
      <c r="H268" t="s">
        <v>538</v>
      </c>
      <c r="I268">
        <v>800002673</v>
      </c>
      <c r="J268">
        <v>6000858102</v>
      </c>
      <c r="K268">
        <v>100050495</v>
      </c>
      <c r="L268" s="1">
        <v>45084</v>
      </c>
      <c r="M268" t="s">
        <v>833</v>
      </c>
      <c r="N268">
        <v>800002673</v>
      </c>
      <c r="O268" t="s">
        <v>776</v>
      </c>
      <c r="P268" t="s">
        <v>54</v>
      </c>
      <c r="Q268" t="s">
        <v>724</v>
      </c>
    </row>
    <row r="269" spans="1:17" x14ac:dyDescent="0.3">
      <c r="A269" t="s">
        <v>824</v>
      </c>
      <c r="B269" t="s">
        <v>382</v>
      </c>
      <c r="C269" s="1">
        <v>45152</v>
      </c>
      <c r="D269">
        <v>676.91</v>
      </c>
      <c r="E269" t="s">
        <v>92</v>
      </c>
      <c r="F269" t="s">
        <v>96</v>
      </c>
      <c r="G269" t="s">
        <v>120</v>
      </c>
      <c r="H269" t="s">
        <v>538</v>
      </c>
      <c r="I269">
        <v>800002673</v>
      </c>
      <c r="J269">
        <v>6000870319</v>
      </c>
      <c r="K269">
        <v>100071818</v>
      </c>
      <c r="L269" s="1">
        <v>45160</v>
      </c>
      <c r="M269" t="s">
        <v>833</v>
      </c>
      <c r="N269">
        <v>800002673</v>
      </c>
      <c r="O269" t="s">
        <v>776</v>
      </c>
      <c r="P269" t="s">
        <v>54</v>
      </c>
      <c r="Q269" t="s">
        <v>724</v>
      </c>
    </row>
    <row r="270" spans="1:17" x14ac:dyDescent="0.3">
      <c r="A270" t="s">
        <v>824</v>
      </c>
      <c r="B270" t="s">
        <v>382</v>
      </c>
      <c r="C270" s="1">
        <v>45152</v>
      </c>
      <c r="D270">
        <v>676.91</v>
      </c>
      <c r="E270" t="s">
        <v>92</v>
      </c>
      <c r="F270" t="s">
        <v>96</v>
      </c>
      <c r="G270" t="s">
        <v>120</v>
      </c>
      <c r="H270" t="s">
        <v>538</v>
      </c>
      <c r="I270">
        <v>800002673</v>
      </c>
      <c r="J270">
        <v>6000870331</v>
      </c>
      <c r="K270">
        <v>100071830</v>
      </c>
      <c r="L270" s="1">
        <v>45167</v>
      </c>
      <c r="M270" t="s">
        <v>833</v>
      </c>
      <c r="N270">
        <v>800002673</v>
      </c>
      <c r="O270" t="s">
        <v>776</v>
      </c>
      <c r="P270" t="s">
        <v>54</v>
      </c>
      <c r="Q270" t="s">
        <v>724</v>
      </c>
    </row>
    <row r="271" spans="1:17" x14ac:dyDescent="0.3">
      <c r="A271" t="s">
        <v>824</v>
      </c>
      <c r="B271" t="s">
        <v>383</v>
      </c>
      <c r="C271" s="1">
        <v>45205</v>
      </c>
      <c r="D271">
        <v>37.99</v>
      </c>
      <c r="E271" t="s">
        <v>92</v>
      </c>
      <c r="F271" t="s">
        <v>96</v>
      </c>
      <c r="G271" t="s">
        <v>120</v>
      </c>
      <c r="H271" t="s">
        <v>538</v>
      </c>
      <c r="I271">
        <v>800002673</v>
      </c>
      <c r="J271">
        <v>6000879118</v>
      </c>
      <c r="K271">
        <v>400001602</v>
      </c>
      <c r="L271" s="1">
        <v>45210</v>
      </c>
      <c r="M271" t="s">
        <v>833</v>
      </c>
      <c r="N271">
        <v>800002673</v>
      </c>
      <c r="O271" t="s">
        <v>776</v>
      </c>
      <c r="P271" t="s">
        <v>54</v>
      </c>
      <c r="Q271" t="s">
        <v>724</v>
      </c>
    </row>
    <row r="272" spans="1:17" x14ac:dyDescent="0.3">
      <c r="A272" t="s">
        <v>824</v>
      </c>
      <c r="B272" t="s">
        <v>382</v>
      </c>
      <c r="C272" s="1">
        <v>45205</v>
      </c>
      <c r="D272">
        <v>714.9</v>
      </c>
      <c r="E272" t="s">
        <v>92</v>
      </c>
      <c r="F272" t="s">
        <v>96</v>
      </c>
      <c r="G272" t="s">
        <v>120</v>
      </c>
      <c r="H272" t="s">
        <v>538</v>
      </c>
      <c r="I272">
        <v>800002673</v>
      </c>
      <c r="J272">
        <v>6000879129</v>
      </c>
      <c r="K272">
        <v>100086804</v>
      </c>
      <c r="L272" s="1">
        <v>45210</v>
      </c>
      <c r="M272" t="s">
        <v>833</v>
      </c>
      <c r="N272">
        <v>800002673</v>
      </c>
      <c r="O272" t="s">
        <v>776</v>
      </c>
      <c r="P272" t="s">
        <v>54</v>
      </c>
      <c r="Q272" t="s">
        <v>724</v>
      </c>
    </row>
    <row r="273" spans="1:17" x14ac:dyDescent="0.3">
      <c r="A273" t="s">
        <v>824</v>
      </c>
      <c r="B273" t="s">
        <v>382</v>
      </c>
      <c r="C273" s="1">
        <v>45236</v>
      </c>
      <c r="D273">
        <v>714.9</v>
      </c>
      <c r="E273" t="s">
        <v>92</v>
      </c>
      <c r="F273" t="s">
        <v>96</v>
      </c>
      <c r="G273" t="s">
        <v>120</v>
      </c>
      <c r="H273" t="s">
        <v>538</v>
      </c>
      <c r="I273">
        <v>800002673</v>
      </c>
      <c r="J273">
        <v>6000884604</v>
      </c>
      <c r="K273">
        <v>100096054</v>
      </c>
      <c r="L273" s="1">
        <v>45251</v>
      </c>
      <c r="M273" t="s">
        <v>833</v>
      </c>
      <c r="N273">
        <v>800002673</v>
      </c>
      <c r="O273" t="s">
        <v>776</v>
      </c>
      <c r="P273" t="s">
        <v>54</v>
      </c>
      <c r="Q273" t="s">
        <v>724</v>
      </c>
    </row>
    <row r="274" spans="1:17" x14ac:dyDescent="0.3">
      <c r="A274" t="s">
        <v>824</v>
      </c>
      <c r="B274" t="s">
        <v>382</v>
      </c>
      <c r="C274" s="1">
        <v>45295</v>
      </c>
      <c r="D274">
        <v>714.9</v>
      </c>
      <c r="E274" t="s">
        <v>92</v>
      </c>
      <c r="F274" t="s">
        <v>96</v>
      </c>
      <c r="G274" t="s">
        <v>120</v>
      </c>
      <c r="H274" t="s">
        <v>538</v>
      </c>
      <c r="I274">
        <v>800002673</v>
      </c>
      <c r="J274">
        <v>6000900339</v>
      </c>
      <c r="K274">
        <v>100004799</v>
      </c>
      <c r="L274" s="1">
        <v>45313</v>
      </c>
      <c r="M274" t="s">
        <v>833</v>
      </c>
      <c r="N274">
        <v>800002673</v>
      </c>
      <c r="O274" t="s">
        <v>776</v>
      </c>
      <c r="P274" t="s">
        <v>54</v>
      </c>
      <c r="Q274" t="s">
        <v>724</v>
      </c>
    </row>
    <row r="275" spans="1:17" x14ac:dyDescent="0.3">
      <c r="A275" t="s">
        <v>824</v>
      </c>
      <c r="B275" t="s">
        <v>382</v>
      </c>
      <c r="C275" s="1">
        <v>45370</v>
      </c>
      <c r="D275">
        <v>638.91999999999996</v>
      </c>
      <c r="E275" t="s">
        <v>92</v>
      </c>
      <c r="F275" t="s">
        <v>96</v>
      </c>
      <c r="G275" t="s">
        <v>120</v>
      </c>
      <c r="H275" t="s">
        <v>538</v>
      </c>
      <c r="I275">
        <v>800002673</v>
      </c>
      <c r="J275">
        <v>6000912932</v>
      </c>
      <c r="K275">
        <v>100028757</v>
      </c>
      <c r="L275" s="1">
        <v>45376</v>
      </c>
      <c r="M275" t="s">
        <v>833</v>
      </c>
      <c r="N275">
        <v>800002673</v>
      </c>
      <c r="O275" t="s">
        <v>776</v>
      </c>
      <c r="P275" t="s">
        <v>54</v>
      </c>
      <c r="Q275" t="s">
        <v>724</v>
      </c>
    </row>
    <row r="276" spans="1:17" x14ac:dyDescent="0.3">
      <c r="A276" t="s">
        <v>824</v>
      </c>
      <c r="B276" t="s">
        <v>382</v>
      </c>
      <c r="C276" s="1">
        <v>45370</v>
      </c>
      <c r="D276">
        <v>638.91999999999996</v>
      </c>
      <c r="E276" t="s">
        <v>92</v>
      </c>
      <c r="F276" t="s">
        <v>96</v>
      </c>
      <c r="G276" t="s">
        <v>120</v>
      </c>
      <c r="H276" t="s">
        <v>538</v>
      </c>
      <c r="I276">
        <v>800002673</v>
      </c>
      <c r="J276">
        <v>6000912935</v>
      </c>
      <c r="K276">
        <v>100028760</v>
      </c>
      <c r="L276" s="1">
        <v>45376</v>
      </c>
      <c r="M276" t="s">
        <v>833</v>
      </c>
      <c r="N276">
        <v>800002673</v>
      </c>
      <c r="O276" t="s">
        <v>776</v>
      </c>
      <c r="P276" t="s">
        <v>54</v>
      </c>
      <c r="Q276" t="s">
        <v>724</v>
      </c>
    </row>
    <row r="277" spans="1:17" x14ac:dyDescent="0.3">
      <c r="A277" t="s">
        <v>824</v>
      </c>
      <c r="B277" t="s">
        <v>383</v>
      </c>
      <c r="C277" s="1">
        <v>45371</v>
      </c>
      <c r="D277">
        <v>75.98</v>
      </c>
      <c r="E277" t="s">
        <v>92</v>
      </c>
      <c r="F277" t="s">
        <v>96</v>
      </c>
      <c r="G277" t="s">
        <v>120</v>
      </c>
      <c r="H277" t="s">
        <v>538</v>
      </c>
      <c r="I277">
        <v>800002673</v>
      </c>
      <c r="J277">
        <v>6000913131</v>
      </c>
      <c r="K277">
        <v>400000603</v>
      </c>
      <c r="L277" s="1">
        <v>45378</v>
      </c>
      <c r="M277" t="s">
        <v>833</v>
      </c>
      <c r="N277">
        <v>800002673</v>
      </c>
      <c r="O277" t="s">
        <v>776</v>
      </c>
      <c r="P277" t="s">
        <v>54</v>
      </c>
      <c r="Q277" t="s">
        <v>724</v>
      </c>
    </row>
    <row r="278" spans="1:17" x14ac:dyDescent="0.3">
      <c r="A278" t="s">
        <v>824</v>
      </c>
      <c r="B278" t="s">
        <v>382</v>
      </c>
      <c r="C278" s="1">
        <v>45386</v>
      </c>
      <c r="D278">
        <v>714.9</v>
      </c>
      <c r="E278" t="s">
        <v>92</v>
      </c>
      <c r="F278" t="s">
        <v>96</v>
      </c>
      <c r="G278" t="s">
        <v>120</v>
      </c>
      <c r="H278" t="s">
        <v>538</v>
      </c>
      <c r="I278">
        <v>800002673</v>
      </c>
      <c r="J278">
        <v>6000915669</v>
      </c>
      <c r="K278">
        <v>100033744</v>
      </c>
      <c r="L278" s="1">
        <v>45398</v>
      </c>
      <c r="M278" t="s">
        <v>833</v>
      </c>
      <c r="N278">
        <v>800002673</v>
      </c>
      <c r="O278" t="s">
        <v>776</v>
      </c>
      <c r="P278" t="s">
        <v>54</v>
      </c>
      <c r="Q278" t="s">
        <v>724</v>
      </c>
    </row>
    <row r="279" spans="1:17" x14ac:dyDescent="0.3">
      <c r="A279" t="s">
        <v>824</v>
      </c>
      <c r="B279" t="s">
        <v>382</v>
      </c>
      <c r="C279" s="1">
        <v>45553</v>
      </c>
      <c r="D279">
        <v>731.65</v>
      </c>
      <c r="E279" t="s">
        <v>92</v>
      </c>
      <c r="F279" t="s">
        <v>96</v>
      </c>
      <c r="G279" t="s">
        <v>120</v>
      </c>
      <c r="H279" t="s">
        <v>538</v>
      </c>
      <c r="I279">
        <v>800002673</v>
      </c>
      <c r="J279">
        <v>6000943521</v>
      </c>
      <c r="K279">
        <v>100081153</v>
      </c>
      <c r="L279" s="1">
        <v>45560</v>
      </c>
      <c r="M279" t="s">
        <v>833</v>
      </c>
      <c r="N279">
        <v>800002673</v>
      </c>
      <c r="O279" t="s">
        <v>776</v>
      </c>
      <c r="P279" t="s">
        <v>54</v>
      </c>
      <c r="Q279" t="s">
        <v>724</v>
      </c>
    </row>
    <row r="280" spans="1:17" x14ac:dyDescent="0.3">
      <c r="A280" t="s">
        <v>824</v>
      </c>
      <c r="B280" t="s">
        <v>382</v>
      </c>
      <c r="C280" s="1">
        <v>45553</v>
      </c>
      <c r="D280">
        <v>731.65</v>
      </c>
      <c r="E280" t="s">
        <v>92</v>
      </c>
      <c r="F280" t="s">
        <v>96</v>
      </c>
      <c r="G280" t="s">
        <v>120</v>
      </c>
      <c r="H280" t="s">
        <v>538</v>
      </c>
      <c r="I280">
        <v>800002673</v>
      </c>
      <c r="J280">
        <v>6000943524</v>
      </c>
      <c r="K280">
        <v>100081156</v>
      </c>
      <c r="L280" s="1">
        <v>45559</v>
      </c>
      <c r="M280" t="s">
        <v>833</v>
      </c>
      <c r="N280">
        <v>800002673</v>
      </c>
      <c r="O280" t="s">
        <v>776</v>
      </c>
      <c r="P280" t="s">
        <v>54</v>
      </c>
      <c r="Q280" t="s">
        <v>724</v>
      </c>
    </row>
    <row r="281" spans="1:17" x14ac:dyDescent="0.3">
      <c r="A281" t="s">
        <v>824</v>
      </c>
      <c r="B281" t="s">
        <v>382</v>
      </c>
      <c r="C281" s="1">
        <v>45553</v>
      </c>
      <c r="D281">
        <v>731.65</v>
      </c>
      <c r="E281" t="s">
        <v>92</v>
      </c>
      <c r="F281" t="s">
        <v>96</v>
      </c>
      <c r="G281" t="s">
        <v>120</v>
      </c>
      <c r="H281" t="s">
        <v>538</v>
      </c>
      <c r="I281">
        <v>800002673</v>
      </c>
      <c r="J281">
        <v>6000943526</v>
      </c>
      <c r="K281">
        <v>100081158</v>
      </c>
      <c r="L281" s="1">
        <v>45559</v>
      </c>
      <c r="M281" t="s">
        <v>833</v>
      </c>
      <c r="N281">
        <v>800002673</v>
      </c>
      <c r="O281" t="s">
        <v>776</v>
      </c>
      <c r="P281" t="s">
        <v>54</v>
      </c>
      <c r="Q281" t="s">
        <v>724</v>
      </c>
    </row>
    <row r="282" spans="1:17" x14ac:dyDescent="0.3">
      <c r="A282" t="s">
        <v>824</v>
      </c>
      <c r="B282" t="s">
        <v>382</v>
      </c>
      <c r="C282" s="1">
        <v>45553</v>
      </c>
      <c r="D282">
        <v>731.65</v>
      </c>
      <c r="E282" t="s">
        <v>92</v>
      </c>
      <c r="F282" t="s">
        <v>96</v>
      </c>
      <c r="G282" t="s">
        <v>120</v>
      </c>
      <c r="H282" t="s">
        <v>538</v>
      </c>
      <c r="I282">
        <v>800002673</v>
      </c>
      <c r="J282">
        <v>6000968254</v>
      </c>
      <c r="K282">
        <v>100000581</v>
      </c>
      <c r="L282" s="1">
        <v>45688</v>
      </c>
      <c r="M282" t="s">
        <v>833</v>
      </c>
      <c r="N282">
        <v>800002673</v>
      </c>
      <c r="O282" t="s">
        <v>776</v>
      </c>
      <c r="P282" t="s">
        <v>54</v>
      </c>
      <c r="Q282" t="s">
        <v>724</v>
      </c>
    </row>
    <row r="283" spans="1:17" x14ac:dyDescent="0.3">
      <c r="A283" t="s">
        <v>824</v>
      </c>
      <c r="B283" t="s">
        <v>382</v>
      </c>
      <c r="C283" s="1">
        <v>45553</v>
      </c>
      <c r="D283">
        <v>731.65</v>
      </c>
      <c r="E283" t="s">
        <v>92</v>
      </c>
      <c r="F283" t="s">
        <v>96</v>
      </c>
      <c r="G283" t="s">
        <v>120</v>
      </c>
      <c r="H283" t="s">
        <v>538</v>
      </c>
      <c r="I283">
        <v>800002673</v>
      </c>
      <c r="J283">
        <v>6000943544</v>
      </c>
      <c r="K283">
        <v>100081176</v>
      </c>
      <c r="L283" s="1">
        <v>45559</v>
      </c>
      <c r="M283" t="s">
        <v>833</v>
      </c>
      <c r="N283">
        <v>800002673</v>
      </c>
      <c r="O283" t="s">
        <v>776</v>
      </c>
      <c r="P283" t="s">
        <v>54</v>
      </c>
      <c r="Q283" t="s">
        <v>724</v>
      </c>
    </row>
    <row r="284" spans="1:17" x14ac:dyDescent="0.3">
      <c r="A284" t="s">
        <v>824</v>
      </c>
      <c r="B284" t="s">
        <v>383</v>
      </c>
      <c r="C284" s="1">
        <v>45559</v>
      </c>
      <c r="D284">
        <v>37.99</v>
      </c>
      <c r="E284" t="s">
        <v>92</v>
      </c>
      <c r="F284" t="s">
        <v>96</v>
      </c>
      <c r="G284" t="s">
        <v>120</v>
      </c>
      <c r="H284" t="s">
        <v>538</v>
      </c>
      <c r="I284">
        <v>800002673</v>
      </c>
      <c r="J284">
        <v>6000944434</v>
      </c>
      <c r="K284">
        <v>400001339</v>
      </c>
      <c r="L284" s="1">
        <v>45560</v>
      </c>
      <c r="M284" t="s">
        <v>833</v>
      </c>
      <c r="N284">
        <v>800002673</v>
      </c>
      <c r="O284" t="s">
        <v>776</v>
      </c>
      <c r="P284" t="s">
        <v>54</v>
      </c>
      <c r="Q284" t="s">
        <v>724</v>
      </c>
    </row>
    <row r="285" spans="1:17" x14ac:dyDescent="0.3">
      <c r="A285" t="s">
        <v>824</v>
      </c>
      <c r="B285" t="s">
        <v>382</v>
      </c>
      <c r="C285" s="1">
        <v>45567</v>
      </c>
      <c r="D285">
        <v>731.65</v>
      </c>
      <c r="E285" t="s">
        <v>92</v>
      </c>
      <c r="F285" t="s">
        <v>96</v>
      </c>
      <c r="G285" t="s">
        <v>120</v>
      </c>
      <c r="H285" t="s">
        <v>538</v>
      </c>
      <c r="I285">
        <v>800002673</v>
      </c>
      <c r="J285">
        <v>6000946224</v>
      </c>
      <c r="K285">
        <v>100086604</v>
      </c>
      <c r="L285" s="1">
        <v>45572</v>
      </c>
      <c r="M285" t="s">
        <v>833</v>
      </c>
      <c r="N285">
        <v>800002673</v>
      </c>
      <c r="O285" t="s">
        <v>776</v>
      </c>
      <c r="P285" t="s">
        <v>54</v>
      </c>
      <c r="Q285" t="s">
        <v>724</v>
      </c>
    </row>
    <row r="286" spans="1:17" x14ac:dyDescent="0.3">
      <c r="A286" t="s">
        <v>824</v>
      </c>
      <c r="B286" t="s">
        <v>382</v>
      </c>
      <c r="C286" s="1">
        <v>45601</v>
      </c>
      <c r="D286">
        <v>731.65</v>
      </c>
      <c r="E286" t="s">
        <v>92</v>
      </c>
      <c r="F286" t="s">
        <v>96</v>
      </c>
      <c r="G286" t="s">
        <v>120</v>
      </c>
      <c r="H286" t="s">
        <v>538</v>
      </c>
      <c r="I286">
        <v>800002673</v>
      </c>
      <c r="J286">
        <v>6000952906</v>
      </c>
      <c r="K286">
        <v>100097384</v>
      </c>
      <c r="L286" s="1">
        <v>45604</v>
      </c>
      <c r="M286" t="s">
        <v>833</v>
      </c>
      <c r="N286">
        <v>800002673</v>
      </c>
      <c r="O286" t="s">
        <v>776</v>
      </c>
      <c r="P286" t="s">
        <v>54</v>
      </c>
      <c r="Q286" t="s">
        <v>724</v>
      </c>
    </row>
    <row r="287" spans="1:17" x14ac:dyDescent="0.3">
      <c r="A287" t="s">
        <v>824</v>
      </c>
      <c r="B287" t="s">
        <v>382</v>
      </c>
      <c r="C287" s="1">
        <v>45663</v>
      </c>
      <c r="D287">
        <v>731.65</v>
      </c>
      <c r="E287" t="s">
        <v>92</v>
      </c>
      <c r="F287" t="s">
        <v>96</v>
      </c>
      <c r="G287" t="s">
        <v>120</v>
      </c>
      <c r="H287" t="s">
        <v>538</v>
      </c>
      <c r="I287">
        <v>800002673</v>
      </c>
      <c r="J287">
        <v>6000972147</v>
      </c>
      <c r="K287">
        <v>100004437</v>
      </c>
      <c r="L287" s="1">
        <v>45688</v>
      </c>
      <c r="M287" t="s">
        <v>833</v>
      </c>
      <c r="N287">
        <v>800002673</v>
      </c>
      <c r="O287" t="s">
        <v>776</v>
      </c>
      <c r="P287" t="s">
        <v>54</v>
      </c>
      <c r="Q287" t="s">
        <v>724</v>
      </c>
    </row>
    <row r="288" spans="1:17" x14ac:dyDescent="0.3">
      <c r="A288" t="s">
        <v>824</v>
      </c>
      <c r="B288" t="s">
        <v>383</v>
      </c>
      <c r="C288" s="1">
        <v>45677</v>
      </c>
      <c r="D288">
        <v>37.99</v>
      </c>
      <c r="E288" t="s">
        <v>92</v>
      </c>
      <c r="F288" t="s">
        <v>96</v>
      </c>
      <c r="G288" t="s">
        <v>120</v>
      </c>
      <c r="H288" t="s">
        <v>538</v>
      </c>
      <c r="I288">
        <v>800002673</v>
      </c>
      <c r="J288">
        <v>6000974623</v>
      </c>
      <c r="K288">
        <v>400000336</v>
      </c>
      <c r="L288" s="1">
        <v>45688</v>
      </c>
      <c r="M288" t="s">
        <v>833</v>
      </c>
      <c r="N288">
        <v>800002673</v>
      </c>
      <c r="O288" t="s">
        <v>776</v>
      </c>
      <c r="P288" t="s">
        <v>54</v>
      </c>
      <c r="Q288" t="s">
        <v>724</v>
      </c>
    </row>
    <row r="289" spans="1:17" x14ac:dyDescent="0.3">
      <c r="A289" t="s">
        <v>824</v>
      </c>
      <c r="B289" t="s">
        <v>382</v>
      </c>
      <c r="C289" s="1">
        <v>45692</v>
      </c>
      <c r="D289">
        <v>731.65</v>
      </c>
      <c r="E289" t="s">
        <v>92</v>
      </c>
      <c r="F289" t="s">
        <v>96</v>
      </c>
      <c r="G289" t="s">
        <v>120</v>
      </c>
      <c r="H289" t="s">
        <v>538</v>
      </c>
      <c r="I289">
        <v>800002673</v>
      </c>
      <c r="J289">
        <v>6000976563</v>
      </c>
      <c r="K289">
        <v>100013615</v>
      </c>
      <c r="L289" s="1">
        <v>45694</v>
      </c>
      <c r="M289" t="s">
        <v>833</v>
      </c>
      <c r="N289">
        <v>800002673</v>
      </c>
      <c r="O289" t="s">
        <v>776</v>
      </c>
      <c r="P289" t="s">
        <v>54</v>
      </c>
      <c r="Q289" t="s">
        <v>724</v>
      </c>
    </row>
    <row r="290" spans="1:17" x14ac:dyDescent="0.3">
      <c r="A290" t="s">
        <v>824</v>
      </c>
      <c r="B290" t="s">
        <v>382</v>
      </c>
      <c r="C290" s="1">
        <v>45744</v>
      </c>
      <c r="D290">
        <v>731.65</v>
      </c>
      <c r="E290" t="s">
        <v>92</v>
      </c>
      <c r="F290" t="s">
        <v>96</v>
      </c>
      <c r="G290" t="s">
        <v>120</v>
      </c>
      <c r="H290" t="s">
        <v>538</v>
      </c>
      <c r="I290">
        <v>800002673</v>
      </c>
      <c r="J290">
        <v>6000985350</v>
      </c>
      <c r="K290">
        <v>100029603</v>
      </c>
      <c r="L290" s="1">
        <v>45749</v>
      </c>
      <c r="M290" t="s">
        <v>833</v>
      </c>
      <c r="N290">
        <v>800002673</v>
      </c>
      <c r="O290" t="s">
        <v>776</v>
      </c>
      <c r="P290" t="s">
        <v>54</v>
      </c>
      <c r="Q290" t="s">
        <v>724</v>
      </c>
    </row>
    <row r="291" spans="1:17" x14ac:dyDescent="0.3">
      <c r="A291" t="s">
        <v>824</v>
      </c>
      <c r="B291" t="s">
        <v>383</v>
      </c>
      <c r="C291" s="1">
        <v>45747</v>
      </c>
      <c r="D291">
        <v>37.99</v>
      </c>
      <c r="E291" t="s">
        <v>92</v>
      </c>
      <c r="F291" t="s">
        <v>96</v>
      </c>
      <c r="G291" t="s">
        <v>120</v>
      </c>
      <c r="H291" t="s">
        <v>538</v>
      </c>
      <c r="I291">
        <v>800002673</v>
      </c>
      <c r="J291">
        <v>6000985414</v>
      </c>
      <c r="K291">
        <v>400000615</v>
      </c>
      <c r="L291" s="1">
        <v>45749</v>
      </c>
      <c r="M291" t="s">
        <v>833</v>
      </c>
      <c r="N291">
        <v>800002673</v>
      </c>
      <c r="O291" t="s">
        <v>776</v>
      </c>
      <c r="P291" t="s">
        <v>54</v>
      </c>
      <c r="Q291" t="s">
        <v>724</v>
      </c>
    </row>
    <row r="292" spans="1:17" x14ac:dyDescent="0.3">
      <c r="A292" t="s">
        <v>824</v>
      </c>
      <c r="B292" t="s">
        <v>382</v>
      </c>
      <c r="C292" s="1">
        <v>45749</v>
      </c>
      <c r="D292">
        <v>731.65</v>
      </c>
      <c r="E292" t="s">
        <v>92</v>
      </c>
      <c r="F292" t="s">
        <v>96</v>
      </c>
      <c r="G292" t="s">
        <v>120</v>
      </c>
      <c r="H292" t="s">
        <v>538</v>
      </c>
      <c r="I292">
        <v>800002673</v>
      </c>
      <c r="J292">
        <v>6000986071</v>
      </c>
      <c r="K292">
        <v>100031416</v>
      </c>
      <c r="L292" s="1">
        <v>45762</v>
      </c>
      <c r="M292" t="s">
        <v>833</v>
      </c>
      <c r="N292">
        <v>800002673</v>
      </c>
      <c r="O292" t="s">
        <v>776</v>
      </c>
      <c r="P292" t="s">
        <v>54</v>
      </c>
      <c r="Q292" t="s">
        <v>724</v>
      </c>
    </row>
    <row r="293" spans="1:17" x14ac:dyDescent="0.3">
      <c r="A293" t="s">
        <v>824</v>
      </c>
      <c r="B293" t="s">
        <v>382</v>
      </c>
      <c r="C293" s="1">
        <v>45765</v>
      </c>
      <c r="D293">
        <v>731.65</v>
      </c>
      <c r="E293" t="s">
        <v>92</v>
      </c>
      <c r="F293" t="s">
        <v>96</v>
      </c>
      <c r="G293" t="s">
        <v>120</v>
      </c>
      <c r="H293" t="s">
        <v>538</v>
      </c>
      <c r="I293">
        <v>800002673</v>
      </c>
      <c r="J293">
        <v>6000989506</v>
      </c>
      <c r="K293">
        <v>100036597</v>
      </c>
      <c r="L293" s="1">
        <v>45783</v>
      </c>
      <c r="M293" t="s">
        <v>833</v>
      </c>
      <c r="N293">
        <v>800002673</v>
      </c>
      <c r="O293" t="s">
        <v>776</v>
      </c>
      <c r="P293" t="s">
        <v>54</v>
      </c>
      <c r="Q293" t="s">
        <v>724</v>
      </c>
    </row>
    <row r="294" spans="1:17" x14ac:dyDescent="0.3">
      <c r="A294" t="s">
        <v>824</v>
      </c>
      <c r="B294" t="s">
        <v>383</v>
      </c>
      <c r="C294" s="1">
        <v>45765</v>
      </c>
      <c r="D294">
        <v>37.99</v>
      </c>
      <c r="E294" t="s">
        <v>92</v>
      </c>
      <c r="F294" t="s">
        <v>96</v>
      </c>
      <c r="G294" t="s">
        <v>120</v>
      </c>
      <c r="H294" t="s">
        <v>538</v>
      </c>
      <c r="I294">
        <v>800002673</v>
      </c>
      <c r="J294">
        <v>6000989509</v>
      </c>
      <c r="K294">
        <v>400000716</v>
      </c>
      <c r="L294" s="1">
        <v>45783</v>
      </c>
      <c r="M294" t="s">
        <v>833</v>
      </c>
      <c r="N294">
        <v>800002673</v>
      </c>
      <c r="O294" t="s">
        <v>776</v>
      </c>
      <c r="P294" t="s">
        <v>54</v>
      </c>
      <c r="Q294" t="s">
        <v>724</v>
      </c>
    </row>
    <row r="295" spans="1:17" x14ac:dyDescent="0.3">
      <c r="A295" t="s">
        <v>824</v>
      </c>
      <c r="B295" t="s">
        <v>382</v>
      </c>
      <c r="C295" s="1">
        <v>45831</v>
      </c>
      <c r="D295">
        <v>707.52</v>
      </c>
      <c r="E295" t="s">
        <v>92</v>
      </c>
      <c r="F295" t="s">
        <v>96</v>
      </c>
      <c r="G295" t="s">
        <v>120</v>
      </c>
      <c r="H295" t="s">
        <v>538</v>
      </c>
      <c r="I295">
        <v>800002673</v>
      </c>
      <c r="J295">
        <v>6000999936</v>
      </c>
      <c r="K295">
        <v>100054119</v>
      </c>
      <c r="L295" s="1">
        <v>45847</v>
      </c>
      <c r="M295" t="s">
        <v>833</v>
      </c>
      <c r="N295">
        <v>800002673</v>
      </c>
      <c r="O295" t="s">
        <v>776</v>
      </c>
      <c r="P295" t="s">
        <v>54</v>
      </c>
      <c r="Q295" t="s">
        <v>724</v>
      </c>
    </row>
    <row r="296" spans="1:17" x14ac:dyDescent="0.3">
      <c r="A296" t="s">
        <v>824</v>
      </c>
      <c r="B296" t="s">
        <v>382</v>
      </c>
      <c r="C296" s="1">
        <v>45834</v>
      </c>
      <c r="D296">
        <v>746.28</v>
      </c>
      <c r="E296" t="s">
        <v>92</v>
      </c>
      <c r="F296" t="s">
        <v>96</v>
      </c>
      <c r="G296" t="s">
        <v>120</v>
      </c>
      <c r="H296" t="s">
        <v>538</v>
      </c>
      <c r="I296">
        <v>800002673</v>
      </c>
      <c r="J296">
        <v>6001000787</v>
      </c>
      <c r="K296">
        <v>100055533</v>
      </c>
      <c r="L296" s="1">
        <v>45841</v>
      </c>
      <c r="M296" t="s">
        <v>833</v>
      </c>
      <c r="N296">
        <v>800002673</v>
      </c>
      <c r="O296" t="s">
        <v>776</v>
      </c>
      <c r="P296" t="s">
        <v>54</v>
      </c>
      <c r="Q296" t="s">
        <v>724</v>
      </c>
    </row>
    <row r="297" spans="1:17" x14ac:dyDescent="0.3">
      <c r="A297" t="s">
        <v>824</v>
      </c>
      <c r="B297" t="s">
        <v>382</v>
      </c>
      <c r="C297" s="1">
        <v>45840</v>
      </c>
      <c r="D297">
        <v>707.52</v>
      </c>
      <c r="E297" t="s">
        <v>92</v>
      </c>
      <c r="F297" t="s">
        <v>96</v>
      </c>
      <c r="G297" t="s">
        <v>120</v>
      </c>
      <c r="H297" t="s">
        <v>538</v>
      </c>
      <c r="I297">
        <v>800002673</v>
      </c>
      <c r="J297">
        <v>6001001819</v>
      </c>
      <c r="K297">
        <v>100058043</v>
      </c>
      <c r="L297" s="1">
        <v>45855</v>
      </c>
      <c r="M297" t="s">
        <v>833</v>
      </c>
      <c r="N297">
        <v>800002673</v>
      </c>
      <c r="O297" t="s">
        <v>776</v>
      </c>
      <c r="P297" t="s">
        <v>54</v>
      </c>
      <c r="Q297" t="s">
        <v>724</v>
      </c>
    </row>
    <row r="298" spans="1:17" x14ac:dyDescent="0.3">
      <c r="A298" t="s">
        <v>824</v>
      </c>
      <c r="B298" t="s">
        <v>383</v>
      </c>
      <c r="C298" s="1">
        <v>45929</v>
      </c>
      <c r="D298">
        <v>39.119999999999997</v>
      </c>
      <c r="E298" t="s">
        <v>92</v>
      </c>
      <c r="F298" t="s">
        <v>96</v>
      </c>
      <c r="G298" t="s">
        <v>120</v>
      </c>
      <c r="H298" t="s">
        <v>538</v>
      </c>
      <c r="I298">
        <v>800002673</v>
      </c>
      <c r="J298">
        <v>6001016696</v>
      </c>
      <c r="K298">
        <v>400001343</v>
      </c>
      <c r="L298" s="1">
        <v>45993</v>
      </c>
      <c r="M298" t="s">
        <v>833</v>
      </c>
      <c r="N298">
        <v>800002673</v>
      </c>
      <c r="O298" t="s">
        <v>776</v>
      </c>
      <c r="P298" t="s">
        <v>54</v>
      </c>
      <c r="Q298" t="s">
        <v>724</v>
      </c>
    </row>
    <row r="299" spans="1:17" x14ac:dyDescent="0.3">
      <c r="A299" t="s">
        <v>824</v>
      </c>
      <c r="B299" t="s">
        <v>382</v>
      </c>
      <c r="C299" s="1">
        <v>45980</v>
      </c>
      <c r="D299">
        <v>748.43</v>
      </c>
      <c r="E299" t="s">
        <v>92</v>
      </c>
      <c r="F299" t="s">
        <v>96</v>
      </c>
      <c r="G299" t="s">
        <v>120</v>
      </c>
      <c r="H299" t="s">
        <v>538</v>
      </c>
      <c r="I299">
        <v>800002673</v>
      </c>
      <c r="J299">
        <v>6001027575</v>
      </c>
      <c r="K299">
        <v>100099914</v>
      </c>
      <c r="L299" s="1">
        <v>45993</v>
      </c>
      <c r="M299" t="s">
        <v>833</v>
      </c>
      <c r="N299">
        <v>800002673</v>
      </c>
      <c r="O299" t="s">
        <v>776</v>
      </c>
      <c r="P299" t="s">
        <v>54</v>
      </c>
      <c r="Q299" t="s">
        <v>724</v>
      </c>
    </row>
    <row r="300" spans="1:17" x14ac:dyDescent="0.3">
      <c r="A300" t="s">
        <v>824</v>
      </c>
      <c r="B300" t="s">
        <v>382</v>
      </c>
      <c r="C300" s="1">
        <v>45980</v>
      </c>
      <c r="D300">
        <v>748.43</v>
      </c>
      <c r="E300" t="s">
        <v>92</v>
      </c>
      <c r="F300" t="s">
        <v>96</v>
      </c>
      <c r="G300" t="s">
        <v>120</v>
      </c>
      <c r="H300" t="s">
        <v>538</v>
      </c>
      <c r="I300">
        <v>800002673</v>
      </c>
      <c r="J300">
        <v>6001027578</v>
      </c>
      <c r="K300">
        <v>100099917</v>
      </c>
      <c r="L300" s="1">
        <v>45993</v>
      </c>
      <c r="M300" t="s">
        <v>833</v>
      </c>
      <c r="N300">
        <v>800002673</v>
      </c>
      <c r="O300" t="s">
        <v>776</v>
      </c>
      <c r="P300" t="s">
        <v>54</v>
      </c>
      <c r="Q300" t="s">
        <v>724</v>
      </c>
    </row>
    <row r="301" spans="1:17" x14ac:dyDescent="0.3">
      <c r="A301" t="s">
        <v>824</v>
      </c>
      <c r="B301" t="s">
        <v>382</v>
      </c>
      <c r="C301" s="1">
        <v>45980</v>
      </c>
      <c r="D301">
        <v>748.43</v>
      </c>
      <c r="E301" t="s">
        <v>92</v>
      </c>
      <c r="F301" t="s">
        <v>96</v>
      </c>
      <c r="G301" t="s">
        <v>120</v>
      </c>
      <c r="H301" t="s">
        <v>538</v>
      </c>
      <c r="I301">
        <v>800002673</v>
      </c>
      <c r="J301">
        <v>6001027584</v>
      </c>
      <c r="K301">
        <v>100099923</v>
      </c>
      <c r="L301" s="1">
        <v>45993</v>
      </c>
      <c r="M301" t="s">
        <v>833</v>
      </c>
      <c r="N301">
        <v>800002673</v>
      </c>
      <c r="O301" t="s">
        <v>776</v>
      </c>
      <c r="P301" t="s">
        <v>54</v>
      </c>
      <c r="Q301" t="s">
        <v>724</v>
      </c>
    </row>
    <row r="302" spans="1:17" x14ac:dyDescent="0.3">
      <c r="A302" t="s">
        <v>824</v>
      </c>
      <c r="B302" t="s">
        <v>382</v>
      </c>
      <c r="C302" s="1">
        <v>45993</v>
      </c>
      <c r="D302">
        <v>748.43</v>
      </c>
      <c r="E302" t="s">
        <v>92</v>
      </c>
      <c r="F302" t="s">
        <v>96</v>
      </c>
      <c r="G302" t="s">
        <v>120</v>
      </c>
      <c r="H302" t="s">
        <v>538</v>
      </c>
      <c r="I302">
        <v>800002673</v>
      </c>
      <c r="J302">
        <v>6001040244</v>
      </c>
      <c r="K302">
        <v>100003255</v>
      </c>
      <c r="L302" s="1">
        <v>46041</v>
      </c>
      <c r="M302" t="s">
        <v>833</v>
      </c>
      <c r="N302">
        <v>800002673</v>
      </c>
      <c r="O302" t="s">
        <v>776</v>
      </c>
      <c r="P302" t="s">
        <v>54</v>
      </c>
      <c r="Q302" t="s">
        <v>724</v>
      </c>
    </row>
    <row r="303" spans="1:17" x14ac:dyDescent="0.3">
      <c r="A303" t="s">
        <v>824</v>
      </c>
      <c r="B303" t="s">
        <v>382</v>
      </c>
      <c r="C303" s="1">
        <v>46027</v>
      </c>
      <c r="D303">
        <v>748.43</v>
      </c>
      <c r="E303" t="s">
        <v>92</v>
      </c>
      <c r="F303" t="s">
        <v>96</v>
      </c>
      <c r="G303" t="s">
        <v>120</v>
      </c>
      <c r="H303" t="s">
        <v>538</v>
      </c>
      <c r="I303">
        <v>800002673</v>
      </c>
      <c r="J303">
        <v>6001037471</v>
      </c>
      <c r="K303">
        <v>100001223</v>
      </c>
      <c r="L303" s="1">
        <v>46041</v>
      </c>
      <c r="M303" t="s">
        <v>833</v>
      </c>
      <c r="N303">
        <v>800002673</v>
      </c>
      <c r="O303" t="s">
        <v>776</v>
      </c>
      <c r="P303" t="s">
        <v>54</v>
      </c>
      <c r="Q303" t="s">
        <v>724</v>
      </c>
    </row>
    <row r="304" spans="1:17" x14ac:dyDescent="0.3">
      <c r="A304" t="s">
        <v>824</v>
      </c>
      <c r="B304" t="s">
        <v>382</v>
      </c>
      <c r="C304" s="1">
        <v>46057</v>
      </c>
      <c r="D304">
        <v>748.43</v>
      </c>
      <c r="E304" t="s">
        <v>92</v>
      </c>
      <c r="F304" t="s">
        <v>96</v>
      </c>
      <c r="G304" t="s">
        <v>120</v>
      </c>
      <c r="H304" t="s">
        <v>538</v>
      </c>
      <c r="I304">
        <v>800002673</v>
      </c>
      <c r="J304">
        <v>6001046476</v>
      </c>
      <c r="K304">
        <v>100014994</v>
      </c>
      <c r="L304" s="1">
        <v>46062</v>
      </c>
      <c r="M304" t="s">
        <v>833</v>
      </c>
      <c r="N304">
        <v>800002673</v>
      </c>
      <c r="O304" t="s">
        <v>776</v>
      </c>
      <c r="P304" t="s">
        <v>54</v>
      </c>
      <c r="Q304" t="s">
        <v>724</v>
      </c>
    </row>
    <row r="305" spans="1:17" x14ac:dyDescent="0.3">
      <c r="A305" t="s">
        <v>824</v>
      </c>
      <c r="B305" t="s">
        <v>382</v>
      </c>
      <c r="C305" s="1">
        <v>46064</v>
      </c>
      <c r="D305">
        <v>748.43</v>
      </c>
      <c r="E305" t="s">
        <v>92</v>
      </c>
      <c r="F305" t="s">
        <v>96</v>
      </c>
      <c r="G305" t="s">
        <v>120</v>
      </c>
      <c r="H305" t="s">
        <v>538</v>
      </c>
      <c r="I305">
        <v>800002673</v>
      </c>
      <c r="J305">
        <v>6001047678</v>
      </c>
      <c r="K305">
        <v>100016757</v>
      </c>
      <c r="L305" s="1">
        <v>46069</v>
      </c>
      <c r="M305" t="s">
        <v>833</v>
      </c>
      <c r="N305">
        <v>800002673</v>
      </c>
      <c r="O305" t="s">
        <v>776</v>
      </c>
      <c r="P305" t="s">
        <v>54</v>
      </c>
      <c r="Q305" t="s">
        <v>724</v>
      </c>
    </row>
    <row r="306" spans="1:17" x14ac:dyDescent="0.3">
      <c r="A306" t="s">
        <v>824</v>
      </c>
      <c r="B306" t="s">
        <v>383</v>
      </c>
      <c r="C306" s="1">
        <v>46064</v>
      </c>
      <c r="D306">
        <v>38.76</v>
      </c>
      <c r="E306" t="s">
        <v>92</v>
      </c>
      <c r="F306" t="s">
        <v>96</v>
      </c>
      <c r="G306" t="s">
        <v>120</v>
      </c>
      <c r="H306" t="s">
        <v>538</v>
      </c>
      <c r="I306">
        <v>800002673</v>
      </c>
      <c r="J306">
        <v>6001047684</v>
      </c>
      <c r="K306">
        <v>400000477</v>
      </c>
      <c r="L306" s="1">
        <v>46069</v>
      </c>
      <c r="M306" t="s">
        <v>833</v>
      </c>
      <c r="N306">
        <v>800002673</v>
      </c>
      <c r="O306" t="s">
        <v>776</v>
      </c>
      <c r="P306" t="s">
        <v>54</v>
      </c>
      <c r="Q306" t="s">
        <v>724</v>
      </c>
    </row>
    <row r="307" spans="1:17" x14ac:dyDescent="0.3">
      <c r="A307" t="s">
        <v>824</v>
      </c>
      <c r="B307" t="s">
        <v>382</v>
      </c>
      <c r="C307" s="1">
        <v>46085</v>
      </c>
      <c r="D307">
        <v>748.43</v>
      </c>
      <c r="E307" t="s">
        <v>92</v>
      </c>
      <c r="F307" t="s">
        <v>96</v>
      </c>
      <c r="G307" t="s">
        <v>120</v>
      </c>
      <c r="H307" t="s">
        <v>538</v>
      </c>
      <c r="I307">
        <v>800002673</v>
      </c>
      <c r="J307">
        <v>6001050994</v>
      </c>
      <c r="K307">
        <v>100023426</v>
      </c>
      <c r="L307" s="1">
        <v>46100</v>
      </c>
      <c r="M307" t="s">
        <v>833</v>
      </c>
      <c r="N307">
        <v>800002673</v>
      </c>
      <c r="O307" t="s">
        <v>776</v>
      </c>
      <c r="P307" t="s">
        <v>54</v>
      </c>
      <c r="Q307" t="s">
        <v>724</v>
      </c>
    </row>
    <row r="308" spans="1:17" x14ac:dyDescent="0.3">
      <c r="A308" t="s">
        <v>824</v>
      </c>
      <c r="B308" t="s">
        <v>382</v>
      </c>
      <c r="C308" s="1">
        <v>46127</v>
      </c>
      <c r="D308">
        <v>748.43</v>
      </c>
      <c r="E308" t="s">
        <v>92</v>
      </c>
      <c r="F308" t="s">
        <v>96</v>
      </c>
      <c r="G308" t="s">
        <v>120</v>
      </c>
      <c r="H308" t="s">
        <v>538</v>
      </c>
      <c r="I308">
        <v>800002673</v>
      </c>
      <c r="J308">
        <v>6001058407</v>
      </c>
      <c r="K308">
        <v>100035477</v>
      </c>
      <c r="L308" s="1">
        <v>46129</v>
      </c>
      <c r="M308" t="s">
        <v>833</v>
      </c>
      <c r="N308">
        <v>800002673</v>
      </c>
      <c r="O308" t="s">
        <v>776</v>
      </c>
      <c r="P308" t="s">
        <v>54</v>
      </c>
      <c r="Q308" t="s">
        <v>724</v>
      </c>
    </row>
    <row r="309" spans="1:17" x14ac:dyDescent="0.3">
      <c r="A309" t="s">
        <v>824</v>
      </c>
      <c r="B309" t="s">
        <v>383</v>
      </c>
      <c r="C309" s="1">
        <v>46223</v>
      </c>
      <c r="D309">
        <v>748.43</v>
      </c>
      <c r="E309" t="s">
        <v>214</v>
      </c>
      <c r="F309" t="s">
        <v>94</v>
      </c>
      <c r="G309" t="s">
        <v>120</v>
      </c>
      <c r="H309" t="s">
        <v>538</v>
      </c>
      <c r="I309">
        <v>800002673</v>
      </c>
      <c r="J309">
        <v>6001075351</v>
      </c>
      <c r="K309">
        <v>400001053</v>
      </c>
      <c r="L309" s="1"/>
      <c r="M309" t="s">
        <v>834</v>
      </c>
      <c r="N309">
        <v>800002673</v>
      </c>
      <c r="O309" t="s">
        <v>776</v>
      </c>
      <c r="P309" t="s">
        <v>53</v>
      </c>
      <c r="Q309" t="s">
        <v>724</v>
      </c>
    </row>
    <row r="310" spans="1:17" x14ac:dyDescent="0.3">
      <c r="A310" t="s">
        <v>824</v>
      </c>
      <c r="B310" t="s">
        <v>382</v>
      </c>
      <c r="C310" s="1">
        <v>45596</v>
      </c>
      <c r="D310">
        <v>3412.5</v>
      </c>
      <c r="E310" t="s">
        <v>92</v>
      </c>
      <c r="F310" t="s">
        <v>96</v>
      </c>
      <c r="G310" t="s">
        <v>643</v>
      </c>
      <c r="H310" t="s">
        <v>539</v>
      </c>
      <c r="I310">
        <v>1200011090</v>
      </c>
      <c r="J310">
        <v>6000952116</v>
      </c>
      <c r="K310">
        <v>100095718</v>
      </c>
      <c r="L310" s="1">
        <v>45600</v>
      </c>
      <c r="M310" t="s">
        <v>833</v>
      </c>
      <c r="N310">
        <v>1200011090</v>
      </c>
      <c r="O310" t="s">
        <v>776</v>
      </c>
      <c r="P310" t="s">
        <v>54</v>
      </c>
      <c r="Q310" t="s">
        <v>724</v>
      </c>
    </row>
    <row r="311" spans="1:17" x14ac:dyDescent="0.3">
      <c r="A311" t="s">
        <v>824</v>
      </c>
      <c r="B311" t="s">
        <v>382</v>
      </c>
      <c r="C311" s="1">
        <v>45800</v>
      </c>
      <c r="D311">
        <v>3978</v>
      </c>
      <c r="E311" t="s">
        <v>92</v>
      </c>
      <c r="F311" t="s">
        <v>96</v>
      </c>
      <c r="G311" t="s">
        <v>643</v>
      </c>
      <c r="H311" t="s">
        <v>644</v>
      </c>
      <c r="I311">
        <v>1200011090</v>
      </c>
      <c r="J311">
        <v>6000994899</v>
      </c>
      <c r="K311">
        <v>100045564</v>
      </c>
      <c r="L311" s="1">
        <v>45811</v>
      </c>
      <c r="M311" t="s">
        <v>833</v>
      </c>
      <c r="N311">
        <v>1200011090</v>
      </c>
      <c r="O311" t="s">
        <v>776</v>
      </c>
      <c r="P311" t="s">
        <v>54</v>
      </c>
      <c r="Q311" t="s">
        <v>724</v>
      </c>
    </row>
    <row r="312" spans="1:17" x14ac:dyDescent="0.3">
      <c r="A312" t="s">
        <v>824</v>
      </c>
      <c r="B312" t="s">
        <v>382</v>
      </c>
      <c r="C312" s="1">
        <v>46009</v>
      </c>
      <c r="D312">
        <v>4057.56</v>
      </c>
      <c r="E312" t="s">
        <v>92</v>
      </c>
      <c r="F312" t="s">
        <v>96</v>
      </c>
      <c r="G312" t="s">
        <v>643</v>
      </c>
      <c r="H312" t="s">
        <v>644</v>
      </c>
      <c r="I312">
        <v>1200011090</v>
      </c>
      <c r="J312">
        <v>6001039554</v>
      </c>
      <c r="K312">
        <v>100002584</v>
      </c>
      <c r="L312" s="1">
        <v>46041</v>
      </c>
      <c r="M312" t="s">
        <v>833</v>
      </c>
      <c r="N312">
        <v>1200011090</v>
      </c>
      <c r="O312" t="s">
        <v>776</v>
      </c>
      <c r="P312" t="s">
        <v>54</v>
      </c>
      <c r="Q312" t="s">
        <v>724</v>
      </c>
    </row>
    <row r="313" spans="1:17" x14ac:dyDescent="0.3">
      <c r="A313" t="s">
        <v>824</v>
      </c>
      <c r="B313" t="s">
        <v>382</v>
      </c>
      <c r="C313" s="1">
        <v>44958</v>
      </c>
      <c r="D313">
        <v>38.81</v>
      </c>
      <c r="E313" t="s">
        <v>92</v>
      </c>
      <c r="F313" t="s">
        <v>96</v>
      </c>
      <c r="G313" t="s">
        <v>202</v>
      </c>
      <c r="H313" t="s">
        <v>547</v>
      </c>
      <c r="I313">
        <v>1200010055</v>
      </c>
      <c r="J313">
        <v>6000836930</v>
      </c>
      <c r="K313">
        <v>100011076</v>
      </c>
      <c r="L313" s="1">
        <v>44959</v>
      </c>
      <c r="M313" t="s">
        <v>833</v>
      </c>
      <c r="N313">
        <v>1200010055</v>
      </c>
      <c r="O313" t="s">
        <v>776</v>
      </c>
      <c r="P313" t="s">
        <v>54</v>
      </c>
      <c r="Q313" t="s">
        <v>724</v>
      </c>
    </row>
    <row r="314" spans="1:17" x14ac:dyDescent="0.3">
      <c r="A314" t="s">
        <v>824</v>
      </c>
      <c r="B314" t="s">
        <v>382</v>
      </c>
      <c r="C314" s="1">
        <v>44986</v>
      </c>
      <c r="D314">
        <v>38.81</v>
      </c>
      <c r="E314" t="s">
        <v>92</v>
      </c>
      <c r="F314" t="s">
        <v>96</v>
      </c>
      <c r="G314" t="s">
        <v>202</v>
      </c>
      <c r="H314" t="s">
        <v>547</v>
      </c>
      <c r="I314">
        <v>1200010055</v>
      </c>
      <c r="J314">
        <v>6000841698</v>
      </c>
      <c r="K314">
        <v>100022440</v>
      </c>
      <c r="L314" s="1">
        <v>44988</v>
      </c>
      <c r="M314" t="s">
        <v>833</v>
      </c>
      <c r="N314">
        <v>1200010055</v>
      </c>
      <c r="O314" t="s">
        <v>776</v>
      </c>
      <c r="P314" t="s">
        <v>54</v>
      </c>
      <c r="Q314" t="s">
        <v>724</v>
      </c>
    </row>
    <row r="315" spans="1:17" x14ac:dyDescent="0.3">
      <c r="A315" t="s">
        <v>824</v>
      </c>
      <c r="B315" t="s">
        <v>382</v>
      </c>
      <c r="C315" s="1">
        <v>44986</v>
      </c>
      <c r="D315">
        <v>38.81</v>
      </c>
      <c r="E315" t="s">
        <v>92</v>
      </c>
      <c r="F315" t="s">
        <v>96</v>
      </c>
      <c r="G315" t="s">
        <v>202</v>
      </c>
      <c r="H315" t="s">
        <v>547</v>
      </c>
      <c r="I315">
        <v>1200010055</v>
      </c>
      <c r="J315">
        <v>6000841661</v>
      </c>
      <c r="K315">
        <v>100022376</v>
      </c>
      <c r="L315" s="1">
        <v>44988</v>
      </c>
      <c r="M315" t="s">
        <v>833</v>
      </c>
      <c r="N315">
        <v>1200010055</v>
      </c>
      <c r="O315" t="s">
        <v>776</v>
      </c>
      <c r="P315" t="s">
        <v>54</v>
      </c>
      <c r="Q315" t="s">
        <v>724</v>
      </c>
    </row>
    <row r="316" spans="1:17" x14ac:dyDescent="0.3">
      <c r="A316" t="s">
        <v>824</v>
      </c>
      <c r="B316" t="s">
        <v>382</v>
      </c>
      <c r="C316" s="1">
        <v>45019</v>
      </c>
      <c r="D316">
        <v>38.81</v>
      </c>
      <c r="E316" t="s">
        <v>92</v>
      </c>
      <c r="F316" t="s">
        <v>96</v>
      </c>
      <c r="G316" t="s">
        <v>202</v>
      </c>
      <c r="H316" t="s">
        <v>547</v>
      </c>
      <c r="I316">
        <v>1200010055</v>
      </c>
      <c r="J316">
        <v>6000847825</v>
      </c>
      <c r="K316">
        <v>100033256</v>
      </c>
      <c r="L316" s="1">
        <v>45020</v>
      </c>
      <c r="M316" t="s">
        <v>833</v>
      </c>
      <c r="N316">
        <v>1200010055</v>
      </c>
      <c r="O316" t="s">
        <v>776</v>
      </c>
      <c r="P316" t="s">
        <v>54</v>
      </c>
      <c r="Q316" t="s">
        <v>724</v>
      </c>
    </row>
    <row r="317" spans="1:17" x14ac:dyDescent="0.3">
      <c r="A317" t="s">
        <v>824</v>
      </c>
      <c r="B317" t="s">
        <v>382</v>
      </c>
      <c r="C317" s="1">
        <v>45047</v>
      </c>
      <c r="D317">
        <v>38.81</v>
      </c>
      <c r="E317" t="s">
        <v>92</v>
      </c>
      <c r="F317" t="s">
        <v>96</v>
      </c>
      <c r="G317" t="s">
        <v>202</v>
      </c>
      <c r="H317" t="s">
        <v>547</v>
      </c>
      <c r="I317">
        <v>1200010055</v>
      </c>
      <c r="J317">
        <v>6000852327</v>
      </c>
      <c r="K317">
        <v>100040260</v>
      </c>
      <c r="L317" s="1">
        <v>45049</v>
      </c>
      <c r="M317" t="s">
        <v>833</v>
      </c>
      <c r="N317">
        <v>1200010055</v>
      </c>
      <c r="O317" t="s">
        <v>776</v>
      </c>
      <c r="P317" t="s">
        <v>54</v>
      </c>
      <c r="Q317" t="s">
        <v>724</v>
      </c>
    </row>
    <row r="318" spans="1:17" x14ac:dyDescent="0.3">
      <c r="A318" t="s">
        <v>824</v>
      </c>
      <c r="B318" t="s">
        <v>382</v>
      </c>
      <c r="C318" s="1">
        <v>45079</v>
      </c>
      <c r="D318">
        <v>38.81</v>
      </c>
      <c r="E318" t="s">
        <v>92</v>
      </c>
      <c r="F318" t="s">
        <v>96</v>
      </c>
      <c r="G318" t="s">
        <v>202</v>
      </c>
      <c r="H318" t="s">
        <v>547</v>
      </c>
      <c r="I318">
        <v>1200010055</v>
      </c>
      <c r="J318">
        <v>6000857200</v>
      </c>
      <c r="K318">
        <v>100049191</v>
      </c>
      <c r="L318" s="1">
        <v>45084</v>
      </c>
      <c r="M318" t="s">
        <v>833</v>
      </c>
      <c r="N318">
        <v>1200010055</v>
      </c>
      <c r="O318" t="s">
        <v>776</v>
      </c>
      <c r="P318" t="s">
        <v>54</v>
      </c>
      <c r="Q318" t="s">
        <v>724</v>
      </c>
    </row>
    <row r="319" spans="1:17" x14ac:dyDescent="0.3">
      <c r="A319" t="s">
        <v>824</v>
      </c>
      <c r="B319" t="s">
        <v>382</v>
      </c>
      <c r="C319" s="1">
        <v>45110</v>
      </c>
      <c r="D319">
        <v>38.81</v>
      </c>
      <c r="E319" t="s">
        <v>92</v>
      </c>
      <c r="F319" t="s">
        <v>96</v>
      </c>
      <c r="G319" t="s">
        <v>202</v>
      </c>
      <c r="H319" t="s">
        <v>547</v>
      </c>
      <c r="I319">
        <v>1200010055</v>
      </c>
      <c r="J319">
        <v>6000862910</v>
      </c>
      <c r="K319">
        <v>100059395</v>
      </c>
      <c r="L319" s="1">
        <v>45117</v>
      </c>
      <c r="M319" t="s">
        <v>833</v>
      </c>
      <c r="N319">
        <v>1200010055</v>
      </c>
      <c r="O319" t="s">
        <v>776</v>
      </c>
      <c r="P319" t="s">
        <v>54</v>
      </c>
      <c r="Q319" t="s">
        <v>724</v>
      </c>
    </row>
    <row r="320" spans="1:17" x14ac:dyDescent="0.3">
      <c r="A320" t="s">
        <v>824</v>
      </c>
      <c r="B320" t="s">
        <v>382</v>
      </c>
      <c r="C320" s="1">
        <v>45139</v>
      </c>
      <c r="D320">
        <v>40.78</v>
      </c>
      <c r="E320" t="s">
        <v>92</v>
      </c>
      <c r="F320" t="s">
        <v>96</v>
      </c>
      <c r="G320" t="s">
        <v>202</v>
      </c>
      <c r="H320" t="s">
        <v>547</v>
      </c>
      <c r="I320">
        <v>1200010055</v>
      </c>
      <c r="J320">
        <v>6000868043</v>
      </c>
      <c r="K320">
        <v>100067661</v>
      </c>
      <c r="L320" s="1">
        <v>45142</v>
      </c>
      <c r="M320" t="s">
        <v>833</v>
      </c>
      <c r="N320">
        <v>1200010055</v>
      </c>
      <c r="O320" t="s">
        <v>776</v>
      </c>
      <c r="P320" t="s">
        <v>54</v>
      </c>
      <c r="Q320" t="s">
        <v>724</v>
      </c>
    </row>
    <row r="321" spans="1:17" x14ac:dyDescent="0.3">
      <c r="A321" t="s">
        <v>824</v>
      </c>
      <c r="B321" t="s">
        <v>382</v>
      </c>
      <c r="C321" s="1">
        <v>45170</v>
      </c>
      <c r="D321">
        <v>40.78</v>
      </c>
      <c r="E321" t="s">
        <v>92</v>
      </c>
      <c r="F321" t="s">
        <v>96</v>
      </c>
      <c r="G321" t="s">
        <v>202</v>
      </c>
      <c r="H321" t="s">
        <v>547</v>
      </c>
      <c r="I321">
        <v>1200010055</v>
      </c>
      <c r="J321">
        <v>6000872672</v>
      </c>
      <c r="K321">
        <v>100076242</v>
      </c>
      <c r="L321" s="1">
        <v>45173</v>
      </c>
      <c r="M321" t="s">
        <v>833</v>
      </c>
      <c r="N321">
        <v>1200010055</v>
      </c>
      <c r="O321" t="s">
        <v>776</v>
      </c>
      <c r="P321" t="s">
        <v>54</v>
      </c>
      <c r="Q321" t="s">
        <v>724</v>
      </c>
    </row>
    <row r="322" spans="1:17" x14ac:dyDescent="0.3">
      <c r="A322" t="s">
        <v>824</v>
      </c>
      <c r="B322" t="s">
        <v>382</v>
      </c>
      <c r="C322" s="1">
        <v>45201</v>
      </c>
      <c r="D322">
        <v>40.78</v>
      </c>
      <c r="E322" t="s">
        <v>92</v>
      </c>
      <c r="F322" t="s">
        <v>96</v>
      </c>
      <c r="G322" t="s">
        <v>202</v>
      </c>
      <c r="H322" t="s">
        <v>547</v>
      </c>
      <c r="I322">
        <v>1200010055</v>
      </c>
      <c r="J322">
        <v>6000877840</v>
      </c>
      <c r="K322">
        <v>100084391</v>
      </c>
      <c r="L322" s="1">
        <v>45202</v>
      </c>
      <c r="M322" t="s">
        <v>833</v>
      </c>
      <c r="N322">
        <v>1200010055</v>
      </c>
      <c r="O322" t="s">
        <v>776</v>
      </c>
      <c r="P322" t="s">
        <v>54</v>
      </c>
      <c r="Q322" t="s">
        <v>724</v>
      </c>
    </row>
    <row r="323" spans="1:17" x14ac:dyDescent="0.3">
      <c r="A323" t="s">
        <v>824</v>
      </c>
      <c r="B323" t="s">
        <v>382</v>
      </c>
      <c r="C323" s="1">
        <v>45232</v>
      </c>
      <c r="D323">
        <v>40.78</v>
      </c>
      <c r="E323" t="s">
        <v>92</v>
      </c>
      <c r="F323" t="s">
        <v>96</v>
      </c>
      <c r="G323" t="s">
        <v>202</v>
      </c>
      <c r="H323" t="s">
        <v>547</v>
      </c>
      <c r="I323">
        <v>1200010055</v>
      </c>
      <c r="J323">
        <v>6000884081</v>
      </c>
      <c r="K323">
        <v>100095255</v>
      </c>
      <c r="L323" s="1">
        <v>45237</v>
      </c>
      <c r="M323" t="s">
        <v>833</v>
      </c>
      <c r="N323">
        <v>1200010055</v>
      </c>
      <c r="O323" t="s">
        <v>776</v>
      </c>
      <c r="P323" t="s">
        <v>54</v>
      </c>
      <c r="Q323" t="s">
        <v>724</v>
      </c>
    </row>
    <row r="324" spans="1:17" x14ac:dyDescent="0.3">
      <c r="A324" t="s">
        <v>824</v>
      </c>
      <c r="B324" t="s">
        <v>382</v>
      </c>
      <c r="C324" s="1">
        <v>45261</v>
      </c>
      <c r="D324">
        <v>40.78</v>
      </c>
      <c r="E324" t="s">
        <v>92</v>
      </c>
      <c r="F324" t="s">
        <v>96</v>
      </c>
      <c r="G324" t="s">
        <v>202</v>
      </c>
      <c r="H324" t="s">
        <v>547</v>
      </c>
      <c r="I324">
        <v>1200010055</v>
      </c>
      <c r="J324">
        <v>6000890631</v>
      </c>
      <c r="K324">
        <v>100106240</v>
      </c>
      <c r="L324" s="1">
        <v>45265</v>
      </c>
      <c r="M324" t="s">
        <v>833</v>
      </c>
      <c r="N324">
        <v>1200010055</v>
      </c>
      <c r="O324" t="s">
        <v>776</v>
      </c>
      <c r="P324" t="s">
        <v>54</v>
      </c>
      <c r="Q324" t="s">
        <v>724</v>
      </c>
    </row>
    <row r="325" spans="1:17" x14ac:dyDescent="0.3">
      <c r="A325" t="s">
        <v>824</v>
      </c>
      <c r="B325" t="s">
        <v>382</v>
      </c>
      <c r="C325" s="1">
        <v>45294</v>
      </c>
      <c r="D325">
        <v>40.78</v>
      </c>
      <c r="E325" t="s">
        <v>92</v>
      </c>
      <c r="F325" t="s">
        <v>96</v>
      </c>
      <c r="G325" t="s">
        <v>202</v>
      </c>
      <c r="H325" t="s">
        <v>547</v>
      </c>
      <c r="I325">
        <v>1200010055</v>
      </c>
      <c r="J325">
        <v>6000899856</v>
      </c>
      <c r="K325">
        <v>100004252</v>
      </c>
      <c r="L325" s="1">
        <v>45306</v>
      </c>
      <c r="M325" t="s">
        <v>833</v>
      </c>
      <c r="N325">
        <v>1200010055</v>
      </c>
      <c r="O325" t="s">
        <v>776</v>
      </c>
      <c r="P325" t="s">
        <v>54</v>
      </c>
      <c r="Q325" t="s">
        <v>724</v>
      </c>
    </row>
    <row r="326" spans="1:17" x14ac:dyDescent="0.3">
      <c r="A326" t="s">
        <v>824</v>
      </c>
      <c r="B326" t="s">
        <v>382</v>
      </c>
      <c r="C326" s="1">
        <v>45323</v>
      </c>
      <c r="D326">
        <v>40.78</v>
      </c>
      <c r="E326" t="s">
        <v>92</v>
      </c>
      <c r="F326" t="s">
        <v>96</v>
      </c>
      <c r="G326" t="s">
        <v>202</v>
      </c>
      <c r="H326" t="s">
        <v>547</v>
      </c>
      <c r="I326">
        <v>1200010055</v>
      </c>
      <c r="J326">
        <v>6000905097</v>
      </c>
      <c r="K326">
        <v>100012450</v>
      </c>
      <c r="L326" s="1">
        <v>45327</v>
      </c>
      <c r="M326" t="s">
        <v>833</v>
      </c>
      <c r="N326">
        <v>1200010055</v>
      </c>
      <c r="O326" t="s">
        <v>776</v>
      </c>
      <c r="P326" t="s">
        <v>54</v>
      </c>
      <c r="Q326" t="s">
        <v>724</v>
      </c>
    </row>
    <row r="327" spans="1:17" x14ac:dyDescent="0.3">
      <c r="A327" t="s">
        <v>824</v>
      </c>
      <c r="B327" t="s">
        <v>382</v>
      </c>
      <c r="C327" s="1">
        <v>45355</v>
      </c>
      <c r="D327">
        <v>40.78</v>
      </c>
      <c r="E327" t="s">
        <v>92</v>
      </c>
      <c r="F327" t="s">
        <v>96</v>
      </c>
      <c r="G327" t="s">
        <v>202</v>
      </c>
      <c r="H327" t="s">
        <v>547</v>
      </c>
      <c r="I327">
        <v>1200010055</v>
      </c>
      <c r="J327">
        <v>6000909954</v>
      </c>
      <c r="K327">
        <v>100024126</v>
      </c>
      <c r="L327" s="1">
        <v>45356</v>
      </c>
      <c r="M327" t="s">
        <v>833</v>
      </c>
      <c r="N327">
        <v>1200010055</v>
      </c>
      <c r="O327" t="s">
        <v>776</v>
      </c>
      <c r="P327" t="s">
        <v>54</v>
      </c>
      <c r="Q327" t="s">
        <v>724</v>
      </c>
    </row>
    <row r="328" spans="1:17" x14ac:dyDescent="0.3">
      <c r="A328" t="s">
        <v>824</v>
      </c>
      <c r="B328" t="s">
        <v>382</v>
      </c>
      <c r="C328" s="1">
        <v>45383</v>
      </c>
      <c r="D328">
        <v>40.78</v>
      </c>
      <c r="E328" t="s">
        <v>92</v>
      </c>
      <c r="F328" t="s">
        <v>96</v>
      </c>
      <c r="G328" t="s">
        <v>202</v>
      </c>
      <c r="H328" t="s">
        <v>547</v>
      </c>
      <c r="I328">
        <v>1200010055</v>
      </c>
      <c r="J328">
        <v>6000914969</v>
      </c>
      <c r="K328">
        <v>100032192</v>
      </c>
      <c r="L328" s="1">
        <v>45397</v>
      </c>
      <c r="M328" t="s">
        <v>833</v>
      </c>
      <c r="N328">
        <v>1200010055</v>
      </c>
      <c r="O328" t="s">
        <v>776</v>
      </c>
      <c r="P328" t="s">
        <v>54</v>
      </c>
      <c r="Q328" t="s">
        <v>724</v>
      </c>
    </row>
    <row r="329" spans="1:17" x14ac:dyDescent="0.3">
      <c r="A329" t="s">
        <v>824</v>
      </c>
      <c r="B329" t="s">
        <v>382</v>
      </c>
      <c r="C329" s="1">
        <v>45413</v>
      </c>
      <c r="D329">
        <v>40.78</v>
      </c>
      <c r="E329" t="s">
        <v>92</v>
      </c>
      <c r="F329" t="s">
        <v>96</v>
      </c>
      <c r="G329" t="s">
        <v>202</v>
      </c>
      <c r="H329" t="s">
        <v>547</v>
      </c>
      <c r="I329">
        <v>1200010055</v>
      </c>
      <c r="J329">
        <v>6000920716</v>
      </c>
      <c r="K329">
        <v>100041975</v>
      </c>
      <c r="L329" s="1">
        <v>45426</v>
      </c>
      <c r="M329" t="s">
        <v>833</v>
      </c>
      <c r="N329">
        <v>1200010055</v>
      </c>
      <c r="O329" t="s">
        <v>776</v>
      </c>
      <c r="P329" t="s">
        <v>54</v>
      </c>
      <c r="Q329" t="s">
        <v>724</v>
      </c>
    </row>
    <row r="330" spans="1:17" x14ac:dyDescent="0.3">
      <c r="A330" t="s">
        <v>824</v>
      </c>
      <c r="B330" t="s">
        <v>382</v>
      </c>
      <c r="C330" s="1">
        <v>45446</v>
      </c>
      <c r="D330">
        <v>40.78</v>
      </c>
      <c r="E330" t="s">
        <v>92</v>
      </c>
      <c r="F330" t="s">
        <v>96</v>
      </c>
      <c r="G330" t="s">
        <v>202</v>
      </c>
      <c r="H330" t="s">
        <v>547</v>
      </c>
      <c r="I330">
        <v>1200010055</v>
      </c>
      <c r="J330">
        <v>6000925425</v>
      </c>
      <c r="K330">
        <v>100050190</v>
      </c>
      <c r="L330" s="1">
        <v>45447</v>
      </c>
      <c r="M330" t="s">
        <v>833</v>
      </c>
      <c r="N330">
        <v>1200010055</v>
      </c>
      <c r="O330" t="s">
        <v>776</v>
      </c>
      <c r="P330" t="s">
        <v>54</v>
      </c>
      <c r="Q330" t="s">
        <v>724</v>
      </c>
    </row>
    <row r="331" spans="1:17" x14ac:dyDescent="0.3">
      <c r="A331" t="s">
        <v>824</v>
      </c>
      <c r="B331" t="s">
        <v>382</v>
      </c>
      <c r="C331" s="1">
        <v>45505</v>
      </c>
      <c r="D331">
        <v>42.71</v>
      </c>
      <c r="E331" t="s">
        <v>92</v>
      </c>
      <c r="F331" t="s">
        <v>96</v>
      </c>
      <c r="G331" t="s">
        <v>202</v>
      </c>
      <c r="H331" t="s">
        <v>547</v>
      </c>
      <c r="I331">
        <v>1200012308</v>
      </c>
      <c r="J331">
        <v>6000936318</v>
      </c>
      <c r="K331">
        <v>100069251</v>
      </c>
      <c r="L331" s="1">
        <v>45506</v>
      </c>
      <c r="M331" t="s">
        <v>833</v>
      </c>
      <c r="N331">
        <v>1200012308</v>
      </c>
      <c r="O331" t="s">
        <v>776</v>
      </c>
      <c r="P331" t="s">
        <v>54</v>
      </c>
      <c r="Q331" t="s">
        <v>724</v>
      </c>
    </row>
    <row r="332" spans="1:17" x14ac:dyDescent="0.3">
      <c r="A332" t="s">
        <v>824</v>
      </c>
      <c r="B332" t="s">
        <v>382</v>
      </c>
      <c r="C332" s="1">
        <v>45537</v>
      </c>
      <c r="D332">
        <v>42.71</v>
      </c>
      <c r="E332" t="s">
        <v>92</v>
      </c>
      <c r="F332" t="s">
        <v>96</v>
      </c>
      <c r="G332" t="s">
        <v>202</v>
      </c>
      <c r="H332" t="s">
        <v>547</v>
      </c>
      <c r="I332">
        <v>1200012308</v>
      </c>
      <c r="J332">
        <v>6000940194</v>
      </c>
      <c r="K332">
        <v>100076552</v>
      </c>
      <c r="L332" s="1">
        <v>45538</v>
      </c>
      <c r="M332" t="s">
        <v>833</v>
      </c>
      <c r="N332">
        <v>1200012308</v>
      </c>
      <c r="O332" t="s">
        <v>776</v>
      </c>
      <c r="P332" t="s">
        <v>54</v>
      </c>
      <c r="Q332" t="s">
        <v>724</v>
      </c>
    </row>
    <row r="333" spans="1:17" x14ac:dyDescent="0.3">
      <c r="A333" t="s">
        <v>824</v>
      </c>
      <c r="B333" t="s">
        <v>382</v>
      </c>
      <c r="C333" s="1">
        <v>45566</v>
      </c>
      <c r="D333">
        <v>42.71</v>
      </c>
      <c r="E333" t="s">
        <v>92</v>
      </c>
      <c r="F333" t="s">
        <v>96</v>
      </c>
      <c r="G333" t="s">
        <v>202</v>
      </c>
      <c r="H333" t="s">
        <v>547</v>
      </c>
      <c r="I333">
        <v>1200012308</v>
      </c>
      <c r="J333">
        <v>6000945946</v>
      </c>
      <c r="K333">
        <v>100085607</v>
      </c>
      <c r="L333" s="1">
        <v>45567</v>
      </c>
      <c r="M333" t="s">
        <v>833</v>
      </c>
      <c r="N333">
        <v>1200012308</v>
      </c>
      <c r="O333" t="s">
        <v>776</v>
      </c>
      <c r="P333" t="s">
        <v>54</v>
      </c>
      <c r="Q333" t="s">
        <v>724</v>
      </c>
    </row>
    <row r="334" spans="1:17" x14ac:dyDescent="0.3">
      <c r="A334" t="s">
        <v>824</v>
      </c>
      <c r="B334" t="s">
        <v>382</v>
      </c>
      <c r="C334" s="1">
        <v>45590</v>
      </c>
      <c r="D334">
        <v>20.39</v>
      </c>
      <c r="E334" t="s">
        <v>92</v>
      </c>
      <c r="F334" t="s">
        <v>96</v>
      </c>
      <c r="G334" t="s">
        <v>202</v>
      </c>
      <c r="H334" t="s">
        <v>547</v>
      </c>
      <c r="I334">
        <v>1200010055</v>
      </c>
      <c r="J334">
        <v>6000951121</v>
      </c>
      <c r="K334">
        <v>100094042</v>
      </c>
      <c r="L334" s="1">
        <v>45595</v>
      </c>
      <c r="M334" t="s">
        <v>833</v>
      </c>
      <c r="N334">
        <v>1200010055</v>
      </c>
      <c r="O334" t="s">
        <v>776</v>
      </c>
      <c r="P334" t="s">
        <v>54</v>
      </c>
      <c r="Q334" t="s">
        <v>724</v>
      </c>
    </row>
    <row r="335" spans="1:17" x14ac:dyDescent="0.3">
      <c r="A335" t="s">
        <v>824</v>
      </c>
      <c r="B335" t="s">
        <v>382</v>
      </c>
      <c r="C335" s="1">
        <v>45597</v>
      </c>
      <c r="D335">
        <v>42.71</v>
      </c>
      <c r="E335" t="s">
        <v>92</v>
      </c>
      <c r="F335" t="s">
        <v>96</v>
      </c>
      <c r="G335" t="s">
        <v>202</v>
      </c>
      <c r="H335" t="s">
        <v>547</v>
      </c>
      <c r="I335">
        <v>1200012308</v>
      </c>
      <c r="J335">
        <v>6000952377</v>
      </c>
      <c r="K335">
        <v>100096175</v>
      </c>
      <c r="L335" s="1">
        <v>45600</v>
      </c>
      <c r="M335" t="s">
        <v>833</v>
      </c>
      <c r="N335">
        <v>1200012308</v>
      </c>
      <c r="O335" t="s">
        <v>776</v>
      </c>
      <c r="P335" t="s">
        <v>54</v>
      </c>
      <c r="Q335" t="s">
        <v>724</v>
      </c>
    </row>
    <row r="336" spans="1:17" x14ac:dyDescent="0.3">
      <c r="A336" t="s">
        <v>824</v>
      </c>
      <c r="B336" t="s">
        <v>382</v>
      </c>
      <c r="C336" s="1">
        <v>45632</v>
      </c>
      <c r="D336">
        <v>42.71</v>
      </c>
      <c r="E336" t="s">
        <v>92</v>
      </c>
      <c r="F336" t="s">
        <v>96</v>
      </c>
      <c r="G336" t="s">
        <v>202</v>
      </c>
      <c r="H336" t="s">
        <v>547</v>
      </c>
      <c r="I336">
        <v>1200012308</v>
      </c>
      <c r="J336">
        <v>6000960885</v>
      </c>
      <c r="K336">
        <v>100110870</v>
      </c>
      <c r="L336" s="1">
        <v>45635</v>
      </c>
      <c r="M336" t="s">
        <v>833</v>
      </c>
      <c r="N336">
        <v>1200012308</v>
      </c>
      <c r="O336" t="s">
        <v>776</v>
      </c>
      <c r="P336" t="s">
        <v>54</v>
      </c>
      <c r="Q336" t="s">
        <v>724</v>
      </c>
    </row>
    <row r="337" spans="1:17" x14ac:dyDescent="0.3">
      <c r="A337" t="s">
        <v>824</v>
      </c>
      <c r="B337" t="s">
        <v>382</v>
      </c>
      <c r="C337" s="1">
        <v>45663</v>
      </c>
      <c r="D337">
        <v>42.71</v>
      </c>
      <c r="E337" t="s">
        <v>92</v>
      </c>
      <c r="F337" t="s">
        <v>96</v>
      </c>
      <c r="G337" t="s">
        <v>202</v>
      </c>
      <c r="H337" t="s">
        <v>547</v>
      </c>
      <c r="I337">
        <v>1200012308</v>
      </c>
      <c r="J337">
        <v>6000972022</v>
      </c>
      <c r="K337">
        <v>100004310</v>
      </c>
      <c r="L337" s="1">
        <v>45693</v>
      </c>
      <c r="M337" t="s">
        <v>833</v>
      </c>
      <c r="N337">
        <v>1200012308</v>
      </c>
      <c r="O337" t="s">
        <v>776</v>
      </c>
      <c r="P337" t="s">
        <v>54</v>
      </c>
      <c r="Q337" t="s">
        <v>724</v>
      </c>
    </row>
    <row r="338" spans="1:17" x14ac:dyDescent="0.3">
      <c r="A338" t="s">
        <v>824</v>
      </c>
      <c r="B338" t="s">
        <v>382</v>
      </c>
      <c r="C338" s="1">
        <v>45692</v>
      </c>
      <c r="D338">
        <v>42.71</v>
      </c>
      <c r="E338" t="s">
        <v>92</v>
      </c>
      <c r="F338" t="s">
        <v>96</v>
      </c>
      <c r="G338" t="s">
        <v>202</v>
      </c>
      <c r="H338" t="s">
        <v>547</v>
      </c>
      <c r="I338">
        <v>1200012308</v>
      </c>
      <c r="J338">
        <v>6000976568</v>
      </c>
      <c r="K338">
        <v>100013620</v>
      </c>
      <c r="L338" s="1">
        <v>45706</v>
      </c>
      <c r="M338" t="s">
        <v>833</v>
      </c>
      <c r="N338">
        <v>1200012308</v>
      </c>
      <c r="O338" t="s">
        <v>776</v>
      </c>
      <c r="P338" t="s">
        <v>54</v>
      </c>
      <c r="Q338" t="s">
        <v>724</v>
      </c>
    </row>
    <row r="339" spans="1:17" x14ac:dyDescent="0.3">
      <c r="A339" t="s">
        <v>824</v>
      </c>
      <c r="B339" t="s">
        <v>382</v>
      </c>
      <c r="C339" s="1">
        <v>45720</v>
      </c>
      <c r="D339">
        <v>42.71</v>
      </c>
      <c r="E339" t="s">
        <v>92</v>
      </c>
      <c r="F339" t="s">
        <v>96</v>
      </c>
      <c r="G339" t="s">
        <v>202</v>
      </c>
      <c r="H339" t="s">
        <v>547</v>
      </c>
      <c r="I339">
        <v>1200012308</v>
      </c>
      <c r="J339">
        <v>6000980901</v>
      </c>
      <c r="K339">
        <v>100022575</v>
      </c>
      <c r="L339" s="1">
        <v>45722</v>
      </c>
      <c r="M339" t="s">
        <v>833</v>
      </c>
      <c r="N339">
        <v>1200012308</v>
      </c>
      <c r="O339" t="s">
        <v>776</v>
      </c>
      <c r="P339" t="s">
        <v>54</v>
      </c>
      <c r="Q339" t="s">
        <v>724</v>
      </c>
    </row>
    <row r="340" spans="1:17" x14ac:dyDescent="0.3">
      <c r="A340" t="s">
        <v>824</v>
      </c>
      <c r="B340" t="s">
        <v>382</v>
      </c>
      <c r="C340" s="1">
        <v>45749</v>
      </c>
      <c r="D340">
        <v>42.71</v>
      </c>
      <c r="E340" t="s">
        <v>92</v>
      </c>
      <c r="F340" t="s">
        <v>96</v>
      </c>
      <c r="G340" t="s">
        <v>202</v>
      </c>
      <c r="H340" t="s">
        <v>547</v>
      </c>
      <c r="I340">
        <v>1200012308</v>
      </c>
      <c r="J340">
        <v>6000986098</v>
      </c>
      <c r="K340">
        <v>100031444</v>
      </c>
      <c r="L340" s="1">
        <v>45750</v>
      </c>
      <c r="M340" t="s">
        <v>833</v>
      </c>
      <c r="N340">
        <v>1200012308</v>
      </c>
      <c r="O340" t="s">
        <v>776</v>
      </c>
      <c r="P340" t="s">
        <v>54</v>
      </c>
      <c r="Q340" t="s">
        <v>724</v>
      </c>
    </row>
    <row r="341" spans="1:17" x14ac:dyDescent="0.3">
      <c r="A341" t="s">
        <v>824</v>
      </c>
      <c r="B341" t="s">
        <v>382</v>
      </c>
      <c r="C341" s="1">
        <v>45779</v>
      </c>
      <c r="D341">
        <v>42.71</v>
      </c>
      <c r="E341" t="s">
        <v>92</v>
      </c>
      <c r="F341" t="s">
        <v>96</v>
      </c>
      <c r="G341" t="s">
        <v>202</v>
      </c>
      <c r="H341" t="s">
        <v>547</v>
      </c>
      <c r="I341">
        <v>1200012308</v>
      </c>
      <c r="J341">
        <v>6000991392</v>
      </c>
      <c r="K341">
        <v>100040194</v>
      </c>
      <c r="L341" s="1">
        <v>45784</v>
      </c>
      <c r="M341" t="s">
        <v>833</v>
      </c>
      <c r="N341">
        <v>1200012308</v>
      </c>
      <c r="O341" t="s">
        <v>776</v>
      </c>
      <c r="P341" t="s">
        <v>54</v>
      </c>
      <c r="Q341" t="s">
        <v>724</v>
      </c>
    </row>
    <row r="342" spans="1:17" x14ac:dyDescent="0.3">
      <c r="A342" t="s">
        <v>824</v>
      </c>
      <c r="B342" t="s">
        <v>382</v>
      </c>
      <c r="C342" s="1">
        <v>45810</v>
      </c>
      <c r="D342">
        <v>42.71</v>
      </c>
      <c r="E342" t="s">
        <v>92</v>
      </c>
      <c r="F342" t="s">
        <v>96</v>
      </c>
      <c r="G342" t="s">
        <v>202</v>
      </c>
      <c r="H342" t="s">
        <v>547</v>
      </c>
      <c r="I342">
        <v>1200012308</v>
      </c>
      <c r="J342">
        <v>6000996330</v>
      </c>
      <c r="K342">
        <v>100047769</v>
      </c>
      <c r="L342" s="1">
        <v>45812</v>
      </c>
      <c r="M342" t="s">
        <v>833</v>
      </c>
      <c r="N342">
        <v>1200012308</v>
      </c>
      <c r="O342" t="s">
        <v>776</v>
      </c>
      <c r="P342" t="s">
        <v>54</v>
      </c>
      <c r="Q342" t="s">
        <v>724</v>
      </c>
    </row>
    <row r="343" spans="1:17" x14ac:dyDescent="0.3">
      <c r="A343" t="s">
        <v>824</v>
      </c>
      <c r="B343" t="s">
        <v>382</v>
      </c>
      <c r="C343" s="1">
        <v>45841</v>
      </c>
      <c r="D343">
        <v>42.71</v>
      </c>
      <c r="E343" t="s">
        <v>92</v>
      </c>
      <c r="F343" t="s">
        <v>96</v>
      </c>
      <c r="G343" t="s">
        <v>202</v>
      </c>
      <c r="H343" t="s">
        <v>547</v>
      </c>
      <c r="I343">
        <v>1200012308</v>
      </c>
      <c r="J343">
        <v>6001002009</v>
      </c>
      <c r="K343">
        <v>100058314</v>
      </c>
      <c r="L343" s="1">
        <v>45846</v>
      </c>
      <c r="M343" t="s">
        <v>833</v>
      </c>
      <c r="N343">
        <v>1200012308</v>
      </c>
      <c r="O343" t="s">
        <v>776</v>
      </c>
      <c r="P343" t="s">
        <v>54</v>
      </c>
      <c r="Q343" t="s">
        <v>724</v>
      </c>
    </row>
    <row r="344" spans="1:17" x14ac:dyDescent="0.3">
      <c r="A344" t="s">
        <v>824</v>
      </c>
      <c r="B344" t="s">
        <v>382</v>
      </c>
      <c r="C344" s="1">
        <v>45887</v>
      </c>
      <c r="D344">
        <v>44.02</v>
      </c>
      <c r="E344" t="s">
        <v>92</v>
      </c>
      <c r="F344" t="s">
        <v>96</v>
      </c>
      <c r="G344" t="s">
        <v>202</v>
      </c>
      <c r="H344" t="s">
        <v>547</v>
      </c>
      <c r="I344">
        <v>1200012308</v>
      </c>
      <c r="J344">
        <v>6001009791</v>
      </c>
      <c r="K344">
        <v>100070826</v>
      </c>
      <c r="L344" s="1">
        <v>45895</v>
      </c>
      <c r="M344" t="s">
        <v>833</v>
      </c>
      <c r="N344">
        <v>1200012308</v>
      </c>
      <c r="O344" t="s">
        <v>776</v>
      </c>
      <c r="P344" t="s">
        <v>54</v>
      </c>
      <c r="Q344" t="s">
        <v>724</v>
      </c>
    </row>
    <row r="345" spans="1:17" x14ac:dyDescent="0.3">
      <c r="A345" t="s">
        <v>824</v>
      </c>
      <c r="B345" t="s">
        <v>382</v>
      </c>
      <c r="C345" s="1">
        <v>45902</v>
      </c>
      <c r="D345">
        <v>44.02</v>
      </c>
      <c r="E345" t="s">
        <v>92</v>
      </c>
      <c r="F345" t="s">
        <v>96</v>
      </c>
      <c r="G345" t="s">
        <v>202</v>
      </c>
      <c r="H345" t="s">
        <v>547</v>
      </c>
      <c r="I345">
        <v>1200012308</v>
      </c>
      <c r="J345">
        <v>6001012230</v>
      </c>
      <c r="K345">
        <v>100074790</v>
      </c>
      <c r="L345" s="1">
        <v>45910</v>
      </c>
      <c r="M345" t="s">
        <v>833</v>
      </c>
      <c r="N345">
        <v>1200012308</v>
      </c>
      <c r="O345" t="s">
        <v>776</v>
      </c>
      <c r="P345" t="s">
        <v>54</v>
      </c>
      <c r="Q345" t="s">
        <v>724</v>
      </c>
    </row>
    <row r="346" spans="1:17" x14ac:dyDescent="0.3">
      <c r="A346" t="s">
        <v>824</v>
      </c>
      <c r="B346" t="s">
        <v>382</v>
      </c>
      <c r="C346" s="1">
        <v>45932</v>
      </c>
      <c r="D346">
        <v>44.02</v>
      </c>
      <c r="E346" t="s">
        <v>92</v>
      </c>
      <c r="F346" t="s">
        <v>96</v>
      </c>
      <c r="G346" t="s">
        <v>202</v>
      </c>
      <c r="H346" t="s">
        <v>547</v>
      </c>
      <c r="I346">
        <v>1200012308</v>
      </c>
      <c r="J346">
        <v>6001017845</v>
      </c>
      <c r="K346">
        <v>100083457</v>
      </c>
      <c r="L346" s="1">
        <v>45958</v>
      </c>
      <c r="M346" t="s">
        <v>833</v>
      </c>
      <c r="N346">
        <v>1200012308</v>
      </c>
      <c r="O346" t="s">
        <v>776</v>
      </c>
      <c r="P346" t="s">
        <v>54</v>
      </c>
      <c r="Q346" t="s">
        <v>724</v>
      </c>
    </row>
    <row r="347" spans="1:17" x14ac:dyDescent="0.3">
      <c r="A347" t="s">
        <v>824</v>
      </c>
      <c r="B347" t="s">
        <v>382</v>
      </c>
      <c r="C347" s="1">
        <v>46001</v>
      </c>
      <c r="D347">
        <v>43.98</v>
      </c>
      <c r="E347" t="s">
        <v>92</v>
      </c>
      <c r="F347" t="s">
        <v>96</v>
      </c>
      <c r="G347" t="s">
        <v>202</v>
      </c>
      <c r="H347" t="s">
        <v>547</v>
      </c>
      <c r="I347">
        <v>1200012308</v>
      </c>
      <c r="J347">
        <v>6001041220</v>
      </c>
      <c r="K347">
        <v>100004125</v>
      </c>
      <c r="L347" s="1">
        <v>46041</v>
      </c>
      <c r="M347" t="s">
        <v>833</v>
      </c>
      <c r="N347">
        <v>1200012308</v>
      </c>
      <c r="O347" t="s">
        <v>776</v>
      </c>
      <c r="P347" t="s">
        <v>54</v>
      </c>
      <c r="Q347" t="s">
        <v>724</v>
      </c>
    </row>
    <row r="348" spans="1:17" x14ac:dyDescent="0.3">
      <c r="A348" t="s">
        <v>824</v>
      </c>
      <c r="B348" t="s">
        <v>382</v>
      </c>
      <c r="C348" s="1">
        <v>46001</v>
      </c>
      <c r="D348">
        <v>43.98</v>
      </c>
      <c r="E348" t="s">
        <v>92</v>
      </c>
      <c r="F348" t="s">
        <v>96</v>
      </c>
      <c r="G348" t="s">
        <v>202</v>
      </c>
      <c r="H348" t="s">
        <v>547</v>
      </c>
      <c r="I348">
        <v>1200012308</v>
      </c>
      <c r="J348">
        <v>6001041221</v>
      </c>
      <c r="K348">
        <v>100004126</v>
      </c>
      <c r="L348" s="1">
        <v>46041</v>
      </c>
      <c r="M348" t="s">
        <v>833</v>
      </c>
      <c r="N348">
        <v>1200012308</v>
      </c>
      <c r="O348" t="s">
        <v>776</v>
      </c>
      <c r="P348" t="s">
        <v>54</v>
      </c>
      <c r="Q348" t="s">
        <v>724</v>
      </c>
    </row>
    <row r="349" spans="1:17" x14ac:dyDescent="0.3">
      <c r="A349" t="s">
        <v>825</v>
      </c>
      <c r="B349" t="s">
        <v>382</v>
      </c>
      <c r="C349" s="1">
        <v>46091</v>
      </c>
      <c r="D349">
        <v>840</v>
      </c>
      <c r="E349" t="s">
        <v>92</v>
      </c>
      <c r="F349" t="s">
        <v>96</v>
      </c>
      <c r="G349" t="s">
        <v>202</v>
      </c>
      <c r="H349" t="s">
        <v>500</v>
      </c>
      <c r="I349">
        <v>1200013488</v>
      </c>
      <c r="J349">
        <v>6001052115</v>
      </c>
      <c r="K349">
        <v>100024976</v>
      </c>
      <c r="L349" s="1">
        <v>46098</v>
      </c>
      <c r="M349" t="s">
        <v>833</v>
      </c>
      <c r="N349">
        <v>1200013488</v>
      </c>
      <c r="O349" t="s">
        <v>776</v>
      </c>
      <c r="P349" t="s">
        <v>54</v>
      </c>
      <c r="Q349" t="s">
        <v>724</v>
      </c>
    </row>
    <row r="350" spans="1:17" x14ac:dyDescent="0.3">
      <c r="A350" t="s">
        <v>825</v>
      </c>
      <c r="B350" t="s">
        <v>382</v>
      </c>
      <c r="C350" s="1">
        <v>46091</v>
      </c>
      <c r="D350">
        <v>71.39</v>
      </c>
      <c r="E350" t="s">
        <v>92</v>
      </c>
      <c r="F350" t="s">
        <v>96</v>
      </c>
      <c r="G350" t="s">
        <v>202</v>
      </c>
      <c r="H350" t="s">
        <v>500</v>
      </c>
      <c r="I350">
        <v>1200013488</v>
      </c>
      <c r="J350">
        <v>6001052106</v>
      </c>
      <c r="K350">
        <v>100024965</v>
      </c>
      <c r="L350" s="1">
        <v>46098</v>
      </c>
      <c r="M350" t="s">
        <v>833</v>
      </c>
      <c r="N350">
        <v>1200013488</v>
      </c>
      <c r="O350" t="s">
        <v>776</v>
      </c>
      <c r="P350" t="s">
        <v>54</v>
      </c>
      <c r="Q350" t="s">
        <v>724</v>
      </c>
    </row>
    <row r="351" spans="1:17" x14ac:dyDescent="0.3">
      <c r="A351" t="s">
        <v>825</v>
      </c>
      <c r="B351" t="s">
        <v>382</v>
      </c>
      <c r="C351" s="1">
        <v>46091</v>
      </c>
      <c r="D351">
        <v>442.8</v>
      </c>
      <c r="E351" t="s">
        <v>92</v>
      </c>
      <c r="F351" t="s">
        <v>96</v>
      </c>
      <c r="G351" t="s">
        <v>202</v>
      </c>
      <c r="H351" t="s">
        <v>500</v>
      </c>
      <c r="I351">
        <v>1200013488</v>
      </c>
      <c r="J351">
        <v>6001052109</v>
      </c>
      <c r="K351">
        <v>100024968</v>
      </c>
      <c r="L351" s="1">
        <v>46098</v>
      </c>
      <c r="M351" t="s">
        <v>833</v>
      </c>
      <c r="N351">
        <v>1200013488</v>
      </c>
      <c r="O351" t="s">
        <v>776</v>
      </c>
      <c r="P351" t="s">
        <v>54</v>
      </c>
      <c r="Q351" t="s">
        <v>724</v>
      </c>
    </row>
    <row r="352" spans="1:17" x14ac:dyDescent="0.3">
      <c r="A352" t="s">
        <v>825</v>
      </c>
      <c r="B352" t="s">
        <v>382</v>
      </c>
      <c r="C352" s="1">
        <v>46114</v>
      </c>
      <c r="D352">
        <v>442.8</v>
      </c>
      <c r="E352" t="s">
        <v>92</v>
      </c>
      <c r="F352" t="s">
        <v>96</v>
      </c>
      <c r="G352" t="s">
        <v>202</v>
      </c>
      <c r="H352" t="s">
        <v>500</v>
      </c>
      <c r="I352">
        <v>1200013488</v>
      </c>
      <c r="J352">
        <v>6001056108</v>
      </c>
      <c r="K352">
        <v>100032136</v>
      </c>
      <c r="L352" s="1">
        <v>46120</v>
      </c>
      <c r="M352" t="s">
        <v>833</v>
      </c>
      <c r="N352">
        <v>1200013488</v>
      </c>
      <c r="O352" t="s">
        <v>776</v>
      </c>
      <c r="P352" t="s">
        <v>54</v>
      </c>
      <c r="Q352" t="s">
        <v>724</v>
      </c>
    </row>
    <row r="353" spans="1:17" x14ac:dyDescent="0.3">
      <c r="A353" t="s">
        <v>824</v>
      </c>
      <c r="B353" t="s">
        <v>382</v>
      </c>
      <c r="C353" s="1">
        <v>46114</v>
      </c>
      <c r="D353">
        <v>131.94</v>
      </c>
      <c r="E353" t="s">
        <v>92</v>
      </c>
      <c r="F353" t="s">
        <v>96</v>
      </c>
      <c r="G353" t="s">
        <v>202</v>
      </c>
      <c r="H353" t="s">
        <v>547</v>
      </c>
      <c r="I353">
        <v>1200012308</v>
      </c>
      <c r="J353">
        <v>6001056092</v>
      </c>
      <c r="K353">
        <v>100032120</v>
      </c>
      <c r="L353" s="1">
        <v>46126</v>
      </c>
      <c r="M353" t="s">
        <v>833</v>
      </c>
      <c r="N353">
        <v>1200012308</v>
      </c>
      <c r="O353" t="s">
        <v>776</v>
      </c>
      <c r="P353" t="s">
        <v>54</v>
      </c>
      <c r="Q353" t="s">
        <v>724</v>
      </c>
    </row>
    <row r="354" spans="1:17" x14ac:dyDescent="0.3">
      <c r="A354" t="s">
        <v>825</v>
      </c>
      <c r="B354" t="s">
        <v>382</v>
      </c>
      <c r="C354" s="1">
        <v>46147</v>
      </c>
      <c r="D354">
        <v>442.8</v>
      </c>
      <c r="E354" t="s">
        <v>92</v>
      </c>
      <c r="F354" t="s">
        <v>96</v>
      </c>
      <c r="G354" t="s">
        <v>202</v>
      </c>
      <c r="H354" t="s">
        <v>500</v>
      </c>
      <c r="I354">
        <v>1200013488</v>
      </c>
      <c r="J354">
        <v>6001061753</v>
      </c>
      <c r="K354">
        <v>100041427</v>
      </c>
      <c r="L354" s="1">
        <v>46178</v>
      </c>
      <c r="M354" t="s">
        <v>833</v>
      </c>
      <c r="N354">
        <v>1200013488</v>
      </c>
      <c r="O354" t="s">
        <v>776</v>
      </c>
      <c r="P354" t="s">
        <v>54</v>
      </c>
      <c r="Q354" t="s">
        <v>724</v>
      </c>
    </row>
    <row r="355" spans="1:17" x14ac:dyDescent="0.3">
      <c r="A355" t="s">
        <v>825</v>
      </c>
      <c r="B355" t="s">
        <v>382</v>
      </c>
      <c r="C355" s="1">
        <v>46175</v>
      </c>
      <c r="D355">
        <v>442.8</v>
      </c>
      <c r="E355" t="s">
        <v>92</v>
      </c>
      <c r="F355" t="s">
        <v>96</v>
      </c>
      <c r="G355" t="s">
        <v>202</v>
      </c>
      <c r="H355" t="s">
        <v>500</v>
      </c>
      <c r="I355">
        <v>1200013488</v>
      </c>
      <c r="J355">
        <v>6001066515</v>
      </c>
      <c r="K355">
        <v>100049377</v>
      </c>
      <c r="L355" s="1">
        <v>46210</v>
      </c>
      <c r="M355" t="s">
        <v>833</v>
      </c>
      <c r="N355">
        <v>1200013488</v>
      </c>
      <c r="O355" t="s">
        <v>776</v>
      </c>
      <c r="P355" t="s">
        <v>54</v>
      </c>
      <c r="Q355" t="s">
        <v>724</v>
      </c>
    </row>
    <row r="356" spans="1:17" x14ac:dyDescent="0.3">
      <c r="A356" t="s">
        <v>825</v>
      </c>
      <c r="B356" t="s">
        <v>382</v>
      </c>
      <c r="C356" s="1">
        <v>46205</v>
      </c>
      <c r="D356">
        <v>442.8</v>
      </c>
      <c r="E356" t="s">
        <v>92</v>
      </c>
      <c r="F356" t="s">
        <v>96</v>
      </c>
      <c r="G356" t="s">
        <v>202</v>
      </c>
      <c r="H356" t="s">
        <v>500</v>
      </c>
      <c r="I356">
        <v>1200013488</v>
      </c>
      <c r="J356">
        <v>6001072329</v>
      </c>
      <c r="K356">
        <v>100060386</v>
      </c>
      <c r="L356" s="1">
        <v>46210</v>
      </c>
      <c r="M356" t="s">
        <v>833</v>
      </c>
      <c r="N356">
        <v>1200013488</v>
      </c>
      <c r="O356" t="s">
        <v>776</v>
      </c>
      <c r="P356" t="s">
        <v>54</v>
      </c>
      <c r="Q356" t="s">
        <v>724</v>
      </c>
    </row>
    <row r="357" spans="1:17" x14ac:dyDescent="0.3">
      <c r="A357" t="s">
        <v>824</v>
      </c>
      <c r="B357" t="s">
        <v>382</v>
      </c>
      <c r="C357" s="1">
        <v>46205</v>
      </c>
      <c r="D357">
        <v>131.94</v>
      </c>
      <c r="E357" t="s">
        <v>92</v>
      </c>
      <c r="F357" t="s">
        <v>96</v>
      </c>
      <c r="G357" t="s">
        <v>202</v>
      </c>
      <c r="H357" t="s">
        <v>547</v>
      </c>
      <c r="I357">
        <v>1200012308</v>
      </c>
      <c r="J357">
        <v>6001072270</v>
      </c>
      <c r="K357">
        <v>100060256</v>
      </c>
      <c r="L357" s="1">
        <v>46210</v>
      </c>
      <c r="M357" t="s">
        <v>833</v>
      </c>
      <c r="N357">
        <v>1200012308</v>
      </c>
      <c r="O357" t="s">
        <v>776</v>
      </c>
      <c r="P357" t="s">
        <v>54</v>
      </c>
      <c r="Q357" t="s">
        <v>724</v>
      </c>
    </row>
    <row r="358" spans="1:17" x14ac:dyDescent="0.3">
      <c r="A358" t="s">
        <v>825</v>
      </c>
      <c r="B358" t="s">
        <v>382</v>
      </c>
      <c r="C358" s="1">
        <v>46238</v>
      </c>
      <c r="D358">
        <v>442.8</v>
      </c>
      <c r="E358" t="s">
        <v>92</v>
      </c>
      <c r="F358" t="s">
        <v>96</v>
      </c>
      <c r="G358" t="s">
        <v>202</v>
      </c>
      <c r="H358" t="s">
        <v>500</v>
      </c>
      <c r="I358">
        <v>1200013488</v>
      </c>
      <c r="J358">
        <v>6001077807</v>
      </c>
      <c r="K358">
        <v>100069752</v>
      </c>
      <c r="L358" s="1">
        <v>46251</v>
      </c>
      <c r="M358" t="s">
        <v>833</v>
      </c>
      <c r="N358">
        <v>1200013488</v>
      </c>
      <c r="O358" t="s">
        <v>776</v>
      </c>
      <c r="P358" t="s">
        <v>54</v>
      </c>
      <c r="Q358" t="s">
        <v>724</v>
      </c>
    </row>
    <row r="359" spans="1:17" x14ac:dyDescent="0.3">
      <c r="A359" t="s">
        <v>825</v>
      </c>
      <c r="B359" t="s">
        <v>382</v>
      </c>
      <c r="C359" s="1">
        <v>45845</v>
      </c>
      <c r="D359">
        <v>1200</v>
      </c>
      <c r="E359" t="s">
        <v>92</v>
      </c>
      <c r="F359" t="s">
        <v>96</v>
      </c>
      <c r="G359" t="s">
        <v>608</v>
      </c>
      <c r="H359" t="s">
        <v>540</v>
      </c>
      <c r="I359">
        <v>1200013111</v>
      </c>
      <c r="J359">
        <v>6001003126</v>
      </c>
      <c r="K359">
        <v>100059742</v>
      </c>
      <c r="L359" s="1">
        <v>45848</v>
      </c>
      <c r="M359" t="s">
        <v>833</v>
      </c>
      <c r="N359">
        <v>1200013111</v>
      </c>
      <c r="O359" t="s">
        <v>776</v>
      </c>
      <c r="P359" t="s">
        <v>54</v>
      </c>
      <c r="Q359" t="s">
        <v>724</v>
      </c>
    </row>
    <row r="360" spans="1:17" x14ac:dyDescent="0.3">
      <c r="A360" t="s">
        <v>825</v>
      </c>
      <c r="B360" t="s">
        <v>382</v>
      </c>
      <c r="C360" s="1">
        <v>46210</v>
      </c>
      <c r="D360">
        <v>1200</v>
      </c>
      <c r="E360" t="s">
        <v>92</v>
      </c>
      <c r="F360" t="s">
        <v>96</v>
      </c>
      <c r="G360" t="s">
        <v>608</v>
      </c>
      <c r="H360" t="s">
        <v>540</v>
      </c>
      <c r="I360">
        <v>1200013111</v>
      </c>
      <c r="J360">
        <v>6001073417</v>
      </c>
      <c r="K360">
        <v>100061938</v>
      </c>
      <c r="L360" s="1">
        <v>46239</v>
      </c>
      <c r="M360" t="s">
        <v>833</v>
      </c>
      <c r="N360">
        <v>1200013111</v>
      </c>
      <c r="O360" t="s">
        <v>776</v>
      </c>
      <c r="P360" t="s">
        <v>54</v>
      </c>
      <c r="Q360" t="s">
        <v>724</v>
      </c>
    </row>
    <row r="361" spans="1:17" x14ac:dyDescent="0.3">
      <c r="A361" t="s">
        <v>824</v>
      </c>
      <c r="B361" t="s">
        <v>382</v>
      </c>
      <c r="C361" s="1">
        <v>45940</v>
      </c>
      <c r="D361">
        <v>2684.54</v>
      </c>
      <c r="E361" t="s">
        <v>92</v>
      </c>
      <c r="F361" t="s">
        <v>96</v>
      </c>
      <c r="G361" t="s">
        <v>636</v>
      </c>
      <c r="H361" t="s">
        <v>537</v>
      </c>
      <c r="I361">
        <v>500007499</v>
      </c>
      <c r="J361">
        <v>6001019949</v>
      </c>
      <c r="K361">
        <v>100086851</v>
      </c>
      <c r="L361" s="1">
        <v>45967</v>
      </c>
      <c r="M361" t="s">
        <v>833</v>
      </c>
      <c r="N361">
        <v>500007499</v>
      </c>
      <c r="O361" t="s">
        <v>776</v>
      </c>
      <c r="P361" t="s">
        <v>54</v>
      </c>
      <c r="Q361" t="s">
        <v>724</v>
      </c>
    </row>
    <row r="362" spans="1:17" x14ac:dyDescent="0.3">
      <c r="A362" t="s">
        <v>824</v>
      </c>
      <c r="B362" t="s">
        <v>382</v>
      </c>
      <c r="C362" s="1">
        <v>45946</v>
      </c>
      <c r="D362">
        <v>2495.2399999999998</v>
      </c>
      <c r="E362" t="s">
        <v>92</v>
      </c>
      <c r="F362" t="s">
        <v>96</v>
      </c>
      <c r="G362" t="s">
        <v>636</v>
      </c>
      <c r="H362" t="s">
        <v>537</v>
      </c>
      <c r="I362">
        <v>500007499</v>
      </c>
      <c r="J362">
        <v>6001021034</v>
      </c>
      <c r="K362">
        <v>100088592</v>
      </c>
      <c r="L362" s="1">
        <v>45957</v>
      </c>
      <c r="M362" t="s">
        <v>833</v>
      </c>
      <c r="N362">
        <v>500007499</v>
      </c>
      <c r="O362" t="s">
        <v>776</v>
      </c>
      <c r="P362" t="s">
        <v>54</v>
      </c>
      <c r="Q362" t="s">
        <v>724</v>
      </c>
    </row>
    <row r="363" spans="1:17" x14ac:dyDescent="0.3">
      <c r="A363" t="s">
        <v>824</v>
      </c>
      <c r="B363" t="s">
        <v>382</v>
      </c>
      <c r="C363" s="1">
        <v>45946</v>
      </c>
      <c r="D363">
        <v>980.24</v>
      </c>
      <c r="E363" t="s">
        <v>92</v>
      </c>
      <c r="F363" t="s">
        <v>96</v>
      </c>
      <c r="G363" t="s">
        <v>636</v>
      </c>
      <c r="H363" t="s">
        <v>537</v>
      </c>
      <c r="I363">
        <v>500007499</v>
      </c>
      <c r="J363">
        <v>6001021045</v>
      </c>
      <c r="K363">
        <v>100088603</v>
      </c>
      <c r="L363" s="1">
        <v>45957</v>
      </c>
      <c r="M363" t="s">
        <v>833</v>
      </c>
      <c r="N363">
        <v>500007499</v>
      </c>
      <c r="O363" t="s">
        <v>776</v>
      </c>
      <c r="P363" t="s">
        <v>54</v>
      </c>
      <c r="Q363" t="s">
        <v>724</v>
      </c>
    </row>
    <row r="364" spans="1:17" x14ac:dyDescent="0.3">
      <c r="A364" t="s">
        <v>824</v>
      </c>
      <c r="B364" t="s">
        <v>382</v>
      </c>
      <c r="C364" s="1">
        <v>45946</v>
      </c>
      <c r="D364">
        <v>1106.5</v>
      </c>
      <c r="E364" t="s">
        <v>92</v>
      </c>
      <c r="F364" t="s">
        <v>96</v>
      </c>
      <c r="G364" t="s">
        <v>636</v>
      </c>
      <c r="H364" t="s">
        <v>537</v>
      </c>
      <c r="I364">
        <v>500007499</v>
      </c>
      <c r="J364">
        <v>6001021026</v>
      </c>
      <c r="K364">
        <v>100088584</v>
      </c>
      <c r="L364" s="1">
        <v>45957</v>
      </c>
      <c r="M364" t="s">
        <v>833</v>
      </c>
      <c r="N364">
        <v>500007499</v>
      </c>
      <c r="O364" t="s">
        <v>776</v>
      </c>
      <c r="P364" t="s">
        <v>54</v>
      </c>
      <c r="Q364" t="s">
        <v>724</v>
      </c>
    </row>
    <row r="365" spans="1:17" x14ac:dyDescent="0.3">
      <c r="A365" t="s">
        <v>824</v>
      </c>
      <c r="B365" t="s">
        <v>382</v>
      </c>
      <c r="C365" s="1">
        <v>45946</v>
      </c>
      <c r="D365">
        <v>2932.64</v>
      </c>
      <c r="E365" t="s">
        <v>92</v>
      </c>
      <c r="F365" t="s">
        <v>96</v>
      </c>
      <c r="G365" t="s">
        <v>636</v>
      </c>
      <c r="H365" t="s">
        <v>537</v>
      </c>
      <c r="I365">
        <v>500007499</v>
      </c>
      <c r="J365">
        <v>6001021041</v>
      </c>
      <c r="K365">
        <v>100088599</v>
      </c>
      <c r="L365" s="1">
        <v>45957</v>
      </c>
      <c r="M365" t="s">
        <v>833</v>
      </c>
      <c r="N365">
        <v>500007499</v>
      </c>
      <c r="O365" t="s">
        <v>776</v>
      </c>
      <c r="P365" t="s">
        <v>54</v>
      </c>
      <c r="Q365" t="s">
        <v>724</v>
      </c>
    </row>
    <row r="366" spans="1:17" x14ac:dyDescent="0.3">
      <c r="A366" t="s">
        <v>824</v>
      </c>
      <c r="B366" t="s">
        <v>382</v>
      </c>
      <c r="C366" s="1">
        <v>45946</v>
      </c>
      <c r="D366">
        <v>1783.24</v>
      </c>
      <c r="E366" t="s">
        <v>92</v>
      </c>
      <c r="F366" t="s">
        <v>96</v>
      </c>
      <c r="G366" t="s">
        <v>636</v>
      </c>
      <c r="H366" t="s">
        <v>537</v>
      </c>
      <c r="I366">
        <v>500007499</v>
      </c>
      <c r="J366">
        <v>6001021019</v>
      </c>
      <c r="K366">
        <v>100088577</v>
      </c>
      <c r="L366" s="1">
        <v>45957</v>
      </c>
      <c r="M366" t="s">
        <v>833</v>
      </c>
      <c r="N366">
        <v>500007499</v>
      </c>
      <c r="O366" t="s">
        <v>776</v>
      </c>
      <c r="P366" t="s">
        <v>54</v>
      </c>
      <c r="Q366" t="s">
        <v>724</v>
      </c>
    </row>
    <row r="367" spans="1:17" x14ac:dyDescent="0.3">
      <c r="A367" t="s">
        <v>824</v>
      </c>
      <c r="B367" t="s">
        <v>382</v>
      </c>
      <c r="C367" s="1">
        <v>45946</v>
      </c>
      <c r="D367">
        <v>2701.74</v>
      </c>
      <c r="E367" t="s">
        <v>92</v>
      </c>
      <c r="F367" t="s">
        <v>96</v>
      </c>
      <c r="G367" t="s">
        <v>636</v>
      </c>
      <c r="H367" t="s">
        <v>537</v>
      </c>
      <c r="I367">
        <v>500007499</v>
      </c>
      <c r="J367">
        <v>6001021028</v>
      </c>
      <c r="K367">
        <v>100088586</v>
      </c>
      <c r="L367" s="1">
        <v>45957</v>
      </c>
      <c r="M367" t="s">
        <v>833</v>
      </c>
      <c r="N367">
        <v>500007499</v>
      </c>
      <c r="O367" t="s">
        <v>776</v>
      </c>
      <c r="P367" t="s">
        <v>54</v>
      </c>
      <c r="Q367" t="s">
        <v>724</v>
      </c>
    </row>
    <row r="368" spans="1:17" x14ac:dyDescent="0.3">
      <c r="A368" t="s">
        <v>824</v>
      </c>
      <c r="B368" t="s">
        <v>382</v>
      </c>
      <c r="C368" s="1">
        <v>45974</v>
      </c>
      <c r="D368">
        <v>2319.44</v>
      </c>
      <c r="E368" t="s">
        <v>92</v>
      </c>
      <c r="F368" t="s">
        <v>96</v>
      </c>
      <c r="G368" t="s">
        <v>636</v>
      </c>
      <c r="H368" t="s">
        <v>537</v>
      </c>
      <c r="I368">
        <v>500007499</v>
      </c>
      <c r="J368">
        <v>6001026464</v>
      </c>
      <c r="K368">
        <v>100097984</v>
      </c>
      <c r="L368" s="1">
        <v>45985</v>
      </c>
      <c r="M368" t="s">
        <v>833</v>
      </c>
      <c r="N368">
        <v>500007499</v>
      </c>
      <c r="O368" t="s">
        <v>776</v>
      </c>
      <c r="P368" t="s">
        <v>54</v>
      </c>
      <c r="Q368" t="s">
        <v>724</v>
      </c>
    </row>
    <row r="369" spans="1:17" x14ac:dyDescent="0.3">
      <c r="A369" t="s">
        <v>825</v>
      </c>
      <c r="B369" t="s">
        <v>382</v>
      </c>
      <c r="C369" s="1">
        <v>45980</v>
      </c>
      <c r="D369">
        <v>1294.57</v>
      </c>
      <c r="E369" t="s">
        <v>92</v>
      </c>
      <c r="F369" t="s">
        <v>96</v>
      </c>
      <c r="G369" t="s">
        <v>636</v>
      </c>
      <c r="H369" t="s">
        <v>537</v>
      </c>
      <c r="I369">
        <v>500007499</v>
      </c>
      <c r="J369">
        <v>6001027700</v>
      </c>
      <c r="K369">
        <v>100100167</v>
      </c>
      <c r="L369" s="1">
        <v>45992</v>
      </c>
      <c r="M369" t="s">
        <v>833</v>
      </c>
      <c r="N369">
        <v>500007499</v>
      </c>
      <c r="O369" t="s">
        <v>776</v>
      </c>
      <c r="P369" t="s">
        <v>54</v>
      </c>
      <c r="Q369" t="s">
        <v>724</v>
      </c>
    </row>
    <row r="370" spans="1:17" x14ac:dyDescent="0.3">
      <c r="A370" t="s">
        <v>825</v>
      </c>
      <c r="B370" t="s">
        <v>382</v>
      </c>
      <c r="C370" s="1">
        <v>45980</v>
      </c>
      <c r="D370">
        <v>1792.73</v>
      </c>
      <c r="E370" t="s">
        <v>92</v>
      </c>
      <c r="F370" t="s">
        <v>96</v>
      </c>
      <c r="G370" t="s">
        <v>636</v>
      </c>
      <c r="H370" t="s">
        <v>537</v>
      </c>
      <c r="I370">
        <v>500007499</v>
      </c>
      <c r="J370">
        <v>6001027704</v>
      </c>
      <c r="K370">
        <v>100100172</v>
      </c>
      <c r="L370" s="1">
        <v>45992</v>
      </c>
      <c r="M370" t="s">
        <v>833</v>
      </c>
      <c r="N370">
        <v>500007499</v>
      </c>
      <c r="O370" t="s">
        <v>776</v>
      </c>
      <c r="P370" t="s">
        <v>54</v>
      </c>
      <c r="Q370" t="s">
        <v>724</v>
      </c>
    </row>
    <row r="371" spans="1:17" x14ac:dyDescent="0.3">
      <c r="A371" t="s">
        <v>825</v>
      </c>
      <c r="B371" t="s">
        <v>382</v>
      </c>
      <c r="C371" s="1">
        <v>45980</v>
      </c>
      <c r="D371">
        <v>1311.17</v>
      </c>
      <c r="E371" t="s">
        <v>92</v>
      </c>
      <c r="F371" t="s">
        <v>96</v>
      </c>
      <c r="G371" t="s">
        <v>636</v>
      </c>
      <c r="H371" t="s">
        <v>537</v>
      </c>
      <c r="I371">
        <v>500007499</v>
      </c>
      <c r="J371">
        <v>6001027721</v>
      </c>
      <c r="K371">
        <v>100100188</v>
      </c>
      <c r="L371" s="1">
        <v>45992</v>
      </c>
      <c r="M371" t="s">
        <v>833</v>
      </c>
      <c r="N371">
        <v>500007499</v>
      </c>
      <c r="O371" t="s">
        <v>776</v>
      </c>
      <c r="P371" t="s">
        <v>54</v>
      </c>
      <c r="Q371" t="s">
        <v>724</v>
      </c>
    </row>
    <row r="372" spans="1:17" x14ac:dyDescent="0.3">
      <c r="A372" t="s">
        <v>825</v>
      </c>
      <c r="B372" t="s">
        <v>382</v>
      </c>
      <c r="C372" s="1">
        <v>45980</v>
      </c>
      <c r="D372">
        <v>688.57</v>
      </c>
      <c r="E372" t="s">
        <v>92</v>
      </c>
      <c r="F372" t="s">
        <v>96</v>
      </c>
      <c r="G372" t="s">
        <v>636</v>
      </c>
      <c r="H372" t="s">
        <v>537</v>
      </c>
      <c r="I372">
        <v>500007499</v>
      </c>
      <c r="J372">
        <v>6001027708</v>
      </c>
      <c r="K372">
        <v>100100175</v>
      </c>
      <c r="L372" s="1">
        <v>45992</v>
      </c>
      <c r="M372" t="s">
        <v>833</v>
      </c>
      <c r="N372">
        <v>500007499</v>
      </c>
      <c r="O372" t="s">
        <v>776</v>
      </c>
      <c r="P372" t="s">
        <v>54</v>
      </c>
      <c r="Q372" t="s">
        <v>724</v>
      </c>
    </row>
    <row r="373" spans="1:17" x14ac:dyDescent="0.3">
      <c r="A373" t="s">
        <v>825</v>
      </c>
      <c r="B373" t="s">
        <v>382</v>
      </c>
      <c r="C373" s="1">
        <v>45980</v>
      </c>
      <c r="D373">
        <v>1287.8699999999999</v>
      </c>
      <c r="E373" t="s">
        <v>92</v>
      </c>
      <c r="F373" t="s">
        <v>96</v>
      </c>
      <c r="G373" t="s">
        <v>636</v>
      </c>
      <c r="H373" t="s">
        <v>537</v>
      </c>
      <c r="I373">
        <v>500007499</v>
      </c>
      <c r="J373">
        <v>6001027712</v>
      </c>
      <c r="K373">
        <v>100100179</v>
      </c>
      <c r="L373" s="1">
        <v>45992</v>
      </c>
      <c r="M373" t="s">
        <v>833</v>
      </c>
      <c r="N373">
        <v>500007499</v>
      </c>
      <c r="O373" t="s">
        <v>776</v>
      </c>
      <c r="P373" t="s">
        <v>54</v>
      </c>
      <c r="Q373" t="s">
        <v>724</v>
      </c>
    </row>
    <row r="374" spans="1:17" x14ac:dyDescent="0.3">
      <c r="A374" t="s">
        <v>825</v>
      </c>
      <c r="B374" t="s">
        <v>382</v>
      </c>
      <c r="C374" s="1">
        <v>45980</v>
      </c>
      <c r="D374">
        <v>1551.17</v>
      </c>
      <c r="E374" t="s">
        <v>92</v>
      </c>
      <c r="F374" t="s">
        <v>96</v>
      </c>
      <c r="G374" t="s">
        <v>636</v>
      </c>
      <c r="H374" t="s">
        <v>537</v>
      </c>
      <c r="I374">
        <v>500007499</v>
      </c>
      <c r="J374">
        <v>6001027713</v>
      </c>
      <c r="K374">
        <v>100100180</v>
      </c>
      <c r="L374" s="1">
        <v>45992</v>
      </c>
      <c r="M374" t="s">
        <v>833</v>
      </c>
      <c r="N374">
        <v>500007499</v>
      </c>
      <c r="O374" t="s">
        <v>776</v>
      </c>
      <c r="P374" t="s">
        <v>54</v>
      </c>
      <c r="Q374" t="s">
        <v>724</v>
      </c>
    </row>
    <row r="375" spans="1:17" x14ac:dyDescent="0.3">
      <c r="A375" t="s">
        <v>825</v>
      </c>
      <c r="B375" t="s">
        <v>382</v>
      </c>
      <c r="C375" s="1">
        <v>45980</v>
      </c>
      <c r="D375">
        <v>984.37</v>
      </c>
      <c r="E375" t="s">
        <v>92</v>
      </c>
      <c r="F375" t="s">
        <v>96</v>
      </c>
      <c r="G375" t="s">
        <v>636</v>
      </c>
      <c r="H375" t="s">
        <v>537</v>
      </c>
      <c r="I375">
        <v>500007499</v>
      </c>
      <c r="J375">
        <v>6001027719</v>
      </c>
      <c r="K375">
        <v>100100186</v>
      </c>
      <c r="L375" s="1">
        <v>45992</v>
      </c>
      <c r="M375" t="s">
        <v>833</v>
      </c>
      <c r="N375">
        <v>500007499</v>
      </c>
      <c r="O375" t="s">
        <v>776</v>
      </c>
      <c r="P375" t="s">
        <v>54</v>
      </c>
      <c r="Q375" t="s">
        <v>724</v>
      </c>
    </row>
    <row r="376" spans="1:17" x14ac:dyDescent="0.3">
      <c r="A376" t="s">
        <v>825</v>
      </c>
      <c r="B376" t="s">
        <v>382</v>
      </c>
      <c r="C376" s="1">
        <v>45980</v>
      </c>
      <c r="D376">
        <v>901.17</v>
      </c>
      <c r="E376" t="s">
        <v>92</v>
      </c>
      <c r="F376" t="s">
        <v>96</v>
      </c>
      <c r="G376" t="s">
        <v>636</v>
      </c>
      <c r="H376" t="s">
        <v>537</v>
      </c>
      <c r="I376">
        <v>500007499</v>
      </c>
      <c r="J376">
        <v>6001027686</v>
      </c>
      <c r="K376">
        <v>100100150</v>
      </c>
      <c r="L376" s="1">
        <v>45992</v>
      </c>
      <c r="M376" t="s">
        <v>833</v>
      </c>
      <c r="N376">
        <v>500007499</v>
      </c>
      <c r="O376" t="s">
        <v>776</v>
      </c>
      <c r="P376" t="s">
        <v>54</v>
      </c>
      <c r="Q376" t="s">
        <v>724</v>
      </c>
    </row>
    <row r="377" spans="1:17" x14ac:dyDescent="0.3">
      <c r="A377" t="s">
        <v>825</v>
      </c>
      <c r="B377" t="s">
        <v>382</v>
      </c>
      <c r="C377" s="1">
        <v>46001</v>
      </c>
      <c r="D377">
        <v>1730.17</v>
      </c>
      <c r="E377" t="s">
        <v>92</v>
      </c>
      <c r="F377" t="s">
        <v>96</v>
      </c>
      <c r="G377" t="s">
        <v>636</v>
      </c>
      <c r="H377" t="s">
        <v>537</v>
      </c>
      <c r="I377">
        <v>500007499</v>
      </c>
      <c r="J377">
        <v>6001034240</v>
      </c>
      <c r="K377">
        <v>100110955</v>
      </c>
      <c r="L377" s="1">
        <v>46003</v>
      </c>
      <c r="M377" t="s">
        <v>833</v>
      </c>
      <c r="N377">
        <v>500007499</v>
      </c>
      <c r="O377" t="s">
        <v>776</v>
      </c>
      <c r="P377" t="s">
        <v>54</v>
      </c>
      <c r="Q377" t="s">
        <v>724</v>
      </c>
    </row>
    <row r="378" spans="1:17" x14ac:dyDescent="0.3">
      <c r="A378" t="s">
        <v>824</v>
      </c>
      <c r="B378" t="s">
        <v>382</v>
      </c>
      <c r="C378" s="1">
        <v>46001</v>
      </c>
      <c r="D378">
        <v>2694.04</v>
      </c>
      <c r="E378" t="s">
        <v>92</v>
      </c>
      <c r="F378" t="s">
        <v>96</v>
      </c>
      <c r="G378" t="s">
        <v>636</v>
      </c>
      <c r="H378" t="s">
        <v>537</v>
      </c>
      <c r="I378">
        <v>500007499</v>
      </c>
      <c r="J378">
        <v>6001034246</v>
      </c>
      <c r="K378">
        <v>100110961</v>
      </c>
      <c r="L378" s="1">
        <v>46007</v>
      </c>
      <c r="M378" t="s">
        <v>833</v>
      </c>
      <c r="N378">
        <v>500007499</v>
      </c>
      <c r="O378" t="s">
        <v>776</v>
      </c>
      <c r="P378" t="s">
        <v>54</v>
      </c>
      <c r="Q378" t="s">
        <v>724</v>
      </c>
    </row>
    <row r="379" spans="1:17" x14ac:dyDescent="0.3">
      <c r="A379" t="s">
        <v>825</v>
      </c>
      <c r="B379" t="s">
        <v>382</v>
      </c>
      <c r="C379" s="1">
        <v>46031</v>
      </c>
      <c r="D379">
        <v>1435.47</v>
      </c>
      <c r="E379" t="s">
        <v>92</v>
      </c>
      <c r="F379" t="s">
        <v>96</v>
      </c>
      <c r="G379" t="s">
        <v>636</v>
      </c>
      <c r="H379" t="s">
        <v>537</v>
      </c>
      <c r="I379">
        <v>500007499</v>
      </c>
      <c r="J379">
        <v>6001042713</v>
      </c>
      <c r="K379">
        <v>100005618</v>
      </c>
      <c r="L379" s="1">
        <v>46043</v>
      </c>
      <c r="M379" t="s">
        <v>833</v>
      </c>
      <c r="N379">
        <v>500007499</v>
      </c>
      <c r="O379" t="s">
        <v>776</v>
      </c>
      <c r="P379" t="s">
        <v>54</v>
      </c>
      <c r="Q379" t="s">
        <v>724</v>
      </c>
    </row>
    <row r="380" spans="1:17" x14ac:dyDescent="0.3">
      <c r="A380" t="s">
        <v>824</v>
      </c>
      <c r="B380" t="s">
        <v>382</v>
      </c>
      <c r="C380" s="1">
        <v>46097</v>
      </c>
      <c r="D380">
        <v>1608.07</v>
      </c>
      <c r="E380" t="s">
        <v>92</v>
      </c>
      <c r="F380" t="s">
        <v>96</v>
      </c>
      <c r="G380" t="s">
        <v>636</v>
      </c>
      <c r="H380" t="s">
        <v>537</v>
      </c>
      <c r="I380">
        <v>500007499</v>
      </c>
      <c r="J380">
        <v>6001052928</v>
      </c>
      <c r="K380">
        <v>100026048</v>
      </c>
      <c r="L380" s="1">
        <v>46104</v>
      </c>
      <c r="M380" t="s">
        <v>833</v>
      </c>
      <c r="N380">
        <v>500007499</v>
      </c>
      <c r="O380" t="s">
        <v>776</v>
      </c>
      <c r="P380" t="s">
        <v>54</v>
      </c>
      <c r="Q380" t="s">
        <v>724</v>
      </c>
    </row>
    <row r="381" spans="1:17" x14ac:dyDescent="0.3">
      <c r="A381" t="s">
        <v>825</v>
      </c>
      <c r="B381" t="s">
        <v>382</v>
      </c>
      <c r="C381" s="1">
        <v>45408</v>
      </c>
      <c r="D381">
        <v>1569.62</v>
      </c>
      <c r="E381" t="s">
        <v>92</v>
      </c>
      <c r="F381" t="s">
        <v>96</v>
      </c>
      <c r="G381" t="s">
        <v>444</v>
      </c>
      <c r="H381" t="s">
        <v>660</v>
      </c>
      <c r="I381">
        <v>500005220</v>
      </c>
      <c r="J381">
        <v>6000919870</v>
      </c>
      <c r="K381">
        <v>100040408</v>
      </c>
      <c r="L381" s="1">
        <v>45441</v>
      </c>
      <c r="M381" t="s">
        <v>833</v>
      </c>
      <c r="N381">
        <v>500005220</v>
      </c>
      <c r="O381" t="s">
        <v>776</v>
      </c>
      <c r="P381" t="s">
        <v>54</v>
      </c>
      <c r="Q381" t="s">
        <v>724</v>
      </c>
    </row>
    <row r="382" spans="1:17" x14ac:dyDescent="0.3">
      <c r="A382" t="s">
        <v>825</v>
      </c>
      <c r="B382" t="s">
        <v>382</v>
      </c>
      <c r="C382" s="1">
        <v>45425</v>
      </c>
      <c r="D382">
        <v>1274.78</v>
      </c>
      <c r="E382" t="s">
        <v>92</v>
      </c>
      <c r="F382" t="s">
        <v>96</v>
      </c>
      <c r="G382" t="s">
        <v>444</v>
      </c>
      <c r="H382" t="s">
        <v>660</v>
      </c>
      <c r="I382">
        <v>500005220</v>
      </c>
      <c r="J382">
        <v>6000922142</v>
      </c>
      <c r="K382">
        <v>100045003</v>
      </c>
      <c r="L382" s="1">
        <v>45449</v>
      </c>
      <c r="M382" t="s">
        <v>833</v>
      </c>
      <c r="N382">
        <v>500005220</v>
      </c>
      <c r="O382" t="s">
        <v>776</v>
      </c>
      <c r="P382" t="s">
        <v>54</v>
      </c>
      <c r="Q382" t="s">
        <v>724</v>
      </c>
    </row>
    <row r="383" spans="1:17" x14ac:dyDescent="0.3">
      <c r="A383" t="s">
        <v>825</v>
      </c>
      <c r="B383" t="s">
        <v>382</v>
      </c>
      <c r="C383" s="1">
        <v>45454</v>
      </c>
      <c r="D383">
        <v>1407.68</v>
      </c>
      <c r="E383" t="s">
        <v>92</v>
      </c>
      <c r="F383" t="s">
        <v>96</v>
      </c>
      <c r="G383" t="s">
        <v>444</v>
      </c>
      <c r="H383" t="s">
        <v>660</v>
      </c>
      <c r="I383">
        <v>500005220</v>
      </c>
      <c r="J383">
        <v>6000927327</v>
      </c>
      <c r="K383">
        <v>100053705</v>
      </c>
      <c r="L383" s="1">
        <v>45467</v>
      </c>
      <c r="M383" t="s">
        <v>833</v>
      </c>
      <c r="N383">
        <v>500005220</v>
      </c>
      <c r="O383" t="s">
        <v>776</v>
      </c>
      <c r="P383" t="s">
        <v>54</v>
      </c>
      <c r="Q383" t="s">
        <v>724</v>
      </c>
    </row>
    <row r="384" spans="1:17" x14ac:dyDescent="0.3">
      <c r="A384" t="s">
        <v>824</v>
      </c>
      <c r="B384" t="s">
        <v>382</v>
      </c>
      <c r="C384" s="1">
        <v>45454</v>
      </c>
      <c r="D384">
        <v>2219.2800000000002</v>
      </c>
      <c r="E384" t="s">
        <v>92</v>
      </c>
      <c r="F384" t="s">
        <v>96</v>
      </c>
      <c r="G384" t="s">
        <v>444</v>
      </c>
      <c r="H384" t="s">
        <v>660</v>
      </c>
      <c r="I384">
        <v>500005220</v>
      </c>
      <c r="J384">
        <v>6000927325</v>
      </c>
      <c r="K384">
        <v>100053703</v>
      </c>
      <c r="L384" s="1">
        <v>45462</v>
      </c>
      <c r="M384" t="s">
        <v>833</v>
      </c>
      <c r="N384">
        <v>500005220</v>
      </c>
      <c r="O384" t="s">
        <v>776</v>
      </c>
      <c r="P384" t="s">
        <v>54</v>
      </c>
      <c r="Q384" t="s">
        <v>724</v>
      </c>
    </row>
    <row r="385" spans="1:17" x14ac:dyDescent="0.3">
      <c r="A385" t="s">
        <v>824</v>
      </c>
      <c r="B385" t="s">
        <v>382</v>
      </c>
      <c r="C385" s="1">
        <v>45489</v>
      </c>
      <c r="D385">
        <v>2786.86</v>
      </c>
      <c r="E385" t="s">
        <v>92</v>
      </c>
      <c r="F385" t="s">
        <v>96</v>
      </c>
      <c r="G385" t="s">
        <v>444</v>
      </c>
      <c r="H385" t="s">
        <v>660</v>
      </c>
      <c r="I385">
        <v>500005220</v>
      </c>
      <c r="J385">
        <v>6000933898</v>
      </c>
      <c r="K385">
        <v>100065197</v>
      </c>
      <c r="L385" s="1">
        <v>45502</v>
      </c>
      <c r="M385" t="s">
        <v>833</v>
      </c>
      <c r="N385">
        <v>500005220</v>
      </c>
      <c r="O385" t="s">
        <v>776</v>
      </c>
      <c r="P385" t="s">
        <v>54</v>
      </c>
      <c r="Q385" t="s">
        <v>724</v>
      </c>
    </row>
    <row r="386" spans="1:17" x14ac:dyDescent="0.3">
      <c r="A386" t="s">
        <v>825</v>
      </c>
      <c r="B386" t="s">
        <v>382</v>
      </c>
      <c r="C386" s="1">
        <v>45489</v>
      </c>
      <c r="D386">
        <v>1506</v>
      </c>
      <c r="E386" t="s">
        <v>92</v>
      </c>
      <c r="F386" t="s">
        <v>96</v>
      </c>
      <c r="G386" t="s">
        <v>444</v>
      </c>
      <c r="H386" t="s">
        <v>660</v>
      </c>
      <c r="I386">
        <v>500005220</v>
      </c>
      <c r="J386">
        <v>6000933903</v>
      </c>
      <c r="K386">
        <v>100065204</v>
      </c>
      <c r="L386" s="1">
        <v>45502</v>
      </c>
      <c r="M386" t="s">
        <v>833</v>
      </c>
      <c r="N386">
        <v>500005220</v>
      </c>
      <c r="O386" t="s">
        <v>776</v>
      </c>
      <c r="P386" t="s">
        <v>54</v>
      </c>
      <c r="Q386" t="s">
        <v>724</v>
      </c>
    </row>
    <row r="387" spans="1:17" x14ac:dyDescent="0.3">
      <c r="A387" t="s">
        <v>824</v>
      </c>
      <c r="B387" t="s">
        <v>382</v>
      </c>
      <c r="C387" s="1">
        <v>45537</v>
      </c>
      <c r="D387">
        <v>1760.6</v>
      </c>
      <c r="E387" t="s">
        <v>92</v>
      </c>
      <c r="F387" t="s">
        <v>96</v>
      </c>
      <c r="G387" t="s">
        <v>444</v>
      </c>
      <c r="H387" t="s">
        <v>660</v>
      </c>
      <c r="I387">
        <v>500005220</v>
      </c>
      <c r="J387">
        <v>6000940477</v>
      </c>
      <c r="K387">
        <v>100076881</v>
      </c>
      <c r="L387" s="1">
        <v>45540</v>
      </c>
      <c r="M387" t="s">
        <v>833</v>
      </c>
      <c r="N387">
        <v>500005220</v>
      </c>
      <c r="O387" t="s">
        <v>776</v>
      </c>
      <c r="P387" t="s">
        <v>54</v>
      </c>
      <c r="Q387" t="s">
        <v>724</v>
      </c>
    </row>
    <row r="388" spans="1:17" x14ac:dyDescent="0.3">
      <c r="A388" t="s">
        <v>825</v>
      </c>
      <c r="B388" t="s">
        <v>382</v>
      </c>
      <c r="C388" s="1">
        <v>45537</v>
      </c>
      <c r="D388">
        <v>1000.36</v>
      </c>
      <c r="E388" t="s">
        <v>92</v>
      </c>
      <c r="F388" t="s">
        <v>96</v>
      </c>
      <c r="G388" t="s">
        <v>444</v>
      </c>
      <c r="H388" t="s">
        <v>660</v>
      </c>
      <c r="I388">
        <v>500005220</v>
      </c>
      <c r="J388">
        <v>6000940480</v>
      </c>
      <c r="K388">
        <v>100076887</v>
      </c>
      <c r="L388" s="1">
        <v>45561</v>
      </c>
      <c r="M388" t="s">
        <v>833</v>
      </c>
      <c r="N388">
        <v>500005220</v>
      </c>
      <c r="O388" t="s">
        <v>776</v>
      </c>
      <c r="P388" t="s">
        <v>54</v>
      </c>
      <c r="Q388" t="s">
        <v>724</v>
      </c>
    </row>
    <row r="389" spans="1:17" x14ac:dyDescent="0.3">
      <c r="A389" t="s">
        <v>825</v>
      </c>
      <c r="B389" t="s">
        <v>382</v>
      </c>
      <c r="C389" s="1">
        <v>45562</v>
      </c>
      <c r="D389">
        <v>805.02</v>
      </c>
      <c r="E389" t="s">
        <v>92</v>
      </c>
      <c r="F389" t="s">
        <v>96</v>
      </c>
      <c r="G389" t="s">
        <v>444</v>
      </c>
      <c r="H389" t="s">
        <v>660</v>
      </c>
      <c r="I389">
        <v>500005220</v>
      </c>
      <c r="J389">
        <v>6000945408</v>
      </c>
      <c r="K389">
        <v>100084777</v>
      </c>
      <c r="L389" s="1">
        <v>45608</v>
      </c>
      <c r="M389" t="s">
        <v>833</v>
      </c>
      <c r="N389">
        <v>500005220</v>
      </c>
      <c r="O389" t="s">
        <v>776</v>
      </c>
      <c r="P389" t="s">
        <v>54</v>
      </c>
      <c r="Q389" t="s">
        <v>724</v>
      </c>
    </row>
    <row r="390" spans="1:17" x14ac:dyDescent="0.3">
      <c r="A390" t="s">
        <v>824</v>
      </c>
      <c r="B390" t="s">
        <v>382</v>
      </c>
      <c r="C390" s="1">
        <v>45562</v>
      </c>
      <c r="D390">
        <v>1146.8399999999999</v>
      </c>
      <c r="E390" t="s">
        <v>92</v>
      </c>
      <c r="F390" t="s">
        <v>96</v>
      </c>
      <c r="G390" t="s">
        <v>444</v>
      </c>
      <c r="H390" t="s">
        <v>660</v>
      </c>
      <c r="I390">
        <v>500005220</v>
      </c>
      <c r="J390">
        <v>6000945413</v>
      </c>
      <c r="K390">
        <v>100084782</v>
      </c>
      <c r="L390" s="1">
        <v>45566</v>
      </c>
      <c r="M390" t="s">
        <v>833</v>
      </c>
      <c r="N390">
        <v>500005220</v>
      </c>
      <c r="O390" t="s">
        <v>776</v>
      </c>
      <c r="P390" t="s">
        <v>54</v>
      </c>
      <c r="Q390" t="s">
        <v>724</v>
      </c>
    </row>
    <row r="391" spans="1:17" x14ac:dyDescent="0.3">
      <c r="A391" t="s">
        <v>824</v>
      </c>
      <c r="B391" t="s">
        <v>382</v>
      </c>
      <c r="C391" s="1">
        <v>45575</v>
      </c>
      <c r="D391">
        <v>2823.02</v>
      </c>
      <c r="E391" t="s">
        <v>92</v>
      </c>
      <c r="F391" t="s">
        <v>96</v>
      </c>
      <c r="G391" t="s">
        <v>444</v>
      </c>
      <c r="H391" t="s">
        <v>660</v>
      </c>
      <c r="I391">
        <v>500005220</v>
      </c>
      <c r="J391">
        <v>6000948565</v>
      </c>
      <c r="K391">
        <v>100090004</v>
      </c>
      <c r="L391" s="1">
        <v>45580</v>
      </c>
      <c r="M391" t="s">
        <v>833</v>
      </c>
      <c r="N391">
        <v>500005220</v>
      </c>
      <c r="O391" t="s">
        <v>776</v>
      </c>
      <c r="P391" t="s">
        <v>54</v>
      </c>
      <c r="Q391" t="s">
        <v>724</v>
      </c>
    </row>
    <row r="392" spans="1:17" x14ac:dyDescent="0.3">
      <c r="A392" t="s">
        <v>825</v>
      </c>
      <c r="B392" t="s">
        <v>382</v>
      </c>
      <c r="C392" s="1">
        <v>45575</v>
      </c>
      <c r="D392">
        <v>1233.82</v>
      </c>
      <c r="E392" t="s">
        <v>92</v>
      </c>
      <c r="F392" t="s">
        <v>96</v>
      </c>
      <c r="G392" t="s">
        <v>444</v>
      </c>
      <c r="H392" t="s">
        <v>660</v>
      </c>
      <c r="I392">
        <v>500005220</v>
      </c>
      <c r="J392">
        <v>6000948569</v>
      </c>
      <c r="K392">
        <v>100090008</v>
      </c>
      <c r="L392" s="1">
        <v>45614</v>
      </c>
      <c r="M392" t="s">
        <v>833</v>
      </c>
      <c r="N392">
        <v>500005220</v>
      </c>
      <c r="O392" t="s">
        <v>776</v>
      </c>
      <c r="P392" t="s">
        <v>54</v>
      </c>
      <c r="Q392" t="s">
        <v>724</v>
      </c>
    </row>
    <row r="393" spans="1:17" x14ac:dyDescent="0.3">
      <c r="A393" t="s">
        <v>825</v>
      </c>
      <c r="B393" t="s">
        <v>382</v>
      </c>
      <c r="C393" s="1">
        <v>45604</v>
      </c>
      <c r="D393">
        <v>1364.08</v>
      </c>
      <c r="E393" t="s">
        <v>92</v>
      </c>
      <c r="F393" t="s">
        <v>96</v>
      </c>
      <c r="G393" t="s">
        <v>444</v>
      </c>
      <c r="H393" t="s">
        <v>660</v>
      </c>
      <c r="I393">
        <v>500005220</v>
      </c>
      <c r="J393">
        <v>6000954290</v>
      </c>
      <c r="K393">
        <v>100099659</v>
      </c>
      <c r="L393" s="1">
        <v>45638</v>
      </c>
      <c r="M393" t="s">
        <v>833</v>
      </c>
      <c r="N393">
        <v>500005220</v>
      </c>
      <c r="O393" t="s">
        <v>776</v>
      </c>
      <c r="P393" t="s">
        <v>54</v>
      </c>
      <c r="Q393" t="s">
        <v>724</v>
      </c>
    </row>
    <row r="394" spans="1:17" x14ac:dyDescent="0.3">
      <c r="A394" t="s">
        <v>824</v>
      </c>
      <c r="B394" t="s">
        <v>382</v>
      </c>
      <c r="C394" s="1">
        <v>45604</v>
      </c>
      <c r="D394">
        <v>2790.28</v>
      </c>
      <c r="E394" t="s">
        <v>92</v>
      </c>
      <c r="F394" t="s">
        <v>96</v>
      </c>
      <c r="G394" t="s">
        <v>444</v>
      </c>
      <c r="H394" t="s">
        <v>660</v>
      </c>
      <c r="I394">
        <v>500005220</v>
      </c>
      <c r="J394">
        <v>6000954291</v>
      </c>
      <c r="K394">
        <v>100099660</v>
      </c>
      <c r="L394" s="1">
        <v>45616</v>
      </c>
      <c r="M394" t="s">
        <v>833</v>
      </c>
      <c r="N394">
        <v>500005220</v>
      </c>
      <c r="O394" t="s">
        <v>776</v>
      </c>
      <c r="P394" t="s">
        <v>54</v>
      </c>
      <c r="Q394" t="s">
        <v>724</v>
      </c>
    </row>
    <row r="395" spans="1:17" x14ac:dyDescent="0.3">
      <c r="A395" t="s">
        <v>824</v>
      </c>
      <c r="B395" t="s">
        <v>382</v>
      </c>
      <c r="C395" s="1">
        <v>45636</v>
      </c>
      <c r="D395">
        <v>2238.84</v>
      </c>
      <c r="E395" t="s">
        <v>92</v>
      </c>
      <c r="F395" t="s">
        <v>96</v>
      </c>
      <c r="G395" t="s">
        <v>444</v>
      </c>
      <c r="H395" t="s">
        <v>660</v>
      </c>
      <c r="I395">
        <v>500005220</v>
      </c>
      <c r="J395">
        <v>6000969846</v>
      </c>
      <c r="K395">
        <v>100002142</v>
      </c>
      <c r="L395" s="1">
        <v>45685</v>
      </c>
      <c r="M395" t="s">
        <v>833</v>
      </c>
      <c r="N395">
        <v>500005220</v>
      </c>
      <c r="O395" t="s">
        <v>776</v>
      </c>
      <c r="P395" t="s">
        <v>54</v>
      </c>
      <c r="Q395" t="s">
        <v>724</v>
      </c>
    </row>
    <row r="396" spans="1:17" x14ac:dyDescent="0.3">
      <c r="A396" t="s">
        <v>825</v>
      </c>
      <c r="B396" t="s">
        <v>382</v>
      </c>
      <c r="C396" s="1">
        <v>45636</v>
      </c>
      <c r="D396">
        <v>1724.72</v>
      </c>
      <c r="E396" t="s">
        <v>92</v>
      </c>
      <c r="F396" t="s">
        <v>96</v>
      </c>
      <c r="G396" t="s">
        <v>444</v>
      </c>
      <c r="H396" t="s">
        <v>660</v>
      </c>
      <c r="I396">
        <v>500005220</v>
      </c>
      <c r="J396">
        <v>6000969840</v>
      </c>
      <c r="K396">
        <v>100002136</v>
      </c>
      <c r="L396" s="1">
        <v>45701</v>
      </c>
      <c r="M396" t="s">
        <v>833</v>
      </c>
      <c r="N396">
        <v>500005220</v>
      </c>
      <c r="O396" t="s">
        <v>776</v>
      </c>
      <c r="P396" t="s">
        <v>54</v>
      </c>
      <c r="Q396" t="s">
        <v>724</v>
      </c>
    </row>
    <row r="397" spans="1:17" x14ac:dyDescent="0.3">
      <c r="A397" t="s">
        <v>824</v>
      </c>
      <c r="B397" t="s">
        <v>382</v>
      </c>
      <c r="C397" s="1">
        <v>45666</v>
      </c>
      <c r="D397">
        <v>2334.16</v>
      </c>
      <c r="E397" t="s">
        <v>92</v>
      </c>
      <c r="F397" t="s">
        <v>96</v>
      </c>
      <c r="G397" t="s">
        <v>444</v>
      </c>
      <c r="H397" t="s">
        <v>660</v>
      </c>
      <c r="I397">
        <v>500005220</v>
      </c>
      <c r="J397">
        <v>6000973508</v>
      </c>
      <c r="K397">
        <v>100006075</v>
      </c>
      <c r="L397" s="1">
        <v>45699</v>
      </c>
      <c r="M397" t="s">
        <v>833</v>
      </c>
      <c r="N397">
        <v>500005220</v>
      </c>
      <c r="O397" t="s">
        <v>776</v>
      </c>
      <c r="P397" t="s">
        <v>54</v>
      </c>
      <c r="Q397" t="s">
        <v>724</v>
      </c>
    </row>
    <row r="398" spans="1:17" x14ac:dyDescent="0.3">
      <c r="A398" t="s">
        <v>825</v>
      </c>
      <c r="B398" t="s">
        <v>382</v>
      </c>
      <c r="C398" s="1">
        <v>45666</v>
      </c>
      <c r="D398">
        <v>1096.72</v>
      </c>
      <c r="E398" t="s">
        <v>92</v>
      </c>
      <c r="F398" t="s">
        <v>96</v>
      </c>
      <c r="G398" t="s">
        <v>444</v>
      </c>
      <c r="H398" t="s">
        <v>660</v>
      </c>
      <c r="I398">
        <v>500005220</v>
      </c>
      <c r="J398">
        <v>6000973511</v>
      </c>
      <c r="K398">
        <v>100006078</v>
      </c>
      <c r="L398" s="1">
        <v>45700</v>
      </c>
      <c r="M398" t="s">
        <v>833</v>
      </c>
      <c r="N398">
        <v>500005220</v>
      </c>
      <c r="O398" t="s">
        <v>776</v>
      </c>
      <c r="P398" t="s">
        <v>54</v>
      </c>
      <c r="Q398" t="s">
        <v>724</v>
      </c>
    </row>
    <row r="399" spans="1:17" x14ac:dyDescent="0.3">
      <c r="A399" t="s">
        <v>824</v>
      </c>
      <c r="B399" t="s">
        <v>382</v>
      </c>
      <c r="C399" s="1">
        <v>45699</v>
      </c>
      <c r="D399">
        <v>1882.34</v>
      </c>
      <c r="E399" t="s">
        <v>92</v>
      </c>
      <c r="F399" t="s">
        <v>96</v>
      </c>
      <c r="G399" t="s">
        <v>444</v>
      </c>
      <c r="H399" t="s">
        <v>660</v>
      </c>
      <c r="I399">
        <v>500005220</v>
      </c>
      <c r="J399">
        <v>6000978034</v>
      </c>
      <c r="K399">
        <v>100016153</v>
      </c>
      <c r="L399" s="1">
        <v>45707</v>
      </c>
      <c r="M399" t="s">
        <v>833</v>
      </c>
      <c r="N399">
        <v>500005220</v>
      </c>
      <c r="O399" t="s">
        <v>776</v>
      </c>
      <c r="P399" t="s">
        <v>54</v>
      </c>
      <c r="Q399" t="s">
        <v>724</v>
      </c>
    </row>
    <row r="400" spans="1:17" x14ac:dyDescent="0.3">
      <c r="A400" t="s">
        <v>825</v>
      </c>
      <c r="B400" t="s">
        <v>382</v>
      </c>
      <c r="C400" s="1">
        <v>45699</v>
      </c>
      <c r="D400">
        <v>1655.58</v>
      </c>
      <c r="E400" t="s">
        <v>92</v>
      </c>
      <c r="F400" t="s">
        <v>96</v>
      </c>
      <c r="G400" t="s">
        <v>444</v>
      </c>
      <c r="H400" t="s">
        <v>660</v>
      </c>
      <c r="I400">
        <v>500005220</v>
      </c>
      <c r="J400">
        <v>6000978036</v>
      </c>
      <c r="K400">
        <v>100016155</v>
      </c>
      <c r="L400" s="1">
        <v>45712</v>
      </c>
      <c r="M400" t="s">
        <v>833</v>
      </c>
      <c r="N400">
        <v>500005220</v>
      </c>
      <c r="O400" t="s">
        <v>776</v>
      </c>
      <c r="P400" t="s">
        <v>54</v>
      </c>
      <c r="Q400" t="s">
        <v>724</v>
      </c>
    </row>
    <row r="401" spans="1:17" x14ac:dyDescent="0.3">
      <c r="A401" t="s">
        <v>824</v>
      </c>
      <c r="B401" t="s">
        <v>382</v>
      </c>
      <c r="C401" s="1">
        <v>45726</v>
      </c>
      <c r="D401">
        <v>1638.68</v>
      </c>
      <c r="E401" t="s">
        <v>92</v>
      </c>
      <c r="F401" t="s">
        <v>96</v>
      </c>
      <c r="G401" t="s">
        <v>444</v>
      </c>
      <c r="H401" t="s">
        <v>660</v>
      </c>
      <c r="I401">
        <v>500005220</v>
      </c>
      <c r="J401">
        <v>6000982273</v>
      </c>
      <c r="K401">
        <v>100024543</v>
      </c>
      <c r="L401" s="1">
        <v>45730</v>
      </c>
      <c r="M401" t="s">
        <v>833</v>
      </c>
      <c r="N401">
        <v>500005220</v>
      </c>
      <c r="O401" t="s">
        <v>776</v>
      </c>
      <c r="P401" t="s">
        <v>54</v>
      </c>
      <c r="Q401" t="s">
        <v>724</v>
      </c>
    </row>
    <row r="402" spans="1:17" x14ac:dyDescent="0.3">
      <c r="A402" t="s">
        <v>825</v>
      </c>
      <c r="B402" t="s">
        <v>382</v>
      </c>
      <c r="C402" s="1">
        <v>45726</v>
      </c>
      <c r="D402">
        <v>1555.4</v>
      </c>
      <c r="E402" t="s">
        <v>92</v>
      </c>
      <c r="F402" t="s">
        <v>96</v>
      </c>
      <c r="G402" t="s">
        <v>444</v>
      </c>
      <c r="H402" t="s">
        <v>660</v>
      </c>
      <c r="I402">
        <v>500005220</v>
      </c>
      <c r="J402">
        <v>6000982276</v>
      </c>
      <c r="K402">
        <v>100024546</v>
      </c>
      <c r="L402" s="1">
        <v>45747</v>
      </c>
      <c r="M402" t="s">
        <v>833</v>
      </c>
      <c r="N402">
        <v>500005220</v>
      </c>
      <c r="O402" t="s">
        <v>776</v>
      </c>
      <c r="P402" t="s">
        <v>54</v>
      </c>
      <c r="Q402" t="s">
        <v>724</v>
      </c>
    </row>
    <row r="403" spans="1:17" x14ac:dyDescent="0.3">
      <c r="A403" t="s">
        <v>825</v>
      </c>
      <c r="B403" t="s">
        <v>382</v>
      </c>
      <c r="C403" s="1">
        <v>45757</v>
      </c>
      <c r="D403">
        <v>677.48</v>
      </c>
      <c r="E403" t="s">
        <v>92</v>
      </c>
      <c r="F403" t="s">
        <v>96</v>
      </c>
      <c r="G403" t="s">
        <v>444</v>
      </c>
      <c r="H403" t="s">
        <v>660</v>
      </c>
      <c r="I403">
        <v>500005220</v>
      </c>
      <c r="J403">
        <v>6000988169</v>
      </c>
      <c r="K403">
        <v>100034562</v>
      </c>
      <c r="L403" s="1">
        <v>45769</v>
      </c>
      <c r="M403" t="s">
        <v>833</v>
      </c>
      <c r="N403">
        <v>500005220</v>
      </c>
      <c r="O403" t="s">
        <v>776</v>
      </c>
      <c r="P403" t="s">
        <v>54</v>
      </c>
      <c r="Q403" t="s">
        <v>724</v>
      </c>
    </row>
    <row r="404" spans="1:17" x14ac:dyDescent="0.3">
      <c r="A404" t="s">
        <v>824</v>
      </c>
      <c r="B404" t="s">
        <v>382</v>
      </c>
      <c r="C404" s="1">
        <v>45757</v>
      </c>
      <c r="D404">
        <v>1170.54</v>
      </c>
      <c r="E404" t="s">
        <v>92</v>
      </c>
      <c r="F404" t="s">
        <v>96</v>
      </c>
      <c r="G404" t="s">
        <v>444</v>
      </c>
      <c r="H404" t="s">
        <v>660</v>
      </c>
      <c r="I404">
        <v>500005220</v>
      </c>
      <c r="J404">
        <v>6000988166</v>
      </c>
      <c r="K404">
        <v>100034559</v>
      </c>
      <c r="L404" s="1">
        <v>45758</v>
      </c>
      <c r="M404" t="s">
        <v>833</v>
      </c>
      <c r="N404">
        <v>500005220</v>
      </c>
      <c r="O404" t="s">
        <v>776</v>
      </c>
      <c r="P404" t="s">
        <v>54</v>
      </c>
      <c r="Q404" t="s">
        <v>724</v>
      </c>
    </row>
    <row r="405" spans="1:17" x14ac:dyDescent="0.3">
      <c r="A405" t="s">
        <v>824</v>
      </c>
      <c r="B405" t="s">
        <v>382</v>
      </c>
      <c r="C405" s="1">
        <v>46139</v>
      </c>
      <c r="D405">
        <v>1065.73</v>
      </c>
      <c r="E405" t="s">
        <v>94</v>
      </c>
      <c r="F405" t="s">
        <v>94</v>
      </c>
      <c r="G405" t="s">
        <v>780</v>
      </c>
      <c r="H405" t="s">
        <v>541</v>
      </c>
      <c r="I405">
        <v>800003242</v>
      </c>
      <c r="J405">
        <v>6001060339</v>
      </c>
      <c r="K405">
        <v>100038616</v>
      </c>
      <c r="L405" s="1"/>
      <c r="M405" t="s">
        <v>837</v>
      </c>
      <c r="N405">
        <v>800003242</v>
      </c>
      <c r="O405" t="s">
        <v>776</v>
      </c>
      <c r="P405" t="s">
        <v>53</v>
      </c>
      <c r="Q405" t="s">
        <v>724</v>
      </c>
    </row>
    <row r="406" spans="1:17" x14ac:dyDescent="0.3">
      <c r="A406" t="s">
        <v>824</v>
      </c>
      <c r="B406" t="s">
        <v>382</v>
      </c>
      <c r="C406" s="1">
        <v>46223</v>
      </c>
      <c r="D406">
        <v>1565.66</v>
      </c>
      <c r="E406" t="s">
        <v>93</v>
      </c>
      <c r="F406" t="s">
        <v>94</v>
      </c>
      <c r="G406" t="s">
        <v>780</v>
      </c>
      <c r="H406" t="s">
        <v>541</v>
      </c>
      <c r="I406">
        <v>800003242</v>
      </c>
      <c r="J406">
        <v>6001075467</v>
      </c>
      <c r="K406">
        <v>100065284</v>
      </c>
      <c r="L406" s="1"/>
      <c r="M406" t="s">
        <v>834</v>
      </c>
      <c r="N406">
        <v>800003242</v>
      </c>
      <c r="O406" t="s">
        <v>776</v>
      </c>
      <c r="P406" t="s">
        <v>53</v>
      </c>
      <c r="Q406" t="s">
        <v>724</v>
      </c>
    </row>
    <row r="407" spans="1:17" x14ac:dyDescent="0.3">
      <c r="A407" t="s">
        <v>824</v>
      </c>
      <c r="B407" t="s">
        <v>382</v>
      </c>
      <c r="C407" s="1">
        <v>46223</v>
      </c>
      <c r="D407">
        <v>1649.53</v>
      </c>
      <c r="E407" t="s">
        <v>93</v>
      </c>
      <c r="F407" t="s">
        <v>94</v>
      </c>
      <c r="G407" t="s">
        <v>780</v>
      </c>
      <c r="H407" t="s">
        <v>541</v>
      </c>
      <c r="I407">
        <v>800003242</v>
      </c>
      <c r="J407">
        <v>6001075466</v>
      </c>
      <c r="K407">
        <v>100065283</v>
      </c>
      <c r="L407" s="1"/>
      <c r="M407" t="s">
        <v>834</v>
      </c>
      <c r="N407">
        <v>800003242</v>
      </c>
      <c r="O407" t="s">
        <v>776</v>
      </c>
      <c r="P407" t="s">
        <v>53</v>
      </c>
      <c r="Q407" t="s">
        <v>724</v>
      </c>
    </row>
    <row r="408" spans="1:17" x14ac:dyDescent="0.3">
      <c r="A408" t="s">
        <v>825</v>
      </c>
      <c r="B408" t="s">
        <v>382</v>
      </c>
      <c r="C408" s="1">
        <v>44985</v>
      </c>
      <c r="D408">
        <v>1547.08</v>
      </c>
      <c r="E408" t="s">
        <v>92</v>
      </c>
      <c r="F408" t="s">
        <v>96</v>
      </c>
      <c r="G408" t="s">
        <v>132</v>
      </c>
      <c r="H408" t="s">
        <v>543</v>
      </c>
      <c r="I408">
        <v>500005619</v>
      </c>
      <c r="J408">
        <v>6000841203</v>
      </c>
      <c r="K408">
        <v>100021787</v>
      </c>
      <c r="L408" s="1">
        <v>45020</v>
      </c>
      <c r="M408" t="s">
        <v>833</v>
      </c>
      <c r="N408">
        <v>500005619</v>
      </c>
      <c r="O408" t="s">
        <v>776</v>
      </c>
      <c r="P408" t="s">
        <v>54</v>
      </c>
      <c r="Q408" t="s">
        <v>724</v>
      </c>
    </row>
    <row r="409" spans="1:17" x14ac:dyDescent="0.3">
      <c r="A409" t="s">
        <v>825</v>
      </c>
      <c r="B409" t="s">
        <v>382</v>
      </c>
      <c r="C409" s="1">
        <v>45013</v>
      </c>
      <c r="D409">
        <v>206.41</v>
      </c>
      <c r="E409" t="s">
        <v>92</v>
      </c>
      <c r="F409" t="s">
        <v>96</v>
      </c>
      <c r="G409" t="s">
        <v>132</v>
      </c>
      <c r="H409" t="s">
        <v>543</v>
      </c>
      <c r="I409">
        <v>500005619</v>
      </c>
      <c r="J409">
        <v>6000846964</v>
      </c>
      <c r="K409">
        <v>100031259</v>
      </c>
      <c r="L409" s="1">
        <v>45034</v>
      </c>
      <c r="M409" t="s">
        <v>833</v>
      </c>
      <c r="N409">
        <v>500005619</v>
      </c>
      <c r="O409" t="s">
        <v>776</v>
      </c>
      <c r="P409" t="s">
        <v>54</v>
      </c>
      <c r="Q409" t="s">
        <v>724</v>
      </c>
    </row>
    <row r="410" spans="1:17" x14ac:dyDescent="0.3">
      <c r="A410" t="s">
        <v>826</v>
      </c>
      <c r="B410" t="s">
        <v>382</v>
      </c>
      <c r="C410" s="1">
        <v>45033</v>
      </c>
      <c r="D410">
        <v>96.25</v>
      </c>
      <c r="E410" t="s">
        <v>92</v>
      </c>
      <c r="F410" t="s">
        <v>96</v>
      </c>
      <c r="G410" t="s">
        <v>132</v>
      </c>
      <c r="H410" t="s">
        <v>543</v>
      </c>
      <c r="I410">
        <v>500006481</v>
      </c>
      <c r="J410">
        <v>6000850339</v>
      </c>
      <c r="K410">
        <v>100037106</v>
      </c>
      <c r="L410" s="1">
        <v>45062</v>
      </c>
      <c r="M410" t="s">
        <v>833</v>
      </c>
      <c r="N410">
        <v>500006481</v>
      </c>
      <c r="O410" t="s">
        <v>776</v>
      </c>
      <c r="P410" t="s">
        <v>54</v>
      </c>
      <c r="Q410" t="s">
        <v>724</v>
      </c>
    </row>
    <row r="411" spans="1:17" x14ac:dyDescent="0.3">
      <c r="A411" t="s">
        <v>825</v>
      </c>
      <c r="B411" t="s">
        <v>382</v>
      </c>
      <c r="C411" s="1">
        <v>45033</v>
      </c>
      <c r="D411">
        <v>438.01</v>
      </c>
      <c r="E411" t="s">
        <v>92</v>
      </c>
      <c r="F411" t="s">
        <v>96</v>
      </c>
      <c r="G411" t="s">
        <v>132</v>
      </c>
      <c r="H411" t="s">
        <v>543</v>
      </c>
      <c r="I411">
        <v>500006481</v>
      </c>
      <c r="J411">
        <v>6000850369</v>
      </c>
      <c r="K411">
        <v>100037136</v>
      </c>
      <c r="L411" s="1">
        <v>45068</v>
      </c>
      <c r="M411" t="s">
        <v>833</v>
      </c>
      <c r="N411">
        <v>500006481</v>
      </c>
      <c r="O411" t="s">
        <v>776</v>
      </c>
      <c r="P411" t="s">
        <v>54</v>
      </c>
      <c r="Q411" t="s">
        <v>724</v>
      </c>
    </row>
    <row r="412" spans="1:17" x14ac:dyDescent="0.3">
      <c r="A412" t="s">
        <v>825</v>
      </c>
      <c r="B412" t="s">
        <v>382</v>
      </c>
      <c r="C412" s="1">
        <v>45044</v>
      </c>
      <c r="D412">
        <v>560.67999999999995</v>
      </c>
      <c r="E412" t="s">
        <v>92</v>
      </c>
      <c r="F412" t="s">
        <v>96</v>
      </c>
      <c r="G412" t="s">
        <v>132</v>
      </c>
      <c r="H412" t="s">
        <v>543</v>
      </c>
      <c r="I412">
        <v>500005619</v>
      </c>
      <c r="J412">
        <v>6000852065</v>
      </c>
      <c r="K412">
        <v>100039960</v>
      </c>
      <c r="L412" s="1">
        <v>45069</v>
      </c>
      <c r="M412" t="s">
        <v>833</v>
      </c>
      <c r="N412">
        <v>500005619</v>
      </c>
      <c r="O412" t="s">
        <v>776</v>
      </c>
      <c r="P412" t="s">
        <v>54</v>
      </c>
      <c r="Q412" t="s">
        <v>724</v>
      </c>
    </row>
    <row r="413" spans="1:17" x14ac:dyDescent="0.3">
      <c r="A413" t="s">
        <v>824</v>
      </c>
      <c r="B413" t="s">
        <v>382</v>
      </c>
      <c r="C413" s="1">
        <v>45065</v>
      </c>
      <c r="D413">
        <v>456.86</v>
      </c>
      <c r="E413" t="s">
        <v>92</v>
      </c>
      <c r="F413" t="s">
        <v>96</v>
      </c>
      <c r="G413" t="s">
        <v>132</v>
      </c>
      <c r="H413" t="s">
        <v>543</v>
      </c>
      <c r="I413">
        <v>500006481</v>
      </c>
      <c r="J413">
        <v>6000855475</v>
      </c>
      <c r="K413">
        <v>100045842</v>
      </c>
      <c r="L413" s="1">
        <v>45071</v>
      </c>
      <c r="M413" t="s">
        <v>833</v>
      </c>
      <c r="N413">
        <v>500006481</v>
      </c>
      <c r="O413" t="s">
        <v>776</v>
      </c>
      <c r="P413" t="s">
        <v>54</v>
      </c>
      <c r="Q413" t="s">
        <v>724</v>
      </c>
    </row>
    <row r="414" spans="1:17" x14ac:dyDescent="0.3">
      <c r="A414" t="s">
        <v>826</v>
      </c>
      <c r="B414" t="s">
        <v>382</v>
      </c>
      <c r="C414" s="1">
        <v>45065</v>
      </c>
      <c r="D414">
        <v>108.61</v>
      </c>
      <c r="E414" t="s">
        <v>92</v>
      </c>
      <c r="F414" t="s">
        <v>96</v>
      </c>
      <c r="G414" t="s">
        <v>132</v>
      </c>
      <c r="H414" t="s">
        <v>543</v>
      </c>
      <c r="I414">
        <v>500006481</v>
      </c>
      <c r="J414">
        <v>6000855462</v>
      </c>
      <c r="K414">
        <v>100045829</v>
      </c>
      <c r="L414" s="1">
        <v>45091</v>
      </c>
      <c r="M414" t="s">
        <v>833</v>
      </c>
      <c r="N414">
        <v>500006481</v>
      </c>
      <c r="O414" t="s">
        <v>776</v>
      </c>
      <c r="P414" t="s">
        <v>54</v>
      </c>
      <c r="Q414" t="s">
        <v>724</v>
      </c>
    </row>
    <row r="415" spans="1:17" x14ac:dyDescent="0.3">
      <c r="A415" t="s">
        <v>825</v>
      </c>
      <c r="B415" t="s">
        <v>382</v>
      </c>
      <c r="C415" s="1">
        <v>45065</v>
      </c>
      <c r="D415">
        <v>967.54</v>
      </c>
      <c r="E415" t="s">
        <v>92</v>
      </c>
      <c r="F415" t="s">
        <v>96</v>
      </c>
      <c r="G415" t="s">
        <v>132</v>
      </c>
      <c r="H415" t="s">
        <v>543</v>
      </c>
      <c r="I415">
        <v>500006481</v>
      </c>
      <c r="J415">
        <v>6000855472</v>
      </c>
      <c r="K415">
        <v>100045839</v>
      </c>
      <c r="L415" s="1">
        <v>45084</v>
      </c>
      <c r="M415" t="s">
        <v>833</v>
      </c>
      <c r="N415">
        <v>500006481</v>
      </c>
      <c r="O415" t="s">
        <v>776</v>
      </c>
      <c r="P415" t="s">
        <v>54</v>
      </c>
      <c r="Q415" t="s">
        <v>724</v>
      </c>
    </row>
    <row r="416" spans="1:17" x14ac:dyDescent="0.3">
      <c r="A416" t="s">
        <v>825</v>
      </c>
      <c r="B416" t="s">
        <v>382</v>
      </c>
      <c r="C416" s="1">
        <v>45075</v>
      </c>
      <c r="D416">
        <v>571.66999999999996</v>
      </c>
      <c r="E416" t="s">
        <v>92</v>
      </c>
      <c r="F416" t="s">
        <v>96</v>
      </c>
      <c r="G416" t="s">
        <v>132</v>
      </c>
      <c r="H416" t="s">
        <v>543</v>
      </c>
      <c r="I416">
        <v>500005619</v>
      </c>
      <c r="J416">
        <v>6000856478</v>
      </c>
      <c r="K416">
        <v>100047423</v>
      </c>
      <c r="L416" s="1">
        <v>45091</v>
      </c>
      <c r="M416" t="s">
        <v>833</v>
      </c>
      <c r="N416">
        <v>500005619</v>
      </c>
      <c r="O416" t="s">
        <v>776</v>
      </c>
      <c r="P416" t="s">
        <v>54</v>
      </c>
      <c r="Q416" t="s">
        <v>724</v>
      </c>
    </row>
    <row r="417" spans="1:17" x14ac:dyDescent="0.3">
      <c r="A417" t="s">
        <v>826</v>
      </c>
      <c r="B417" t="s">
        <v>382</v>
      </c>
      <c r="C417" s="1">
        <v>45096</v>
      </c>
      <c r="D417">
        <v>104.38</v>
      </c>
      <c r="E417" t="s">
        <v>92</v>
      </c>
      <c r="F417" t="s">
        <v>96</v>
      </c>
      <c r="G417" t="s">
        <v>132</v>
      </c>
      <c r="H417" t="s">
        <v>543</v>
      </c>
      <c r="I417">
        <v>500006481</v>
      </c>
      <c r="J417">
        <v>6000860392</v>
      </c>
      <c r="K417">
        <v>100054245</v>
      </c>
      <c r="L417" s="1">
        <v>45119</v>
      </c>
      <c r="M417" t="s">
        <v>833</v>
      </c>
      <c r="N417">
        <v>500006481</v>
      </c>
      <c r="O417" t="s">
        <v>776</v>
      </c>
      <c r="P417" t="s">
        <v>54</v>
      </c>
      <c r="Q417" t="s">
        <v>724</v>
      </c>
    </row>
    <row r="418" spans="1:17" x14ac:dyDescent="0.3">
      <c r="A418" t="s">
        <v>824</v>
      </c>
      <c r="B418" t="s">
        <v>382</v>
      </c>
      <c r="C418" s="1">
        <v>45096</v>
      </c>
      <c r="D418">
        <v>623.89</v>
      </c>
      <c r="E418" t="s">
        <v>92</v>
      </c>
      <c r="F418" t="s">
        <v>96</v>
      </c>
      <c r="G418" t="s">
        <v>132</v>
      </c>
      <c r="H418" t="s">
        <v>543</v>
      </c>
      <c r="I418">
        <v>500006481</v>
      </c>
      <c r="J418">
        <v>6000860423</v>
      </c>
      <c r="K418">
        <v>100054276</v>
      </c>
      <c r="L418" s="1">
        <v>45099</v>
      </c>
      <c r="M418" t="s">
        <v>833</v>
      </c>
      <c r="N418">
        <v>500006481</v>
      </c>
      <c r="O418" t="s">
        <v>776</v>
      </c>
      <c r="P418" t="s">
        <v>54</v>
      </c>
      <c r="Q418" t="s">
        <v>724</v>
      </c>
    </row>
    <row r="419" spans="1:17" x14ac:dyDescent="0.3">
      <c r="A419" t="s">
        <v>825</v>
      </c>
      <c r="B419" t="s">
        <v>382</v>
      </c>
      <c r="C419" s="1">
        <v>45096</v>
      </c>
      <c r="D419">
        <v>965.51</v>
      </c>
      <c r="E419" t="s">
        <v>92</v>
      </c>
      <c r="F419" t="s">
        <v>96</v>
      </c>
      <c r="G419" t="s">
        <v>132</v>
      </c>
      <c r="H419" t="s">
        <v>543</v>
      </c>
      <c r="I419">
        <v>500006481</v>
      </c>
      <c r="J419">
        <v>6000860424</v>
      </c>
      <c r="K419">
        <v>100054277</v>
      </c>
      <c r="L419" s="1">
        <v>45099</v>
      </c>
      <c r="M419" t="s">
        <v>833</v>
      </c>
      <c r="N419">
        <v>500006481</v>
      </c>
      <c r="O419" t="s">
        <v>776</v>
      </c>
      <c r="P419" t="s">
        <v>54</v>
      </c>
      <c r="Q419" t="s">
        <v>724</v>
      </c>
    </row>
    <row r="420" spans="1:17" x14ac:dyDescent="0.3">
      <c r="A420" t="s">
        <v>825</v>
      </c>
      <c r="B420" t="s">
        <v>382</v>
      </c>
      <c r="C420" s="1">
        <v>45105</v>
      </c>
      <c r="D420">
        <v>563.6</v>
      </c>
      <c r="E420" t="s">
        <v>92</v>
      </c>
      <c r="F420" t="s">
        <v>96</v>
      </c>
      <c r="G420" t="s">
        <v>132</v>
      </c>
      <c r="H420" t="s">
        <v>543</v>
      </c>
      <c r="I420">
        <v>500005619</v>
      </c>
      <c r="J420">
        <v>6000862176</v>
      </c>
      <c r="K420">
        <v>100057474</v>
      </c>
      <c r="L420" s="1">
        <v>45126</v>
      </c>
      <c r="M420" t="s">
        <v>833</v>
      </c>
      <c r="N420">
        <v>500005619</v>
      </c>
      <c r="O420" t="s">
        <v>776</v>
      </c>
      <c r="P420" t="s">
        <v>54</v>
      </c>
      <c r="Q420" t="s">
        <v>724</v>
      </c>
    </row>
    <row r="421" spans="1:17" x14ac:dyDescent="0.3">
      <c r="A421" t="s">
        <v>826</v>
      </c>
      <c r="B421" t="s">
        <v>382</v>
      </c>
      <c r="C421" s="1">
        <v>45124</v>
      </c>
      <c r="D421">
        <v>103.79</v>
      </c>
      <c r="E421" t="s">
        <v>92</v>
      </c>
      <c r="F421" t="s">
        <v>96</v>
      </c>
      <c r="G421" t="s">
        <v>132</v>
      </c>
      <c r="H421" t="s">
        <v>543</v>
      </c>
      <c r="I421">
        <v>500006481</v>
      </c>
      <c r="J421">
        <v>6000865801</v>
      </c>
      <c r="K421">
        <v>100063922</v>
      </c>
      <c r="L421" s="1">
        <v>45132</v>
      </c>
      <c r="M421" t="s">
        <v>833</v>
      </c>
      <c r="N421">
        <v>500006481</v>
      </c>
      <c r="O421" t="s">
        <v>776</v>
      </c>
      <c r="P421" t="s">
        <v>54</v>
      </c>
      <c r="Q421" t="s">
        <v>724</v>
      </c>
    </row>
    <row r="422" spans="1:17" x14ac:dyDescent="0.3">
      <c r="A422" t="s">
        <v>824</v>
      </c>
      <c r="B422" t="s">
        <v>382</v>
      </c>
      <c r="C422" s="1">
        <v>45124</v>
      </c>
      <c r="D422">
        <v>450.07</v>
      </c>
      <c r="E422" t="s">
        <v>92</v>
      </c>
      <c r="F422" t="s">
        <v>96</v>
      </c>
      <c r="G422" t="s">
        <v>132</v>
      </c>
      <c r="H422" t="s">
        <v>543</v>
      </c>
      <c r="I422">
        <v>500006481</v>
      </c>
      <c r="J422">
        <v>6000865817</v>
      </c>
      <c r="K422">
        <v>100063938</v>
      </c>
      <c r="L422" s="1">
        <v>45132</v>
      </c>
      <c r="M422" t="s">
        <v>833</v>
      </c>
      <c r="N422">
        <v>500006481</v>
      </c>
      <c r="O422" t="s">
        <v>776</v>
      </c>
      <c r="P422" t="s">
        <v>54</v>
      </c>
      <c r="Q422" t="s">
        <v>724</v>
      </c>
    </row>
    <row r="423" spans="1:17" x14ac:dyDescent="0.3">
      <c r="A423" t="s">
        <v>825</v>
      </c>
      <c r="B423" t="s">
        <v>382</v>
      </c>
      <c r="C423" s="1">
        <v>45124</v>
      </c>
      <c r="D423">
        <v>217.78</v>
      </c>
      <c r="E423" t="s">
        <v>92</v>
      </c>
      <c r="F423" t="s">
        <v>96</v>
      </c>
      <c r="G423" t="s">
        <v>132</v>
      </c>
      <c r="H423" t="s">
        <v>543</v>
      </c>
      <c r="I423">
        <v>500006481</v>
      </c>
      <c r="J423">
        <v>6000865834</v>
      </c>
      <c r="K423">
        <v>100063955</v>
      </c>
      <c r="L423" s="1">
        <v>45142</v>
      </c>
      <c r="M423" t="s">
        <v>833</v>
      </c>
      <c r="N423">
        <v>500006481</v>
      </c>
      <c r="O423" t="s">
        <v>776</v>
      </c>
      <c r="P423" t="s">
        <v>54</v>
      </c>
      <c r="Q423" t="s">
        <v>724</v>
      </c>
    </row>
    <row r="424" spans="1:17" x14ac:dyDescent="0.3">
      <c r="A424" t="s">
        <v>825</v>
      </c>
      <c r="B424" t="s">
        <v>382</v>
      </c>
      <c r="C424" s="1">
        <v>45135</v>
      </c>
      <c r="D424">
        <v>597.71</v>
      </c>
      <c r="E424" t="s">
        <v>92</v>
      </c>
      <c r="F424" t="s">
        <v>96</v>
      </c>
      <c r="G424" t="s">
        <v>132</v>
      </c>
      <c r="H424" t="s">
        <v>543</v>
      </c>
      <c r="I424">
        <v>500005619</v>
      </c>
      <c r="J424">
        <v>6000867542</v>
      </c>
      <c r="K424">
        <v>100066926</v>
      </c>
      <c r="L424" s="1">
        <v>45142</v>
      </c>
      <c r="M424" t="s">
        <v>833</v>
      </c>
      <c r="N424">
        <v>500005619</v>
      </c>
      <c r="O424" t="s">
        <v>776</v>
      </c>
      <c r="P424" t="s">
        <v>54</v>
      </c>
      <c r="Q424" t="s">
        <v>724</v>
      </c>
    </row>
    <row r="425" spans="1:17" x14ac:dyDescent="0.3">
      <c r="A425" t="s">
        <v>825</v>
      </c>
      <c r="B425" t="s">
        <v>382</v>
      </c>
      <c r="C425" s="1">
        <v>45155</v>
      </c>
      <c r="D425">
        <v>989.69</v>
      </c>
      <c r="E425" t="s">
        <v>92</v>
      </c>
      <c r="F425" t="s">
        <v>96</v>
      </c>
      <c r="G425" t="s">
        <v>132</v>
      </c>
      <c r="H425" t="s">
        <v>543</v>
      </c>
      <c r="I425">
        <v>500006481</v>
      </c>
      <c r="J425">
        <v>6000870618</v>
      </c>
      <c r="K425">
        <v>100072167</v>
      </c>
      <c r="L425" s="1">
        <v>45170</v>
      </c>
      <c r="M425" t="s">
        <v>833</v>
      </c>
      <c r="N425">
        <v>500006481</v>
      </c>
      <c r="O425" t="s">
        <v>776</v>
      </c>
      <c r="P425" t="s">
        <v>54</v>
      </c>
      <c r="Q425" t="s">
        <v>724</v>
      </c>
    </row>
    <row r="426" spans="1:17" x14ac:dyDescent="0.3">
      <c r="A426" t="s">
        <v>824</v>
      </c>
      <c r="B426" t="s">
        <v>382</v>
      </c>
      <c r="C426" s="1">
        <v>45155</v>
      </c>
      <c r="D426">
        <v>449.87</v>
      </c>
      <c r="E426" t="s">
        <v>92</v>
      </c>
      <c r="F426" t="s">
        <v>96</v>
      </c>
      <c r="G426" t="s">
        <v>132</v>
      </c>
      <c r="H426" t="s">
        <v>543</v>
      </c>
      <c r="I426">
        <v>500006481</v>
      </c>
      <c r="J426">
        <v>6000870637</v>
      </c>
      <c r="K426">
        <v>100072186</v>
      </c>
      <c r="L426" s="1">
        <v>45160</v>
      </c>
      <c r="M426" t="s">
        <v>833</v>
      </c>
      <c r="N426">
        <v>500006481</v>
      </c>
      <c r="O426" t="s">
        <v>776</v>
      </c>
      <c r="P426" t="s">
        <v>54</v>
      </c>
      <c r="Q426" t="s">
        <v>724</v>
      </c>
    </row>
    <row r="427" spans="1:17" x14ac:dyDescent="0.3">
      <c r="A427" t="s">
        <v>826</v>
      </c>
      <c r="B427" t="s">
        <v>382</v>
      </c>
      <c r="C427" s="1">
        <v>45155</v>
      </c>
      <c r="D427">
        <v>104.44</v>
      </c>
      <c r="E427" t="s">
        <v>92</v>
      </c>
      <c r="F427" t="s">
        <v>96</v>
      </c>
      <c r="G427" t="s">
        <v>132</v>
      </c>
      <c r="H427" t="s">
        <v>543</v>
      </c>
      <c r="I427">
        <v>500006481</v>
      </c>
      <c r="J427">
        <v>6000870640</v>
      </c>
      <c r="K427">
        <v>100072189</v>
      </c>
      <c r="L427" s="1">
        <v>45162</v>
      </c>
      <c r="M427" t="s">
        <v>833</v>
      </c>
      <c r="N427">
        <v>500006481</v>
      </c>
      <c r="O427" t="s">
        <v>776</v>
      </c>
      <c r="P427" t="s">
        <v>54</v>
      </c>
      <c r="Q427" t="s">
        <v>724</v>
      </c>
    </row>
    <row r="428" spans="1:17" x14ac:dyDescent="0.3">
      <c r="A428" t="s">
        <v>825</v>
      </c>
      <c r="B428" t="s">
        <v>382</v>
      </c>
      <c r="C428" s="1">
        <v>45166</v>
      </c>
      <c r="D428">
        <v>281.77999999999997</v>
      </c>
      <c r="E428" t="s">
        <v>92</v>
      </c>
      <c r="F428" t="s">
        <v>96</v>
      </c>
      <c r="G428" t="s">
        <v>132</v>
      </c>
      <c r="H428" t="s">
        <v>543</v>
      </c>
      <c r="I428">
        <v>500005619</v>
      </c>
      <c r="J428">
        <v>6000871674</v>
      </c>
      <c r="K428">
        <v>100074759</v>
      </c>
      <c r="L428" s="1">
        <v>45175</v>
      </c>
      <c r="M428" t="s">
        <v>833</v>
      </c>
      <c r="N428">
        <v>500005619</v>
      </c>
      <c r="O428" t="s">
        <v>776</v>
      </c>
      <c r="P428" t="s">
        <v>54</v>
      </c>
      <c r="Q428" t="s">
        <v>724</v>
      </c>
    </row>
    <row r="429" spans="1:17" x14ac:dyDescent="0.3">
      <c r="A429" t="s">
        <v>825</v>
      </c>
      <c r="B429" t="s">
        <v>382</v>
      </c>
      <c r="C429" s="1">
        <v>45166</v>
      </c>
      <c r="D429">
        <v>575.65</v>
      </c>
      <c r="E429" t="s">
        <v>92</v>
      </c>
      <c r="F429" t="s">
        <v>96</v>
      </c>
      <c r="G429" t="s">
        <v>132</v>
      </c>
      <c r="H429" t="s">
        <v>543</v>
      </c>
      <c r="I429">
        <v>500005619</v>
      </c>
      <c r="J429">
        <v>6000871681</v>
      </c>
      <c r="K429">
        <v>100074766</v>
      </c>
      <c r="L429" s="1">
        <v>45176</v>
      </c>
      <c r="M429" t="s">
        <v>833</v>
      </c>
      <c r="N429">
        <v>500005619</v>
      </c>
      <c r="O429" t="s">
        <v>776</v>
      </c>
      <c r="P429" t="s">
        <v>54</v>
      </c>
      <c r="Q429" t="s">
        <v>724</v>
      </c>
    </row>
    <row r="430" spans="1:17" x14ac:dyDescent="0.3">
      <c r="A430" t="s">
        <v>825</v>
      </c>
      <c r="B430" t="s">
        <v>382</v>
      </c>
      <c r="C430" s="1">
        <v>45187</v>
      </c>
      <c r="D430">
        <v>214.99</v>
      </c>
      <c r="E430" t="s">
        <v>92</v>
      </c>
      <c r="F430" t="s">
        <v>96</v>
      </c>
      <c r="G430" t="s">
        <v>132</v>
      </c>
      <c r="H430" t="s">
        <v>543</v>
      </c>
      <c r="I430">
        <v>500006481</v>
      </c>
      <c r="J430">
        <v>6000875398</v>
      </c>
      <c r="K430">
        <v>100080743</v>
      </c>
      <c r="L430" s="1">
        <v>45188</v>
      </c>
      <c r="M430" t="s">
        <v>833</v>
      </c>
      <c r="N430">
        <v>500006481</v>
      </c>
      <c r="O430" t="s">
        <v>776</v>
      </c>
      <c r="P430" t="s">
        <v>54</v>
      </c>
      <c r="Q430" t="s">
        <v>724</v>
      </c>
    </row>
    <row r="431" spans="1:17" x14ac:dyDescent="0.3">
      <c r="A431" t="s">
        <v>826</v>
      </c>
      <c r="B431" t="s">
        <v>382</v>
      </c>
      <c r="C431" s="1">
        <v>45187</v>
      </c>
      <c r="D431">
        <v>107.43</v>
      </c>
      <c r="E431" t="s">
        <v>92</v>
      </c>
      <c r="F431" t="s">
        <v>96</v>
      </c>
      <c r="G431" t="s">
        <v>132</v>
      </c>
      <c r="H431" t="s">
        <v>543</v>
      </c>
      <c r="I431">
        <v>500006481</v>
      </c>
      <c r="J431">
        <v>6000875412</v>
      </c>
      <c r="K431">
        <v>100080757</v>
      </c>
      <c r="L431" s="1">
        <v>45188</v>
      </c>
      <c r="M431" t="s">
        <v>833</v>
      </c>
      <c r="N431">
        <v>500006481</v>
      </c>
      <c r="O431" t="s">
        <v>776</v>
      </c>
      <c r="P431" t="s">
        <v>54</v>
      </c>
      <c r="Q431" t="s">
        <v>724</v>
      </c>
    </row>
    <row r="432" spans="1:17" x14ac:dyDescent="0.3">
      <c r="A432" t="s">
        <v>824</v>
      </c>
      <c r="B432" t="s">
        <v>382</v>
      </c>
      <c r="C432" s="1">
        <v>45187</v>
      </c>
      <c r="D432">
        <v>454.92</v>
      </c>
      <c r="E432" t="s">
        <v>92</v>
      </c>
      <c r="F432" t="s">
        <v>96</v>
      </c>
      <c r="G432" t="s">
        <v>132</v>
      </c>
      <c r="H432" t="s">
        <v>543</v>
      </c>
      <c r="I432">
        <v>500006481</v>
      </c>
      <c r="J432">
        <v>6000875375</v>
      </c>
      <c r="K432">
        <v>100080720</v>
      </c>
      <c r="L432" s="1">
        <v>45188</v>
      </c>
      <c r="M432" t="s">
        <v>833</v>
      </c>
      <c r="N432">
        <v>500006481</v>
      </c>
      <c r="O432" t="s">
        <v>776</v>
      </c>
      <c r="P432" t="s">
        <v>54</v>
      </c>
      <c r="Q432" t="s">
        <v>724</v>
      </c>
    </row>
    <row r="433" spans="1:17" x14ac:dyDescent="0.3">
      <c r="A433" t="s">
        <v>825</v>
      </c>
      <c r="B433" t="s">
        <v>382</v>
      </c>
      <c r="C433" s="1">
        <v>45198</v>
      </c>
      <c r="D433">
        <v>155.99</v>
      </c>
      <c r="E433" t="s">
        <v>92</v>
      </c>
      <c r="F433" t="s">
        <v>96</v>
      </c>
      <c r="G433" t="s">
        <v>132</v>
      </c>
      <c r="H433" t="s">
        <v>543</v>
      </c>
      <c r="I433">
        <v>500005619</v>
      </c>
      <c r="J433">
        <v>6000877667</v>
      </c>
      <c r="K433">
        <v>100084127</v>
      </c>
      <c r="L433" s="1">
        <v>45212</v>
      </c>
      <c r="M433" t="s">
        <v>833</v>
      </c>
      <c r="N433">
        <v>500005619</v>
      </c>
      <c r="O433" t="s">
        <v>776</v>
      </c>
      <c r="P433" t="s">
        <v>54</v>
      </c>
      <c r="Q433" t="s">
        <v>724</v>
      </c>
    </row>
    <row r="434" spans="1:17" x14ac:dyDescent="0.3">
      <c r="A434" t="s">
        <v>825</v>
      </c>
      <c r="B434" t="s">
        <v>382</v>
      </c>
      <c r="C434" s="1">
        <v>45198</v>
      </c>
      <c r="D434">
        <v>598.67999999999995</v>
      </c>
      <c r="E434" t="s">
        <v>92</v>
      </c>
      <c r="F434" t="s">
        <v>96</v>
      </c>
      <c r="G434" t="s">
        <v>132</v>
      </c>
      <c r="H434" t="s">
        <v>543</v>
      </c>
      <c r="I434">
        <v>500005619</v>
      </c>
      <c r="J434">
        <v>6000877664</v>
      </c>
      <c r="K434">
        <v>100084124</v>
      </c>
      <c r="L434" s="1">
        <v>45212</v>
      </c>
      <c r="M434" t="s">
        <v>833</v>
      </c>
      <c r="N434">
        <v>500005619</v>
      </c>
      <c r="O434" t="s">
        <v>776</v>
      </c>
      <c r="P434" t="s">
        <v>54</v>
      </c>
      <c r="Q434" t="s">
        <v>724</v>
      </c>
    </row>
    <row r="435" spans="1:17" x14ac:dyDescent="0.3">
      <c r="A435" t="s">
        <v>826</v>
      </c>
      <c r="B435" t="s">
        <v>382</v>
      </c>
      <c r="C435" s="1">
        <v>45216</v>
      </c>
      <c r="D435">
        <v>630.49</v>
      </c>
      <c r="E435" t="s">
        <v>92</v>
      </c>
      <c r="F435" t="s">
        <v>96</v>
      </c>
      <c r="G435" t="s">
        <v>132</v>
      </c>
      <c r="H435" t="s">
        <v>543</v>
      </c>
      <c r="I435">
        <v>500006481</v>
      </c>
      <c r="J435">
        <v>6000881320</v>
      </c>
      <c r="K435">
        <v>100090018</v>
      </c>
      <c r="L435" s="1">
        <v>45233</v>
      </c>
      <c r="M435" t="s">
        <v>833</v>
      </c>
      <c r="N435">
        <v>500006481</v>
      </c>
      <c r="O435" t="s">
        <v>776</v>
      </c>
      <c r="P435" t="s">
        <v>54</v>
      </c>
      <c r="Q435" t="s">
        <v>724</v>
      </c>
    </row>
    <row r="436" spans="1:17" x14ac:dyDescent="0.3">
      <c r="A436" t="s">
        <v>824</v>
      </c>
      <c r="B436" t="s">
        <v>382</v>
      </c>
      <c r="C436" s="1">
        <v>45216</v>
      </c>
      <c r="D436">
        <v>450.5</v>
      </c>
      <c r="E436" t="s">
        <v>92</v>
      </c>
      <c r="F436" t="s">
        <v>96</v>
      </c>
      <c r="G436" t="s">
        <v>132</v>
      </c>
      <c r="H436" t="s">
        <v>543</v>
      </c>
      <c r="I436">
        <v>500006481</v>
      </c>
      <c r="J436">
        <v>6000881321</v>
      </c>
      <c r="K436">
        <v>100090019</v>
      </c>
      <c r="L436" s="1">
        <v>45217</v>
      </c>
      <c r="M436" t="s">
        <v>833</v>
      </c>
      <c r="N436">
        <v>500006481</v>
      </c>
      <c r="O436" t="s">
        <v>776</v>
      </c>
      <c r="P436" t="s">
        <v>54</v>
      </c>
      <c r="Q436" t="s">
        <v>724</v>
      </c>
    </row>
    <row r="437" spans="1:17" x14ac:dyDescent="0.3">
      <c r="A437" t="s">
        <v>825</v>
      </c>
      <c r="B437" t="s">
        <v>382</v>
      </c>
      <c r="C437" s="1">
        <v>45216</v>
      </c>
      <c r="D437">
        <v>2013.88</v>
      </c>
      <c r="E437" t="s">
        <v>92</v>
      </c>
      <c r="F437" t="s">
        <v>96</v>
      </c>
      <c r="G437" t="s">
        <v>132</v>
      </c>
      <c r="H437" t="s">
        <v>543</v>
      </c>
      <c r="I437">
        <v>500006481</v>
      </c>
      <c r="J437">
        <v>6000881345</v>
      </c>
      <c r="K437">
        <v>100090043</v>
      </c>
      <c r="L437" s="1">
        <v>45232</v>
      </c>
      <c r="M437" t="s">
        <v>833</v>
      </c>
      <c r="N437">
        <v>500006481</v>
      </c>
      <c r="O437" t="s">
        <v>776</v>
      </c>
      <c r="P437" t="s">
        <v>54</v>
      </c>
      <c r="Q437" t="s">
        <v>724</v>
      </c>
    </row>
    <row r="438" spans="1:17" x14ac:dyDescent="0.3">
      <c r="A438" t="s">
        <v>825</v>
      </c>
      <c r="B438" t="s">
        <v>382</v>
      </c>
      <c r="C438" s="1">
        <v>45229</v>
      </c>
      <c r="D438">
        <v>575.41999999999996</v>
      </c>
      <c r="E438" t="s">
        <v>92</v>
      </c>
      <c r="F438" t="s">
        <v>96</v>
      </c>
      <c r="G438" t="s">
        <v>132</v>
      </c>
      <c r="H438" t="s">
        <v>543</v>
      </c>
      <c r="I438">
        <v>500005619</v>
      </c>
      <c r="J438">
        <v>6000883384</v>
      </c>
      <c r="K438">
        <v>100093535</v>
      </c>
      <c r="L438" s="1">
        <v>45246</v>
      </c>
      <c r="M438" t="s">
        <v>833</v>
      </c>
      <c r="N438">
        <v>500005619</v>
      </c>
      <c r="O438" t="s">
        <v>776</v>
      </c>
      <c r="P438" t="s">
        <v>54</v>
      </c>
      <c r="Q438" t="s">
        <v>724</v>
      </c>
    </row>
    <row r="439" spans="1:17" x14ac:dyDescent="0.3">
      <c r="A439" t="s">
        <v>825</v>
      </c>
      <c r="B439" t="s">
        <v>382</v>
      </c>
      <c r="C439" s="1">
        <v>45229</v>
      </c>
      <c r="D439">
        <v>155.99</v>
      </c>
      <c r="E439" t="s">
        <v>92</v>
      </c>
      <c r="F439" t="s">
        <v>96</v>
      </c>
      <c r="G439" t="s">
        <v>132</v>
      </c>
      <c r="H439" t="s">
        <v>543</v>
      </c>
      <c r="I439">
        <v>500005619</v>
      </c>
      <c r="J439">
        <v>6000883370</v>
      </c>
      <c r="K439">
        <v>100093525</v>
      </c>
      <c r="L439" s="1">
        <v>45245</v>
      </c>
      <c r="M439" t="s">
        <v>833</v>
      </c>
      <c r="N439">
        <v>500005619</v>
      </c>
      <c r="O439" t="s">
        <v>776</v>
      </c>
      <c r="P439" t="s">
        <v>54</v>
      </c>
      <c r="Q439" t="s">
        <v>724</v>
      </c>
    </row>
    <row r="440" spans="1:17" x14ac:dyDescent="0.3">
      <c r="A440" t="s">
        <v>824</v>
      </c>
      <c r="B440" t="s">
        <v>382</v>
      </c>
      <c r="C440" s="1">
        <v>45247</v>
      </c>
      <c r="D440">
        <v>452.71</v>
      </c>
      <c r="E440" t="s">
        <v>92</v>
      </c>
      <c r="F440" t="s">
        <v>96</v>
      </c>
      <c r="G440" t="s">
        <v>132</v>
      </c>
      <c r="H440" t="s">
        <v>543</v>
      </c>
      <c r="I440">
        <v>500006481</v>
      </c>
      <c r="J440">
        <v>6000887483</v>
      </c>
      <c r="K440">
        <v>100100954</v>
      </c>
      <c r="L440" s="1">
        <v>45253</v>
      </c>
      <c r="M440" t="s">
        <v>833</v>
      </c>
      <c r="N440">
        <v>500006481</v>
      </c>
      <c r="O440" t="s">
        <v>776</v>
      </c>
      <c r="P440" t="s">
        <v>54</v>
      </c>
      <c r="Q440" t="s">
        <v>724</v>
      </c>
    </row>
    <row r="441" spans="1:17" x14ac:dyDescent="0.3">
      <c r="A441" t="s">
        <v>826</v>
      </c>
      <c r="B441" t="s">
        <v>382</v>
      </c>
      <c r="C441" s="1">
        <v>45247</v>
      </c>
      <c r="D441">
        <v>1032.04</v>
      </c>
      <c r="E441" t="s">
        <v>92</v>
      </c>
      <c r="F441" t="s">
        <v>96</v>
      </c>
      <c r="G441" t="s">
        <v>132</v>
      </c>
      <c r="H441" t="s">
        <v>543</v>
      </c>
      <c r="I441">
        <v>500006481</v>
      </c>
      <c r="J441">
        <v>6000887486</v>
      </c>
      <c r="K441">
        <v>100100957</v>
      </c>
      <c r="L441" s="1">
        <v>45267</v>
      </c>
      <c r="M441" t="s">
        <v>833</v>
      </c>
      <c r="N441">
        <v>500006481</v>
      </c>
      <c r="O441" t="s">
        <v>776</v>
      </c>
      <c r="P441" t="s">
        <v>54</v>
      </c>
      <c r="Q441" t="s">
        <v>724</v>
      </c>
    </row>
    <row r="442" spans="1:17" x14ac:dyDescent="0.3">
      <c r="A442" t="s">
        <v>825</v>
      </c>
      <c r="B442" t="s">
        <v>382</v>
      </c>
      <c r="C442" s="1">
        <v>45247</v>
      </c>
      <c r="D442">
        <v>214.5</v>
      </c>
      <c r="E442" t="s">
        <v>92</v>
      </c>
      <c r="F442" t="s">
        <v>96</v>
      </c>
      <c r="G442" t="s">
        <v>132</v>
      </c>
      <c r="H442" t="s">
        <v>543</v>
      </c>
      <c r="I442">
        <v>500006481</v>
      </c>
      <c r="J442">
        <v>6000887490</v>
      </c>
      <c r="K442">
        <v>100100961</v>
      </c>
      <c r="L442" s="1">
        <v>45271</v>
      </c>
      <c r="M442" t="s">
        <v>833</v>
      </c>
      <c r="N442">
        <v>500006481</v>
      </c>
      <c r="O442" t="s">
        <v>776</v>
      </c>
      <c r="P442" t="s">
        <v>54</v>
      </c>
      <c r="Q442" t="s">
        <v>724</v>
      </c>
    </row>
    <row r="443" spans="1:17" x14ac:dyDescent="0.3">
      <c r="A443" t="s">
        <v>825</v>
      </c>
      <c r="B443" t="s">
        <v>382</v>
      </c>
      <c r="C443" s="1">
        <v>45258</v>
      </c>
      <c r="D443">
        <v>578.52</v>
      </c>
      <c r="E443" t="s">
        <v>92</v>
      </c>
      <c r="F443" t="s">
        <v>96</v>
      </c>
      <c r="G443" t="s">
        <v>132</v>
      </c>
      <c r="H443" t="s">
        <v>543</v>
      </c>
      <c r="I443">
        <v>500005619</v>
      </c>
      <c r="J443">
        <v>6000889478</v>
      </c>
      <c r="K443">
        <v>100104396</v>
      </c>
      <c r="L443" s="1">
        <v>45273</v>
      </c>
      <c r="M443" t="s">
        <v>833</v>
      </c>
      <c r="N443">
        <v>500005619</v>
      </c>
      <c r="O443" t="s">
        <v>776</v>
      </c>
      <c r="P443" t="s">
        <v>54</v>
      </c>
      <c r="Q443" t="s">
        <v>724</v>
      </c>
    </row>
    <row r="444" spans="1:17" x14ac:dyDescent="0.3">
      <c r="A444" t="s">
        <v>825</v>
      </c>
      <c r="B444" t="s">
        <v>382</v>
      </c>
      <c r="C444" s="1">
        <v>45258</v>
      </c>
      <c r="D444">
        <v>155.99</v>
      </c>
      <c r="E444" t="s">
        <v>92</v>
      </c>
      <c r="F444" t="s">
        <v>96</v>
      </c>
      <c r="G444" t="s">
        <v>132</v>
      </c>
      <c r="H444" t="s">
        <v>543</v>
      </c>
      <c r="I444">
        <v>500005619</v>
      </c>
      <c r="J444">
        <v>6000889479</v>
      </c>
      <c r="K444">
        <v>100104397</v>
      </c>
      <c r="L444" s="1">
        <v>45273</v>
      </c>
      <c r="M444" t="s">
        <v>833</v>
      </c>
      <c r="N444">
        <v>500005619</v>
      </c>
      <c r="O444" t="s">
        <v>776</v>
      </c>
      <c r="P444" t="s">
        <v>54</v>
      </c>
      <c r="Q444" t="s">
        <v>724</v>
      </c>
    </row>
    <row r="445" spans="1:17" x14ac:dyDescent="0.3">
      <c r="A445" t="s">
        <v>824</v>
      </c>
      <c r="B445" t="s">
        <v>382</v>
      </c>
      <c r="C445" s="1">
        <v>45278</v>
      </c>
      <c r="D445">
        <v>929.87</v>
      </c>
      <c r="E445" t="s">
        <v>92</v>
      </c>
      <c r="F445" t="s">
        <v>96</v>
      </c>
      <c r="G445" t="s">
        <v>132</v>
      </c>
      <c r="H445" t="s">
        <v>543</v>
      </c>
      <c r="I445">
        <v>500006481</v>
      </c>
      <c r="J445">
        <v>6000894571</v>
      </c>
      <c r="K445">
        <v>100116391</v>
      </c>
      <c r="L445" s="1">
        <v>45279</v>
      </c>
      <c r="M445" t="s">
        <v>833</v>
      </c>
      <c r="N445">
        <v>500006481</v>
      </c>
      <c r="O445" t="s">
        <v>776</v>
      </c>
      <c r="P445" t="s">
        <v>54</v>
      </c>
      <c r="Q445" t="s">
        <v>724</v>
      </c>
    </row>
    <row r="446" spans="1:17" x14ac:dyDescent="0.3">
      <c r="A446" t="s">
        <v>826</v>
      </c>
      <c r="B446" t="s">
        <v>382</v>
      </c>
      <c r="C446" s="1">
        <v>45278</v>
      </c>
      <c r="D446">
        <v>703.21</v>
      </c>
      <c r="E446" t="s">
        <v>92</v>
      </c>
      <c r="F446" t="s">
        <v>96</v>
      </c>
      <c r="G446" t="s">
        <v>132</v>
      </c>
      <c r="H446" t="s">
        <v>543</v>
      </c>
      <c r="I446">
        <v>500006481</v>
      </c>
      <c r="J446">
        <v>6000894603</v>
      </c>
      <c r="K446">
        <v>100116423</v>
      </c>
      <c r="L446" s="1">
        <v>45281</v>
      </c>
      <c r="M446" t="s">
        <v>833</v>
      </c>
      <c r="N446">
        <v>500006481</v>
      </c>
      <c r="O446" t="s">
        <v>776</v>
      </c>
      <c r="P446" t="s">
        <v>54</v>
      </c>
      <c r="Q446" t="s">
        <v>724</v>
      </c>
    </row>
    <row r="447" spans="1:17" x14ac:dyDescent="0.3">
      <c r="A447" t="s">
        <v>825</v>
      </c>
      <c r="B447" t="s">
        <v>382</v>
      </c>
      <c r="C447" s="1">
        <v>45294</v>
      </c>
      <c r="D447">
        <v>155.99</v>
      </c>
      <c r="E447" t="s">
        <v>92</v>
      </c>
      <c r="F447" t="s">
        <v>96</v>
      </c>
      <c r="G447" t="s">
        <v>132</v>
      </c>
      <c r="H447" t="s">
        <v>543</v>
      </c>
      <c r="I447">
        <v>500005619</v>
      </c>
      <c r="J447">
        <v>6000899644</v>
      </c>
      <c r="K447">
        <v>100004035</v>
      </c>
      <c r="L447" s="1">
        <v>45315</v>
      </c>
      <c r="M447" t="s">
        <v>833</v>
      </c>
      <c r="N447">
        <v>500005619</v>
      </c>
      <c r="O447" t="s">
        <v>776</v>
      </c>
      <c r="P447" t="s">
        <v>54</v>
      </c>
      <c r="Q447" t="s">
        <v>724</v>
      </c>
    </row>
    <row r="448" spans="1:17" x14ac:dyDescent="0.3">
      <c r="A448" t="s">
        <v>825</v>
      </c>
      <c r="B448" t="s">
        <v>382</v>
      </c>
      <c r="C448" s="1">
        <v>45294</v>
      </c>
      <c r="D448">
        <v>579.82000000000005</v>
      </c>
      <c r="E448" t="s">
        <v>92</v>
      </c>
      <c r="F448" t="s">
        <v>96</v>
      </c>
      <c r="G448" t="s">
        <v>132</v>
      </c>
      <c r="H448" t="s">
        <v>543</v>
      </c>
      <c r="I448">
        <v>500005619</v>
      </c>
      <c r="J448">
        <v>6000899637</v>
      </c>
      <c r="K448">
        <v>100004028</v>
      </c>
      <c r="L448" s="1">
        <v>45314</v>
      </c>
      <c r="M448" t="s">
        <v>833</v>
      </c>
      <c r="N448">
        <v>500005619</v>
      </c>
      <c r="O448" t="s">
        <v>776</v>
      </c>
      <c r="P448" t="s">
        <v>54</v>
      </c>
      <c r="Q448" t="s">
        <v>724</v>
      </c>
    </row>
    <row r="449" spans="1:17" x14ac:dyDescent="0.3">
      <c r="A449" t="s">
        <v>825</v>
      </c>
      <c r="B449" t="s">
        <v>382</v>
      </c>
      <c r="C449" s="1">
        <v>45308</v>
      </c>
      <c r="D449">
        <v>215.46</v>
      </c>
      <c r="E449" t="s">
        <v>92</v>
      </c>
      <c r="F449" t="s">
        <v>96</v>
      </c>
      <c r="G449" t="s">
        <v>132</v>
      </c>
      <c r="H449" t="s">
        <v>543</v>
      </c>
      <c r="I449">
        <v>500006481</v>
      </c>
      <c r="J449">
        <v>6000902544</v>
      </c>
      <c r="K449">
        <v>100008417</v>
      </c>
      <c r="L449" s="1">
        <v>45338</v>
      </c>
      <c r="M449" t="s">
        <v>833</v>
      </c>
      <c r="N449">
        <v>500006481</v>
      </c>
      <c r="O449" t="s">
        <v>776</v>
      </c>
      <c r="P449" t="s">
        <v>54</v>
      </c>
      <c r="Q449" t="s">
        <v>724</v>
      </c>
    </row>
    <row r="450" spans="1:17" x14ac:dyDescent="0.3">
      <c r="A450" t="s">
        <v>824</v>
      </c>
      <c r="B450" t="s">
        <v>382</v>
      </c>
      <c r="C450" s="1">
        <v>45308</v>
      </c>
      <c r="D450">
        <v>470.63</v>
      </c>
      <c r="E450" t="s">
        <v>92</v>
      </c>
      <c r="F450" t="s">
        <v>96</v>
      </c>
      <c r="G450" t="s">
        <v>132</v>
      </c>
      <c r="H450" t="s">
        <v>543</v>
      </c>
      <c r="I450">
        <v>500006481</v>
      </c>
      <c r="J450">
        <v>6000902525</v>
      </c>
      <c r="K450">
        <v>100008398</v>
      </c>
      <c r="L450" s="1">
        <v>45316</v>
      </c>
      <c r="M450" t="s">
        <v>833</v>
      </c>
      <c r="N450">
        <v>500006481</v>
      </c>
      <c r="O450" t="s">
        <v>776</v>
      </c>
      <c r="P450" t="s">
        <v>54</v>
      </c>
      <c r="Q450" t="s">
        <v>724</v>
      </c>
    </row>
    <row r="451" spans="1:17" x14ac:dyDescent="0.3">
      <c r="A451" t="s">
        <v>826</v>
      </c>
      <c r="B451" t="s">
        <v>382</v>
      </c>
      <c r="C451" s="1">
        <v>45308</v>
      </c>
      <c r="D451">
        <v>176.02</v>
      </c>
      <c r="E451" t="s">
        <v>92</v>
      </c>
      <c r="F451" t="s">
        <v>96</v>
      </c>
      <c r="G451" t="s">
        <v>132</v>
      </c>
      <c r="H451" t="s">
        <v>543</v>
      </c>
      <c r="I451">
        <v>500006481</v>
      </c>
      <c r="J451">
        <v>6000902552</v>
      </c>
      <c r="K451">
        <v>100008425</v>
      </c>
      <c r="L451" s="1">
        <v>45331</v>
      </c>
      <c r="M451" t="s">
        <v>833</v>
      </c>
      <c r="N451">
        <v>500006481</v>
      </c>
      <c r="O451" t="s">
        <v>776</v>
      </c>
      <c r="P451" t="s">
        <v>54</v>
      </c>
      <c r="Q451" t="s">
        <v>724</v>
      </c>
    </row>
    <row r="452" spans="1:17" x14ac:dyDescent="0.3">
      <c r="A452" t="s">
        <v>825</v>
      </c>
      <c r="B452" t="s">
        <v>382</v>
      </c>
      <c r="C452" s="1">
        <v>45320</v>
      </c>
      <c r="D452">
        <v>155.99</v>
      </c>
      <c r="E452" t="s">
        <v>92</v>
      </c>
      <c r="F452" t="s">
        <v>96</v>
      </c>
      <c r="G452" t="s">
        <v>132</v>
      </c>
      <c r="H452" t="s">
        <v>543</v>
      </c>
      <c r="I452">
        <v>500005619</v>
      </c>
      <c r="J452">
        <v>6000904159</v>
      </c>
      <c r="K452">
        <v>100010928</v>
      </c>
      <c r="L452" s="1">
        <v>45342</v>
      </c>
      <c r="M452" t="s">
        <v>833</v>
      </c>
      <c r="N452">
        <v>500005619</v>
      </c>
      <c r="O452" t="s">
        <v>776</v>
      </c>
      <c r="P452" t="s">
        <v>54</v>
      </c>
      <c r="Q452" t="s">
        <v>724</v>
      </c>
    </row>
    <row r="453" spans="1:17" x14ac:dyDescent="0.3">
      <c r="A453" t="s">
        <v>825</v>
      </c>
      <c r="B453" t="s">
        <v>382</v>
      </c>
      <c r="C453" s="1">
        <v>45320</v>
      </c>
      <c r="D453">
        <v>576.94000000000005</v>
      </c>
      <c r="E453" t="s">
        <v>92</v>
      </c>
      <c r="F453" t="s">
        <v>96</v>
      </c>
      <c r="G453" t="s">
        <v>132</v>
      </c>
      <c r="H453" t="s">
        <v>543</v>
      </c>
      <c r="I453">
        <v>500005619</v>
      </c>
      <c r="J453">
        <v>6000904153</v>
      </c>
      <c r="K453">
        <v>100010922</v>
      </c>
      <c r="L453" s="1">
        <v>45341</v>
      </c>
      <c r="M453" t="s">
        <v>833</v>
      </c>
      <c r="N453">
        <v>500005619</v>
      </c>
      <c r="O453" t="s">
        <v>776</v>
      </c>
      <c r="P453" t="s">
        <v>54</v>
      </c>
      <c r="Q453" t="s">
        <v>724</v>
      </c>
    </row>
    <row r="454" spans="1:17" x14ac:dyDescent="0.3">
      <c r="A454" t="s">
        <v>826</v>
      </c>
      <c r="B454" t="s">
        <v>382</v>
      </c>
      <c r="C454" s="1">
        <v>45341</v>
      </c>
      <c r="D454">
        <v>69.28</v>
      </c>
      <c r="E454" t="s">
        <v>92</v>
      </c>
      <c r="F454" t="s">
        <v>96</v>
      </c>
      <c r="G454" t="s">
        <v>132</v>
      </c>
      <c r="H454" t="s">
        <v>543</v>
      </c>
      <c r="I454">
        <v>500006481</v>
      </c>
      <c r="J454">
        <v>6000907832</v>
      </c>
      <c r="K454">
        <v>100019880</v>
      </c>
      <c r="L454" s="1">
        <v>45358</v>
      </c>
      <c r="M454" t="s">
        <v>833</v>
      </c>
      <c r="N454">
        <v>500006481</v>
      </c>
      <c r="O454" t="s">
        <v>776</v>
      </c>
      <c r="P454" t="s">
        <v>54</v>
      </c>
      <c r="Q454" t="s">
        <v>724</v>
      </c>
    </row>
    <row r="455" spans="1:17" x14ac:dyDescent="0.3">
      <c r="A455" t="s">
        <v>824</v>
      </c>
      <c r="B455" t="s">
        <v>382</v>
      </c>
      <c r="C455" s="1">
        <v>45341</v>
      </c>
      <c r="D455">
        <v>689.34</v>
      </c>
      <c r="E455" t="s">
        <v>92</v>
      </c>
      <c r="F455" t="s">
        <v>96</v>
      </c>
      <c r="G455" t="s">
        <v>132</v>
      </c>
      <c r="H455" t="s">
        <v>543</v>
      </c>
      <c r="I455">
        <v>500006481</v>
      </c>
      <c r="J455">
        <v>6000907825</v>
      </c>
      <c r="K455">
        <v>100019873</v>
      </c>
      <c r="L455" s="1">
        <v>45344</v>
      </c>
      <c r="M455" t="s">
        <v>833</v>
      </c>
      <c r="N455">
        <v>500006481</v>
      </c>
      <c r="O455" t="s">
        <v>776</v>
      </c>
      <c r="P455" t="s">
        <v>54</v>
      </c>
      <c r="Q455" t="s">
        <v>724</v>
      </c>
    </row>
    <row r="456" spans="1:17" x14ac:dyDescent="0.3">
      <c r="A456" t="s">
        <v>825</v>
      </c>
      <c r="B456" t="s">
        <v>382</v>
      </c>
      <c r="C456" s="1">
        <v>45341</v>
      </c>
      <c r="D456">
        <v>223.49</v>
      </c>
      <c r="E456" t="s">
        <v>92</v>
      </c>
      <c r="F456" t="s">
        <v>96</v>
      </c>
      <c r="G456" t="s">
        <v>132</v>
      </c>
      <c r="H456" t="s">
        <v>543</v>
      </c>
      <c r="I456">
        <v>500006481</v>
      </c>
      <c r="J456">
        <v>6000907853</v>
      </c>
      <c r="K456">
        <v>100019901</v>
      </c>
      <c r="L456" s="1">
        <v>45358</v>
      </c>
      <c r="M456" t="s">
        <v>833</v>
      </c>
      <c r="N456">
        <v>500006481</v>
      </c>
      <c r="O456" t="s">
        <v>776</v>
      </c>
      <c r="P456" t="s">
        <v>54</v>
      </c>
      <c r="Q456" t="s">
        <v>724</v>
      </c>
    </row>
    <row r="457" spans="1:17" x14ac:dyDescent="0.3">
      <c r="A457" t="s">
        <v>825</v>
      </c>
      <c r="B457" t="s">
        <v>382</v>
      </c>
      <c r="C457" s="1">
        <v>45350</v>
      </c>
      <c r="D457">
        <v>575.47</v>
      </c>
      <c r="E457" t="s">
        <v>92</v>
      </c>
      <c r="F457" t="s">
        <v>96</v>
      </c>
      <c r="G457" t="s">
        <v>132</v>
      </c>
      <c r="H457" t="s">
        <v>543</v>
      </c>
      <c r="I457">
        <v>500005619</v>
      </c>
      <c r="J457">
        <v>6000909432</v>
      </c>
      <c r="K457">
        <v>100022357</v>
      </c>
      <c r="L457" s="1">
        <v>45364</v>
      </c>
      <c r="M457" t="s">
        <v>833</v>
      </c>
      <c r="N457">
        <v>500005619</v>
      </c>
      <c r="O457" t="s">
        <v>776</v>
      </c>
      <c r="P457" t="s">
        <v>54</v>
      </c>
      <c r="Q457" t="s">
        <v>724</v>
      </c>
    </row>
    <row r="458" spans="1:17" x14ac:dyDescent="0.3">
      <c r="A458" t="s">
        <v>825</v>
      </c>
      <c r="B458" t="s">
        <v>382</v>
      </c>
      <c r="C458" s="1">
        <v>45350</v>
      </c>
      <c r="D458">
        <v>155.99</v>
      </c>
      <c r="E458" t="s">
        <v>92</v>
      </c>
      <c r="F458" t="s">
        <v>96</v>
      </c>
      <c r="G458" t="s">
        <v>132</v>
      </c>
      <c r="H458" t="s">
        <v>543</v>
      </c>
      <c r="I458">
        <v>500005619</v>
      </c>
      <c r="J458">
        <v>6000909435</v>
      </c>
      <c r="K458">
        <v>100022360</v>
      </c>
      <c r="L458" s="1">
        <v>45364</v>
      </c>
      <c r="M458" t="s">
        <v>833</v>
      </c>
      <c r="N458">
        <v>500005619</v>
      </c>
      <c r="O458" t="s">
        <v>776</v>
      </c>
      <c r="P458" t="s">
        <v>54</v>
      </c>
      <c r="Q458" t="s">
        <v>724</v>
      </c>
    </row>
    <row r="459" spans="1:17" x14ac:dyDescent="0.3">
      <c r="A459" t="s">
        <v>825</v>
      </c>
      <c r="B459" t="s">
        <v>382</v>
      </c>
      <c r="C459" s="1">
        <v>45369</v>
      </c>
      <c r="D459">
        <v>228.3</v>
      </c>
      <c r="E459" t="s">
        <v>92</v>
      </c>
      <c r="F459" t="s">
        <v>96</v>
      </c>
      <c r="G459" t="s">
        <v>132</v>
      </c>
      <c r="H459" t="s">
        <v>543</v>
      </c>
      <c r="I459">
        <v>500006481</v>
      </c>
      <c r="J459">
        <v>6000912674</v>
      </c>
      <c r="K459">
        <v>100028316</v>
      </c>
      <c r="L459" s="1">
        <v>45385</v>
      </c>
      <c r="M459" t="s">
        <v>833</v>
      </c>
      <c r="N459">
        <v>500006481</v>
      </c>
      <c r="O459" t="s">
        <v>776</v>
      </c>
      <c r="P459" t="s">
        <v>54</v>
      </c>
      <c r="Q459" t="s">
        <v>724</v>
      </c>
    </row>
    <row r="460" spans="1:17" x14ac:dyDescent="0.3">
      <c r="A460" t="s">
        <v>826</v>
      </c>
      <c r="B460" t="s">
        <v>382</v>
      </c>
      <c r="C460" s="1">
        <v>45369</v>
      </c>
      <c r="D460">
        <v>110.01</v>
      </c>
      <c r="E460" t="s">
        <v>92</v>
      </c>
      <c r="F460" t="s">
        <v>96</v>
      </c>
      <c r="G460" t="s">
        <v>132</v>
      </c>
      <c r="H460" t="s">
        <v>543</v>
      </c>
      <c r="I460">
        <v>500006481</v>
      </c>
      <c r="J460">
        <v>6000912681</v>
      </c>
      <c r="K460">
        <v>100028323</v>
      </c>
      <c r="L460" s="1">
        <v>45376</v>
      </c>
      <c r="M460" t="s">
        <v>833</v>
      </c>
      <c r="N460">
        <v>500006481</v>
      </c>
      <c r="O460" t="s">
        <v>776</v>
      </c>
      <c r="P460" t="s">
        <v>54</v>
      </c>
      <c r="Q460" t="s">
        <v>724</v>
      </c>
    </row>
    <row r="461" spans="1:17" x14ac:dyDescent="0.3">
      <c r="A461" t="s">
        <v>824</v>
      </c>
      <c r="B461" t="s">
        <v>382</v>
      </c>
      <c r="C461" s="1">
        <v>45369</v>
      </c>
      <c r="D461">
        <v>450.91</v>
      </c>
      <c r="E461" t="s">
        <v>92</v>
      </c>
      <c r="F461" t="s">
        <v>96</v>
      </c>
      <c r="G461" t="s">
        <v>132</v>
      </c>
      <c r="H461" t="s">
        <v>543</v>
      </c>
      <c r="I461">
        <v>500006481</v>
      </c>
      <c r="J461">
        <v>6000912687</v>
      </c>
      <c r="K461">
        <v>100028329</v>
      </c>
      <c r="L461" s="1">
        <v>45371</v>
      </c>
      <c r="M461" t="s">
        <v>833</v>
      </c>
      <c r="N461">
        <v>500006481</v>
      </c>
      <c r="O461" t="s">
        <v>776</v>
      </c>
      <c r="P461" t="s">
        <v>54</v>
      </c>
      <c r="Q461" t="s">
        <v>724</v>
      </c>
    </row>
    <row r="462" spans="1:17" x14ac:dyDescent="0.3">
      <c r="A462" t="s">
        <v>825</v>
      </c>
      <c r="B462" t="s">
        <v>382</v>
      </c>
      <c r="C462" s="1">
        <v>45379</v>
      </c>
      <c r="D462">
        <v>155.99</v>
      </c>
      <c r="E462" t="s">
        <v>92</v>
      </c>
      <c r="F462" t="s">
        <v>96</v>
      </c>
      <c r="G462" t="s">
        <v>132</v>
      </c>
      <c r="H462" t="s">
        <v>543</v>
      </c>
      <c r="I462">
        <v>500005619</v>
      </c>
      <c r="J462">
        <v>6000914577</v>
      </c>
      <c r="K462">
        <v>100031417</v>
      </c>
      <c r="L462" s="1">
        <v>45397</v>
      </c>
      <c r="M462" t="s">
        <v>833</v>
      </c>
      <c r="N462">
        <v>500005619</v>
      </c>
      <c r="O462" t="s">
        <v>776</v>
      </c>
      <c r="P462" t="s">
        <v>54</v>
      </c>
      <c r="Q462" t="s">
        <v>724</v>
      </c>
    </row>
    <row r="463" spans="1:17" x14ac:dyDescent="0.3">
      <c r="A463" t="s">
        <v>825</v>
      </c>
      <c r="B463" t="s">
        <v>382</v>
      </c>
      <c r="C463" s="1">
        <v>45379</v>
      </c>
      <c r="D463">
        <v>580.13</v>
      </c>
      <c r="E463" t="s">
        <v>92</v>
      </c>
      <c r="F463" t="s">
        <v>96</v>
      </c>
      <c r="G463" t="s">
        <v>132</v>
      </c>
      <c r="H463" t="s">
        <v>543</v>
      </c>
      <c r="I463">
        <v>500005619</v>
      </c>
      <c r="J463">
        <v>6000914570</v>
      </c>
      <c r="K463">
        <v>100031407</v>
      </c>
      <c r="L463" s="1">
        <v>45397</v>
      </c>
      <c r="M463" t="s">
        <v>833</v>
      </c>
      <c r="N463">
        <v>500005619</v>
      </c>
      <c r="O463" t="s">
        <v>776</v>
      </c>
      <c r="P463" t="s">
        <v>54</v>
      </c>
      <c r="Q463" t="s">
        <v>724</v>
      </c>
    </row>
    <row r="464" spans="1:17" x14ac:dyDescent="0.3">
      <c r="A464" t="s">
        <v>825</v>
      </c>
      <c r="B464" t="s">
        <v>382</v>
      </c>
      <c r="C464" s="1">
        <v>45399</v>
      </c>
      <c r="D464">
        <v>216.61</v>
      </c>
      <c r="E464" t="s">
        <v>92</v>
      </c>
      <c r="F464" t="s">
        <v>96</v>
      </c>
      <c r="G464" t="s">
        <v>132</v>
      </c>
      <c r="H464" t="s">
        <v>543</v>
      </c>
      <c r="I464">
        <v>500006481</v>
      </c>
      <c r="J464">
        <v>6000918374</v>
      </c>
      <c r="K464">
        <v>100038019</v>
      </c>
      <c r="L464" s="1">
        <v>45428</v>
      </c>
      <c r="M464" t="s">
        <v>833</v>
      </c>
      <c r="N464">
        <v>500006481</v>
      </c>
      <c r="O464" t="s">
        <v>776</v>
      </c>
      <c r="P464" t="s">
        <v>54</v>
      </c>
      <c r="Q464" t="s">
        <v>724</v>
      </c>
    </row>
    <row r="465" spans="1:17" x14ac:dyDescent="0.3">
      <c r="A465" t="s">
        <v>824</v>
      </c>
      <c r="B465" t="s">
        <v>382</v>
      </c>
      <c r="C465" s="1">
        <v>45399</v>
      </c>
      <c r="D465">
        <v>946.33</v>
      </c>
      <c r="E465" t="s">
        <v>92</v>
      </c>
      <c r="F465" t="s">
        <v>96</v>
      </c>
      <c r="G465" t="s">
        <v>132</v>
      </c>
      <c r="H465" t="s">
        <v>543</v>
      </c>
      <c r="I465">
        <v>500006481</v>
      </c>
      <c r="J465">
        <v>6000918424</v>
      </c>
      <c r="K465">
        <v>100038070</v>
      </c>
      <c r="L465" s="1">
        <v>45401</v>
      </c>
      <c r="M465" t="s">
        <v>833</v>
      </c>
      <c r="N465">
        <v>500006481</v>
      </c>
      <c r="O465" t="s">
        <v>776</v>
      </c>
      <c r="P465" t="s">
        <v>54</v>
      </c>
      <c r="Q465" t="s">
        <v>724</v>
      </c>
    </row>
    <row r="466" spans="1:17" x14ac:dyDescent="0.3">
      <c r="A466" t="s">
        <v>826</v>
      </c>
      <c r="B466" t="s">
        <v>382</v>
      </c>
      <c r="C466" s="1">
        <v>45399</v>
      </c>
      <c r="D466">
        <v>134.66</v>
      </c>
      <c r="E466" t="s">
        <v>92</v>
      </c>
      <c r="F466" t="s">
        <v>96</v>
      </c>
      <c r="G466" t="s">
        <v>132</v>
      </c>
      <c r="H466" t="s">
        <v>543</v>
      </c>
      <c r="I466">
        <v>500006481</v>
      </c>
      <c r="J466">
        <v>6000918426</v>
      </c>
      <c r="K466">
        <v>100038072</v>
      </c>
      <c r="L466" s="1">
        <v>45428</v>
      </c>
      <c r="M466" t="s">
        <v>833</v>
      </c>
      <c r="N466">
        <v>500006481</v>
      </c>
      <c r="O466" t="s">
        <v>776</v>
      </c>
      <c r="P466" t="s">
        <v>54</v>
      </c>
      <c r="Q466" t="s">
        <v>724</v>
      </c>
    </row>
    <row r="467" spans="1:17" x14ac:dyDescent="0.3">
      <c r="A467" t="s">
        <v>825</v>
      </c>
      <c r="B467" t="s">
        <v>382</v>
      </c>
      <c r="C467" s="1">
        <v>45411</v>
      </c>
      <c r="D467">
        <v>577.22</v>
      </c>
      <c r="E467" t="s">
        <v>92</v>
      </c>
      <c r="F467" t="s">
        <v>96</v>
      </c>
      <c r="G467" t="s">
        <v>132</v>
      </c>
      <c r="H467" t="s">
        <v>543</v>
      </c>
      <c r="I467">
        <v>500005619</v>
      </c>
      <c r="J467">
        <v>6000920048</v>
      </c>
      <c r="K467">
        <v>100040870</v>
      </c>
      <c r="L467" s="1">
        <v>45428</v>
      </c>
      <c r="M467" t="s">
        <v>833</v>
      </c>
      <c r="N467">
        <v>500005619</v>
      </c>
      <c r="O467" t="s">
        <v>776</v>
      </c>
      <c r="P467" t="s">
        <v>54</v>
      </c>
      <c r="Q467" t="s">
        <v>724</v>
      </c>
    </row>
    <row r="468" spans="1:17" x14ac:dyDescent="0.3">
      <c r="A468" t="s">
        <v>825</v>
      </c>
      <c r="B468" t="s">
        <v>382</v>
      </c>
      <c r="C468" s="1">
        <v>45411</v>
      </c>
      <c r="D468">
        <v>155.99</v>
      </c>
      <c r="E468" t="s">
        <v>92</v>
      </c>
      <c r="F468" t="s">
        <v>96</v>
      </c>
      <c r="G468" t="s">
        <v>132</v>
      </c>
      <c r="H468" t="s">
        <v>543</v>
      </c>
      <c r="I468">
        <v>500005619</v>
      </c>
      <c r="J468">
        <v>6000920051</v>
      </c>
      <c r="K468">
        <v>100040873</v>
      </c>
      <c r="L468" s="1">
        <v>45428</v>
      </c>
      <c r="M468" t="s">
        <v>833</v>
      </c>
      <c r="N468">
        <v>500005619</v>
      </c>
      <c r="O468" t="s">
        <v>776</v>
      </c>
      <c r="P468" t="s">
        <v>54</v>
      </c>
      <c r="Q468" t="s">
        <v>724</v>
      </c>
    </row>
    <row r="469" spans="1:17" x14ac:dyDescent="0.3">
      <c r="A469" t="s">
        <v>824</v>
      </c>
      <c r="B469" t="s">
        <v>382</v>
      </c>
      <c r="C469" s="1">
        <v>45429</v>
      </c>
      <c r="D469">
        <v>448.13</v>
      </c>
      <c r="E469" t="s">
        <v>92</v>
      </c>
      <c r="F469" t="s">
        <v>96</v>
      </c>
      <c r="G469" t="s">
        <v>132</v>
      </c>
      <c r="H469" t="s">
        <v>543</v>
      </c>
      <c r="I469">
        <v>500006481</v>
      </c>
      <c r="J469">
        <v>6000923101</v>
      </c>
      <c r="K469">
        <v>100046551</v>
      </c>
      <c r="L469" s="1">
        <v>45434</v>
      </c>
      <c r="M469" t="s">
        <v>833</v>
      </c>
      <c r="N469">
        <v>500006481</v>
      </c>
      <c r="O469" t="s">
        <v>776</v>
      </c>
      <c r="P469" t="s">
        <v>54</v>
      </c>
      <c r="Q469" t="s">
        <v>724</v>
      </c>
    </row>
    <row r="470" spans="1:17" x14ac:dyDescent="0.3">
      <c r="A470" t="s">
        <v>826</v>
      </c>
      <c r="B470" t="s">
        <v>382</v>
      </c>
      <c r="C470" s="1">
        <v>45429</v>
      </c>
      <c r="D470">
        <v>105.97</v>
      </c>
      <c r="E470" t="s">
        <v>92</v>
      </c>
      <c r="F470" t="s">
        <v>96</v>
      </c>
      <c r="G470" t="s">
        <v>132</v>
      </c>
      <c r="H470" t="s">
        <v>543</v>
      </c>
      <c r="I470">
        <v>500006481</v>
      </c>
      <c r="J470">
        <v>6000923105</v>
      </c>
      <c r="K470">
        <v>100046555</v>
      </c>
      <c r="L470" s="1">
        <v>45450</v>
      </c>
      <c r="M470" t="s">
        <v>833</v>
      </c>
      <c r="N470">
        <v>500006481</v>
      </c>
      <c r="O470" t="s">
        <v>776</v>
      </c>
      <c r="P470" t="s">
        <v>54</v>
      </c>
      <c r="Q470" t="s">
        <v>724</v>
      </c>
    </row>
    <row r="471" spans="1:17" x14ac:dyDescent="0.3">
      <c r="A471" t="s">
        <v>825</v>
      </c>
      <c r="B471" t="s">
        <v>382</v>
      </c>
      <c r="C471" s="1">
        <v>45429</v>
      </c>
      <c r="D471">
        <v>1979.53</v>
      </c>
      <c r="E471" t="s">
        <v>92</v>
      </c>
      <c r="F471" t="s">
        <v>96</v>
      </c>
      <c r="G471" t="s">
        <v>132</v>
      </c>
      <c r="H471" t="s">
        <v>543</v>
      </c>
      <c r="I471">
        <v>500006481</v>
      </c>
      <c r="J471">
        <v>6000923135</v>
      </c>
      <c r="K471">
        <v>100046585</v>
      </c>
      <c r="L471" s="1">
        <v>45456</v>
      </c>
      <c r="M471" t="s">
        <v>833</v>
      </c>
      <c r="N471">
        <v>500006481</v>
      </c>
      <c r="O471" t="s">
        <v>776</v>
      </c>
      <c r="P471" t="s">
        <v>54</v>
      </c>
      <c r="Q471" t="s">
        <v>724</v>
      </c>
    </row>
    <row r="472" spans="1:17" x14ac:dyDescent="0.3">
      <c r="A472" t="s">
        <v>825</v>
      </c>
      <c r="B472" t="s">
        <v>382</v>
      </c>
      <c r="C472" s="1">
        <v>45440</v>
      </c>
      <c r="D472">
        <v>579.26</v>
      </c>
      <c r="E472" t="s">
        <v>92</v>
      </c>
      <c r="F472" t="s">
        <v>96</v>
      </c>
      <c r="G472" t="s">
        <v>132</v>
      </c>
      <c r="H472" t="s">
        <v>543</v>
      </c>
      <c r="I472">
        <v>500005619</v>
      </c>
      <c r="J472">
        <v>6000924610</v>
      </c>
      <c r="K472">
        <v>100048847</v>
      </c>
      <c r="L472" s="1">
        <v>45460</v>
      </c>
      <c r="M472" t="s">
        <v>833</v>
      </c>
      <c r="N472">
        <v>500005619</v>
      </c>
      <c r="O472" t="s">
        <v>776</v>
      </c>
      <c r="P472" t="s">
        <v>54</v>
      </c>
      <c r="Q472" t="s">
        <v>724</v>
      </c>
    </row>
    <row r="473" spans="1:17" x14ac:dyDescent="0.3">
      <c r="A473" t="s">
        <v>825</v>
      </c>
      <c r="B473" t="s">
        <v>382</v>
      </c>
      <c r="C473" s="1">
        <v>45440</v>
      </c>
      <c r="D473">
        <v>155.99</v>
      </c>
      <c r="E473" t="s">
        <v>92</v>
      </c>
      <c r="F473" t="s">
        <v>96</v>
      </c>
      <c r="G473" t="s">
        <v>132</v>
      </c>
      <c r="H473" t="s">
        <v>543</v>
      </c>
      <c r="I473">
        <v>500005619</v>
      </c>
      <c r="J473">
        <v>6000924621</v>
      </c>
      <c r="K473">
        <v>100048858</v>
      </c>
      <c r="L473" s="1">
        <v>45460</v>
      </c>
      <c r="M473" t="s">
        <v>833</v>
      </c>
      <c r="N473">
        <v>500005619</v>
      </c>
      <c r="O473" t="s">
        <v>776</v>
      </c>
      <c r="P473" t="s">
        <v>54</v>
      </c>
      <c r="Q473" t="s">
        <v>724</v>
      </c>
    </row>
    <row r="474" spans="1:17" x14ac:dyDescent="0.3">
      <c r="A474" t="s">
        <v>825</v>
      </c>
      <c r="B474" t="s">
        <v>382</v>
      </c>
      <c r="C474" s="1">
        <v>45460</v>
      </c>
      <c r="D474">
        <v>1001.14</v>
      </c>
      <c r="E474" t="s">
        <v>92</v>
      </c>
      <c r="F474" t="s">
        <v>96</v>
      </c>
      <c r="G474" t="s">
        <v>132</v>
      </c>
      <c r="H474" t="s">
        <v>543</v>
      </c>
      <c r="I474">
        <v>500006481</v>
      </c>
      <c r="J474">
        <v>6000928468</v>
      </c>
      <c r="K474">
        <v>100055697</v>
      </c>
      <c r="L474" s="1">
        <v>45489</v>
      </c>
      <c r="M474" t="s">
        <v>833</v>
      </c>
      <c r="N474">
        <v>500006481</v>
      </c>
      <c r="O474" t="s">
        <v>776</v>
      </c>
      <c r="P474" t="s">
        <v>54</v>
      </c>
      <c r="Q474" t="s">
        <v>724</v>
      </c>
    </row>
    <row r="475" spans="1:17" x14ac:dyDescent="0.3">
      <c r="A475" t="s">
        <v>824</v>
      </c>
      <c r="B475" t="s">
        <v>382</v>
      </c>
      <c r="C475" s="1">
        <v>45460</v>
      </c>
      <c r="D475">
        <v>454.21</v>
      </c>
      <c r="E475" t="s">
        <v>92</v>
      </c>
      <c r="F475" t="s">
        <v>96</v>
      </c>
      <c r="G475" t="s">
        <v>132</v>
      </c>
      <c r="H475" t="s">
        <v>543</v>
      </c>
      <c r="I475">
        <v>500006481</v>
      </c>
      <c r="J475">
        <v>6000928491</v>
      </c>
      <c r="K475">
        <v>100055720</v>
      </c>
      <c r="L475" s="1">
        <v>45462</v>
      </c>
      <c r="M475" t="s">
        <v>833</v>
      </c>
      <c r="N475">
        <v>500006481</v>
      </c>
      <c r="O475" t="s">
        <v>776</v>
      </c>
      <c r="P475" t="s">
        <v>54</v>
      </c>
      <c r="Q475" t="s">
        <v>724</v>
      </c>
    </row>
    <row r="476" spans="1:17" x14ac:dyDescent="0.3">
      <c r="A476" t="s">
        <v>826</v>
      </c>
      <c r="B476" t="s">
        <v>382</v>
      </c>
      <c r="C476" s="1">
        <v>45460</v>
      </c>
      <c r="D476">
        <v>625.6</v>
      </c>
      <c r="E476" t="s">
        <v>92</v>
      </c>
      <c r="F476" t="s">
        <v>96</v>
      </c>
      <c r="G476" t="s">
        <v>132</v>
      </c>
      <c r="H476" t="s">
        <v>543</v>
      </c>
      <c r="I476">
        <v>500006481</v>
      </c>
      <c r="J476">
        <v>6000928493</v>
      </c>
      <c r="K476">
        <v>100055722</v>
      </c>
      <c r="L476" s="1">
        <v>45483</v>
      </c>
      <c r="M476" t="s">
        <v>833</v>
      </c>
      <c r="N476">
        <v>500006481</v>
      </c>
      <c r="O476" t="s">
        <v>776</v>
      </c>
      <c r="P476" t="s">
        <v>54</v>
      </c>
      <c r="Q476" t="s">
        <v>724</v>
      </c>
    </row>
    <row r="477" spans="1:17" x14ac:dyDescent="0.3">
      <c r="A477" t="s">
        <v>825</v>
      </c>
      <c r="B477" t="s">
        <v>382</v>
      </c>
      <c r="C477" s="1">
        <v>45474</v>
      </c>
      <c r="D477">
        <v>576.35</v>
      </c>
      <c r="E477" t="s">
        <v>92</v>
      </c>
      <c r="F477" t="s">
        <v>96</v>
      </c>
      <c r="G477" t="s">
        <v>132</v>
      </c>
      <c r="H477" t="s">
        <v>543</v>
      </c>
      <c r="I477">
        <v>500005619</v>
      </c>
      <c r="J477">
        <v>6000930303</v>
      </c>
      <c r="K477">
        <v>100059244</v>
      </c>
      <c r="L477" s="1">
        <v>45491</v>
      </c>
      <c r="M477" t="s">
        <v>833</v>
      </c>
      <c r="N477">
        <v>500005619</v>
      </c>
      <c r="O477" t="s">
        <v>776</v>
      </c>
      <c r="P477" t="s">
        <v>54</v>
      </c>
      <c r="Q477" t="s">
        <v>724</v>
      </c>
    </row>
    <row r="478" spans="1:17" x14ac:dyDescent="0.3">
      <c r="A478" t="s">
        <v>825</v>
      </c>
      <c r="B478" t="s">
        <v>382</v>
      </c>
      <c r="C478" s="1">
        <v>45474</v>
      </c>
      <c r="D478">
        <v>155.99</v>
      </c>
      <c r="E478" t="s">
        <v>92</v>
      </c>
      <c r="F478" t="s">
        <v>96</v>
      </c>
      <c r="G478" t="s">
        <v>132</v>
      </c>
      <c r="H478" t="s">
        <v>543</v>
      </c>
      <c r="I478">
        <v>500005619</v>
      </c>
      <c r="J478">
        <v>6000930310</v>
      </c>
      <c r="K478">
        <v>100059251</v>
      </c>
      <c r="L478" s="1">
        <v>45491</v>
      </c>
      <c r="M478" t="s">
        <v>833</v>
      </c>
      <c r="N478">
        <v>500005619</v>
      </c>
      <c r="O478" t="s">
        <v>776</v>
      </c>
      <c r="P478" t="s">
        <v>54</v>
      </c>
      <c r="Q478" t="s">
        <v>724</v>
      </c>
    </row>
    <row r="479" spans="1:17" x14ac:dyDescent="0.3">
      <c r="A479" t="s">
        <v>824</v>
      </c>
      <c r="B479" t="s">
        <v>382</v>
      </c>
      <c r="C479" s="1">
        <v>45490</v>
      </c>
      <c r="D479">
        <v>459.24</v>
      </c>
      <c r="E479" t="s">
        <v>92</v>
      </c>
      <c r="F479" t="s">
        <v>96</v>
      </c>
      <c r="G479" t="s">
        <v>132</v>
      </c>
      <c r="H479" t="s">
        <v>543</v>
      </c>
      <c r="I479">
        <v>500006481</v>
      </c>
      <c r="J479">
        <v>6000934126</v>
      </c>
      <c r="K479">
        <v>100065601</v>
      </c>
      <c r="L479" s="1">
        <v>45491</v>
      </c>
      <c r="M479" t="s">
        <v>833</v>
      </c>
      <c r="N479">
        <v>500006481</v>
      </c>
      <c r="O479" t="s">
        <v>776</v>
      </c>
      <c r="P479" t="s">
        <v>54</v>
      </c>
      <c r="Q479" t="s">
        <v>724</v>
      </c>
    </row>
    <row r="480" spans="1:17" x14ac:dyDescent="0.3">
      <c r="A480" t="s">
        <v>826</v>
      </c>
      <c r="B480" t="s">
        <v>382</v>
      </c>
      <c r="C480" s="1">
        <v>45490</v>
      </c>
      <c r="D480">
        <v>106.18</v>
      </c>
      <c r="E480" t="s">
        <v>92</v>
      </c>
      <c r="F480" t="s">
        <v>96</v>
      </c>
      <c r="G480" t="s">
        <v>132</v>
      </c>
      <c r="H480" t="s">
        <v>543</v>
      </c>
      <c r="I480">
        <v>500006481</v>
      </c>
      <c r="J480">
        <v>6000934127</v>
      </c>
      <c r="K480">
        <v>100065602</v>
      </c>
      <c r="L480" s="1">
        <v>45516</v>
      </c>
      <c r="M480" t="s">
        <v>833</v>
      </c>
      <c r="N480">
        <v>500006481</v>
      </c>
      <c r="O480" t="s">
        <v>776</v>
      </c>
      <c r="P480" t="s">
        <v>54</v>
      </c>
      <c r="Q480" t="s">
        <v>724</v>
      </c>
    </row>
    <row r="481" spans="1:17" x14ac:dyDescent="0.3">
      <c r="A481" t="s">
        <v>825</v>
      </c>
      <c r="B481" t="s">
        <v>382</v>
      </c>
      <c r="C481" s="1">
        <v>45490</v>
      </c>
      <c r="D481">
        <v>219.08</v>
      </c>
      <c r="E481" t="s">
        <v>92</v>
      </c>
      <c r="F481" t="s">
        <v>96</v>
      </c>
      <c r="G481" t="s">
        <v>132</v>
      </c>
      <c r="H481" t="s">
        <v>543</v>
      </c>
      <c r="I481">
        <v>500006481</v>
      </c>
      <c r="J481">
        <v>6000934139</v>
      </c>
      <c r="K481">
        <v>100065614</v>
      </c>
      <c r="L481" s="1">
        <v>45511</v>
      </c>
      <c r="M481" t="s">
        <v>833</v>
      </c>
      <c r="N481">
        <v>500006481</v>
      </c>
      <c r="O481" t="s">
        <v>776</v>
      </c>
      <c r="P481" t="s">
        <v>54</v>
      </c>
      <c r="Q481" t="s">
        <v>724</v>
      </c>
    </row>
    <row r="482" spans="1:17" x14ac:dyDescent="0.3">
      <c r="A482" t="s">
        <v>825</v>
      </c>
      <c r="B482" t="s">
        <v>382</v>
      </c>
      <c r="C482" s="1">
        <v>45502</v>
      </c>
      <c r="D482">
        <v>580.66</v>
      </c>
      <c r="E482" t="s">
        <v>92</v>
      </c>
      <c r="F482" t="s">
        <v>96</v>
      </c>
      <c r="G482" t="s">
        <v>132</v>
      </c>
      <c r="H482" t="s">
        <v>543</v>
      </c>
      <c r="I482">
        <v>500005619</v>
      </c>
      <c r="J482">
        <v>6000935522</v>
      </c>
      <c r="K482">
        <v>100067960</v>
      </c>
      <c r="L482" s="1">
        <v>45513</v>
      </c>
      <c r="M482" t="s">
        <v>833</v>
      </c>
      <c r="N482">
        <v>500005619</v>
      </c>
      <c r="O482" t="s">
        <v>776</v>
      </c>
      <c r="P482" t="s">
        <v>54</v>
      </c>
      <c r="Q482" t="s">
        <v>724</v>
      </c>
    </row>
    <row r="483" spans="1:17" x14ac:dyDescent="0.3">
      <c r="A483" t="s">
        <v>825</v>
      </c>
      <c r="B483" t="s">
        <v>382</v>
      </c>
      <c r="C483" s="1">
        <v>45502</v>
      </c>
      <c r="D483">
        <v>155.99</v>
      </c>
      <c r="E483" t="s">
        <v>92</v>
      </c>
      <c r="F483" t="s">
        <v>96</v>
      </c>
      <c r="G483" t="s">
        <v>132</v>
      </c>
      <c r="H483" t="s">
        <v>543</v>
      </c>
      <c r="I483">
        <v>500005619</v>
      </c>
      <c r="J483">
        <v>6000935511</v>
      </c>
      <c r="K483">
        <v>100067949</v>
      </c>
      <c r="L483" s="1">
        <v>45513</v>
      </c>
      <c r="M483" t="s">
        <v>833</v>
      </c>
      <c r="N483">
        <v>500005619</v>
      </c>
      <c r="O483" t="s">
        <v>776</v>
      </c>
      <c r="P483" t="s">
        <v>54</v>
      </c>
      <c r="Q483" t="s">
        <v>724</v>
      </c>
    </row>
    <row r="484" spans="1:17" x14ac:dyDescent="0.3">
      <c r="A484" t="s">
        <v>826</v>
      </c>
      <c r="B484" t="s">
        <v>382</v>
      </c>
      <c r="C484" s="1">
        <v>45523</v>
      </c>
      <c r="D484">
        <v>108.49</v>
      </c>
      <c r="E484" t="s">
        <v>92</v>
      </c>
      <c r="F484" t="s">
        <v>96</v>
      </c>
      <c r="G484" t="s">
        <v>132</v>
      </c>
      <c r="H484" t="s">
        <v>543</v>
      </c>
      <c r="I484">
        <v>500006481</v>
      </c>
      <c r="J484">
        <v>6000938705</v>
      </c>
      <c r="K484">
        <v>100073706</v>
      </c>
      <c r="L484" s="1">
        <v>45530</v>
      </c>
      <c r="M484" t="s">
        <v>833</v>
      </c>
      <c r="N484">
        <v>500006481</v>
      </c>
      <c r="O484" t="s">
        <v>776</v>
      </c>
      <c r="P484" t="s">
        <v>54</v>
      </c>
      <c r="Q484" t="s">
        <v>724</v>
      </c>
    </row>
    <row r="485" spans="1:17" x14ac:dyDescent="0.3">
      <c r="A485" t="s">
        <v>824</v>
      </c>
      <c r="B485" t="s">
        <v>382</v>
      </c>
      <c r="C485" s="1">
        <v>45523</v>
      </c>
      <c r="D485">
        <v>448.49</v>
      </c>
      <c r="E485" t="s">
        <v>92</v>
      </c>
      <c r="F485" t="s">
        <v>96</v>
      </c>
      <c r="G485" t="s">
        <v>132</v>
      </c>
      <c r="H485" t="s">
        <v>543</v>
      </c>
      <c r="I485">
        <v>500006481</v>
      </c>
      <c r="J485">
        <v>6000938707</v>
      </c>
      <c r="K485">
        <v>100073708</v>
      </c>
      <c r="L485" s="1">
        <v>45532</v>
      </c>
      <c r="M485" t="s">
        <v>833</v>
      </c>
      <c r="N485">
        <v>500006481</v>
      </c>
      <c r="O485" t="s">
        <v>776</v>
      </c>
      <c r="P485" t="s">
        <v>54</v>
      </c>
      <c r="Q485" t="s">
        <v>724</v>
      </c>
    </row>
    <row r="486" spans="1:17" x14ac:dyDescent="0.3">
      <c r="A486" t="s">
        <v>825</v>
      </c>
      <c r="B486" t="s">
        <v>382</v>
      </c>
      <c r="C486" s="1">
        <v>45523</v>
      </c>
      <c r="D486">
        <v>225.38</v>
      </c>
      <c r="E486" t="s">
        <v>92</v>
      </c>
      <c r="F486" t="s">
        <v>96</v>
      </c>
      <c r="G486" t="s">
        <v>132</v>
      </c>
      <c r="H486" t="s">
        <v>543</v>
      </c>
      <c r="I486">
        <v>500006481</v>
      </c>
      <c r="J486">
        <v>6000938721</v>
      </c>
      <c r="K486">
        <v>100073722</v>
      </c>
      <c r="L486" s="1">
        <v>45562</v>
      </c>
      <c r="M486" t="s">
        <v>833</v>
      </c>
      <c r="N486">
        <v>500006481</v>
      </c>
      <c r="O486" t="s">
        <v>776</v>
      </c>
      <c r="P486" t="s">
        <v>54</v>
      </c>
      <c r="Q486" t="s">
        <v>724</v>
      </c>
    </row>
    <row r="487" spans="1:17" x14ac:dyDescent="0.3">
      <c r="A487" t="s">
        <v>825</v>
      </c>
      <c r="B487" t="s">
        <v>382</v>
      </c>
      <c r="C487" s="1">
        <v>45532</v>
      </c>
      <c r="D487">
        <v>583.11</v>
      </c>
      <c r="E487" t="s">
        <v>92</v>
      </c>
      <c r="F487" t="s">
        <v>96</v>
      </c>
      <c r="G487" t="s">
        <v>132</v>
      </c>
      <c r="H487" t="s">
        <v>543</v>
      </c>
      <c r="I487">
        <v>500005619</v>
      </c>
      <c r="J487">
        <v>6000939776</v>
      </c>
      <c r="K487">
        <v>100075362</v>
      </c>
      <c r="L487" s="1">
        <v>45572</v>
      </c>
      <c r="M487" t="s">
        <v>833</v>
      </c>
      <c r="N487">
        <v>500005619</v>
      </c>
      <c r="O487" t="s">
        <v>776</v>
      </c>
      <c r="P487" t="s">
        <v>54</v>
      </c>
      <c r="Q487" t="s">
        <v>724</v>
      </c>
    </row>
    <row r="488" spans="1:17" x14ac:dyDescent="0.3">
      <c r="A488" t="s">
        <v>825</v>
      </c>
      <c r="B488" t="s">
        <v>382</v>
      </c>
      <c r="C488" s="1">
        <v>45532</v>
      </c>
      <c r="D488">
        <v>155.99</v>
      </c>
      <c r="E488" t="s">
        <v>92</v>
      </c>
      <c r="F488" t="s">
        <v>96</v>
      </c>
      <c r="G488" t="s">
        <v>132</v>
      </c>
      <c r="H488" t="s">
        <v>543</v>
      </c>
      <c r="I488">
        <v>500005619</v>
      </c>
      <c r="J488">
        <v>6000939787</v>
      </c>
      <c r="K488">
        <v>100075373</v>
      </c>
      <c r="L488" s="1">
        <v>45595</v>
      </c>
      <c r="M488" t="s">
        <v>833</v>
      </c>
      <c r="N488">
        <v>500005619</v>
      </c>
      <c r="O488" t="s">
        <v>776</v>
      </c>
      <c r="P488" t="s">
        <v>54</v>
      </c>
      <c r="Q488" t="s">
        <v>724</v>
      </c>
    </row>
    <row r="489" spans="1:17" x14ac:dyDescent="0.3">
      <c r="A489" t="s">
        <v>825</v>
      </c>
      <c r="B489" t="s">
        <v>382</v>
      </c>
      <c r="C489" s="1">
        <v>45552</v>
      </c>
      <c r="D489">
        <v>223.72</v>
      </c>
      <c r="E489" t="s">
        <v>92</v>
      </c>
      <c r="F489" t="s">
        <v>96</v>
      </c>
      <c r="G489" t="s">
        <v>132</v>
      </c>
      <c r="H489" t="s">
        <v>543</v>
      </c>
      <c r="I489">
        <v>500006481</v>
      </c>
      <c r="J489">
        <v>6000943396</v>
      </c>
      <c r="K489">
        <v>100080986</v>
      </c>
      <c r="L489" s="1">
        <v>45562</v>
      </c>
      <c r="M489" t="s">
        <v>833</v>
      </c>
      <c r="N489">
        <v>500006481</v>
      </c>
      <c r="O489" t="s">
        <v>776</v>
      </c>
      <c r="P489" t="s">
        <v>54</v>
      </c>
      <c r="Q489" t="s">
        <v>724</v>
      </c>
    </row>
    <row r="490" spans="1:17" x14ac:dyDescent="0.3">
      <c r="A490" t="s">
        <v>824</v>
      </c>
      <c r="B490" t="s">
        <v>382</v>
      </c>
      <c r="C490" s="1">
        <v>45552</v>
      </c>
      <c r="D490">
        <v>449.53</v>
      </c>
      <c r="E490" t="s">
        <v>92</v>
      </c>
      <c r="F490" t="s">
        <v>96</v>
      </c>
      <c r="G490" t="s">
        <v>132</v>
      </c>
      <c r="H490" t="s">
        <v>543</v>
      </c>
      <c r="I490">
        <v>500006481</v>
      </c>
      <c r="J490">
        <v>6000943411</v>
      </c>
      <c r="K490">
        <v>100081001</v>
      </c>
      <c r="L490" s="1">
        <v>45553</v>
      </c>
      <c r="M490" t="s">
        <v>833</v>
      </c>
      <c r="N490">
        <v>500006481</v>
      </c>
      <c r="O490" t="s">
        <v>776</v>
      </c>
      <c r="P490" t="s">
        <v>54</v>
      </c>
      <c r="Q490" t="s">
        <v>724</v>
      </c>
    </row>
    <row r="491" spans="1:17" x14ac:dyDescent="0.3">
      <c r="A491" t="s">
        <v>826</v>
      </c>
      <c r="B491" t="s">
        <v>382</v>
      </c>
      <c r="C491" s="1">
        <v>45552</v>
      </c>
      <c r="D491">
        <v>103.43</v>
      </c>
      <c r="E491" t="s">
        <v>92</v>
      </c>
      <c r="F491" t="s">
        <v>96</v>
      </c>
      <c r="G491" t="s">
        <v>132</v>
      </c>
      <c r="H491" t="s">
        <v>543</v>
      </c>
      <c r="I491">
        <v>500006481</v>
      </c>
      <c r="J491">
        <v>6000943413</v>
      </c>
      <c r="K491">
        <v>100081003</v>
      </c>
      <c r="L491" s="1">
        <v>45568</v>
      </c>
      <c r="M491" t="s">
        <v>833</v>
      </c>
      <c r="N491">
        <v>500006481</v>
      </c>
      <c r="O491" t="s">
        <v>776</v>
      </c>
      <c r="P491" t="s">
        <v>54</v>
      </c>
      <c r="Q491" t="s">
        <v>724</v>
      </c>
    </row>
    <row r="492" spans="1:17" x14ac:dyDescent="0.3">
      <c r="A492" t="s">
        <v>825</v>
      </c>
      <c r="B492" t="s">
        <v>382</v>
      </c>
      <c r="C492" s="1">
        <v>45565</v>
      </c>
      <c r="D492">
        <v>585.14</v>
      </c>
      <c r="E492" t="s">
        <v>92</v>
      </c>
      <c r="F492" t="s">
        <v>96</v>
      </c>
      <c r="G492" t="s">
        <v>132</v>
      </c>
      <c r="H492" t="s">
        <v>543</v>
      </c>
      <c r="I492">
        <v>500005619</v>
      </c>
      <c r="J492">
        <v>6000945531</v>
      </c>
      <c r="K492">
        <v>100084928</v>
      </c>
      <c r="L492" s="1">
        <v>45595</v>
      </c>
      <c r="M492" t="s">
        <v>833</v>
      </c>
      <c r="N492">
        <v>500005619</v>
      </c>
      <c r="O492" t="s">
        <v>776</v>
      </c>
      <c r="P492" t="s">
        <v>54</v>
      </c>
      <c r="Q492" t="s">
        <v>724</v>
      </c>
    </row>
    <row r="493" spans="1:17" x14ac:dyDescent="0.3">
      <c r="A493" t="s">
        <v>825</v>
      </c>
      <c r="B493" t="s">
        <v>382</v>
      </c>
      <c r="C493" s="1">
        <v>45565</v>
      </c>
      <c r="D493">
        <v>155.99</v>
      </c>
      <c r="E493" t="s">
        <v>92</v>
      </c>
      <c r="F493" t="s">
        <v>96</v>
      </c>
      <c r="G493" t="s">
        <v>132</v>
      </c>
      <c r="H493" t="s">
        <v>543</v>
      </c>
      <c r="I493">
        <v>500005619</v>
      </c>
      <c r="J493">
        <v>6000945534</v>
      </c>
      <c r="K493">
        <v>100084931</v>
      </c>
      <c r="L493" s="1">
        <v>45595</v>
      </c>
      <c r="M493" t="s">
        <v>833</v>
      </c>
      <c r="N493">
        <v>500005619</v>
      </c>
      <c r="O493" t="s">
        <v>776</v>
      </c>
      <c r="P493" t="s">
        <v>54</v>
      </c>
      <c r="Q493" t="s">
        <v>724</v>
      </c>
    </row>
    <row r="494" spans="1:17" x14ac:dyDescent="0.3">
      <c r="A494" t="s">
        <v>825</v>
      </c>
      <c r="B494" t="s">
        <v>382</v>
      </c>
      <c r="C494" s="1">
        <v>45582</v>
      </c>
      <c r="D494">
        <v>979.35</v>
      </c>
      <c r="E494" t="s">
        <v>92</v>
      </c>
      <c r="F494" t="s">
        <v>96</v>
      </c>
      <c r="G494" t="s">
        <v>132</v>
      </c>
      <c r="H494" t="s">
        <v>543</v>
      </c>
      <c r="I494">
        <v>500006481</v>
      </c>
      <c r="J494">
        <v>6000949682</v>
      </c>
      <c r="K494">
        <v>100091755</v>
      </c>
      <c r="L494" s="1">
        <v>45615</v>
      </c>
      <c r="M494" t="s">
        <v>833</v>
      </c>
      <c r="N494">
        <v>500006481</v>
      </c>
      <c r="O494" t="s">
        <v>776</v>
      </c>
      <c r="P494" t="s">
        <v>54</v>
      </c>
      <c r="Q494" t="s">
        <v>724</v>
      </c>
    </row>
    <row r="495" spans="1:17" x14ac:dyDescent="0.3">
      <c r="A495" t="s">
        <v>824</v>
      </c>
      <c r="B495" t="s">
        <v>382</v>
      </c>
      <c r="C495" s="1">
        <v>45582</v>
      </c>
      <c r="D495">
        <v>455.1</v>
      </c>
      <c r="E495" t="s">
        <v>92</v>
      </c>
      <c r="F495" t="s">
        <v>96</v>
      </c>
      <c r="G495" t="s">
        <v>132</v>
      </c>
      <c r="H495" t="s">
        <v>543</v>
      </c>
      <c r="I495">
        <v>500006481</v>
      </c>
      <c r="J495">
        <v>6000949707</v>
      </c>
      <c r="K495">
        <v>100091780</v>
      </c>
      <c r="L495" s="1">
        <v>45587</v>
      </c>
      <c r="M495" t="s">
        <v>833</v>
      </c>
      <c r="N495">
        <v>500006481</v>
      </c>
      <c r="O495" t="s">
        <v>776</v>
      </c>
      <c r="P495" t="s">
        <v>54</v>
      </c>
      <c r="Q495" t="s">
        <v>724</v>
      </c>
    </row>
    <row r="496" spans="1:17" x14ac:dyDescent="0.3">
      <c r="A496" t="s">
        <v>826</v>
      </c>
      <c r="B496" t="s">
        <v>382</v>
      </c>
      <c r="C496" s="1">
        <v>45582</v>
      </c>
      <c r="D496">
        <v>106.01</v>
      </c>
      <c r="E496" t="s">
        <v>92</v>
      </c>
      <c r="F496" t="s">
        <v>96</v>
      </c>
      <c r="G496" t="s">
        <v>132</v>
      </c>
      <c r="H496" t="s">
        <v>543</v>
      </c>
      <c r="I496">
        <v>500006481</v>
      </c>
      <c r="J496">
        <v>6000949714</v>
      </c>
      <c r="K496">
        <v>100091787</v>
      </c>
      <c r="L496" s="1">
        <v>45617</v>
      </c>
      <c r="M496" t="s">
        <v>833</v>
      </c>
      <c r="N496">
        <v>500006481</v>
      </c>
      <c r="O496" t="s">
        <v>776</v>
      </c>
      <c r="P496" t="s">
        <v>54</v>
      </c>
      <c r="Q496" t="s">
        <v>724</v>
      </c>
    </row>
    <row r="497" spans="1:17" x14ac:dyDescent="0.3">
      <c r="A497" t="s">
        <v>825</v>
      </c>
      <c r="B497" t="s">
        <v>382</v>
      </c>
      <c r="C497" s="1">
        <v>45593</v>
      </c>
      <c r="D497">
        <v>155.99</v>
      </c>
      <c r="E497" t="s">
        <v>92</v>
      </c>
      <c r="F497" t="s">
        <v>96</v>
      </c>
      <c r="G497" t="s">
        <v>132</v>
      </c>
      <c r="H497" t="s">
        <v>543</v>
      </c>
      <c r="I497">
        <v>500005619</v>
      </c>
      <c r="J497">
        <v>6000951315</v>
      </c>
      <c r="K497">
        <v>100094374</v>
      </c>
      <c r="L497" s="1">
        <v>45622</v>
      </c>
      <c r="M497" t="s">
        <v>833</v>
      </c>
      <c r="N497">
        <v>500005619</v>
      </c>
      <c r="O497" t="s">
        <v>776</v>
      </c>
      <c r="P497" t="s">
        <v>54</v>
      </c>
      <c r="Q497" t="s">
        <v>724</v>
      </c>
    </row>
    <row r="498" spans="1:17" x14ac:dyDescent="0.3">
      <c r="A498" t="s">
        <v>825</v>
      </c>
      <c r="B498" t="s">
        <v>382</v>
      </c>
      <c r="C498" s="1">
        <v>45593</v>
      </c>
      <c r="D498">
        <v>600.26</v>
      </c>
      <c r="E498" t="s">
        <v>92</v>
      </c>
      <c r="F498" t="s">
        <v>96</v>
      </c>
      <c r="G498" t="s">
        <v>132</v>
      </c>
      <c r="H498" t="s">
        <v>543</v>
      </c>
      <c r="I498">
        <v>500005619</v>
      </c>
      <c r="J498">
        <v>6000951317</v>
      </c>
      <c r="K498">
        <v>100094376</v>
      </c>
      <c r="L498" s="1">
        <v>45622</v>
      </c>
      <c r="M498" t="s">
        <v>833</v>
      </c>
      <c r="N498">
        <v>500005619</v>
      </c>
      <c r="O498" t="s">
        <v>776</v>
      </c>
      <c r="P498" t="s">
        <v>54</v>
      </c>
      <c r="Q498" t="s">
        <v>724</v>
      </c>
    </row>
    <row r="499" spans="1:17" x14ac:dyDescent="0.3">
      <c r="A499" t="s">
        <v>825</v>
      </c>
      <c r="B499" t="s">
        <v>382</v>
      </c>
      <c r="C499" s="1">
        <v>45614</v>
      </c>
      <c r="D499">
        <v>224.84</v>
      </c>
      <c r="E499" t="s">
        <v>92</v>
      </c>
      <c r="F499" t="s">
        <v>96</v>
      </c>
      <c r="G499" t="s">
        <v>132</v>
      </c>
      <c r="H499" t="s">
        <v>543</v>
      </c>
      <c r="I499">
        <v>500006481</v>
      </c>
      <c r="J499">
        <v>6000955532</v>
      </c>
      <c r="K499">
        <v>100101960</v>
      </c>
      <c r="L499" s="1">
        <v>45631</v>
      </c>
      <c r="M499" t="s">
        <v>833</v>
      </c>
      <c r="N499">
        <v>500006481</v>
      </c>
      <c r="O499" t="s">
        <v>776</v>
      </c>
      <c r="P499" t="s">
        <v>54</v>
      </c>
      <c r="Q499" t="s">
        <v>724</v>
      </c>
    </row>
    <row r="500" spans="1:17" x14ac:dyDescent="0.3">
      <c r="A500" t="s">
        <v>826</v>
      </c>
      <c r="B500" t="s">
        <v>382</v>
      </c>
      <c r="C500" s="1">
        <v>45614</v>
      </c>
      <c r="D500">
        <v>865.61</v>
      </c>
      <c r="E500" t="s">
        <v>92</v>
      </c>
      <c r="F500" t="s">
        <v>96</v>
      </c>
      <c r="G500" t="s">
        <v>132</v>
      </c>
      <c r="H500" t="s">
        <v>543</v>
      </c>
      <c r="I500">
        <v>500006481</v>
      </c>
      <c r="J500">
        <v>6000955550</v>
      </c>
      <c r="K500">
        <v>100101978</v>
      </c>
      <c r="L500" s="1">
        <v>45638</v>
      </c>
      <c r="M500" t="s">
        <v>833</v>
      </c>
      <c r="N500">
        <v>500006481</v>
      </c>
      <c r="O500" t="s">
        <v>776</v>
      </c>
      <c r="P500" t="s">
        <v>54</v>
      </c>
      <c r="Q500" t="s">
        <v>724</v>
      </c>
    </row>
    <row r="501" spans="1:17" x14ac:dyDescent="0.3">
      <c r="A501" t="s">
        <v>824</v>
      </c>
      <c r="B501" t="s">
        <v>382</v>
      </c>
      <c r="C501" s="1">
        <v>45614</v>
      </c>
      <c r="D501">
        <v>2022.35</v>
      </c>
      <c r="E501" t="s">
        <v>92</v>
      </c>
      <c r="F501" t="s">
        <v>96</v>
      </c>
      <c r="G501" t="s">
        <v>132</v>
      </c>
      <c r="H501" t="s">
        <v>543</v>
      </c>
      <c r="I501">
        <v>500006481</v>
      </c>
      <c r="J501">
        <v>6000955553</v>
      </c>
      <c r="K501">
        <v>100101981</v>
      </c>
      <c r="L501" s="1">
        <v>45616</v>
      </c>
      <c r="M501" t="s">
        <v>833</v>
      </c>
      <c r="N501">
        <v>500006481</v>
      </c>
      <c r="O501" t="s">
        <v>776</v>
      </c>
      <c r="P501" t="s">
        <v>54</v>
      </c>
      <c r="Q501" t="s">
        <v>724</v>
      </c>
    </row>
    <row r="502" spans="1:17" x14ac:dyDescent="0.3">
      <c r="A502" t="s">
        <v>825</v>
      </c>
      <c r="B502" t="s">
        <v>382</v>
      </c>
      <c r="C502" s="1">
        <v>45624</v>
      </c>
      <c r="D502">
        <v>575.09</v>
      </c>
      <c r="E502" t="s">
        <v>92</v>
      </c>
      <c r="F502" t="s">
        <v>96</v>
      </c>
      <c r="G502" t="s">
        <v>132</v>
      </c>
      <c r="H502" t="s">
        <v>543</v>
      </c>
      <c r="I502">
        <v>500005619</v>
      </c>
      <c r="J502">
        <v>6000958142</v>
      </c>
      <c r="K502">
        <v>100106507</v>
      </c>
      <c r="L502" s="1">
        <v>45637</v>
      </c>
      <c r="M502" t="s">
        <v>833</v>
      </c>
      <c r="N502">
        <v>500005619</v>
      </c>
      <c r="O502" t="s">
        <v>776</v>
      </c>
      <c r="P502" t="s">
        <v>54</v>
      </c>
      <c r="Q502" t="s">
        <v>724</v>
      </c>
    </row>
    <row r="503" spans="1:17" x14ac:dyDescent="0.3">
      <c r="A503" t="s">
        <v>825</v>
      </c>
      <c r="B503" t="s">
        <v>382</v>
      </c>
      <c r="C503" s="1">
        <v>45624</v>
      </c>
      <c r="D503">
        <v>155.99</v>
      </c>
      <c r="E503" t="s">
        <v>92</v>
      </c>
      <c r="F503" t="s">
        <v>96</v>
      </c>
      <c r="G503" t="s">
        <v>132</v>
      </c>
      <c r="H503" t="s">
        <v>543</v>
      </c>
      <c r="I503">
        <v>500005619</v>
      </c>
      <c r="J503">
        <v>6000958158</v>
      </c>
      <c r="K503">
        <v>100106523</v>
      </c>
      <c r="L503" s="1">
        <v>45637</v>
      </c>
      <c r="M503" t="s">
        <v>833</v>
      </c>
      <c r="N503">
        <v>500005619</v>
      </c>
      <c r="O503" t="s">
        <v>776</v>
      </c>
      <c r="P503" t="s">
        <v>54</v>
      </c>
      <c r="Q503" t="s">
        <v>724</v>
      </c>
    </row>
    <row r="504" spans="1:17" x14ac:dyDescent="0.3">
      <c r="A504" t="s">
        <v>826</v>
      </c>
      <c r="B504" t="s">
        <v>382</v>
      </c>
      <c r="C504" s="1">
        <v>45643</v>
      </c>
      <c r="D504">
        <v>5395.49</v>
      </c>
      <c r="E504" t="s">
        <v>92</v>
      </c>
      <c r="F504" t="s">
        <v>96</v>
      </c>
      <c r="G504" t="s">
        <v>132</v>
      </c>
      <c r="H504" t="s">
        <v>543</v>
      </c>
      <c r="I504">
        <v>500006481</v>
      </c>
      <c r="J504">
        <v>6000969153</v>
      </c>
      <c r="K504">
        <v>100001459</v>
      </c>
      <c r="L504" s="1">
        <v>45700</v>
      </c>
      <c r="M504" t="s">
        <v>833</v>
      </c>
      <c r="N504">
        <v>500006481</v>
      </c>
      <c r="O504" t="s">
        <v>776</v>
      </c>
      <c r="P504" t="s">
        <v>54</v>
      </c>
      <c r="Q504" t="s">
        <v>724</v>
      </c>
    </row>
    <row r="505" spans="1:17" x14ac:dyDescent="0.3">
      <c r="A505" t="s">
        <v>824</v>
      </c>
      <c r="B505" t="s">
        <v>382</v>
      </c>
      <c r="C505" s="1">
        <v>45643</v>
      </c>
      <c r="D505">
        <v>1404.69</v>
      </c>
      <c r="E505" t="s">
        <v>92</v>
      </c>
      <c r="F505" t="s">
        <v>96</v>
      </c>
      <c r="G505" t="s">
        <v>132</v>
      </c>
      <c r="H505" t="s">
        <v>543</v>
      </c>
      <c r="I505">
        <v>500006481</v>
      </c>
      <c r="J505">
        <v>6000969147</v>
      </c>
      <c r="K505">
        <v>100001453</v>
      </c>
      <c r="L505" s="1">
        <v>45685</v>
      </c>
      <c r="M505" t="s">
        <v>833</v>
      </c>
      <c r="N505">
        <v>500006481</v>
      </c>
      <c r="O505" t="s">
        <v>776</v>
      </c>
      <c r="P505" t="s">
        <v>54</v>
      </c>
      <c r="Q505" t="s">
        <v>724</v>
      </c>
    </row>
    <row r="506" spans="1:17" x14ac:dyDescent="0.3">
      <c r="A506" t="s">
        <v>825</v>
      </c>
      <c r="B506" t="s">
        <v>382</v>
      </c>
      <c r="C506" s="1">
        <v>45643</v>
      </c>
      <c r="D506">
        <v>10792.78</v>
      </c>
      <c r="E506" t="s">
        <v>92</v>
      </c>
      <c r="F506" t="s">
        <v>96</v>
      </c>
      <c r="G506" t="s">
        <v>132</v>
      </c>
      <c r="H506" t="s">
        <v>543</v>
      </c>
      <c r="I506">
        <v>500006481</v>
      </c>
      <c r="J506">
        <v>6000969158</v>
      </c>
      <c r="K506">
        <v>100001464</v>
      </c>
      <c r="L506" s="1">
        <v>45698</v>
      </c>
      <c r="M506" t="s">
        <v>833</v>
      </c>
      <c r="N506">
        <v>500006481</v>
      </c>
      <c r="O506" t="s">
        <v>776</v>
      </c>
      <c r="P506" t="s">
        <v>54</v>
      </c>
      <c r="Q506" t="s">
        <v>724</v>
      </c>
    </row>
    <row r="507" spans="1:17" x14ac:dyDescent="0.3">
      <c r="A507" t="s">
        <v>825</v>
      </c>
      <c r="B507" t="s">
        <v>382</v>
      </c>
      <c r="C507" s="1">
        <v>45663</v>
      </c>
      <c r="D507">
        <v>581.26</v>
      </c>
      <c r="E507" t="s">
        <v>92</v>
      </c>
      <c r="F507" t="s">
        <v>96</v>
      </c>
      <c r="G507" t="s">
        <v>132</v>
      </c>
      <c r="H507" t="s">
        <v>543</v>
      </c>
      <c r="I507">
        <v>500005619</v>
      </c>
      <c r="J507">
        <v>6000971512</v>
      </c>
      <c r="K507">
        <v>100003787</v>
      </c>
      <c r="L507" s="1">
        <v>45700</v>
      </c>
      <c r="M507" t="s">
        <v>833</v>
      </c>
      <c r="N507">
        <v>500005619</v>
      </c>
      <c r="O507" t="s">
        <v>776</v>
      </c>
      <c r="P507" t="s">
        <v>54</v>
      </c>
      <c r="Q507" t="s">
        <v>724</v>
      </c>
    </row>
    <row r="508" spans="1:17" x14ac:dyDescent="0.3">
      <c r="A508" t="s">
        <v>825</v>
      </c>
      <c r="B508" t="s">
        <v>382</v>
      </c>
      <c r="C508" s="1">
        <v>45663</v>
      </c>
      <c r="D508">
        <v>155.99</v>
      </c>
      <c r="E508" t="s">
        <v>92</v>
      </c>
      <c r="F508" t="s">
        <v>96</v>
      </c>
      <c r="G508" t="s">
        <v>132</v>
      </c>
      <c r="H508" t="s">
        <v>543</v>
      </c>
      <c r="I508">
        <v>500005619</v>
      </c>
      <c r="J508">
        <v>6000971514</v>
      </c>
      <c r="K508">
        <v>100003789</v>
      </c>
      <c r="L508" s="1">
        <v>45698</v>
      </c>
      <c r="M508" t="s">
        <v>833</v>
      </c>
      <c r="N508">
        <v>500005619</v>
      </c>
      <c r="O508" t="s">
        <v>776</v>
      </c>
      <c r="P508" t="s">
        <v>54</v>
      </c>
      <c r="Q508" t="s">
        <v>724</v>
      </c>
    </row>
    <row r="509" spans="1:17" x14ac:dyDescent="0.3">
      <c r="A509" t="s">
        <v>824</v>
      </c>
      <c r="B509" t="s">
        <v>382</v>
      </c>
      <c r="C509" s="1">
        <v>45674</v>
      </c>
      <c r="D509">
        <v>470.33</v>
      </c>
      <c r="E509" t="s">
        <v>92</v>
      </c>
      <c r="F509" t="s">
        <v>96</v>
      </c>
      <c r="G509" t="s">
        <v>132</v>
      </c>
      <c r="H509" t="s">
        <v>543</v>
      </c>
      <c r="I509">
        <v>500006481</v>
      </c>
      <c r="J509">
        <v>6000974447</v>
      </c>
      <c r="K509">
        <v>100007491</v>
      </c>
      <c r="L509" s="1">
        <v>45688</v>
      </c>
      <c r="M509" t="s">
        <v>833</v>
      </c>
      <c r="N509">
        <v>500006481</v>
      </c>
      <c r="O509" t="s">
        <v>776</v>
      </c>
      <c r="P509" t="s">
        <v>54</v>
      </c>
      <c r="Q509" t="s">
        <v>724</v>
      </c>
    </row>
    <row r="510" spans="1:17" x14ac:dyDescent="0.3">
      <c r="A510" t="s">
        <v>825</v>
      </c>
      <c r="B510" t="s">
        <v>382</v>
      </c>
      <c r="C510" s="1">
        <v>45674</v>
      </c>
      <c r="D510">
        <v>225.42</v>
      </c>
      <c r="E510" t="s">
        <v>92</v>
      </c>
      <c r="F510" t="s">
        <v>96</v>
      </c>
      <c r="G510" t="s">
        <v>132</v>
      </c>
      <c r="H510" t="s">
        <v>543</v>
      </c>
      <c r="I510">
        <v>500006481</v>
      </c>
      <c r="J510">
        <v>6000974455</v>
      </c>
      <c r="K510">
        <v>100007499</v>
      </c>
      <c r="L510" s="1">
        <v>45699</v>
      </c>
      <c r="M510" t="s">
        <v>833</v>
      </c>
      <c r="N510">
        <v>500006481</v>
      </c>
      <c r="O510" t="s">
        <v>776</v>
      </c>
      <c r="P510" t="s">
        <v>54</v>
      </c>
      <c r="Q510" t="s">
        <v>724</v>
      </c>
    </row>
    <row r="511" spans="1:17" x14ac:dyDescent="0.3">
      <c r="A511" t="s">
        <v>826</v>
      </c>
      <c r="B511" t="s">
        <v>382</v>
      </c>
      <c r="C511" s="1">
        <v>45674</v>
      </c>
      <c r="D511">
        <v>106.97</v>
      </c>
      <c r="E511" t="s">
        <v>92</v>
      </c>
      <c r="F511" t="s">
        <v>96</v>
      </c>
      <c r="G511" t="s">
        <v>132</v>
      </c>
      <c r="H511" t="s">
        <v>543</v>
      </c>
      <c r="I511">
        <v>500006481</v>
      </c>
      <c r="J511">
        <v>6000974459</v>
      </c>
      <c r="K511">
        <v>100007503</v>
      </c>
      <c r="L511" s="1">
        <v>45709</v>
      </c>
      <c r="M511" t="s">
        <v>833</v>
      </c>
      <c r="N511">
        <v>500006481</v>
      </c>
      <c r="O511" t="s">
        <v>776</v>
      </c>
      <c r="P511" t="s">
        <v>54</v>
      </c>
      <c r="Q511" t="s">
        <v>724</v>
      </c>
    </row>
    <row r="512" spans="1:17" x14ac:dyDescent="0.3">
      <c r="A512" t="s">
        <v>825</v>
      </c>
      <c r="B512" t="s">
        <v>382</v>
      </c>
      <c r="C512" s="1">
        <v>45685</v>
      </c>
      <c r="D512">
        <v>157.34</v>
      </c>
      <c r="E512" t="s">
        <v>92</v>
      </c>
      <c r="F512" t="s">
        <v>96</v>
      </c>
      <c r="G512" t="s">
        <v>132</v>
      </c>
      <c r="H512" t="s">
        <v>543</v>
      </c>
      <c r="I512">
        <v>500005619</v>
      </c>
      <c r="J512">
        <v>6000975544</v>
      </c>
      <c r="K512">
        <v>100009748</v>
      </c>
      <c r="L512" s="1">
        <v>45699</v>
      </c>
      <c r="M512" t="s">
        <v>833</v>
      </c>
      <c r="N512">
        <v>500005619</v>
      </c>
      <c r="O512" t="s">
        <v>776</v>
      </c>
      <c r="P512" t="s">
        <v>54</v>
      </c>
      <c r="Q512" t="s">
        <v>724</v>
      </c>
    </row>
    <row r="513" spans="1:17" x14ac:dyDescent="0.3">
      <c r="A513" t="s">
        <v>825</v>
      </c>
      <c r="B513" t="s">
        <v>382</v>
      </c>
      <c r="C513" s="1">
        <v>45685</v>
      </c>
      <c r="D513">
        <v>583.16</v>
      </c>
      <c r="E513" t="s">
        <v>92</v>
      </c>
      <c r="F513" t="s">
        <v>96</v>
      </c>
      <c r="G513" t="s">
        <v>132</v>
      </c>
      <c r="H513" t="s">
        <v>543</v>
      </c>
      <c r="I513">
        <v>500005619</v>
      </c>
      <c r="J513">
        <v>6000975552</v>
      </c>
      <c r="K513">
        <v>100009756</v>
      </c>
      <c r="L513" s="1">
        <v>45722</v>
      </c>
      <c r="M513" t="s">
        <v>833</v>
      </c>
      <c r="N513">
        <v>500005619</v>
      </c>
      <c r="O513" t="s">
        <v>776</v>
      </c>
      <c r="P513" t="s">
        <v>54</v>
      </c>
      <c r="Q513" t="s">
        <v>724</v>
      </c>
    </row>
    <row r="514" spans="1:17" x14ac:dyDescent="0.3">
      <c r="A514" t="s">
        <v>826</v>
      </c>
      <c r="B514" t="s">
        <v>382</v>
      </c>
      <c r="C514" s="1">
        <v>45705</v>
      </c>
      <c r="D514">
        <v>103.77</v>
      </c>
      <c r="E514" t="s">
        <v>92</v>
      </c>
      <c r="F514" t="s">
        <v>96</v>
      </c>
      <c r="G514" t="s">
        <v>132</v>
      </c>
      <c r="H514" t="s">
        <v>543</v>
      </c>
      <c r="I514">
        <v>500006481</v>
      </c>
      <c r="J514">
        <v>6000978767</v>
      </c>
      <c r="K514">
        <v>100018032</v>
      </c>
      <c r="L514" s="1">
        <v>45735</v>
      </c>
      <c r="M514" t="s">
        <v>833</v>
      </c>
      <c r="N514">
        <v>500006481</v>
      </c>
      <c r="O514" t="s">
        <v>776</v>
      </c>
      <c r="P514" t="s">
        <v>54</v>
      </c>
      <c r="Q514" t="s">
        <v>724</v>
      </c>
    </row>
    <row r="515" spans="1:17" x14ac:dyDescent="0.3">
      <c r="A515" t="s">
        <v>824</v>
      </c>
      <c r="B515" t="s">
        <v>382</v>
      </c>
      <c r="C515" s="1">
        <v>45705</v>
      </c>
      <c r="D515">
        <v>1860.67</v>
      </c>
      <c r="E515" t="s">
        <v>92</v>
      </c>
      <c r="F515" t="s">
        <v>96</v>
      </c>
      <c r="G515" t="s">
        <v>132</v>
      </c>
      <c r="H515" t="s">
        <v>543</v>
      </c>
      <c r="I515">
        <v>500006481</v>
      </c>
      <c r="J515">
        <v>6000978784</v>
      </c>
      <c r="K515">
        <v>100018049</v>
      </c>
      <c r="L515" s="1">
        <v>45708</v>
      </c>
      <c r="M515" t="s">
        <v>833</v>
      </c>
      <c r="N515">
        <v>500006481</v>
      </c>
      <c r="O515" t="s">
        <v>776</v>
      </c>
      <c r="P515" t="s">
        <v>54</v>
      </c>
      <c r="Q515" t="s">
        <v>724</v>
      </c>
    </row>
    <row r="516" spans="1:17" x14ac:dyDescent="0.3">
      <c r="A516" t="s">
        <v>825</v>
      </c>
      <c r="B516" t="s">
        <v>382</v>
      </c>
      <c r="C516" s="1">
        <v>45705</v>
      </c>
      <c r="D516">
        <v>234.14</v>
      </c>
      <c r="E516" t="s">
        <v>92</v>
      </c>
      <c r="F516" t="s">
        <v>96</v>
      </c>
      <c r="G516" t="s">
        <v>132</v>
      </c>
      <c r="H516" t="s">
        <v>543</v>
      </c>
      <c r="I516">
        <v>500006481</v>
      </c>
      <c r="J516">
        <v>6000978792</v>
      </c>
      <c r="K516">
        <v>100018057</v>
      </c>
      <c r="L516" s="1">
        <v>45723</v>
      </c>
      <c r="M516" t="s">
        <v>833</v>
      </c>
      <c r="N516">
        <v>500006481</v>
      </c>
      <c r="O516" t="s">
        <v>776</v>
      </c>
      <c r="P516" t="s">
        <v>54</v>
      </c>
      <c r="Q516" t="s">
        <v>724</v>
      </c>
    </row>
    <row r="517" spans="1:17" x14ac:dyDescent="0.3">
      <c r="A517" t="s">
        <v>825</v>
      </c>
      <c r="B517" t="s">
        <v>382</v>
      </c>
      <c r="C517" s="1">
        <v>45716</v>
      </c>
      <c r="D517">
        <v>155.99</v>
      </c>
      <c r="E517" t="s">
        <v>92</v>
      </c>
      <c r="F517" t="s">
        <v>96</v>
      </c>
      <c r="G517" t="s">
        <v>132</v>
      </c>
      <c r="H517" t="s">
        <v>543</v>
      </c>
      <c r="I517">
        <v>500005619</v>
      </c>
      <c r="J517">
        <v>6000980436</v>
      </c>
      <c r="K517">
        <v>100020885</v>
      </c>
      <c r="L517" s="1">
        <v>45723</v>
      </c>
      <c r="M517" t="s">
        <v>833</v>
      </c>
      <c r="N517">
        <v>500005619</v>
      </c>
      <c r="O517" t="s">
        <v>776</v>
      </c>
      <c r="P517" t="s">
        <v>54</v>
      </c>
      <c r="Q517" t="s">
        <v>724</v>
      </c>
    </row>
    <row r="518" spans="1:17" x14ac:dyDescent="0.3">
      <c r="A518" t="s">
        <v>825</v>
      </c>
      <c r="B518" t="s">
        <v>382</v>
      </c>
      <c r="C518" s="1">
        <v>45716</v>
      </c>
      <c r="D518">
        <v>575.12</v>
      </c>
      <c r="E518" t="s">
        <v>92</v>
      </c>
      <c r="F518" t="s">
        <v>96</v>
      </c>
      <c r="G518" t="s">
        <v>132</v>
      </c>
      <c r="H518" t="s">
        <v>543</v>
      </c>
      <c r="I518">
        <v>500005619</v>
      </c>
      <c r="J518">
        <v>6000980439</v>
      </c>
      <c r="K518">
        <v>100020888</v>
      </c>
      <c r="L518" s="1">
        <v>45723</v>
      </c>
      <c r="M518" t="s">
        <v>833</v>
      </c>
      <c r="N518">
        <v>500005619</v>
      </c>
      <c r="O518" t="s">
        <v>776</v>
      </c>
      <c r="P518" t="s">
        <v>54</v>
      </c>
      <c r="Q518" t="s">
        <v>724</v>
      </c>
    </row>
    <row r="519" spans="1:17" x14ac:dyDescent="0.3">
      <c r="A519" t="s">
        <v>826</v>
      </c>
      <c r="B519" t="s">
        <v>382</v>
      </c>
      <c r="C519" s="1">
        <v>45733</v>
      </c>
      <c r="D519">
        <v>176.33</v>
      </c>
      <c r="E519" t="s">
        <v>92</v>
      </c>
      <c r="F519" t="s">
        <v>96</v>
      </c>
      <c r="G519" t="s">
        <v>132</v>
      </c>
      <c r="H519" t="s">
        <v>543</v>
      </c>
      <c r="I519">
        <v>500006481</v>
      </c>
      <c r="J519">
        <v>6000983423</v>
      </c>
      <c r="K519">
        <v>100026293</v>
      </c>
      <c r="L519" s="1">
        <v>45755</v>
      </c>
      <c r="M519" t="s">
        <v>833</v>
      </c>
      <c r="N519">
        <v>500006481</v>
      </c>
      <c r="O519" t="s">
        <v>776</v>
      </c>
      <c r="P519" t="s">
        <v>54</v>
      </c>
      <c r="Q519" t="s">
        <v>724</v>
      </c>
    </row>
    <row r="520" spans="1:17" x14ac:dyDescent="0.3">
      <c r="A520" t="s">
        <v>825</v>
      </c>
      <c r="B520" t="s">
        <v>382</v>
      </c>
      <c r="C520" s="1">
        <v>45733</v>
      </c>
      <c r="D520">
        <v>234.38</v>
      </c>
      <c r="E520" t="s">
        <v>92</v>
      </c>
      <c r="F520" t="s">
        <v>96</v>
      </c>
      <c r="G520" t="s">
        <v>132</v>
      </c>
      <c r="H520" t="s">
        <v>543</v>
      </c>
      <c r="I520">
        <v>500006481</v>
      </c>
      <c r="J520">
        <v>6000983397</v>
      </c>
      <c r="K520">
        <v>100026267</v>
      </c>
      <c r="L520" s="1">
        <v>45750</v>
      </c>
      <c r="M520" t="s">
        <v>833</v>
      </c>
      <c r="N520">
        <v>500006481</v>
      </c>
      <c r="O520" t="s">
        <v>776</v>
      </c>
      <c r="P520" t="s">
        <v>54</v>
      </c>
      <c r="Q520" t="s">
        <v>724</v>
      </c>
    </row>
    <row r="521" spans="1:17" x14ac:dyDescent="0.3">
      <c r="A521" t="s">
        <v>824</v>
      </c>
      <c r="B521" t="s">
        <v>382</v>
      </c>
      <c r="C521" s="1">
        <v>45733</v>
      </c>
      <c r="D521">
        <v>608.15</v>
      </c>
      <c r="E521" t="s">
        <v>92</v>
      </c>
      <c r="F521" t="s">
        <v>96</v>
      </c>
      <c r="G521" t="s">
        <v>132</v>
      </c>
      <c r="H521" t="s">
        <v>543</v>
      </c>
      <c r="I521">
        <v>500006481</v>
      </c>
      <c r="J521">
        <v>6000983403</v>
      </c>
      <c r="K521">
        <v>100026273</v>
      </c>
      <c r="L521" s="1">
        <v>45734</v>
      </c>
      <c r="M521" t="s">
        <v>833</v>
      </c>
      <c r="N521">
        <v>500006481</v>
      </c>
      <c r="O521" t="s">
        <v>776</v>
      </c>
      <c r="P521" t="s">
        <v>54</v>
      </c>
      <c r="Q521" t="s">
        <v>724</v>
      </c>
    </row>
    <row r="522" spans="1:17" x14ac:dyDescent="0.3">
      <c r="A522" t="s">
        <v>825</v>
      </c>
      <c r="B522" t="s">
        <v>382</v>
      </c>
      <c r="C522" s="1">
        <v>45744</v>
      </c>
      <c r="D522">
        <v>577.5</v>
      </c>
      <c r="E522" t="s">
        <v>92</v>
      </c>
      <c r="F522" t="s">
        <v>96</v>
      </c>
      <c r="G522" t="s">
        <v>132</v>
      </c>
      <c r="H522" t="s">
        <v>543</v>
      </c>
      <c r="I522">
        <v>500005619</v>
      </c>
      <c r="J522">
        <v>6000985309</v>
      </c>
      <c r="K522">
        <v>100029547</v>
      </c>
      <c r="L522" s="1">
        <v>45755</v>
      </c>
      <c r="M522" t="s">
        <v>833</v>
      </c>
      <c r="N522">
        <v>500005619</v>
      </c>
      <c r="O522" t="s">
        <v>776</v>
      </c>
      <c r="P522" t="s">
        <v>54</v>
      </c>
      <c r="Q522" t="s">
        <v>724</v>
      </c>
    </row>
    <row r="523" spans="1:17" x14ac:dyDescent="0.3">
      <c r="A523" t="s">
        <v>825</v>
      </c>
      <c r="B523" t="s">
        <v>382</v>
      </c>
      <c r="C523" s="1">
        <v>45744</v>
      </c>
      <c r="D523">
        <v>155.99</v>
      </c>
      <c r="E523" t="s">
        <v>92</v>
      </c>
      <c r="F523" t="s">
        <v>96</v>
      </c>
      <c r="G523" t="s">
        <v>132</v>
      </c>
      <c r="H523" t="s">
        <v>543</v>
      </c>
      <c r="I523">
        <v>500005619</v>
      </c>
      <c r="J523">
        <v>6000985315</v>
      </c>
      <c r="K523">
        <v>100029553</v>
      </c>
      <c r="L523" s="1">
        <v>45755</v>
      </c>
      <c r="M523" t="s">
        <v>833</v>
      </c>
      <c r="N523">
        <v>500005619</v>
      </c>
      <c r="O523" t="s">
        <v>776</v>
      </c>
      <c r="P523" t="s">
        <v>54</v>
      </c>
      <c r="Q523" t="s">
        <v>724</v>
      </c>
    </row>
    <row r="524" spans="1:17" x14ac:dyDescent="0.3">
      <c r="A524" t="s">
        <v>825</v>
      </c>
      <c r="B524" t="s">
        <v>382</v>
      </c>
      <c r="C524" s="1">
        <v>45764</v>
      </c>
      <c r="D524">
        <v>226.62</v>
      </c>
      <c r="E524" t="s">
        <v>92</v>
      </c>
      <c r="F524" t="s">
        <v>96</v>
      </c>
      <c r="G524" t="s">
        <v>132</v>
      </c>
      <c r="H524" t="s">
        <v>543</v>
      </c>
      <c r="I524">
        <v>500006481</v>
      </c>
      <c r="J524">
        <v>6000989338</v>
      </c>
      <c r="K524">
        <v>100036314</v>
      </c>
      <c r="L524" s="1">
        <v>45777</v>
      </c>
      <c r="M524" t="s">
        <v>833</v>
      </c>
      <c r="N524">
        <v>500006481</v>
      </c>
      <c r="O524" t="s">
        <v>776</v>
      </c>
      <c r="P524" t="s">
        <v>54</v>
      </c>
      <c r="Q524" t="s">
        <v>724</v>
      </c>
    </row>
    <row r="525" spans="1:17" x14ac:dyDescent="0.3">
      <c r="A525" t="s">
        <v>826</v>
      </c>
      <c r="B525" t="s">
        <v>382</v>
      </c>
      <c r="C525" s="1">
        <v>45764</v>
      </c>
      <c r="D525">
        <v>109.74</v>
      </c>
      <c r="E525" t="s">
        <v>92</v>
      </c>
      <c r="F525" t="s">
        <v>96</v>
      </c>
      <c r="G525" t="s">
        <v>132</v>
      </c>
      <c r="H525" t="s">
        <v>543</v>
      </c>
      <c r="I525">
        <v>500006481</v>
      </c>
      <c r="J525">
        <v>6000989357</v>
      </c>
      <c r="K525">
        <v>100036333</v>
      </c>
      <c r="L525" s="1">
        <v>45777</v>
      </c>
      <c r="M525" t="s">
        <v>833</v>
      </c>
      <c r="N525">
        <v>500006481</v>
      </c>
      <c r="O525" t="s">
        <v>776</v>
      </c>
      <c r="P525" t="s">
        <v>54</v>
      </c>
      <c r="Q525" t="s">
        <v>724</v>
      </c>
    </row>
    <row r="526" spans="1:17" x14ac:dyDescent="0.3">
      <c r="A526" t="s">
        <v>824</v>
      </c>
      <c r="B526" t="s">
        <v>382</v>
      </c>
      <c r="C526" s="1">
        <v>45764</v>
      </c>
      <c r="D526">
        <v>340.04</v>
      </c>
      <c r="E526" t="s">
        <v>92</v>
      </c>
      <c r="F526" t="s">
        <v>96</v>
      </c>
      <c r="G526" t="s">
        <v>132</v>
      </c>
      <c r="H526" t="s">
        <v>543</v>
      </c>
      <c r="I526">
        <v>500006481</v>
      </c>
      <c r="J526">
        <v>6000989341</v>
      </c>
      <c r="K526">
        <v>100036317</v>
      </c>
      <c r="L526" s="1">
        <v>45765</v>
      </c>
      <c r="M526" t="s">
        <v>833</v>
      </c>
      <c r="N526">
        <v>500006481</v>
      </c>
      <c r="O526" t="s">
        <v>776</v>
      </c>
      <c r="P526" t="s">
        <v>54</v>
      </c>
      <c r="Q526" t="s">
        <v>724</v>
      </c>
    </row>
    <row r="527" spans="1:17" x14ac:dyDescent="0.3">
      <c r="A527" t="s">
        <v>825</v>
      </c>
      <c r="B527" t="s">
        <v>382</v>
      </c>
      <c r="C527" s="1">
        <v>45775</v>
      </c>
      <c r="D527">
        <v>575.61</v>
      </c>
      <c r="E527" t="s">
        <v>92</v>
      </c>
      <c r="F527" t="s">
        <v>96</v>
      </c>
      <c r="G527" t="s">
        <v>132</v>
      </c>
      <c r="H527" t="s">
        <v>543</v>
      </c>
      <c r="I527">
        <v>500005619</v>
      </c>
      <c r="J527">
        <v>6000990483</v>
      </c>
      <c r="K527">
        <v>100038313</v>
      </c>
      <c r="L527" s="1">
        <v>45792</v>
      </c>
      <c r="M527" t="s">
        <v>833</v>
      </c>
      <c r="N527">
        <v>500005619</v>
      </c>
      <c r="O527" t="s">
        <v>776</v>
      </c>
      <c r="P527" t="s">
        <v>54</v>
      </c>
      <c r="Q527" t="s">
        <v>724</v>
      </c>
    </row>
    <row r="528" spans="1:17" x14ac:dyDescent="0.3">
      <c r="A528" t="s">
        <v>825</v>
      </c>
      <c r="B528" t="s">
        <v>382</v>
      </c>
      <c r="C528" s="1">
        <v>45775</v>
      </c>
      <c r="D528">
        <v>155.97999999999999</v>
      </c>
      <c r="E528" t="s">
        <v>92</v>
      </c>
      <c r="F528" t="s">
        <v>96</v>
      </c>
      <c r="G528" t="s">
        <v>132</v>
      </c>
      <c r="H528" t="s">
        <v>543</v>
      </c>
      <c r="I528">
        <v>500005619</v>
      </c>
      <c r="J528">
        <v>6000990484</v>
      </c>
      <c r="K528">
        <v>100038314</v>
      </c>
      <c r="L528" s="1">
        <v>45792</v>
      </c>
      <c r="M528" t="s">
        <v>833</v>
      </c>
      <c r="N528">
        <v>500005619</v>
      </c>
      <c r="O528" t="s">
        <v>776</v>
      </c>
      <c r="P528" t="s">
        <v>54</v>
      </c>
      <c r="Q528" t="s">
        <v>724</v>
      </c>
    </row>
    <row r="529" spans="1:17" x14ac:dyDescent="0.3">
      <c r="A529" t="s">
        <v>826</v>
      </c>
      <c r="B529" t="s">
        <v>382</v>
      </c>
      <c r="C529" s="1">
        <v>45796</v>
      </c>
      <c r="D529">
        <v>934.95</v>
      </c>
      <c r="E529" t="s">
        <v>92</v>
      </c>
      <c r="F529" t="s">
        <v>96</v>
      </c>
      <c r="G529" t="s">
        <v>132</v>
      </c>
      <c r="H529" t="s">
        <v>543</v>
      </c>
      <c r="I529">
        <v>500006481</v>
      </c>
      <c r="J529">
        <v>6000993880</v>
      </c>
      <c r="K529">
        <v>100043829</v>
      </c>
      <c r="L529" s="1">
        <v>45819</v>
      </c>
      <c r="M529" t="s">
        <v>833</v>
      </c>
      <c r="N529">
        <v>500006481</v>
      </c>
      <c r="O529" t="s">
        <v>776</v>
      </c>
      <c r="P529" t="s">
        <v>54</v>
      </c>
      <c r="Q529" t="s">
        <v>724</v>
      </c>
    </row>
    <row r="530" spans="1:17" x14ac:dyDescent="0.3">
      <c r="A530" t="s">
        <v>824</v>
      </c>
      <c r="B530" t="s">
        <v>382</v>
      </c>
      <c r="C530" s="1">
        <v>45796</v>
      </c>
      <c r="D530">
        <v>338.85</v>
      </c>
      <c r="E530" t="s">
        <v>92</v>
      </c>
      <c r="F530" t="s">
        <v>96</v>
      </c>
      <c r="G530" t="s">
        <v>132</v>
      </c>
      <c r="H530" t="s">
        <v>543</v>
      </c>
      <c r="I530">
        <v>500006481</v>
      </c>
      <c r="J530">
        <v>6000993906</v>
      </c>
      <c r="K530">
        <v>100043855</v>
      </c>
      <c r="L530" s="1">
        <v>45797</v>
      </c>
      <c r="M530" t="s">
        <v>833</v>
      </c>
      <c r="N530">
        <v>500006481</v>
      </c>
      <c r="O530" t="s">
        <v>776</v>
      </c>
      <c r="P530" t="s">
        <v>54</v>
      </c>
      <c r="Q530" t="s">
        <v>724</v>
      </c>
    </row>
    <row r="531" spans="1:17" x14ac:dyDescent="0.3">
      <c r="A531" t="s">
        <v>825</v>
      </c>
      <c r="B531" t="s">
        <v>382</v>
      </c>
      <c r="C531" s="1">
        <v>45796</v>
      </c>
      <c r="D531">
        <v>225.91</v>
      </c>
      <c r="E531" t="s">
        <v>92</v>
      </c>
      <c r="F531" t="s">
        <v>96</v>
      </c>
      <c r="G531" t="s">
        <v>132</v>
      </c>
      <c r="H531" t="s">
        <v>543</v>
      </c>
      <c r="I531">
        <v>500006481</v>
      </c>
      <c r="J531">
        <v>6000993911</v>
      </c>
      <c r="K531">
        <v>100043860</v>
      </c>
      <c r="L531" s="1">
        <v>45798</v>
      </c>
      <c r="M531" t="s">
        <v>833</v>
      </c>
      <c r="N531">
        <v>500006481</v>
      </c>
      <c r="O531" t="s">
        <v>776</v>
      </c>
      <c r="P531" t="s">
        <v>54</v>
      </c>
      <c r="Q531" t="s">
        <v>724</v>
      </c>
    </row>
    <row r="532" spans="1:17" x14ac:dyDescent="0.3">
      <c r="A532" t="s">
        <v>825</v>
      </c>
      <c r="B532" t="s">
        <v>382</v>
      </c>
      <c r="C532" s="1">
        <v>45805</v>
      </c>
      <c r="D532">
        <v>579.91999999999996</v>
      </c>
      <c r="E532" t="s">
        <v>92</v>
      </c>
      <c r="F532" t="s">
        <v>96</v>
      </c>
      <c r="G532" t="s">
        <v>132</v>
      </c>
      <c r="H532" t="s">
        <v>543</v>
      </c>
      <c r="I532">
        <v>500005619</v>
      </c>
      <c r="J532">
        <v>6000995573</v>
      </c>
      <c r="K532">
        <v>100046732</v>
      </c>
      <c r="L532" s="1">
        <v>45819</v>
      </c>
      <c r="M532" t="s">
        <v>833</v>
      </c>
      <c r="N532">
        <v>500005619</v>
      </c>
      <c r="O532" t="s">
        <v>776</v>
      </c>
      <c r="P532" t="s">
        <v>54</v>
      </c>
      <c r="Q532" t="s">
        <v>724</v>
      </c>
    </row>
    <row r="533" spans="1:17" x14ac:dyDescent="0.3">
      <c r="A533" t="s">
        <v>825</v>
      </c>
      <c r="B533" t="s">
        <v>382</v>
      </c>
      <c r="C533" s="1">
        <v>45805</v>
      </c>
      <c r="D533">
        <v>155.97999999999999</v>
      </c>
      <c r="E533" t="s">
        <v>92</v>
      </c>
      <c r="F533" t="s">
        <v>96</v>
      </c>
      <c r="G533" t="s">
        <v>132</v>
      </c>
      <c r="H533" t="s">
        <v>543</v>
      </c>
      <c r="I533">
        <v>500005619</v>
      </c>
      <c r="J533">
        <v>6000995577</v>
      </c>
      <c r="K533">
        <v>100046736</v>
      </c>
      <c r="L533" s="1">
        <v>45819</v>
      </c>
      <c r="M533" t="s">
        <v>833</v>
      </c>
      <c r="N533">
        <v>500005619</v>
      </c>
      <c r="O533" t="s">
        <v>776</v>
      </c>
      <c r="P533" t="s">
        <v>54</v>
      </c>
      <c r="Q533" t="s">
        <v>724</v>
      </c>
    </row>
    <row r="534" spans="1:17" x14ac:dyDescent="0.3">
      <c r="A534" t="s">
        <v>824</v>
      </c>
      <c r="B534" t="s">
        <v>382</v>
      </c>
      <c r="C534" s="1">
        <v>45826</v>
      </c>
      <c r="D534">
        <v>347.11</v>
      </c>
      <c r="E534" t="s">
        <v>92</v>
      </c>
      <c r="F534" t="s">
        <v>96</v>
      </c>
      <c r="G534" t="s">
        <v>132</v>
      </c>
      <c r="H534" t="s">
        <v>543</v>
      </c>
      <c r="I534">
        <v>500006481</v>
      </c>
      <c r="J534">
        <v>6000999206</v>
      </c>
      <c r="K534">
        <v>100052669</v>
      </c>
      <c r="L534" s="1">
        <v>45826</v>
      </c>
      <c r="M534" t="s">
        <v>833</v>
      </c>
      <c r="N534">
        <v>500006481</v>
      </c>
      <c r="O534" t="s">
        <v>776</v>
      </c>
      <c r="P534" t="s">
        <v>54</v>
      </c>
      <c r="Q534" t="s">
        <v>724</v>
      </c>
    </row>
    <row r="535" spans="1:17" x14ac:dyDescent="0.3">
      <c r="A535" t="s">
        <v>825</v>
      </c>
      <c r="B535" t="s">
        <v>382</v>
      </c>
      <c r="C535" s="1">
        <v>45826</v>
      </c>
      <c r="D535">
        <v>225.56</v>
      </c>
      <c r="E535" t="s">
        <v>92</v>
      </c>
      <c r="F535" t="s">
        <v>96</v>
      </c>
      <c r="G535" t="s">
        <v>132</v>
      </c>
      <c r="H535" t="s">
        <v>543</v>
      </c>
      <c r="I535">
        <v>500006481</v>
      </c>
      <c r="J535">
        <v>6000999217</v>
      </c>
      <c r="K535">
        <v>100052686</v>
      </c>
      <c r="L535" s="1">
        <v>45846</v>
      </c>
      <c r="M535" t="s">
        <v>833</v>
      </c>
      <c r="N535">
        <v>500006481</v>
      </c>
      <c r="O535" t="s">
        <v>776</v>
      </c>
      <c r="P535" t="s">
        <v>54</v>
      </c>
      <c r="Q535" t="s">
        <v>724</v>
      </c>
    </row>
    <row r="536" spans="1:17" x14ac:dyDescent="0.3">
      <c r="A536" t="s">
        <v>826</v>
      </c>
      <c r="B536" t="s">
        <v>382</v>
      </c>
      <c r="C536" s="1">
        <v>45826</v>
      </c>
      <c r="D536">
        <v>114.72</v>
      </c>
      <c r="E536" t="s">
        <v>92</v>
      </c>
      <c r="F536" t="s">
        <v>96</v>
      </c>
      <c r="G536" t="s">
        <v>132</v>
      </c>
      <c r="H536" t="s">
        <v>543</v>
      </c>
      <c r="I536">
        <v>500006481</v>
      </c>
      <c r="J536">
        <v>6000999199</v>
      </c>
      <c r="K536">
        <v>100052660</v>
      </c>
      <c r="L536" s="1">
        <v>45846</v>
      </c>
      <c r="M536" t="s">
        <v>833</v>
      </c>
      <c r="N536">
        <v>500006481</v>
      </c>
      <c r="O536" t="s">
        <v>776</v>
      </c>
      <c r="P536" t="s">
        <v>54</v>
      </c>
      <c r="Q536" t="s">
        <v>724</v>
      </c>
    </row>
    <row r="537" spans="1:17" x14ac:dyDescent="0.3">
      <c r="A537" t="s">
        <v>825</v>
      </c>
      <c r="B537" t="s">
        <v>382</v>
      </c>
      <c r="C537" s="1">
        <v>45842</v>
      </c>
      <c r="D537">
        <v>156.15</v>
      </c>
      <c r="E537" t="s">
        <v>92</v>
      </c>
      <c r="F537" t="s">
        <v>96</v>
      </c>
      <c r="G537" t="s">
        <v>132</v>
      </c>
      <c r="H537" t="s">
        <v>543</v>
      </c>
      <c r="I537">
        <v>500005619</v>
      </c>
      <c r="J537">
        <v>6001002634</v>
      </c>
      <c r="K537">
        <v>100059221</v>
      </c>
      <c r="L537" s="1">
        <v>45846</v>
      </c>
      <c r="M537" t="s">
        <v>833</v>
      </c>
      <c r="N537">
        <v>500005619</v>
      </c>
      <c r="O537" t="s">
        <v>776</v>
      </c>
      <c r="P537" t="s">
        <v>54</v>
      </c>
      <c r="Q537" t="s">
        <v>724</v>
      </c>
    </row>
    <row r="538" spans="1:17" x14ac:dyDescent="0.3">
      <c r="A538" t="s">
        <v>825</v>
      </c>
      <c r="B538" t="s">
        <v>382</v>
      </c>
      <c r="C538" s="1">
        <v>45842</v>
      </c>
      <c r="D538">
        <v>577.69000000000005</v>
      </c>
      <c r="E538" t="s">
        <v>92</v>
      </c>
      <c r="F538" t="s">
        <v>96</v>
      </c>
      <c r="G538" t="s">
        <v>132</v>
      </c>
      <c r="H538" t="s">
        <v>543</v>
      </c>
      <c r="I538">
        <v>500005619</v>
      </c>
      <c r="J538">
        <v>6001002636</v>
      </c>
      <c r="K538">
        <v>100059223</v>
      </c>
      <c r="L538" s="1">
        <v>45846</v>
      </c>
      <c r="M538" t="s">
        <v>833</v>
      </c>
      <c r="N538">
        <v>500005619</v>
      </c>
      <c r="O538" t="s">
        <v>776</v>
      </c>
      <c r="P538" t="s">
        <v>54</v>
      </c>
      <c r="Q538" t="s">
        <v>724</v>
      </c>
    </row>
    <row r="539" spans="1:17" x14ac:dyDescent="0.3">
      <c r="A539" t="s">
        <v>826</v>
      </c>
      <c r="B539" t="s">
        <v>382</v>
      </c>
      <c r="C539" s="1">
        <v>45855</v>
      </c>
      <c r="D539">
        <v>132.63999999999999</v>
      </c>
      <c r="E539" t="s">
        <v>92</v>
      </c>
      <c r="F539" t="s">
        <v>96</v>
      </c>
      <c r="G539" t="s">
        <v>132</v>
      </c>
      <c r="H539" t="s">
        <v>543</v>
      </c>
      <c r="I539">
        <v>500006481</v>
      </c>
      <c r="J539">
        <v>6001005001</v>
      </c>
      <c r="K539">
        <v>100062991</v>
      </c>
      <c r="L539" s="1">
        <v>45856</v>
      </c>
      <c r="M539" t="s">
        <v>833</v>
      </c>
      <c r="N539">
        <v>500006481</v>
      </c>
      <c r="O539" t="s">
        <v>776</v>
      </c>
      <c r="P539" t="s">
        <v>54</v>
      </c>
      <c r="Q539" t="s">
        <v>724</v>
      </c>
    </row>
    <row r="540" spans="1:17" x14ac:dyDescent="0.3">
      <c r="A540" t="s">
        <v>824</v>
      </c>
      <c r="B540" t="s">
        <v>382</v>
      </c>
      <c r="C540" s="1">
        <v>45855</v>
      </c>
      <c r="D540">
        <v>339.85</v>
      </c>
      <c r="E540" t="s">
        <v>92</v>
      </c>
      <c r="F540" t="s">
        <v>96</v>
      </c>
      <c r="G540" t="s">
        <v>132</v>
      </c>
      <c r="H540" t="s">
        <v>543</v>
      </c>
      <c r="I540">
        <v>500006481</v>
      </c>
      <c r="J540">
        <v>6001005003</v>
      </c>
      <c r="K540">
        <v>100062993</v>
      </c>
      <c r="L540" s="1">
        <v>45856</v>
      </c>
      <c r="M540" t="s">
        <v>833</v>
      </c>
      <c r="N540">
        <v>500006481</v>
      </c>
      <c r="O540" t="s">
        <v>776</v>
      </c>
      <c r="P540" t="s">
        <v>54</v>
      </c>
      <c r="Q540" t="s">
        <v>724</v>
      </c>
    </row>
    <row r="541" spans="1:17" x14ac:dyDescent="0.3">
      <c r="A541" t="s">
        <v>825</v>
      </c>
      <c r="B541" t="s">
        <v>382</v>
      </c>
      <c r="C541" s="1">
        <v>45855</v>
      </c>
      <c r="D541">
        <v>223.93</v>
      </c>
      <c r="E541" t="s">
        <v>92</v>
      </c>
      <c r="F541" t="s">
        <v>96</v>
      </c>
      <c r="G541" t="s">
        <v>132</v>
      </c>
      <c r="H541" t="s">
        <v>543</v>
      </c>
      <c r="I541">
        <v>500006481</v>
      </c>
      <c r="J541">
        <v>6001005018</v>
      </c>
      <c r="K541">
        <v>100063008</v>
      </c>
      <c r="L541" s="1">
        <v>45856</v>
      </c>
      <c r="M541" t="s">
        <v>833</v>
      </c>
      <c r="N541">
        <v>500006481</v>
      </c>
      <c r="O541" t="s">
        <v>776</v>
      </c>
      <c r="P541" t="s">
        <v>54</v>
      </c>
      <c r="Q541" t="s">
        <v>724</v>
      </c>
    </row>
    <row r="542" spans="1:17" x14ac:dyDescent="0.3">
      <c r="A542" t="s">
        <v>824</v>
      </c>
      <c r="B542" t="s">
        <v>382</v>
      </c>
      <c r="C542" s="1">
        <v>45887</v>
      </c>
      <c r="D542">
        <v>339.56</v>
      </c>
      <c r="E542" t="s">
        <v>92</v>
      </c>
      <c r="F542" t="s">
        <v>96</v>
      </c>
      <c r="G542" t="s">
        <v>132</v>
      </c>
      <c r="H542" t="s">
        <v>543</v>
      </c>
      <c r="I542">
        <v>500006481</v>
      </c>
      <c r="J542">
        <v>6001009756</v>
      </c>
      <c r="K542">
        <v>100070790</v>
      </c>
      <c r="L542" s="1">
        <v>45895</v>
      </c>
      <c r="M542" t="s">
        <v>833</v>
      </c>
      <c r="N542">
        <v>500006481</v>
      </c>
      <c r="O542" t="s">
        <v>776</v>
      </c>
      <c r="P542" t="s">
        <v>54</v>
      </c>
      <c r="Q542" t="s">
        <v>724</v>
      </c>
    </row>
    <row r="543" spans="1:17" x14ac:dyDescent="0.3">
      <c r="A543" t="s">
        <v>826</v>
      </c>
      <c r="B543" t="s">
        <v>382</v>
      </c>
      <c r="C543" s="1">
        <v>45887</v>
      </c>
      <c r="D543">
        <v>151.87</v>
      </c>
      <c r="E543" t="s">
        <v>92</v>
      </c>
      <c r="F543" t="s">
        <v>96</v>
      </c>
      <c r="G543" t="s">
        <v>132</v>
      </c>
      <c r="H543" t="s">
        <v>543</v>
      </c>
      <c r="I543">
        <v>500006481</v>
      </c>
      <c r="J543">
        <v>6001009773</v>
      </c>
      <c r="K543">
        <v>100070807</v>
      </c>
      <c r="L543" s="1">
        <v>45896</v>
      </c>
      <c r="M543" t="s">
        <v>833</v>
      </c>
      <c r="N543">
        <v>500006481</v>
      </c>
      <c r="O543" t="s">
        <v>776</v>
      </c>
      <c r="P543" t="s">
        <v>54</v>
      </c>
      <c r="Q543" t="s">
        <v>724</v>
      </c>
    </row>
    <row r="544" spans="1:17" x14ac:dyDescent="0.3">
      <c r="A544" t="s">
        <v>825</v>
      </c>
      <c r="B544" t="s">
        <v>382</v>
      </c>
      <c r="C544" s="1">
        <v>45887</v>
      </c>
      <c r="D544">
        <v>224.13</v>
      </c>
      <c r="E544" t="s">
        <v>92</v>
      </c>
      <c r="F544" t="s">
        <v>96</v>
      </c>
      <c r="G544" t="s">
        <v>132</v>
      </c>
      <c r="H544" t="s">
        <v>543</v>
      </c>
      <c r="I544">
        <v>500006481</v>
      </c>
      <c r="J544">
        <v>6001009765</v>
      </c>
      <c r="K544">
        <v>100070799</v>
      </c>
      <c r="L544" s="1">
        <v>45895</v>
      </c>
      <c r="M544" t="s">
        <v>833</v>
      </c>
      <c r="N544">
        <v>500006481</v>
      </c>
      <c r="O544" t="s">
        <v>776</v>
      </c>
      <c r="P544" t="s">
        <v>54</v>
      </c>
      <c r="Q544" t="s">
        <v>724</v>
      </c>
    </row>
    <row r="545" spans="1:17" x14ac:dyDescent="0.3">
      <c r="A545" t="s">
        <v>825</v>
      </c>
      <c r="B545" t="s">
        <v>382</v>
      </c>
      <c r="C545" s="1">
        <v>45917</v>
      </c>
      <c r="D545">
        <v>1163.68</v>
      </c>
      <c r="E545" t="s">
        <v>92</v>
      </c>
      <c r="F545" t="s">
        <v>96</v>
      </c>
      <c r="G545" t="s">
        <v>132</v>
      </c>
      <c r="H545" t="s">
        <v>543</v>
      </c>
      <c r="I545">
        <v>500006481</v>
      </c>
      <c r="J545">
        <v>6001014944</v>
      </c>
      <c r="K545">
        <v>100078453</v>
      </c>
      <c r="L545" s="1">
        <v>45950</v>
      </c>
      <c r="M545" t="s">
        <v>833</v>
      </c>
      <c r="N545">
        <v>500006481</v>
      </c>
      <c r="O545" t="s">
        <v>776</v>
      </c>
      <c r="P545" t="s">
        <v>54</v>
      </c>
      <c r="Q545" t="s">
        <v>724</v>
      </c>
    </row>
    <row r="546" spans="1:17" x14ac:dyDescent="0.3">
      <c r="A546" t="s">
        <v>824</v>
      </c>
      <c r="B546" t="s">
        <v>382</v>
      </c>
      <c r="C546" s="1">
        <v>45917</v>
      </c>
      <c r="D546">
        <v>336.08</v>
      </c>
      <c r="E546" t="s">
        <v>92</v>
      </c>
      <c r="F546" t="s">
        <v>96</v>
      </c>
      <c r="G546" t="s">
        <v>132</v>
      </c>
      <c r="H546" t="s">
        <v>543</v>
      </c>
      <c r="I546">
        <v>500006481</v>
      </c>
      <c r="J546">
        <v>6001014958</v>
      </c>
      <c r="K546">
        <v>100078467</v>
      </c>
      <c r="L546" s="1">
        <v>45919</v>
      </c>
      <c r="M546" t="s">
        <v>833</v>
      </c>
      <c r="N546">
        <v>500006481</v>
      </c>
      <c r="O546" t="s">
        <v>776</v>
      </c>
      <c r="P546" t="s">
        <v>54</v>
      </c>
      <c r="Q546" t="s">
        <v>724</v>
      </c>
    </row>
    <row r="547" spans="1:17" x14ac:dyDescent="0.3">
      <c r="A547" t="s">
        <v>826</v>
      </c>
      <c r="B547" t="s">
        <v>382</v>
      </c>
      <c r="C547" s="1">
        <v>45917</v>
      </c>
      <c r="D547">
        <v>117.94</v>
      </c>
      <c r="E547" t="s">
        <v>92</v>
      </c>
      <c r="F547" t="s">
        <v>96</v>
      </c>
      <c r="G547" t="s">
        <v>132</v>
      </c>
      <c r="H547" t="s">
        <v>501</v>
      </c>
      <c r="I547">
        <v>500006481</v>
      </c>
      <c r="J547">
        <v>6001014966</v>
      </c>
      <c r="K547">
        <v>100078475</v>
      </c>
      <c r="L547" s="1">
        <v>45923</v>
      </c>
      <c r="M547" t="s">
        <v>833</v>
      </c>
      <c r="N547">
        <v>500006481</v>
      </c>
      <c r="O547" t="s">
        <v>776</v>
      </c>
      <c r="P547" t="s">
        <v>54</v>
      </c>
      <c r="Q547" t="s">
        <v>724</v>
      </c>
    </row>
    <row r="548" spans="1:17" x14ac:dyDescent="0.3">
      <c r="A548" t="s">
        <v>825</v>
      </c>
      <c r="B548" t="s">
        <v>382</v>
      </c>
      <c r="C548" s="1">
        <v>45947</v>
      </c>
      <c r="D548">
        <v>2285.25</v>
      </c>
      <c r="E548" t="s">
        <v>92</v>
      </c>
      <c r="F548" t="s">
        <v>96</v>
      </c>
      <c r="G548" t="s">
        <v>132</v>
      </c>
      <c r="H548" t="s">
        <v>501</v>
      </c>
      <c r="I548">
        <v>500006481</v>
      </c>
      <c r="J548">
        <v>6001021247</v>
      </c>
      <c r="K548">
        <v>100088859</v>
      </c>
      <c r="L548" s="1">
        <v>45967</v>
      </c>
      <c r="M548" t="s">
        <v>833</v>
      </c>
      <c r="N548">
        <v>500006481</v>
      </c>
      <c r="O548" t="s">
        <v>776</v>
      </c>
      <c r="P548" t="s">
        <v>54</v>
      </c>
      <c r="Q548" t="s">
        <v>724</v>
      </c>
    </row>
    <row r="549" spans="1:17" x14ac:dyDescent="0.3">
      <c r="A549" t="s">
        <v>824</v>
      </c>
      <c r="B549" t="s">
        <v>382</v>
      </c>
      <c r="C549" s="1">
        <v>45947</v>
      </c>
      <c r="D549">
        <v>1178.8800000000001</v>
      </c>
      <c r="E549" t="s">
        <v>92</v>
      </c>
      <c r="F549" t="s">
        <v>96</v>
      </c>
      <c r="G549" t="s">
        <v>132</v>
      </c>
      <c r="H549" t="s">
        <v>543</v>
      </c>
      <c r="I549">
        <v>500006481</v>
      </c>
      <c r="J549">
        <v>6001021235</v>
      </c>
      <c r="K549">
        <v>100088847</v>
      </c>
      <c r="L549" s="1">
        <v>45967</v>
      </c>
      <c r="M549" t="s">
        <v>833</v>
      </c>
      <c r="N549">
        <v>500006481</v>
      </c>
      <c r="O549" t="s">
        <v>776</v>
      </c>
      <c r="P549" t="s">
        <v>54</v>
      </c>
      <c r="Q549" t="s">
        <v>724</v>
      </c>
    </row>
    <row r="550" spans="1:17" x14ac:dyDescent="0.3">
      <c r="A550" t="s">
        <v>825</v>
      </c>
      <c r="B550" t="s">
        <v>382</v>
      </c>
      <c r="C550" s="1">
        <v>45958</v>
      </c>
      <c r="D550">
        <v>574.76</v>
      </c>
      <c r="E550" t="s">
        <v>92</v>
      </c>
      <c r="F550" t="s">
        <v>96</v>
      </c>
      <c r="G550" t="s">
        <v>132</v>
      </c>
      <c r="H550" t="s">
        <v>543</v>
      </c>
      <c r="I550">
        <v>500005619</v>
      </c>
      <c r="J550">
        <v>6001023002</v>
      </c>
      <c r="K550">
        <v>100092036</v>
      </c>
      <c r="L550" s="1">
        <v>45965</v>
      </c>
      <c r="M550" t="s">
        <v>833</v>
      </c>
      <c r="N550">
        <v>500005619</v>
      </c>
      <c r="O550" t="s">
        <v>776</v>
      </c>
      <c r="P550" t="s">
        <v>54</v>
      </c>
      <c r="Q550" t="s">
        <v>724</v>
      </c>
    </row>
    <row r="551" spans="1:17" x14ac:dyDescent="0.3">
      <c r="A551" t="s">
        <v>825</v>
      </c>
      <c r="B551" t="s">
        <v>382</v>
      </c>
      <c r="C551" s="1">
        <v>45958</v>
      </c>
      <c r="D551">
        <v>153.16999999999999</v>
      </c>
      <c r="E551" t="s">
        <v>92</v>
      </c>
      <c r="F551" t="s">
        <v>96</v>
      </c>
      <c r="G551" t="s">
        <v>132</v>
      </c>
      <c r="H551" t="s">
        <v>543</v>
      </c>
      <c r="I551">
        <v>500005619</v>
      </c>
      <c r="J551">
        <v>6001023028</v>
      </c>
      <c r="K551">
        <v>100092062</v>
      </c>
      <c r="L551" s="1">
        <v>45965</v>
      </c>
      <c r="M551" t="s">
        <v>833</v>
      </c>
      <c r="N551">
        <v>500005619</v>
      </c>
      <c r="O551" t="s">
        <v>776</v>
      </c>
      <c r="P551" t="s">
        <v>54</v>
      </c>
      <c r="Q551" t="s">
        <v>724</v>
      </c>
    </row>
    <row r="552" spans="1:17" x14ac:dyDescent="0.3">
      <c r="A552" t="s">
        <v>824</v>
      </c>
      <c r="B552" t="s">
        <v>382</v>
      </c>
      <c r="C552" s="1">
        <v>45978</v>
      </c>
      <c r="D552">
        <v>340.28</v>
      </c>
      <c r="E552" t="s">
        <v>92</v>
      </c>
      <c r="F552" t="s">
        <v>96</v>
      </c>
      <c r="G552" t="s">
        <v>132</v>
      </c>
      <c r="H552" t="s">
        <v>501</v>
      </c>
      <c r="I552">
        <v>500006481</v>
      </c>
      <c r="J552">
        <v>6001027179</v>
      </c>
      <c r="K552">
        <v>100099238</v>
      </c>
      <c r="L552" s="1">
        <v>45981</v>
      </c>
      <c r="M552" t="s">
        <v>833</v>
      </c>
      <c r="N552">
        <v>500006481</v>
      </c>
      <c r="O552" t="s">
        <v>776</v>
      </c>
      <c r="P552" t="s">
        <v>54</v>
      </c>
      <c r="Q552" t="s">
        <v>724</v>
      </c>
    </row>
    <row r="553" spans="1:17" x14ac:dyDescent="0.3">
      <c r="A553" t="s">
        <v>825</v>
      </c>
      <c r="B553" t="s">
        <v>382</v>
      </c>
      <c r="C553" s="1">
        <v>45978</v>
      </c>
      <c r="D553">
        <v>303.08999999999997</v>
      </c>
      <c r="E553" t="s">
        <v>92</v>
      </c>
      <c r="F553" t="s">
        <v>96</v>
      </c>
      <c r="G553" t="s">
        <v>132</v>
      </c>
      <c r="H553" t="s">
        <v>501</v>
      </c>
      <c r="I553">
        <v>500006481</v>
      </c>
      <c r="J553">
        <v>6001027209</v>
      </c>
      <c r="K553">
        <v>100099268</v>
      </c>
      <c r="L553" s="1">
        <v>45980</v>
      </c>
      <c r="M553" t="s">
        <v>833</v>
      </c>
      <c r="N553">
        <v>500006481</v>
      </c>
      <c r="O553" t="s">
        <v>776</v>
      </c>
      <c r="P553" t="s">
        <v>54</v>
      </c>
      <c r="Q553" t="s">
        <v>724</v>
      </c>
    </row>
    <row r="554" spans="1:17" x14ac:dyDescent="0.3">
      <c r="A554" t="s">
        <v>826</v>
      </c>
      <c r="B554" t="s">
        <v>382</v>
      </c>
      <c r="C554" s="1">
        <v>45978</v>
      </c>
      <c r="D554">
        <v>119.68</v>
      </c>
      <c r="E554" t="s">
        <v>92</v>
      </c>
      <c r="F554" t="s">
        <v>96</v>
      </c>
      <c r="G554" t="s">
        <v>132</v>
      </c>
      <c r="H554" t="s">
        <v>501</v>
      </c>
      <c r="I554">
        <v>500006481</v>
      </c>
      <c r="J554">
        <v>6001027177</v>
      </c>
      <c r="K554">
        <v>100099236</v>
      </c>
      <c r="L554" s="1">
        <v>45987</v>
      </c>
      <c r="M554" t="s">
        <v>833</v>
      </c>
      <c r="N554">
        <v>500006481</v>
      </c>
      <c r="O554" t="s">
        <v>776</v>
      </c>
      <c r="P554" t="s">
        <v>54</v>
      </c>
      <c r="Q554" t="s">
        <v>724</v>
      </c>
    </row>
    <row r="555" spans="1:17" x14ac:dyDescent="0.3">
      <c r="A555" t="s">
        <v>825</v>
      </c>
      <c r="B555" t="s">
        <v>382</v>
      </c>
      <c r="C555" s="1">
        <v>45992</v>
      </c>
      <c r="D555">
        <v>575.79</v>
      </c>
      <c r="E555" t="s">
        <v>92</v>
      </c>
      <c r="F555" t="s">
        <v>96</v>
      </c>
      <c r="G555" t="s">
        <v>132</v>
      </c>
      <c r="H555" t="s">
        <v>543</v>
      </c>
      <c r="I555">
        <v>500005619</v>
      </c>
      <c r="J555">
        <v>6001029836</v>
      </c>
      <c r="K555">
        <v>100103531</v>
      </c>
      <c r="L555" s="1">
        <v>45994</v>
      </c>
      <c r="M555" t="s">
        <v>833</v>
      </c>
      <c r="N555">
        <v>500005619</v>
      </c>
      <c r="O555" t="s">
        <v>776</v>
      </c>
      <c r="P555" t="s">
        <v>54</v>
      </c>
      <c r="Q555" t="s">
        <v>724</v>
      </c>
    </row>
    <row r="556" spans="1:17" x14ac:dyDescent="0.3">
      <c r="A556" t="s">
        <v>825</v>
      </c>
      <c r="B556" t="s">
        <v>382</v>
      </c>
      <c r="C556" s="1">
        <v>45992</v>
      </c>
      <c r="D556">
        <v>153.16999999999999</v>
      </c>
      <c r="E556" t="s">
        <v>92</v>
      </c>
      <c r="F556" t="s">
        <v>96</v>
      </c>
      <c r="G556" t="s">
        <v>132</v>
      </c>
      <c r="H556" t="s">
        <v>543</v>
      </c>
      <c r="I556">
        <v>500005619</v>
      </c>
      <c r="J556">
        <v>6001029865</v>
      </c>
      <c r="K556">
        <v>100103560</v>
      </c>
      <c r="L556" s="1">
        <v>45993</v>
      </c>
      <c r="M556" t="s">
        <v>833</v>
      </c>
      <c r="N556">
        <v>500005619</v>
      </c>
      <c r="O556" t="s">
        <v>776</v>
      </c>
      <c r="P556" t="s">
        <v>54</v>
      </c>
      <c r="Q556" t="s">
        <v>724</v>
      </c>
    </row>
    <row r="557" spans="1:17" x14ac:dyDescent="0.3">
      <c r="A557" t="s">
        <v>825</v>
      </c>
      <c r="B557" t="s">
        <v>382</v>
      </c>
      <c r="C557" s="1">
        <v>46007</v>
      </c>
      <c r="D557">
        <v>136.29</v>
      </c>
      <c r="E557" t="s">
        <v>92</v>
      </c>
      <c r="F557" t="s">
        <v>96</v>
      </c>
      <c r="G557" t="s">
        <v>132</v>
      </c>
      <c r="H557" t="s">
        <v>501</v>
      </c>
      <c r="I557">
        <v>500005619</v>
      </c>
      <c r="J557">
        <v>6001039352</v>
      </c>
      <c r="K557">
        <v>100002388</v>
      </c>
      <c r="L557" s="1">
        <v>46057</v>
      </c>
      <c r="M557" t="s">
        <v>833</v>
      </c>
      <c r="N557">
        <v>500005619</v>
      </c>
      <c r="O557" t="s">
        <v>776</v>
      </c>
      <c r="P557" t="s">
        <v>54</v>
      </c>
      <c r="Q557" t="s">
        <v>724</v>
      </c>
    </row>
    <row r="558" spans="1:17" x14ac:dyDescent="0.3">
      <c r="A558" t="s">
        <v>825</v>
      </c>
      <c r="B558" t="s">
        <v>382</v>
      </c>
      <c r="C558" s="1">
        <v>46008</v>
      </c>
      <c r="D558">
        <v>228.97</v>
      </c>
      <c r="E558" t="s">
        <v>92</v>
      </c>
      <c r="F558" t="s">
        <v>96</v>
      </c>
      <c r="G558" t="s">
        <v>132</v>
      </c>
      <c r="H558" t="s">
        <v>501</v>
      </c>
      <c r="I558">
        <v>500006481</v>
      </c>
      <c r="J558">
        <v>6001039384</v>
      </c>
      <c r="K558">
        <v>100002420</v>
      </c>
      <c r="L558" s="1">
        <v>46041</v>
      </c>
      <c r="M558" t="s">
        <v>833</v>
      </c>
      <c r="N558">
        <v>500006481</v>
      </c>
      <c r="O558" t="s">
        <v>776</v>
      </c>
      <c r="P558" t="s">
        <v>54</v>
      </c>
      <c r="Q558" t="s">
        <v>724</v>
      </c>
    </row>
    <row r="559" spans="1:17" x14ac:dyDescent="0.3">
      <c r="A559" t="s">
        <v>826</v>
      </c>
      <c r="B559" t="s">
        <v>382</v>
      </c>
      <c r="C559" s="1">
        <v>46008</v>
      </c>
      <c r="D559">
        <v>116.25</v>
      </c>
      <c r="E559" t="s">
        <v>92</v>
      </c>
      <c r="F559" t="s">
        <v>96</v>
      </c>
      <c r="G559" t="s">
        <v>132</v>
      </c>
      <c r="H559" t="s">
        <v>501</v>
      </c>
      <c r="I559">
        <v>500006481</v>
      </c>
      <c r="J559">
        <v>6001039397</v>
      </c>
      <c r="K559">
        <v>100002433</v>
      </c>
      <c r="L559" s="1">
        <v>46048</v>
      </c>
      <c r="M559" t="s">
        <v>833</v>
      </c>
      <c r="N559">
        <v>500006481</v>
      </c>
      <c r="O559" t="s">
        <v>776</v>
      </c>
      <c r="P559" t="s">
        <v>54</v>
      </c>
      <c r="Q559" t="s">
        <v>724</v>
      </c>
    </row>
    <row r="560" spans="1:17" x14ac:dyDescent="0.3">
      <c r="A560" t="s">
        <v>824</v>
      </c>
      <c r="B560" t="s">
        <v>382</v>
      </c>
      <c r="C560" s="1">
        <v>46008</v>
      </c>
      <c r="D560">
        <v>799.3</v>
      </c>
      <c r="E560" t="s">
        <v>92</v>
      </c>
      <c r="F560" t="s">
        <v>96</v>
      </c>
      <c r="G560" t="s">
        <v>132</v>
      </c>
      <c r="H560" t="s">
        <v>501</v>
      </c>
      <c r="I560">
        <v>500006481</v>
      </c>
      <c r="J560">
        <v>6001039405</v>
      </c>
      <c r="K560">
        <v>100002441</v>
      </c>
      <c r="L560" s="1">
        <v>46041</v>
      </c>
      <c r="M560" t="s">
        <v>833</v>
      </c>
      <c r="N560">
        <v>500006481</v>
      </c>
      <c r="O560" t="s">
        <v>776</v>
      </c>
      <c r="P560" t="s">
        <v>54</v>
      </c>
      <c r="Q560" t="s">
        <v>724</v>
      </c>
    </row>
    <row r="561" spans="1:17" x14ac:dyDescent="0.3">
      <c r="A561" t="s">
        <v>825</v>
      </c>
      <c r="B561" t="s">
        <v>382</v>
      </c>
      <c r="C561" s="1">
        <v>46027</v>
      </c>
      <c r="D561">
        <v>2.39</v>
      </c>
      <c r="E561" t="s">
        <v>92</v>
      </c>
      <c r="F561" t="s">
        <v>96</v>
      </c>
      <c r="G561" t="s">
        <v>132</v>
      </c>
      <c r="H561" t="s">
        <v>543</v>
      </c>
      <c r="I561">
        <v>500005619</v>
      </c>
      <c r="J561">
        <v>6001036635</v>
      </c>
      <c r="K561">
        <v>100000369</v>
      </c>
      <c r="L561" s="1">
        <v>46045</v>
      </c>
      <c r="M561" t="s">
        <v>833</v>
      </c>
      <c r="N561">
        <v>500005619</v>
      </c>
      <c r="O561" t="s">
        <v>776</v>
      </c>
      <c r="P561" t="s">
        <v>54</v>
      </c>
      <c r="Q561" t="s">
        <v>724</v>
      </c>
    </row>
    <row r="562" spans="1:17" x14ac:dyDescent="0.3">
      <c r="A562" t="s">
        <v>825</v>
      </c>
      <c r="B562" t="s">
        <v>382</v>
      </c>
      <c r="C562" s="1">
        <v>46027</v>
      </c>
      <c r="D562">
        <v>2.39</v>
      </c>
      <c r="E562" t="s">
        <v>92</v>
      </c>
      <c r="F562" t="s">
        <v>96</v>
      </c>
      <c r="G562" t="s">
        <v>132</v>
      </c>
      <c r="H562" t="s">
        <v>543</v>
      </c>
      <c r="I562">
        <v>500005619</v>
      </c>
      <c r="J562">
        <v>6001036560</v>
      </c>
      <c r="K562">
        <v>100000285</v>
      </c>
      <c r="L562" s="1">
        <v>46045</v>
      </c>
      <c r="M562" t="s">
        <v>833</v>
      </c>
      <c r="N562">
        <v>500005619</v>
      </c>
      <c r="O562" t="s">
        <v>776</v>
      </c>
      <c r="P562" t="s">
        <v>54</v>
      </c>
      <c r="Q562" t="s">
        <v>724</v>
      </c>
    </row>
    <row r="563" spans="1:17" x14ac:dyDescent="0.3">
      <c r="A563" t="s">
        <v>825</v>
      </c>
      <c r="B563" t="s">
        <v>382</v>
      </c>
      <c r="C563" s="1">
        <v>46027</v>
      </c>
      <c r="D563">
        <v>2.39</v>
      </c>
      <c r="E563" t="s">
        <v>92</v>
      </c>
      <c r="F563" t="s">
        <v>96</v>
      </c>
      <c r="G563" t="s">
        <v>132</v>
      </c>
      <c r="H563" t="s">
        <v>543</v>
      </c>
      <c r="I563">
        <v>500005619</v>
      </c>
      <c r="J563">
        <v>6001036551</v>
      </c>
      <c r="K563">
        <v>100000276</v>
      </c>
      <c r="L563" s="1">
        <v>46045</v>
      </c>
      <c r="M563" t="s">
        <v>833</v>
      </c>
      <c r="N563">
        <v>500005619</v>
      </c>
      <c r="O563" t="s">
        <v>776</v>
      </c>
      <c r="P563" t="s">
        <v>54</v>
      </c>
      <c r="Q563" t="s">
        <v>724</v>
      </c>
    </row>
    <row r="564" spans="1:17" x14ac:dyDescent="0.3">
      <c r="A564" t="s">
        <v>825</v>
      </c>
      <c r="B564" t="s">
        <v>382</v>
      </c>
      <c r="C564" s="1">
        <v>46027</v>
      </c>
      <c r="D564">
        <v>2.39</v>
      </c>
      <c r="E564" t="s">
        <v>92</v>
      </c>
      <c r="F564" t="s">
        <v>96</v>
      </c>
      <c r="G564" t="s">
        <v>132</v>
      </c>
      <c r="H564" t="s">
        <v>543</v>
      </c>
      <c r="I564">
        <v>500005619</v>
      </c>
      <c r="J564">
        <v>6001036555</v>
      </c>
      <c r="K564">
        <v>100000280</v>
      </c>
      <c r="L564" s="1">
        <v>46045</v>
      </c>
      <c r="M564" t="s">
        <v>833</v>
      </c>
      <c r="N564">
        <v>500005619</v>
      </c>
      <c r="O564" t="s">
        <v>776</v>
      </c>
      <c r="P564" t="s">
        <v>54</v>
      </c>
      <c r="Q564" t="s">
        <v>724</v>
      </c>
    </row>
    <row r="565" spans="1:17" x14ac:dyDescent="0.3">
      <c r="A565" t="s">
        <v>825</v>
      </c>
      <c r="B565" t="s">
        <v>382</v>
      </c>
      <c r="C565" s="1">
        <v>46027</v>
      </c>
      <c r="D565">
        <v>2.39</v>
      </c>
      <c r="E565" t="s">
        <v>92</v>
      </c>
      <c r="F565" t="s">
        <v>96</v>
      </c>
      <c r="G565" t="s">
        <v>132</v>
      </c>
      <c r="H565" t="s">
        <v>543</v>
      </c>
      <c r="I565">
        <v>500005619</v>
      </c>
      <c r="J565">
        <v>6001036570</v>
      </c>
      <c r="K565">
        <v>100000295</v>
      </c>
      <c r="L565" s="1">
        <v>46045</v>
      </c>
      <c r="M565" t="s">
        <v>833</v>
      </c>
      <c r="N565">
        <v>500005619</v>
      </c>
      <c r="O565" t="s">
        <v>776</v>
      </c>
      <c r="P565" t="s">
        <v>54</v>
      </c>
      <c r="Q565" t="s">
        <v>724</v>
      </c>
    </row>
    <row r="566" spans="1:17" x14ac:dyDescent="0.3">
      <c r="A566" t="s">
        <v>825</v>
      </c>
      <c r="B566" t="s">
        <v>382</v>
      </c>
      <c r="C566" s="1">
        <v>46027</v>
      </c>
      <c r="D566">
        <v>2.39</v>
      </c>
      <c r="E566" t="s">
        <v>92</v>
      </c>
      <c r="F566" t="s">
        <v>96</v>
      </c>
      <c r="G566" t="s">
        <v>132</v>
      </c>
      <c r="H566" t="s">
        <v>543</v>
      </c>
      <c r="I566">
        <v>500005619</v>
      </c>
      <c r="J566">
        <v>6001036575</v>
      </c>
      <c r="K566">
        <v>100000300</v>
      </c>
      <c r="L566" s="1">
        <v>46045</v>
      </c>
      <c r="M566" t="s">
        <v>833</v>
      </c>
      <c r="N566">
        <v>500005619</v>
      </c>
      <c r="O566" t="s">
        <v>776</v>
      </c>
      <c r="P566" t="s">
        <v>54</v>
      </c>
      <c r="Q566" t="s">
        <v>724</v>
      </c>
    </row>
    <row r="567" spans="1:17" x14ac:dyDescent="0.3">
      <c r="A567" t="s">
        <v>825</v>
      </c>
      <c r="B567" t="s">
        <v>382</v>
      </c>
      <c r="C567" s="1">
        <v>46027</v>
      </c>
      <c r="D567">
        <v>2.39</v>
      </c>
      <c r="E567" t="s">
        <v>92</v>
      </c>
      <c r="F567" t="s">
        <v>96</v>
      </c>
      <c r="G567" t="s">
        <v>132</v>
      </c>
      <c r="H567" t="s">
        <v>543</v>
      </c>
      <c r="I567">
        <v>500005619</v>
      </c>
      <c r="J567">
        <v>6001036581</v>
      </c>
      <c r="K567">
        <v>100000306</v>
      </c>
      <c r="L567" s="1">
        <v>46045</v>
      </c>
      <c r="M567" t="s">
        <v>833</v>
      </c>
      <c r="N567">
        <v>500005619</v>
      </c>
      <c r="O567" t="s">
        <v>776</v>
      </c>
      <c r="P567" t="s">
        <v>54</v>
      </c>
      <c r="Q567" t="s">
        <v>724</v>
      </c>
    </row>
    <row r="568" spans="1:17" x14ac:dyDescent="0.3">
      <c r="A568" t="s">
        <v>825</v>
      </c>
      <c r="B568" t="s">
        <v>382</v>
      </c>
      <c r="C568" s="1">
        <v>46027</v>
      </c>
      <c r="D568">
        <v>2.39</v>
      </c>
      <c r="E568" t="s">
        <v>92</v>
      </c>
      <c r="F568" t="s">
        <v>96</v>
      </c>
      <c r="G568" t="s">
        <v>132</v>
      </c>
      <c r="H568" t="s">
        <v>543</v>
      </c>
      <c r="I568">
        <v>500005619</v>
      </c>
      <c r="J568">
        <v>6001036584</v>
      </c>
      <c r="K568">
        <v>100000309</v>
      </c>
      <c r="L568" s="1">
        <v>46045</v>
      </c>
      <c r="M568" t="s">
        <v>833</v>
      </c>
      <c r="N568">
        <v>500005619</v>
      </c>
      <c r="O568" t="s">
        <v>776</v>
      </c>
      <c r="P568" t="s">
        <v>54</v>
      </c>
      <c r="Q568" t="s">
        <v>724</v>
      </c>
    </row>
    <row r="569" spans="1:17" x14ac:dyDescent="0.3">
      <c r="A569" t="s">
        <v>825</v>
      </c>
      <c r="B569" t="s">
        <v>382</v>
      </c>
      <c r="C569" s="1">
        <v>46027</v>
      </c>
      <c r="D569">
        <v>4.6100000000000003</v>
      </c>
      <c r="E569" t="s">
        <v>92</v>
      </c>
      <c r="F569" t="s">
        <v>96</v>
      </c>
      <c r="G569" t="s">
        <v>132</v>
      </c>
      <c r="H569" t="s">
        <v>543</v>
      </c>
      <c r="I569">
        <v>500005619</v>
      </c>
      <c r="J569">
        <v>6001036598</v>
      </c>
      <c r="K569">
        <v>100000324</v>
      </c>
      <c r="L569" s="1">
        <v>46045</v>
      </c>
      <c r="M569" t="s">
        <v>833</v>
      </c>
      <c r="N569">
        <v>500005619</v>
      </c>
      <c r="O569" t="s">
        <v>776</v>
      </c>
      <c r="P569" t="s">
        <v>54</v>
      </c>
      <c r="Q569" t="s">
        <v>724</v>
      </c>
    </row>
    <row r="570" spans="1:17" x14ac:dyDescent="0.3">
      <c r="A570" t="s">
        <v>825</v>
      </c>
      <c r="B570" t="s">
        <v>382</v>
      </c>
      <c r="C570" s="1">
        <v>46027</v>
      </c>
      <c r="D570">
        <v>2.39</v>
      </c>
      <c r="E570" t="s">
        <v>92</v>
      </c>
      <c r="F570" t="s">
        <v>96</v>
      </c>
      <c r="G570" t="s">
        <v>132</v>
      </c>
      <c r="H570" t="s">
        <v>543</v>
      </c>
      <c r="I570">
        <v>500005619</v>
      </c>
      <c r="J570">
        <v>6001036631</v>
      </c>
      <c r="K570">
        <v>100000364</v>
      </c>
      <c r="L570" s="1">
        <v>46045</v>
      </c>
      <c r="M570" t="s">
        <v>833</v>
      </c>
      <c r="N570">
        <v>500005619</v>
      </c>
      <c r="O570" t="s">
        <v>776</v>
      </c>
      <c r="P570" t="s">
        <v>54</v>
      </c>
      <c r="Q570" t="s">
        <v>724</v>
      </c>
    </row>
    <row r="571" spans="1:17" x14ac:dyDescent="0.3">
      <c r="A571" t="s">
        <v>825</v>
      </c>
      <c r="B571" t="s">
        <v>382</v>
      </c>
      <c r="C571" s="1">
        <v>46027</v>
      </c>
      <c r="D571">
        <v>574.63</v>
      </c>
      <c r="E571" t="s">
        <v>92</v>
      </c>
      <c r="F571" t="s">
        <v>96</v>
      </c>
      <c r="G571" t="s">
        <v>132</v>
      </c>
      <c r="H571" t="s">
        <v>543</v>
      </c>
      <c r="I571">
        <v>500005619</v>
      </c>
      <c r="J571">
        <v>6001036925</v>
      </c>
      <c r="K571">
        <v>100000661</v>
      </c>
      <c r="L571" s="1">
        <v>46057</v>
      </c>
      <c r="M571" t="s">
        <v>833</v>
      </c>
      <c r="N571">
        <v>500005619</v>
      </c>
      <c r="O571" t="s">
        <v>776</v>
      </c>
      <c r="P571" t="s">
        <v>54</v>
      </c>
      <c r="Q571" t="s">
        <v>724</v>
      </c>
    </row>
    <row r="572" spans="1:17" x14ac:dyDescent="0.3">
      <c r="A572" t="s">
        <v>825</v>
      </c>
      <c r="B572" t="s">
        <v>382</v>
      </c>
      <c r="C572" s="1">
        <v>46027</v>
      </c>
      <c r="D572">
        <v>153.18</v>
      </c>
      <c r="E572" t="s">
        <v>92</v>
      </c>
      <c r="F572" t="s">
        <v>96</v>
      </c>
      <c r="G572" t="s">
        <v>132</v>
      </c>
      <c r="H572" t="s">
        <v>501</v>
      </c>
      <c r="I572">
        <v>500005619</v>
      </c>
      <c r="J572">
        <v>6001036950</v>
      </c>
      <c r="K572">
        <v>100000685</v>
      </c>
      <c r="L572" s="1">
        <v>46049</v>
      </c>
      <c r="M572" t="s">
        <v>833</v>
      </c>
      <c r="N572">
        <v>500005619</v>
      </c>
      <c r="O572" t="s">
        <v>776</v>
      </c>
      <c r="P572" t="s">
        <v>54</v>
      </c>
      <c r="Q572" t="s">
        <v>724</v>
      </c>
    </row>
    <row r="573" spans="1:17" x14ac:dyDescent="0.3">
      <c r="A573" t="s">
        <v>824</v>
      </c>
      <c r="B573" t="s">
        <v>382</v>
      </c>
      <c r="C573" s="1">
        <v>46027</v>
      </c>
      <c r="D573">
        <v>1124.0899999999999</v>
      </c>
      <c r="E573" t="s">
        <v>92</v>
      </c>
      <c r="F573" t="s">
        <v>96</v>
      </c>
      <c r="G573" t="s">
        <v>132</v>
      </c>
      <c r="H573" t="s">
        <v>501</v>
      </c>
      <c r="I573">
        <v>500006481</v>
      </c>
      <c r="J573">
        <v>6001036619</v>
      </c>
      <c r="K573">
        <v>100000349</v>
      </c>
      <c r="L573" s="1">
        <v>46142</v>
      </c>
      <c r="M573" t="s">
        <v>833</v>
      </c>
      <c r="N573">
        <v>500006481</v>
      </c>
      <c r="O573" t="s">
        <v>776</v>
      </c>
      <c r="P573" t="s">
        <v>54</v>
      </c>
      <c r="Q573" t="s">
        <v>724</v>
      </c>
    </row>
    <row r="574" spans="1:17" x14ac:dyDescent="0.3">
      <c r="A574" t="s">
        <v>826</v>
      </c>
      <c r="B574" t="s">
        <v>383</v>
      </c>
      <c r="C574" s="1">
        <v>46038</v>
      </c>
      <c r="D574">
        <v>45</v>
      </c>
      <c r="E574" t="s">
        <v>92</v>
      </c>
      <c r="F574" t="s">
        <v>96</v>
      </c>
      <c r="G574" t="s">
        <v>132</v>
      </c>
      <c r="H574" t="s">
        <v>501</v>
      </c>
      <c r="I574">
        <v>500006481</v>
      </c>
      <c r="J574">
        <v>6001043444</v>
      </c>
      <c r="K574">
        <v>400000345</v>
      </c>
      <c r="L574" s="1">
        <v>46120</v>
      </c>
      <c r="M574" t="s">
        <v>833</v>
      </c>
      <c r="N574">
        <v>500006481</v>
      </c>
      <c r="O574" t="s">
        <v>776</v>
      </c>
      <c r="P574" t="s">
        <v>54</v>
      </c>
      <c r="Q574" t="s">
        <v>724</v>
      </c>
    </row>
    <row r="575" spans="1:17" x14ac:dyDescent="0.3">
      <c r="A575" t="s">
        <v>826</v>
      </c>
      <c r="B575" t="s">
        <v>382</v>
      </c>
      <c r="C575" s="1">
        <v>46038</v>
      </c>
      <c r="D575">
        <v>4622.8599999999997</v>
      </c>
      <c r="E575" t="s">
        <v>92</v>
      </c>
      <c r="F575" t="s">
        <v>96</v>
      </c>
      <c r="G575" t="s">
        <v>132</v>
      </c>
      <c r="H575" t="s">
        <v>501</v>
      </c>
      <c r="I575">
        <v>500006481</v>
      </c>
      <c r="J575">
        <v>6001043443</v>
      </c>
      <c r="K575">
        <v>100007259</v>
      </c>
      <c r="L575" s="1">
        <v>46120</v>
      </c>
      <c r="M575" t="s">
        <v>833</v>
      </c>
      <c r="N575">
        <v>500006481</v>
      </c>
      <c r="O575" t="s">
        <v>776</v>
      </c>
      <c r="P575" t="s">
        <v>54</v>
      </c>
      <c r="Q575" t="s">
        <v>724</v>
      </c>
    </row>
    <row r="576" spans="1:17" x14ac:dyDescent="0.3">
      <c r="A576" t="s">
        <v>826</v>
      </c>
      <c r="B576" t="s">
        <v>382</v>
      </c>
      <c r="C576" s="1">
        <v>46041</v>
      </c>
      <c r="D576">
        <v>115.22</v>
      </c>
      <c r="E576" t="s">
        <v>92</v>
      </c>
      <c r="F576" t="s">
        <v>96</v>
      </c>
      <c r="G576" t="s">
        <v>132</v>
      </c>
      <c r="H576" t="s">
        <v>501</v>
      </c>
      <c r="I576">
        <v>500006481</v>
      </c>
      <c r="J576">
        <v>6001043597</v>
      </c>
      <c r="K576">
        <v>100007601</v>
      </c>
      <c r="L576" s="1">
        <v>46087</v>
      </c>
      <c r="M576" t="s">
        <v>833</v>
      </c>
      <c r="N576">
        <v>500006481</v>
      </c>
      <c r="O576" t="s">
        <v>776</v>
      </c>
      <c r="P576" t="s">
        <v>54</v>
      </c>
      <c r="Q576" t="s">
        <v>724</v>
      </c>
    </row>
    <row r="577" spans="1:17" x14ac:dyDescent="0.3">
      <c r="A577" t="s">
        <v>825</v>
      </c>
      <c r="B577" t="s">
        <v>382</v>
      </c>
      <c r="C577" s="1">
        <v>46041</v>
      </c>
      <c r="D577">
        <v>228.5</v>
      </c>
      <c r="E577" t="s">
        <v>92</v>
      </c>
      <c r="F577" t="s">
        <v>96</v>
      </c>
      <c r="G577" t="s">
        <v>132</v>
      </c>
      <c r="H577" t="s">
        <v>501</v>
      </c>
      <c r="I577">
        <v>500006481</v>
      </c>
      <c r="J577">
        <v>6001043600</v>
      </c>
      <c r="K577">
        <v>100007604</v>
      </c>
      <c r="L577" s="1">
        <v>46049</v>
      </c>
      <c r="M577" t="s">
        <v>833</v>
      </c>
      <c r="N577">
        <v>500006481</v>
      </c>
      <c r="O577" t="s">
        <v>776</v>
      </c>
      <c r="P577" t="s">
        <v>54</v>
      </c>
      <c r="Q577" t="s">
        <v>724</v>
      </c>
    </row>
    <row r="578" spans="1:17" x14ac:dyDescent="0.3">
      <c r="A578" t="s">
        <v>825</v>
      </c>
      <c r="B578" t="s">
        <v>382</v>
      </c>
      <c r="C578" s="1">
        <v>46041</v>
      </c>
      <c r="D578">
        <v>2.39</v>
      </c>
      <c r="E578" t="s">
        <v>92</v>
      </c>
      <c r="F578" t="s">
        <v>96</v>
      </c>
      <c r="G578" t="s">
        <v>132</v>
      </c>
      <c r="H578" t="s">
        <v>543</v>
      </c>
      <c r="I578">
        <v>500005619</v>
      </c>
      <c r="J578">
        <v>6001043603</v>
      </c>
      <c r="K578">
        <v>100007607</v>
      </c>
      <c r="L578" s="1">
        <v>46057</v>
      </c>
      <c r="M578" t="s">
        <v>833</v>
      </c>
      <c r="N578">
        <v>500005619</v>
      </c>
      <c r="O578" t="s">
        <v>776</v>
      </c>
      <c r="P578" t="s">
        <v>54</v>
      </c>
      <c r="Q578" t="s">
        <v>724</v>
      </c>
    </row>
    <row r="579" spans="1:17" x14ac:dyDescent="0.3">
      <c r="A579" t="s">
        <v>824</v>
      </c>
      <c r="B579" t="s">
        <v>382</v>
      </c>
      <c r="C579" s="1">
        <v>46041</v>
      </c>
      <c r="D579">
        <v>340.98</v>
      </c>
      <c r="E579" t="s">
        <v>92</v>
      </c>
      <c r="F579" t="s">
        <v>96</v>
      </c>
      <c r="G579" t="s">
        <v>132</v>
      </c>
      <c r="H579" t="s">
        <v>501</v>
      </c>
      <c r="I579">
        <v>500006481</v>
      </c>
      <c r="J579">
        <v>6001043581</v>
      </c>
      <c r="K579">
        <v>100007585</v>
      </c>
      <c r="L579" s="1">
        <v>46058</v>
      </c>
      <c r="M579" t="s">
        <v>833</v>
      </c>
      <c r="N579">
        <v>500006481</v>
      </c>
      <c r="O579" t="s">
        <v>776</v>
      </c>
      <c r="P579" t="s">
        <v>54</v>
      </c>
      <c r="Q579" t="s">
        <v>724</v>
      </c>
    </row>
    <row r="580" spans="1:17" x14ac:dyDescent="0.3">
      <c r="A580" t="s">
        <v>825</v>
      </c>
      <c r="B580" t="s">
        <v>382</v>
      </c>
      <c r="C580" s="1">
        <v>46050</v>
      </c>
      <c r="D580">
        <v>576.04999999999995</v>
      </c>
      <c r="E580" t="s">
        <v>92</v>
      </c>
      <c r="F580" t="s">
        <v>96</v>
      </c>
      <c r="G580" t="s">
        <v>132</v>
      </c>
      <c r="H580" t="s">
        <v>543</v>
      </c>
      <c r="I580">
        <v>500005619</v>
      </c>
      <c r="J580">
        <v>6001045191</v>
      </c>
      <c r="K580">
        <v>100010363</v>
      </c>
      <c r="L580" s="1">
        <v>46058</v>
      </c>
      <c r="M580" t="s">
        <v>833</v>
      </c>
      <c r="N580">
        <v>500005619</v>
      </c>
      <c r="O580" t="s">
        <v>776</v>
      </c>
      <c r="P580" t="s">
        <v>54</v>
      </c>
      <c r="Q580" t="s">
        <v>724</v>
      </c>
    </row>
    <row r="581" spans="1:17" x14ac:dyDescent="0.3">
      <c r="A581" t="s">
        <v>825</v>
      </c>
      <c r="B581" t="s">
        <v>382</v>
      </c>
      <c r="C581" s="1">
        <v>46050</v>
      </c>
      <c r="D581">
        <v>153.16999999999999</v>
      </c>
      <c r="E581" t="s">
        <v>92</v>
      </c>
      <c r="F581" t="s">
        <v>96</v>
      </c>
      <c r="G581" t="s">
        <v>132</v>
      </c>
      <c r="H581" t="s">
        <v>501</v>
      </c>
      <c r="I581">
        <v>500005619</v>
      </c>
      <c r="J581">
        <v>6001045195</v>
      </c>
      <c r="K581">
        <v>100010367</v>
      </c>
      <c r="L581" s="1">
        <v>46079</v>
      </c>
      <c r="M581" t="s">
        <v>833</v>
      </c>
      <c r="N581">
        <v>500005619</v>
      </c>
      <c r="O581" t="s">
        <v>776</v>
      </c>
      <c r="P581" t="s">
        <v>54</v>
      </c>
      <c r="Q581" t="s">
        <v>724</v>
      </c>
    </row>
    <row r="582" spans="1:17" x14ac:dyDescent="0.3">
      <c r="A582" t="s">
        <v>825</v>
      </c>
      <c r="B582" t="s">
        <v>382</v>
      </c>
      <c r="C582" s="1">
        <v>46070</v>
      </c>
      <c r="D582">
        <v>242.95</v>
      </c>
      <c r="E582" t="s">
        <v>92</v>
      </c>
      <c r="F582" t="s">
        <v>96</v>
      </c>
      <c r="G582" t="s">
        <v>132</v>
      </c>
      <c r="H582" t="s">
        <v>501</v>
      </c>
      <c r="I582">
        <v>500006481</v>
      </c>
      <c r="J582">
        <v>6001048629</v>
      </c>
      <c r="K582">
        <v>100018524</v>
      </c>
      <c r="L582" s="1">
        <v>46079</v>
      </c>
      <c r="M582" t="s">
        <v>833</v>
      </c>
      <c r="N582">
        <v>500006481</v>
      </c>
      <c r="O582" t="s">
        <v>776</v>
      </c>
      <c r="P582" t="s">
        <v>54</v>
      </c>
      <c r="Q582" t="s">
        <v>724</v>
      </c>
    </row>
    <row r="583" spans="1:17" x14ac:dyDescent="0.3">
      <c r="A583" t="s">
        <v>826</v>
      </c>
      <c r="B583" t="s">
        <v>382</v>
      </c>
      <c r="C583" s="1">
        <v>46070</v>
      </c>
      <c r="D583">
        <v>116.38</v>
      </c>
      <c r="E583" t="s">
        <v>92</v>
      </c>
      <c r="F583" t="s">
        <v>96</v>
      </c>
      <c r="G583" t="s">
        <v>132</v>
      </c>
      <c r="H583" t="s">
        <v>501</v>
      </c>
      <c r="I583">
        <v>500006481</v>
      </c>
      <c r="J583">
        <v>6001048645</v>
      </c>
      <c r="K583">
        <v>100018540</v>
      </c>
      <c r="L583" s="1">
        <v>46104</v>
      </c>
      <c r="M583" t="s">
        <v>833</v>
      </c>
      <c r="N583">
        <v>500006481</v>
      </c>
      <c r="O583" t="s">
        <v>776</v>
      </c>
      <c r="P583" t="s">
        <v>54</v>
      </c>
      <c r="Q583" t="s">
        <v>724</v>
      </c>
    </row>
    <row r="584" spans="1:17" x14ac:dyDescent="0.3">
      <c r="A584" t="s">
        <v>825</v>
      </c>
      <c r="B584" t="s">
        <v>382</v>
      </c>
      <c r="C584" s="1">
        <v>46070</v>
      </c>
      <c r="D584">
        <v>2.39</v>
      </c>
      <c r="E584" t="s">
        <v>92</v>
      </c>
      <c r="F584" t="s">
        <v>96</v>
      </c>
      <c r="G584" t="s">
        <v>132</v>
      </c>
      <c r="H584" t="s">
        <v>501</v>
      </c>
      <c r="I584">
        <v>500005619</v>
      </c>
      <c r="J584">
        <v>6001048621</v>
      </c>
      <c r="K584">
        <v>100018516</v>
      </c>
      <c r="L584" s="1">
        <v>46080</v>
      </c>
      <c r="M584" t="s">
        <v>833</v>
      </c>
      <c r="N584">
        <v>500005619</v>
      </c>
      <c r="O584" t="s">
        <v>776</v>
      </c>
      <c r="P584" t="s">
        <v>54</v>
      </c>
      <c r="Q584" t="s">
        <v>724</v>
      </c>
    </row>
    <row r="585" spans="1:17" x14ac:dyDescent="0.3">
      <c r="A585" t="s">
        <v>824</v>
      </c>
      <c r="B585" t="s">
        <v>382</v>
      </c>
      <c r="C585" s="1">
        <v>46070</v>
      </c>
      <c r="D585">
        <v>352.08</v>
      </c>
      <c r="E585" t="s">
        <v>92</v>
      </c>
      <c r="F585" t="s">
        <v>96</v>
      </c>
      <c r="G585" t="s">
        <v>132</v>
      </c>
      <c r="H585" t="s">
        <v>501</v>
      </c>
      <c r="I585">
        <v>500006481</v>
      </c>
      <c r="J585">
        <v>6001048623</v>
      </c>
      <c r="K585">
        <v>100018518</v>
      </c>
      <c r="L585" s="1">
        <v>46121</v>
      </c>
      <c r="M585" t="s">
        <v>833</v>
      </c>
      <c r="N585">
        <v>500006481</v>
      </c>
      <c r="O585" t="s">
        <v>776</v>
      </c>
      <c r="P585" t="s">
        <v>54</v>
      </c>
      <c r="Q585" t="s">
        <v>724</v>
      </c>
    </row>
    <row r="586" spans="1:17" x14ac:dyDescent="0.3">
      <c r="A586" t="s">
        <v>825</v>
      </c>
      <c r="B586" t="s">
        <v>382</v>
      </c>
      <c r="C586" s="1">
        <v>46083</v>
      </c>
      <c r="D586">
        <v>588.04999999999995</v>
      </c>
      <c r="E586" t="s">
        <v>92</v>
      </c>
      <c r="F586" t="s">
        <v>96</v>
      </c>
      <c r="G586" t="s">
        <v>132</v>
      </c>
      <c r="H586" t="s">
        <v>543</v>
      </c>
      <c r="I586">
        <v>500005619</v>
      </c>
      <c r="J586">
        <v>6001050448</v>
      </c>
      <c r="K586">
        <v>100022558</v>
      </c>
      <c r="L586" s="1">
        <v>46085</v>
      </c>
      <c r="M586" t="s">
        <v>833</v>
      </c>
      <c r="N586">
        <v>500005619</v>
      </c>
      <c r="O586" t="s">
        <v>776</v>
      </c>
      <c r="P586" t="s">
        <v>54</v>
      </c>
      <c r="Q586" t="s">
        <v>724</v>
      </c>
    </row>
    <row r="587" spans="1:17" x14ac:dyDescent="0.3">
      <c r="A587" t="s">
        <v>825</v>
      </c>
      <c r="B587" t="s">
        <v>382</v>
      </c>
      <c r="C587" s="1">
        <v>46083</v>
      </c>
      <c r="D587">
        <v>154.16</v>
      </c>
      <c r="E587" t="s">
        <v>92</v>
      </c>
      <c r="F587" t="s">
        <v>96</v>
      </c>
      <c r="G587" t="s">
        <v>132</v>
      </c>
      <c r="H587" t="s">
        <v>501</v>
      </c>
      <c r="I587">
        <v>500005619</v>
      </c>
      <c r="J587">
        <v>6001050470</v>
      </c>
      <c r="K587">
        <v>100022585</v>
      </c>
      <c r="L587" s="1">
        <v>46085</v>
      </c>
      <c r="M587" t="s">
        <v>833</v>
      </c>
      <c r="N587">
        <v>500005619</v>
      </c>
      <c r="O587" t="s">
        <v>776</v>
      </c>
      <c r="P587" t="s">
        <v>54</v>
      </c>
      <c r="Q587" t="s">
        <v>724</v>
      </c>
    </row>
    <row r="588" spans="1:17" x14ac:dyDescent="0.3">
      <c r="A588" t="s">
        <v>825</v>
      </c>
      <c r="B588" t="s">
        <v>382</v>
      </c>
      <c r="C588" s="1">
        <v>46098</v>
      </c>
      <c r="D588">
        <v>2.39</v>
      </c>
      <c r="E588" t="s">
        <v>92</v>
      </c>
      <c r="F588" t="s">
        <v>96</v>
      </c>
      <c r="G588" t="s">
        <v>132</v>
      </c>
      <c r="H588" t="s">
        <v>501</v>
      </c>
      <c r="I588">
        <v>500005619</v>
      </c>
      <c r="J588">
        <v>6001053105</v>
      </c>
      <c r="K588">
        <v>100026292</v>
      </c>
      <c r="L588" s="1">
        <v>46119</v>
      </c>
      <c r="M588" t="s">
        <v>833</v>
      </c>
      <c r="N588">
        <v>500005619</v>
      </c>
      <c r="O588" t="s">
        <v>776</v>
      </c>
      <c r="P588" t="s">
        <v>54</v>
      </c>
      <c r="Q588" t="s">
        <v>724</v>
      </c>
    </row>
    <row r="589" spans="1:17" x14ac:dyDescent="0.3">
      <c r="A589" t="s">
        <v>826</v>
      </c>
      <c r="B589" t="s">
        <v>382</v>
      </c>
      <c r="C589" s="1">
        <v>46098</v>
      </c>
      <c r="D589">
        <v>114.7</v>
      </c>
      <c r="E589" t="s">
        <v>92</v>
      </c>
      <c r="F589" t="s">
        <v>96</v>
      </c>
      <c r="G589" t="s">
        <v>132</v>
      </c>
      <c r="H589" t="s">
        <v>501</v>
      </c>
      <c r="I589">
        <v>500006481</v>
      </c>
      <c r="J589">
        <v>6001053091</v>
      </c>
      <c r="K589">
        <v>100026278</v>
      </c>
      <c r="L589" s="1">
        <v>46101</v>
      </c>
      <c r="M589" t="s">
        <v>833</v>
      </c>
      <c r="N589">
        <v>500006481</v>
      </c>
      <c r="O589" t="s">
        <v>776</v>
      </c>
      <c r="P589" t="s">
        <v>54</v>
      </c>
      <c r="Q589" t="s">
        <v>724</v>
      </c>
    </row>
    <row r="590" spans="1:17" x14ac:dyDescent="0.3">
      <c r="A590" t="s">
        <v>825</v>
      </c>
      <c r="B590" t="s">
        <v>382</v>
      </c>
      <c r="C590" s="1">
        <v>46098</v>
      </c>
      <c r="D590">
        <v>230.47</v>
      </c>
      <c r="E590" t="s">
        <v>92</v>
      </c>
      <c r="F590" t="s">
        <v>96</v>
      </c>
      <c r="G590" t="s">
        <v>132</v>
      </c>
      <c r="H590" t="s">
        <v>501</v>
      </c>
      <c r="I590">
        <v>500006481</v>
      </c>
      <c r="J590">
        <v>6001053100</v>
      </c>
      <c r="K590">
        <v>100026287</v>
      </c>
      <c r="L590" s="1">
        <v>46119</v>
      </c>
      <c r="M590" t="s">
        <v>833</v>
      </c>
      <c r="N590">
        <v>500006481</v>
      </c>
      <c r="O590" t="s">
        <v>776</v>
      </c>
      <c r="P590" t="s">
        <v>54</v>
      </c>
      <c r="Q590" t="s">
        <v>724</v>
      </c>
    </row>
    <row r="591" spans="1:17" x14ac:dyDescent="0.3">
      <c r="A591" t="s">
        <v>824</v>
      </c>
      <c r="B591" t="s">
        <v>382</v>
      </c>
      <c r="C591" s="1">
        <v>46098</v>
      </c>
      <c r="D591">
        <v>341.93</v>
      </c>
      <c r="E591" t="s">
        <v>92</v>
      </c>
      <c r="F591" t="s">
        <v>96</v>
      </c>
      <c r="G591" t="s">
        <v>132</v>
      </c>
      <c r="H591" t="s">
        <v>501</v>
      </c>
      <c r="I591">
        <v>500006481</v>
      </c>
      <c r="J591">
        <v>6001053097</v>
      </c>
      <c r="K591">
        <v>100026284</v>
      </c>
      <c r="L591" s="1">
        <v>46121</v>
      </c>
      <c r="M591" t="s">
        <v>833</v>
      </c>
      <c r="N591">
        <v>500006481</v>
      </c>
      <c r="O591" t="s">
        <v>776</v>
      </c>
      <c r="P591" t="s">
        <v>54</v>
      </c>
      <c r="Q591" t="s">
        <v>724</v>
      </c>
    </row>
    <row r="592" spans="1:17" x14ac:dyDescent="0.3">
      <c r="A592" t="s">
        <v>825</v>
      </c>
      <c r="B592" t="s">
        <v>382</v>
      </c>
      <c r="C592" s="1">
        <v>46111</v>
      </c>
      <c r="D592">
        <v>153.16999999999999</v>
      </c>
      <c r="E592" t="s">
        <v>92</v>
      </c>
      <c r="F592" t="s">
        <v>96</v>
      </c>
      <c r="G592" t="s">
        <v>132</v>
      </c>
      <c r="H592" t="s">
        <v>501</v>
      </c>
      <c r="I592">
        <v>500005619</v>
      </c>
      <c r="J592">
        <v>6001055096</v>
      </c>
      <c r="K592">
        <v>100029792</v>
      </c>
      <c r="L592" s="1">
        <v>46119</v>
      </c>
      <c r="M592" t="s">
        <v>833</v>
      </c>
      <c r="N592">
        <v>500005619</v>
      </c>
      <c r="O592" t="s">
        <v>776</v>
      </c>
      <c r="P592" t="s">
        <v>54</v>
      </c>
      <c r="Q592" t="s">
        <v>724</v>
      </c>
    </row>
    <row r="593" spans="1:17" x14ac:dyDescent="0.3">
      <c r="A593" t="s">
        <v>825</v>
      </c>
      <c r="B593" t="s">
        <v>382</v>
      </c>
      <c r="C593" s="1">
        <v>46111</v>
      </c>
      <c r="D593">
        <v>574.78</v>
      </c>
      <c r="E593" t="s">
        <v>92</v>
      </c>
      <c r="F593" t="s">
        <v>96</v>
      </c>
      <c r="G593" t="s">
        <v>132</v>
      </c>
      <c r="H593" t="s">
        <v>543</v>
      </c>
      <c r="I593">
        <v>500005619</v>
      </c>
      <c r="J593">
        <v>6001054938</v>
      </c>
      <c r="K593">
        <v>100029562</v>
      </c>
      <c r="L593" s="1">
        <v>46119</v>
      </c>
      <c r="M593" t="s">
        <v>833</v>
      </c>
      <c r="N593">
        <v>500005619</v>
      </c>
      <c r="O593" t="s">
        <v>776</v>
      </c>
      <c r="P593" t="s">
        <v>54</v>
      </c>
      <c r="Q593" t="s">
        <v>724</v>
      </c>
    </row>
    <row r="594" spans="1:17" x14ac:dyDescent="0.3">
      <c r="A594" t="s">
        <v>826</v>
      </c>
      <c r="B594" t="s">
        <v>382</v>
      </c>
      <c r="C594" s="1">
        <v>46129</v>
      </c>
      <c r="D594">
        <v>128.85</v>
      </c>
      <c r="E594" t="s">
        <v>92</v>
      </c>
      <c r="F594" t="s">
        <v>96</v>
      </c>
      <c r="G594" t="s">
        <v>132</v>
      </c>
      <c r="H594" t="s">
        <v>501</v>
      </c>
      <c r="I594">
        <v>500006481</v>
      </c>
      <c r="J594">
        <v>6001058936</v>
      </c>
      <c r="K594">
        <v>100036440</v>
      </c>
      <c r="L594" s="1">
        <v>46147</v>
      </c>
      <c r="M594" t="s">
        <v>833</v>
      </c>
      <c r="N594">
        <v>500006481</v>
      </c>
      <c r="O594" t="s">
        <v>776</v>
      </c>
      <c r="P594" t="s">
        <v>54</v>
      </c>
      <c r="Q594" t="s">
        <v>724</v>
      </c>
    </row>
    <row r="595" spans="1:17" x14ac:dyDescent="0.3">
      <c r="A595" t="s">
        <v>825</v>
      </c>
      <c r="B595" t="s">
        <v>382</v>
      </c>
      <c r="C595" s="1">
        <v>46129</v>
      </c>
      <c r="D595">
        <v>2.39</v>
      </c>
      <c r="E595" t="s">
        <v>92</v>
      </c>
      <c r="F595" t="s">
        <v>96</v>
      </c>
      <c r="G595" t="s">
        <v>132</v>
      </c>
      <c r="H595" t="s">
        <v>501</v>
      </c>
      <c r="I595">
        <v>500005619</v>
      </c>
      <c r="J595">
        <v>6001058953</v>
      </c>
      <c r="K595">
        <v>100036455</v>
      </c>
      <c r="L595" s="1">
        <v>46133</v>
      </c>
      <c r="M595" t="s">
        <v>833</v>
      </c>
      <c r="N595">
        <v>500005619</v>
      </c>
      <c r="O595" t="s">
        <v>776</v>
      </c>
      <c r="P595" t="s">
        <v>54</v>
      </c>
      <c r="Q595" t="s">
        <v>724</v>
      </c>
    </row>
    <row r="596" spans="1:17" x14ac:dyDescent="0.3">
      <c r="A596" t="s">
        <v>824</v>
      </c>
      <c r="B596" t="s">
        <v>382</v>
      </c>
      <c r="C596" s="1">
        <v>46129</v>
      </c>
      <c r="D596">
        <v>341.07</v>
      </c>
      <c r="E596" t="s">
        <v>92</v>
      </c>
      <c r="F596" t="s">
        <v>96</v>
      </c>
      <c r="G596" t="s">
        <v>132</v>
      </c>
      <c r="H596" t="s">
        <v>501</v>
      </c>
      <c r="I596">
        <v>500006481</v>
      </c>
      <c r="J596">
        <v>6001058959</v>
      </c>
      <c r="K596">
        <v>100036461</v>
      </c>
      <c r="L596" s="1">
        <v>46153</v>
      </c>
      <c r="M596" t="s">
        <v>833</v>
      </c>
      <c r="N596">
        <v>500006481</v>
      </c>
      <c r="O596" t="s">
        <v>776</v>
      </c>
      <c r="P596" t="s">
        <v>54</v>
      </c>
      <c r="Q596" t="s">
        <v>724</v>
      </c>
    </row>
    <row r="597" spans="1:17" x14ac:dyDescent="0.3">
      <c r="A597" t="s">
        <v>825</v>
      </c>
      <c r="B597" t="s">
        <v>382</v>
      </c>
      <c r="C597" s="1">
        <v>46129</v>
      </c>
      <c r="D597">
        <v>225.97</v>
      </c>
      <c r="E597" t="s">
        <v>92</v>
      </c>
      <c r="F597" t="s">
        <v>96</v>
      </c>
      <c r="G597" t="s">
        <v>132</v>
      </c>
      <c r="H597" t="s">
        <v>501</v>
      </c>
      <c r="I597">
        <v>500006481</v>
      </c>
      <c r="J597">
        <v>6001058973</v>
      </c>
      <c r="K597">
        <v>100036475</v>
      </c>
      <c r="L597" s="1">
        <v>46133</v>
      </c>
      <c r="M597" t="s">
        <v>833</v>
      </c>
      <c r="N597">
        <v>500006481</v>
      </c>
      <c r="O597" t="s">
        <v>776</v>
      </c>
      <c r="P597" t="s">
        <v>54</v>
      </c>
      <c r="Q597" t="s">
        <v>724</v>
      </c>
    </row>
    <row r="598" spans="1:17" x14ac:dyDescent="0.3">
      <c r="A598" t="s">
        <v>825</v>
      </c>
      <c r="B598" t="s">
        <v>382</v>
      </c>
      <c r="C598" s="1">
        <v>46140</v>
      </c>
      <c r="D598">
        <v>575.1</v>
      </c>
      <c r="E598" t="s">
        <v>92</v>
      </c>
      <c r="F598" t="s">
        <v>96</v>
      </c>
      <c r="G598" t="s">
        <v>132</v>
      </c>
      <c r="H598" t="s">
        <v>543</v>
      </c>
      <c r="I598">
        <v>500005619</v>
      </c>
      <c r="J598">
        <v>6001060609</v>
      </c>
      <c r="K598">
        <v>100039033</v>
      </c>
      <c r="L598" s="1">
        <v>46155</v>
      </c>
      <c r="M598" t="s">
        <v>833</v>
      </c>
      <c r="N598">
        <v>500005619</v>
      </c>
      <c r="O598" t="s">
        <v>776</v>
      </c>
      <c r="P598" t="s">
        <v>54</v>
      </c>
      <c r="Q598" t="s">
        <v>724</v>
      </c>
    </row>
    <row r="599" spans="1:17" x14ac:dyDescent="0.3">
      <c r="A599" t="s">
        <v>825</v>
      </c>
      <c r="B599" t="s">
        <v>382</v>
      </c>
      <c r="C599" s="1">
        <v>46140</v>
      </c>
      <c r="D599">
        <v>153.16999999999999</v>
      </c>
      <c r="E599" t="s">
        <v>92</v>
      </c>
      <c r="F599" t="s">
        <v>96</v>
      </c>
      <c r="G599" t="s">
        <v>132</v>
      </c>
      <c r="H599" t="s">
        <v>501</v>
      </c>
      <c r="I599">
        <v>500005619</v>
      </c>
      <c r="J599">
        <v>6001060618</v>
      </c>
      <c r="K599">
        <v>100039067</v>
      </c>
      <c r="L599" s="1">
        <v>46155</v>
      </c>
      <c r="M599" t="s">
        <v>833</v>
      </c>
      <c r="N599">
        <v>500005619</v>
      </c>
      <c r="O599" t="s">
        <v>776</v>
      </c>
      <c r="P599" t="s">
        <v>54</v>
      </c>
      <c r="Q599" t="s">
        <v>724</v>
      </c>
    </row>
    <row r="600" spans="1:17" x14ac:dyDescent="0.3">
      <c r="A600" t="s">
        <v>824</v>
      </c>
      <c r="B600" t="s">
        <v>382</v>
      </c>
      <c r="C600" s="1">
        <v>46160</v>
      </c>
      <c r="D600">
        <v>341.29</v>
      </c>
      <c r="E600" t="s">
        <v>92</v>
      </c>
      <c r="F600" t="s">
        <v>96</v>
      </c>
      <c r="G600" t="s">
        <v>132</v>
      </c>
      <c r="H600" t="s">
        <v>501</v>
      </c>
      <c r="I600">
        <v>500006481</v>
      </c>
      <c r="J600">
        <v>6001063648</v>
      </c>
      <c r="K600">
        <v>100044377</v>
      </c>
      <c r="L600" s="1">
        <v>46170</v>
      </c>
      <c r="M600" t="s">
        <v>833</v>
      </c>
      <c r="N600">
        <v>500006481</v>
      </c>
      <c r="O600" t="s">
        <v>776</v>
      </c>
      <c r="P600" t="s">
        <v>54</v>
      </c>
      <c r="Q600" t="s">
        <v>724</v>
      </c>
    </row>
    <row r="601" spans="1:17" x14ac:dyDescent="0.3">
      <c r="A601" t="s">
        <v>825</v>
      </c>
      <c r="B601" t="s">
        <v>382</v>
      </c>
      <c r="C601" s="1">
        <v>46160</v>
      </c>
      <c r="D601">
        <v>2.39</v>
      </c>
      <c r="E601" t="s">
        <v>92</v>
      </c>
      <c r="F601" t="s">
        <v>96</v>
      </c>
      <c r="G601" t="s">
        <v>132</v>
      </c>
      <c r="H601" t="s">
        <v>501</v>
      </c>
      <c r="I601">
        <v>500005619</v>
      </c>
      <c r="J601">
        <v>6001063663</v>
      </c>
      <c r="K601">
        <v>100044392</v>
      </c>
      <c r="L601" s="1">
        <v>46210</v>
      </c>
      <c r="M601" t="s">
        <v>833</v>
      </c>
      <c r="N601">
        <v>500005619</v>
      </c>
      <c r="O601" t="s">
        <v>776</v>
      </c>
      <c r="P601" t="s">
        <v>54</v>
      </c>
      <c r="Q601" t="s">
        <v>724</v>
      </c>
    </row>
    <row r="602" spans="1:17" x14ac:dyDescent="0.3">
      <c r="A602" t="s">
        <v>825</v>
      </c>
      <c r="B602" t="s">
        <v>382</v>
      </c>
      <c r="C602" s="1">
        <v>46160</v>
      </c>
      <c r="D602">
        <v>3945.82</v>
      </c>
      <c r="E602" t="s">
        <v>92</v>
      </c>
      <c r="F602" t="s">
        <v>96</v>
      </c>
      <c r="G602" t="s">
        <v>132</v>
      </c>
      <c r="H602" t="s">
        <v>501</v>
      </c>
      <c r="I602">
        <v>500006481</v>
      </c>
      <c r="J602">
        <v>6001063670</v>
      </c>
      <c r="K602">
        <v>100044399</v>
      </c>
      <c r="L602" s="1">
        <v>46209</v>
      </c>
      <c r="M602" t="s">
        <v>833</v>
      </c>
      <c r="N602">
        <v>500006481</v>
      </c>
      <c r="O602" t="s">
        <v>776</v>
      </c>
      <c r="P602" t="s">
        <v>54</v>
      </c>
      <c r="Q602" t="s">
        <v>724</v>
      </c>
    </row>
    <row r="603" spans="1:17" x14ac:dyDescent="0.3">
      <c r="A603" t="s">
        <v>826</v>
      </c>
      <c r="B603" t="s">
        <v>382</v>
      </c>
      <c r="C603" s="1">
        <v>46160</v>
      </c>
      <c r="D603">
        <v>115.09</v>
      </c>
      <c r="E603" t="s">
        <v>92</v>
      </c>
      <c r="F603" t="s">
        <v>96</v>
      </c>
      <c r="G603" t="s">
        <v>132</v>
      </c>
      <c r="H603" t="s">
        <v>501</v>
      </c>
      <c r="I603">
        <v>500006481</v>
      </c>
      <c r="J603">
        <v>6001063679</v>
      </c>
      <c r="K603">
        <v>100044408</v>
      </c>
      <c r="L603" s="1">
        <v>46203</v>
      </c>
      <c r="M603" t="s">
        <v>833</v>
      </c>
      <c r="N603">
        <v>500006481</v>
      </c>
      <c r="O603" t="s">
        <v>776</v>
      </c>
      <c r="P603" t="s">
        <v>54</v>
      </c>
      <c r="Q603" t="s">
        <v>724</v>
      </c>
    </row>
    <row r="604" spans="1:17" x14ac:dyDescent="0.3">
      <c r="A604" t="s">
        <v>825</v>
      </c>
      <c r="B604" t="s">
        <v>382</v>
      </c>
      <c r="C604" s="1">
        <v>46170</v>
      </c>
      <c r="D604">
        <v>153.16999999999999</v>
      </c>
      <c r="E604" t="s">
        <v>92</v>
      </c>
      <c r="F604" t="s">
        <v>96</v>
      </c>
      <c r="G604" t="s">
        <v>132</v>
      </c>
      <c r="H604" t="s">
        <v>501</v>
      </c>
      <c r="I604">
        <v>500005619</v>
      </c>
      <c r="J604">
        <v>6001065393</v>
      </c>
      <c r="K604">
        <v>100047113</v>
      </c>
      <c r="L604" s="1">
        <v>46209</v>
      </c>
      <c r="M604" t="s">
        <v>833</v>
      </c>
      <c r="N604">
        <v>500005619</v>
      </c>
      <c r="O604" t="s">
        <v>776</v>
      </c>
      <c r="P604" t="s">
        <v>54</v>
      </c>
      <c r="Q604" t="s">
        <v>724</v>
      </c>
    </row>
    <row r="605" spans="1:17" x14ac:dyDescent="0.3">
      <c r="A605" t="s">
        <v>825</v>
      </c>
      <c r="B605" t="s">
        <v>382</v>
      </c>
      <c r="C605" s="1">
        <v>46170</v>
      </c>
      <c r="D605">
        <v>574.92999999999995</v>
      </c>
      <c r="E605" t="s">
        <v>92</v>
      </c>
      <c r="F605" t="s">
        <v>96</v>
      </c>
      <c r="G605" t="s">
        <v>132</v>
      </c>
      <c r="H605" t="s">
        <v>501</v>
      </c>
      <c r="I605">
        <v>500005619</v>
      </c>
      <c r="J605">
        <v>6001065390</v>
      </c>
      <c r="K605">
        <v>100047107</v>
      </c>
      <c r="L605" s="1">
        <v>46227</v>
      </c>
      <c r="M605" t="s">
        <v>833</v>
      </c>
      <c r="N605">
        <v>500005619</v>
      </c>
      <c r="O605" t="s">
        <v>776</v>
      </c>
      <c r="P605" t="s">
        <v>54</v>
      </c>
      <c r="Q605" t="s">
        <v>724</v>
      </c>
    </row>
    <row r="606" spans="1:17" x14ac:dyDescent="0.3">
      <c r="A606" t="s">
        <v>825</v>
      </c>
      <c r="B606" t="s">
        <v>382</v>
      </c>
      <c r="C606" s="1">
        <v>46181</v>
      </c>
      <c r="D606">
        <v>155.97999999999999</v>
      </c>
      <c r="E606" t="s">
        <v>92</v>
      </c>
      <c r="F606" t="s">
        <v>96</v>
      </c>
      <c r="G606" t="s">
        <v>132</v>
      </c>
      <c r="H606" t="s">
        <v>501</v>
      </c>
      <c r="I606">
        <v>500005619</v>
      </c>
      <c r="J606">
        <v>6001067714</v>
      </c>
      <c r="K606">
        <v>100051177</v>
      </c>
      <c r="L606" s="1">
        <v>46224</v>
      </c>
      <c r="M606" t="s">
        <v>833</v>
      </c>
      <c r="N606">
        <v>500005619</v>
      </c>
      <c r="O606" t="s">
        <v>776</v>
      </c>
      <c r="P606" t="s">
        <v>54</v>
      </c>
      <c r="Q606" t="s">
        <v>724</v>
      </c>
    </row>
    <row r="607" spans="1:17" x14ac:dyDescent="0.3">
      <c r="A607" t="s">
        <v>824</v>
      </c>
      <c r="B607" t="s">
        <v>382</v>
      </c>
      <c r="C607" s="1">
        <v>46190</v>
      </c>
      <c r="D607">
        <v>600.5</v>
      </c>
      <c r="E607" t="s">
        <v>92</v>
      </c>
      <c r="F607" t="s">
        <v>96</v>
      </c>
      <c r="G607" t="s">
        <v>132</v>
      </c>
      <c r="H607" t="s">
        <v>501</v>
      </c>
      <c r="I607">
        <v>500006481</v>
      </c>
      <c r="J607">
        <v>6001069486</v>
      </c>
      <c r="K607">
        <v>100054159</v>
      </c>
      <c r="L607" s="1">
        <v>46225</v>
      </c>
      <c r="M607" t="s">
        <v>833</v>
      </c>
      <c r="N607">
        <v>500006481</v>
      </c>
      <c r="O607" t="s">
        <v>776</v>
      </c>
      <c r="P607" t="s">
        <v>54</v>
      </c>
      <c r="Q607" t="s">
        <v>724</v>
      </c>
    </row>
    <row r="608" spans="1:17" x14ac:dyDescent="0.3">
      <c r="A608" t="s">
        <v>825</v>
      </c>
      <c r="B608" t="s">
        <v>382</v>
      </c>
      <c r="C608" s="1">
        <v>46190</v>
      </c>
      <c r="D608">
        <v>2.39</v>
      </c>
      <c r="E608" t="s">
        <v>92</v>
      </c>
      <c r="F608" t="s">
        <v>96</v>
      </c>
      <c r="G608" t="s">
        <v>132</v>
      </c>
      <c r="H608" t="s">
        <v>501</v>
      </c>
      <c r="I608">
        <v>500005619</v>
      </c>
      <c r="J608">
        <v>6001069492</v>
      </c>
      <c r="K608">
        <v>100054165</v>
      </c>
      <c r="L608" s="1">
        <v>46225</v>
      </c>
      <c r="M608" t="s">
        <v>833</v>
      </c>
      <c r="N608">
        <v>500005619</v>
      </c>
      <c r="O608" t="s">
        <v>776</v>
      </c>
      <c r="P608" t="s">
        <v>54</v>
      </c>
      <c r="Q608" t="s">
        <v>724</v>
      </c>
    </row>
    <row r="609" spans="1:17" x14ac:dyDescent="0.3">
      <c r="A609" t="s">
        <v>825</v>
      </c>
      <c r="B609" t="s">
        <v>382</v>
      </c>
      <c r="C609" s="1">
        <v>46190</v>
      </c>
      <c r="D609">
        <v>231.57</v>
      </c>
      <c r="E609" t="s">
        <v>92</v>
      </c>
      <c r="F609" t="s">
        <v>96</v>
      </c>
      <c r="G609" t="s">
        <v>132</v>
      </c>
      <c r="H609" t="s">
        <v>501</v>
      </c>
      <c r="I609">
        <v>500006481</v>
      </c>
      <c r="J609">
        <v>6001069499</v>
      </c>
      <c r="K609">
        <v>100054172</v>
      </c>
      <c r="L609" s="1">
        <v>46230</v>
      </c>
      <c r="M609" t="s">
        <v>833</v>
      </c>
      <c r="N609">
        <v>500006481</v>
      </c>
      <c r="O609" t="s">
        <v>776</v>
      </c>
      <c r="P609" t="s">
        <v>54</v>
      </c>
      <c r="Q609" t="s">
        <v>724</v>
      </c>
    </row>
    <row r="610" spans="1:17" x14ac:dyDescent="0.3">
      <c r="A610" t="s">
        <v>825</v>
      </c>
      <c r="B610" t="s">
        <v>382</v>
      </c>
      <c r="C610" s="1">
        <v>46202</v>
      </c>
      <c r="D610">
        <v>153.16999999999999</v>
      </c>
      <c r="E610" t="s">
        <v>92</v>
      </c>
      <c r="F610" t="s">
        <v>96</v>
      </c>
      <c r="G610" t="s">
        <v>132</v>
      </c>
      <c r="H610" t="s">
        <v>501</v>
      </c>
      <c r="I610">
        <v>500005619</v>
      </c>
      <c r="J610">
        <v>6001070967</v>
      </c>
      <c r="K610">
        <v>100057060</v>
      </c>
      <c r="L610" s="1">
        <v>46230</v>
      </c>
      <c r="M610" t="s">
        <v>833</v>
      </c>
      <c r="N610">
        <v>500005619</v>
      </c>
      <c r="O610" t="s">
        <v>776</v>
      </c>
      <c r="P610" t="s">
        <v>54</v>
      </c>
      <c r="Q610" t="s">
        <v>724</v>
      </c>
    </row>
    <row r="611" spans="1:17" x14ac:dyDescent="0.3">
      <c r="A611" t="s">
        <v>825</v>
      </c>
      <c r="B611" t="s">
        <v>382</v>
      </c>
      <c r="C611" s="1">
        <v>46202</v>
      </c>
      <c r="D611">
        <v>575.07000000000005</v>
      </c>
      <c r="E611" t="s">
        <v>92</v>
      </c>
      <c r="F611" t="s">
        <v>96</v>
      </c>
      <c r="G611" t="s">
        <v>132</v>
      </c>
      <c r="H611" t="s">
        <v>501</v>
      </c>
      <c r="I611">
        <v>500005619</v>
      </c>
      <c r="J611">
        <v>6001070969</v>
      </c>
      <c r="K611">
        <v>100057062</v>
      </c>
      <c r="L611" s="1">
        <v>46230</v>
      </c>
      <c r="M611" t="s">
        <v>833</v>
      </c>
      <c r="N611">
        <v>500005619</v>
      </c>
      <c r="O611" t="s">
        <v>776</v>
      </c>
      <c r="P611" t="s">
        <v>54</v>
      </c>
      <c r="Q611" t="s">
        <v>724</v>
      </c>
    </row>
    <row r="612" spans="1:17" x14ac:dyDescent="0.3">
      <c r="A612" t="s">
        <v>826</v>
      </c>
      <c r="B612" t="s">
        <v>382</v>
      </c>
      <c r="C612" s="1">
        <v>46220</v>
      </c>
      <c r="D612">
        <v>111.72</v>
      </c>
      <c r="E612" t="s">
        <v>92</v>
      </c>
      <c r="F612" t="s">
        <v>96</v>
      </c>
      <c r="G612" t="s">
        <v>132</v>
      </c>
      <c r="H612" t="s">
        <v>501</v>
      </c>
      <c r="I612">
        <v>500006481</v>
      </c>
      <c r="J612">
        <v>6001075260</v>
      </c>
      <c r="K612">
        <v>100064761</v>
      </c>
      <c r="L612" s="1">
        <v>46254</v>
      </c>
      <c r="M612" t="s">
        <v>833</v>
      </c>
      <c r="N612">
        <v>500006481</v>
      </c>
      <c r="O612" t="s">
        <v>776</v>
      </c>
      <c r="P612" t="s">
        <v>54</v>
      </c>
      <c r="Q612" t="s">
        <v>724</v>
      </c>
    </row>
    <row r="613" spans="1:17" x14ac:dyDescent="0.3">
      <c r="A613" t="s">
        <v>825</v>
      </c>
      <c r="B613" t="s">
        <v>382</v>
      </c>
      <c r="C613" s="1">
        <v>46220</v>
      </c>
      <c r="D613">
        <v>2.39</v>
      </c>
      <c r="E613" t="s">
        <v>92</v>
      </c>
      <c r="F613" t="s">
        <v>96</v>
      </c>
      <c r="G613" t="s">
        <v>132</v>
      </c>
      <c r="H613" t="s">
        <v>501</v>
      </c>
      <c r="I613">
        <v>500005619</v>
      </c>
      <c r="J613">
        <v>6001075272</v>
      </c>
      <c r="K613">
        <v>100064773</v>
      </c>
      <c r="L613" s="1">
        <v>46224</v>
      </c>
      <c r="M613" t="s">
        <v>833</v>
      </c>
      <c r="N613">
        <v>500005619</v>
      </c>
      <c r="O613" t="s">
        <v>776</v>
      </c>
      <c r="P613" t="s">
        <v>54</v>
      </c>
      <c r="Q613" t="s">
        <v>724</v>
      </c>
    </row>
    <row r="614" spans="1:17" x14ac:dyDescent="0.3">
      <c r="A614" t="s">
        <v>825</v>
      </c>
      <c r="B614" t="s">
        <v>382</v>
      </c>
      <c r="C614" s="1">
        <v>46220</v>
      </c>
      <c r="D614">
        <v>238.58</v>
      </c>
      <c r="E614" t="s">
        <v>92</v>
      </c>
      <c r="F614" t="s">
        <v>96</v>
      </c>
      <c r="G614" t="s">
        <v>132</v>
      </c>
      <c r="H614" t="s">
        <v>501</v>
      </c>
      <c r="I614">
        <v>500006481</v>
      </c>
      <c r="J614">
        <v>6001075286</v>
      </c>
      <c r="K614">
        <v>100064787</v>
      </c>
      <c r="L614" s="1">
        <v>46224</v>
      </c>
      <c r="M614" t="s">
        <v>833</v>
      </c>
      <c r="N614">
        <v>500006481</v>
      </c>
      <c r="O614" t="s">
        <v>776</v>
      </c>
      <c r="P614" t="s">
        <v>54</v>
      </c>
      <c r="Q614" t="s">
        <v>724</v>
      </c>
    </row>
    <row r="615" spans="1:17" x14ac:dyDescent="0.3">
      <c r="A615" t="s">
        <v>825</v>
      </c>
      <c r="B615" t="s">
        <v>382</v>
      </c>
      <c r="C615" s="1">
        <v>46231</v>
      </c>
      <c r="D615">
        <v>153.16999999999999</v>
      </c>
      <c r="E615" t="s">
        <v>92</v>
      </c>
      <c r="F615" t="s">
        <v>96</v>
      </c>
      <c r="G615" t="s">
        <v>132</v>
      </c>
      <c r="H615" t="s">
        <v>501</v>
      </c>
      <c r="I615">
        <v>500005619</v>
      </c>
      <c r="J615">
        <v>6001076552</v>
      </c>
      <c r="K615">
        <v>100066882</v>
      </c>
      <c r="L615" s="1">
        <v>46254</v>
      </c>
      <c r="M615" t="s">
        <v>833</v>
      </c>
      <c r="N615">
        <v>500005619</v>
      </c>
      <c r="O615" t="s">
        <v>776</v>
      </c>
      <c r="P615" t="s">
        <v>54</v>
      </c>
      <c r="Q615" t="s">
        <v>724</v>
      </c>
    </row>
    <row r="616" spans="1:17" x14ac:dyDescent="0.3">
      <c r="A616" t="s">
        <v>825</v>
      </c>
      <c r="B616" t="s">
        <v>382</v>
      </c>
      <c r="C616" s="1">
        <v>46231</v>
      </c>
      <c r="D616">
        <v>574.85</v>
      </c>
      <c r="E616" t="s">
        <v>214</v>
      </c>
      <c r="F616" t="s">
        <v>94</v>
      </c>
      <c r="G616" t="s">
        <v>132</v>
      </c>
      <c r="H616" t="s">
        <v>501</v>
      </c>
      <c r="I616">
        <v>500005619</v>
      </c>
      <c r="J616">
        <v>6001076542</v>
      </c>
      <c r="K616">
        <v>100066872</v>
      </c>
      <c r="L616" s="1"/>
      <c r="M616" t="s">
        <v>837</v>
      </c>
      <c r="N616">
        <v>500005619</v>
      </c>
      <c r="O616" t="s">
        <v>776</v>
      </c>
      <c r="P616" t="s">
        <v>53</v>
      </c>
      <c r="Q616" t="s">
        <v>724</v>
      </c>
    </row>
    <row r="617" spans="1:17" x14ac:dyDescent="0.3">
      <c r="A617" t="s">
        <v>825</v>
      </c>
      <c r="B617" t="s">
        <v>382</v>
      </c>
      <c r="C617" s="1">
        <v>46251</v>
      </c>
      <c r="D617">
        <v>232.28</v>
      </c>
      <c r="E617" t="s">
        <v>92</v>
      </c>
      <c r="F617" t="s">
        <v>96</v>
      </c>
      <c r="G617" t="s">
        <v>132</v>
      </c>
      <c r="H617" t="s">
        <v>501</v>
      </c>
      <c r="I617">
        <v>500006481</v>
      </c>
      <c r="J617">
        <v>6001079675</v>
      </c>
      <c r="K617">
        <v>100072610</v>
      </c>
      <c r="L617" s="1">
        <v>46254</v>
      </c>
      <c r="M617" t="s">
        <v>833</v>
      </c>
      <c r="N617">
        <v>500006481</v>
      </c>
      <c r="O617" t="s">
        <v>776</v>
      </c>
      <c r="P617" t="s">
        <v>54</v>
      </c>
      <c r="Q617" t="s">
        <v>724</v>
      </c>
    </row>
    <row r="618" spans="1:17" x14ac:dyDescent="0.3">
      <c r="A618" t="s">
        <v>824</v>
      </c>
      <c r="B618" t="s">
        <v>382</v>
      </c>
      <c r="C618" s="1">
        <v>46251</v>
      </c>
      <c r="D618">
        <v>1042.03</v>
      </c>
      <c r="E618" t="s">
        <v>214</v>
      </c>
      <c r="F618" t="s">
        <v>94</v>
      </c>
      <c r="G618" t="s">
        <v>132</v>
      </c>
      <c r="H618" t="s">
        <v>501</v>
      </c>
      <c r="I618">
        <v>500006481</v>
      </c>
      <c r="J618">
        <v>6001079684</v>
      </c>
      <c r="K618">
        <v>100072619</v>
      </c>
      <c r="L618" s="1"/>
      <c r="M618" t="s">
        <v>837</v>
      </c>
      <c r="N618">
        <v>500006481</v>
      </c>
      <c r="O618" t="s">
        <v>776</v>
      </c>
      <c r="P618" t="s">
        <v>53</v>
      </c>
      <c r="Q618" t="s">
        <v>724</v>
      </c>
    </row>
    <row r="619" spans="1:17" x14ac:dyDescent="0.3">
      <c r="A619" t="s">
        <v>826</v>
      </c>
      <c r="B619" t="s">
        <v>382</v>
      </c>
      <c r="C619" s="1">
        <v>46251</v>
      </c>
      <c r="D619">
        <v>744.55</v>
      </c>
      <c r="E619" t="s">
        <v>214</v>
      </c>
      <c r="F619" t="s">
        <v>94</v>
      </c>
      <c r="G619" t="s">
        <v>132</v>
      </c>
      <c r="H619" t="s">
        <v>501</v>
      </c>
      <c r="I619">
        <v>500006481</v>
      </c>
      <c r="J619">
        <v>6001079678</v>
      </c>
      <c r="K619">
        <v>100072613</v>
      </c>
      <c r="L619" s="1"/>
      <c r="M619" t="s">
        <v>837</v>
      </c>
      <c r="N619">
        <v>500006481</v>
      </c>
      <c r="O619" t="s">
        <v>776</v>
      </c>
      <c r="P619" t="s">
        <v>53</v>
      </c>
      <c r="Q619" t="s">
        <v>724</v>
      </c>
    </row>
    <row r="620" spans="1:17" x14ac:dyDescent="0.3">
      <c r="A620" t="s">
        <v>825</v>
      </c>
      <c r="B620" t="s">
        <v>382</v>
      </c>
      <c r="C620" s="1">
        <v>46251</v>
      </c>
      <c r="D620">
        <v>2.39</v>
      </c>
      <c r="E620" t="s">
        <v>92</v>
      </c>
      <c r="F620" t="s">
        <v>96</v>
      </c>
      <c r="G620" t="s">
        <v>132</v>
      </c>
      <c r="H620" t="s">
        <v>501</v>
      </c>
      <c r="I620">
        <v>500005619</v>
      </c>
      <c r="J620">
        <v>6001079686</v>
      </c>
      <c r="K620">
        <v>100072621</v>
      </c>
      <c r="L620" s="1">
        <v>46254</v>
      </c>
      <c r="M620" t="s">
        <v>833</v>
      </c>
      <c r="N620">
        <v>500005619</v>
      </c>
      <c r="O620" t="s">
        <v>776</v>
      </c>
      <c r="P620" t="s">
        <v>54</v>
      </c>
      <c r="Q620" t="s">
        <v>724</v>
      </c>
    </row>
    <row r="621" spans="1:17" x14ac:dyDescent="0.3">
      <c r="A621" t="s">
        <v>825</v>
      </c>
      <c r="B621" t="s">
        <v>382</v>
      </c>
      <c r="C621" s="1">
        <v>45989</v>
      </c>
      <c r="D621">
        <v>40.72</v>
      </c>
      <c r="E621" t="s">
        <v>92</v>
      </c>
      <c r="F621" t="s">
        <v>96</v>
      </c>
      <c r="G621" t="s">
        <v>144</v>
      </c>
      <c r="H621" t="s">
        <v>544</v>
      </c>
      <c r="I621">
        <v>500007571</v>
      </c>
      <c r="J621">
        <v>6001029496</v>
      </c>
      <c r="K621">
        <v>100102994</v>
      </c>
      <c r="L621" s="1">
        <v>45993</v>
      </c>
      <c r="M621" t="s">
        <v>833</v>
      </c>
      <c r="N621">
        <v>500007571</v>
      </c>
      <c r="O621" t="s">
        <v>776</v>
      </c>
      <c r="P621" t="s">
        <v>54</v>
      </c>
      <c r="Q621" t="s">
        <v>724</v>
      </c>
    </row>
    <row r="622" spans="1:17" x14ac:dyDescent="0.3">
      <c r="A622" t="s">
        <v>825</v>
      </c>
      <c r="B622" t="s">
        <v>382</v>
      </c>
      <c r="C622" s="1">
        <v>45992</v>
      </c>
      <c r="D622">
        <v>39.729999999999997</v>
      </c>
      <c r="E622" t="s">
        <v>92</v>
      </c>
      <c r="F622" t="s">
        <v>96</v>
      </c>
      <c r="G622" t="s">
        <v>144</v>
      </c>
      <c r="H622" t="s">
        <v>544</v>
      </c>
      <c r="I622">
        <v>500007571</v>
      </c>
      <c r="J622">
        <v>6001029832</v>
      </c>
      <c r="K622">
        <v>100103527</v>
      </c>
      <c r="L622" s="1">
        <v>45993</v>
      </c>
      <c r="M622" t="s">
        <v>833</v>
      </c>
      <c r="N622">
        <v>500007571</v>
      </c>
      <c r="O622" t="s">
        <v>776</v>
      </c>
      <c r="P622" t="s">
        <v>54</v>
      </c>
      <c r="Q622" t="s">
        <v>724</v>
      </c>
    </row>
    <row r="623" spans="1:17" x14ac:dyDescent="0.3">
      <c r="A623" t="s">
        <v>824</v>
      </c>
      <c r="B623" t="s">
        <v>382</v>
      </c>
      <c r="C623" s="1">
        <v>45992</v>
      </c>
      <c r="D623">
        <v>5.66</v>
      </c>
      <c r="E623" t="s">
        <v>92</v>
      </c>
      <c r="F623" t="s">
        <v>96</v>
      </c>
      <c r="G623" t="s">
        <v>144</v>
      </c>
      <c r="H623" t="s">
        <v>544</v>
      </c>
      <c r="I623">
        <v>500007571</v>
      </c>
      <c r="J623">
        <v>6001029831</v>
      </c>
      <c r="K623">
        <v>100103526</v>
      </c>
      <c r="L623" s="1">
        <v>45994</v>
      </c>
      <c r="M623" t="s">
        <v>833</v>
      </c>
      <c r="N623">
        <v>500007571</v>
      </c>
      <c r="O623" t="s">
        <v>776</v>
      </c>
      <c r="P623" t="s">
        <v>54</v>
      </c>
      <c r="Q623" t="s">
        <v>724</v>
      </c>
    </row>
    <row r="624" spans="1:17" x14ac:dyDescent="0.3">
      <c r="A624" t="s">
        <v>824</v>
      </c>
      <c r="B624" t="s">
        <v>382</v>
      </c>
      <c r="C624" s="1">
        <v>46049</v>
      </c>
      <c r="D624">
        <v>2.96</v>
      </c>
      <c r="E624" t="s">
        <v>92</v>
      </c>
      <c r="F624" t="s">
        <v>96</v>
      </c>
      <c r="G624" t="s">
        <v>144</v>
      </c>
      <c r="H624" t="s">
        <v>544</v>
      </c>
      <c r="I624">
        <v>500007571</v>
      </c>
      <c r="J624">
        <v>6001044847</v>
      </c>
      <c r="K624">
        <v>100009890</v>
      </c>
      <c r="L624" s="1">
        <v>46055</v>
      </c>
      <c r="M624" t="s">
        <v>833</v>
      </c>
      <c r="N624">
        <v>500007571</v>
      </c>
      <c r="O624" t="s">
        <v>776</v>
      </c>
      <c r="P624" t="s">
        <v>54</v>
      </c>
      <c r="Q624" t="s">
        <v>724</v>
      </c>
    </row>
    <row r="625" spans="1:17" x14ac:dyDescent="0.3">
      <c r="A625" t="s">
        <v>825</v>
      </c>
      <c r="B625" t="s">
        <v>382</v>
      </c>
      <c r="C625" s="1">
        <v>46079</v>
      </c>
      <c r="D625">
        <v>9.6999999999999993</v>
      </c>
      <c r="E625" t="s">
        <v>92</v>
      </c>
      <c r="F625" t="s">
        <v>96</v>
      </c>
      <c r="G625" t="s">
        <v>144</v>
      </c>
      <c r="H625" t="s">
        <v>544</v>
      </c>
      <c r="I625">
        <v>500007571</v>
      </c>
      <c r="J625">
        <v>6001049845</v>
      </c>
      <c r="K625">
        <v>100020781</v>
      </c>
      <c r="L625" s="1">
        <v>46080</v>
      </c>
      <c r="M625" t="s">
        <v>833</v>
      </c>
      <c r="N625">
        <v>500007571</v>
      </c>
      <c r="O625" t="s">
        <v>776</v>
      </c>
      <c r="P625" t="s">
        <v>54</v>
      </c>
      <c r="Q625" t="s">
        <v>724</v>
      </c>
    </row>
    <row r="626" spans="1:17" x14ac:dyDescent="0.3">
      <c r="A626" t="s">
        <v>825</v>
      </c>
      <c r="B626" t="s">
        <v>382</v>
      </c>
      <c r="C626" s="1">
        <v>46142</v>
      </c>
      <c r="D626">
        <v>11.23</v>
      </c>
      <c r="E626" t="s">
        <v>92</v>
      </c>
      <c r="F626" t="s">
        <v>96</v>
      </c>
      <c r="G626" t="s">
        <v>144</v>
      </c>
      <c r="H626" t="s">
        <v>544</v>
      </c>
      <c r="I626">
        <v>500007571</v>
      </c>
      <c r="J626">
        <v>6001061246</v>
      </c>
      <c r="K626">
        <v>100040094</v>
      </c>
      <c r="L626" s="1">
        <v>46174</v>
      </c>
      <c r="M626" t="s">
        <v>833</v>
      </c>
      <c r="N626">
        <v>500007571</v>
      </c>
      <c r="O626" t="s">
        <v>776</v>
      </c>
      <c r="P626" t="s">
        <v>54</v>
      </c>
      <c r="Q626" t="s">
        <v>724</v>
      </c>
    </row>
    <row r="627" spans="1:17" x14ac:dyDescent="0.3">
      <c r="A627" t="s">
        <v>825</v>
      </c>
      <c r="B627" t="s">
        <v>382</v>
      </c>
      <c r="C627" s="1">
        <v>46182</v>
      </c>
      <c r="D627">
        <v>7.09</v>
      </c>
      <c r="E627" t="s">
        <v>92</v>
      </c>
      <c r="F627" t="s">
        <v>96</v>
      </c>
      <c r="G627" t="s">
        <v>144</v>
      </c>
      <c r="H627" t="s">
        <v>544</v>
      </c>
      <c r="I627">
        <v>500007571</v>
      </c>
      <c r="J627">
        <v>6001068107</v>
      </c>
      <c r="K627">
        <v>100051833</v>
      </c>
      <c r="L627" s="1">
        <v>46230</v>
      </c>
      <c r="M627" t="s">
        <v>833</v>
      </c>
      <c r="N627">
        <v>500007571</v>
      </c>
      <c r="O627" t="s">
        <v>776</v>
      </c>
      <c r="P627" t="s">
        <v>54</v>
      </c>
      <c r="Q627" t="s">
        <v>724</v>
      </c>
    </row>
    <row r="628" spans="1:17" x14ac:dyDescent="0.3">
      <c r="A628" t="s">
        <v>824</v>
      </c>
      <c r="B628" t="s">
        <v>382</v>
      </c>
      <c r="C628" s="1">
        <v>46182</v>
      </c>
      <c r="D628">
        <v>4.7300000000000004</v>
      </c>
      <c r="E628" t="s">
        <v>92</v>
      </c>
      <c r="F628" t="s">
        <v>96</v>
      </c>
      <c r="G628" t="s">
        <v>144</v>
      </c>
      <c r="H628" t="s">
        <v>544</v>
      </c>
      <c r="I628">
        <v>500007571</v>
      </c>
      <c r="J628">
        <v>6001068113</v>
      </c>
      <c r="K628">
        <v>100051839</v>
      </c>
      <c r="L628" s="1">
        <v>46212</v>
      </c>
      <c r="M628" t="s">
        <v>833</v>
      </c>
      <c r="N628">
        <v>500007571</v>
      </c>
      <c r="O628" t="s">
        <v>776</v>
      </c>
      <c r="P628" t="s">
        <v>54</v>
      </c>
      <c r="Q628" t="s">
        <v>724</v>
      </c>
    </row>
    <row r="629" spans="1:17" x14ac:dyDescent="0.3">
      <c r="A629" t="s">
        <v>824</v>
      </c>
      <c r="B629" t="s">
        <v>382</v>
      </c>
      <c r="C629" s="1">
        <v>46233</v>
      </c>
      <c r="D629">
        <v>66.67</v>
      </c>
      <c r="E629" t="s">
        <v>92</v>
      </c>
      <c r="F629" t="s">
        <v>96</v>
      </c>
      <c r="G629" t="s">
        <v>144</v>
      </c>
      <c r="H629" t="s">
        <v>544</v>
      </c>
      <c r="I629">
        <v>500007571</v>
      </c>
      <c r="J629">
        <v>6001076935</v>
      </c>
      <c r="K629">
        <v>100067434</v>
      </c>
      <c r="L629" s="1">
        <v>46247</v>
      </c>
      <c r="M629" t="s">
        <v>833</v>
      </c>
      <c r="N629">
        <v>500007571</v>
      </c>
      <c r="O629" t="s">
        <v>776</v>
      </c>
      <c r="P629" t="s">
        <v>54</v>
      </c>
      <c r="Q629" t="s">
        <v>724</v>
      </c>
    </row>
    <row r="630" spans="1:17" x14ac:dyDescent="0.3">
      <c r="A630" t="s">
        <v>825</v>
      </c>
      <c r="B630" t="s">
        <v>382</v>
      </c>
      <c r="C630" s="1">
        <v>46234</v>
      </c>
      <c r="D630">
        <v>108.83</v>
      </c>
      <c r="E630" t="s">
        <v>92</v>
      </c>
      <c r="F630" t="s">
        <v>96</v>
      </c>
      <c r="G630" t="s">
        <v>144</v>
      </c>
      <c r="H630" t="s">
        <v>544</v>
      </c>
      <c r="I630">
        <v>500007571</v>
      </c>
      <c r="J630">
        <v>6001077187</v>
      </c>
      <c r="K630">
        <v>100067834</v>
      </c>
      <c r="L630" s="1">
        <v>46246</v>
      </c>
      <c r="M630" t="s">
        <v>833</v>
      </c>
      <c r="N630">
        <v>500007571</v>
      </c>
      <c r="O630" t="s">
        <v>776</v>
      </c>
      <c r="P630" t="s">
        <v>54</v>
      </c>
      <c r="Q630" t="s">
        <v>724</v>
      </c>
    </row>
    <row r="631" spans="1:17" x14ac:dyDescent="0.3">
      <c r="A631" t="s">
        <v>824</v>
      </c>
      <c r="B631" t="s">
        <v>382</v>
      </c>
      <c r="C631" s="1">
        <v>46237</v>
      </c>
      <c r="D631">
        <v>18.41</v>
      </c>
      <c r="E631" t="s">
        <v>92</v>
      </c>
      <c r="F631" t="s">
        <v>96</v>
      </c>
      <c r="G631" t="s">
        <v>144</v>
      </c>
      <c r="H631" t="s">
        <v>544</v>
      </c>
      <c r="I631">
        <v>500007571</v>
      </c>
      <c r="J631">
        <v>6001077650</v>
      </c>
      <c r="K631">
        <v>100069513</v>
      </c>
      <c r="L631" s="1">
        <v>46247</v>
      </c>
      <c r="M631" t="s">
        <v>833</v>
      </c>
      <c r="N631">
        <v>500007571</v>
      </c>
      <c r="O631" t="s">
        <v>776</v>
      </c>
      <c r="P631" t="s">
        <v>54</v>
      </c>
      <c r="Q631" t="s">
        <v>724</v>
      </c>
    </row>
    <row r="632" spans="1:17" x14ac:dyDescent="0.3">
      <c r="A632" t="s">
        <v>824</v>
      </c>
      <c r="B632" t="s">
        <v>382</v>
      </c>
      <c r="C632" s="1">
        <v>44993</v>
      </c>
      <c r="D632">
        <v>26.4</v>
      </c>
      <c r="E632" t="s">
        <v>92</v>
      </c>
      <c r="F632" t="s">
        <v>96</v>
      </c>
      <c r="G632" t="s">
        <v>445</v>
      </c>
      <c r="H632" t="s">
        <v>617</v>
      </c>
      <c r="I632">
        <v>1200011259</v>
      </c>
      <c r="J632">
        <v>6000844018</v>
      </c>
      <c r="K632">
        <v>100026600</v>
      </c>
      <c r="L632" s="1">
        <v>45000</v>
      </c>
      <c r="M632" t="s">
        <v>833</v>
      </c>
      <c r="N632">
        <v>1200011259</v>
      </c>
      <c r="O632" t="s">
        <v>776</v>
      </c>
      <c r="P632" t="s">
        <v>54</v>
      </c>
      <c r="Q632" t="s">
        <v>724</v>
      </c>
    </row>
    <row r="633" spans="1:17" x14ac:dyDescent="0.3">
      <c r="A633" t="s">
        <v>824</v>
      </c>
      <c r="B633" t="s">
        <v>382</v>
      </c>
      <c r="C633" s="1">
        <v>44993</v>
      </c>
      <c r="D633">
        <v>52.8</v>
      </c>
      <c r="E633" t="s">
        <v>92</v>
      </c>
      <c r="F633" t="s">
        <v>96</v>
      </c>
      <c r="G633" t="s">
        <v>445</v>
      </c>
      <c r="H633" t="s">
        <v>617</v>
      </c>
      <c r="I633">
        <v>1200011259</v>
      </c>
      <c r="J633">
        <v>6000844020</v>
      </c>
      <c r="K633">
        <v>100026602</v>
      </c>
      <c r="L633" s="1">
        <v>45000</v>
      </c>
      <c r="M633" t="s">
        <v>833</v>
      </c>
      <c r="N633">
        <v>1200011259</v>
      </c>
      <c r="O633" t="s">
        <v>776</v>
      </c>
      <c r="P633" t="s">
        <v>54</v>
      </c>
      <c r="Q633" t="s">
        <v>724</v>
      </c>
    </row>
    <row r="634" spans="1:17" x14ac:dyDescent="0.3">
      <c r="A634" t="s">
        <v>825</v>
      </c>
      <c r="B634" t="s">
        <v>382</v>
      </c>
      <c r="C634" s="1">
        <v>44993</v>
      </c>
      <c r="D634">
        <v>24</v>
      </c>
      <c r="E634" t="s">
        <v>92</v>
      </c>
      <c r="F634" t="s">
        <v>96</v>
      </c>
      <c r="G634" t="s">
        <v>445</v>
      </c>
      <c r="H634" t="s">
        <v>617</v>
      </c>
      <c r="I634">
        <v>1200011253</v>
      </c>
      <c r="J634">
        <v>6000844010</v>
      </c>
      <c r="K634">
        <v>100026592</v>
      </c>
      <c r="L634" s="1">
        <v>45016</v>
      </c>
      <c r="M634" t="s">
        <v>833</v>
      </c>
      <c r="N634">
        <v>1200011253</v>
      </c>
      <c r="O634" t="s">
        <v>776</v>
      </c>
      <c r="P634" t="s">
        <v>54</v>
      </c>
      <c r="Q634" t="s">
        <v>724</v>
      </c>
    </row>
    <row r="635" spans="1:17" x14ac:dyDescent="0.3">
      <c r="A635" t="s">
        <v>824</v>
      </c>
      <c r="B635" t="s">
        <v>382</v>
      </c>
      <c r="C635" s="1">
        <v>45028</v>
      </c>
      <c r="D635">
        <v>26.4</v>
      </c>
      <c r="E635" t="s">
        <v>92</v>
      </c>
      <c r="F635" t="s">
        <v>96</v>
      </c>
      <c r="G635" t="s">
        <v>445</v>
      </c>
      <c r="H635" t="s">
        <v>617</v>
      </c>
      <c r="I635">
        <v>1200011259</v>
      </c>
      <c r="J635">
        <v>6000849893</v>
      </c>
      <c r="K635">
        <v>100036324</v>
      </c>
      <c r="L635" s="1">
        <v>45034</v>
      </c>
      <c r="M635" t="s">
        <v>833</v>
      </c>
      <c r="N635">
        <v>1200011259</v>
      </c>
      <c r="O635" t="s">
        <v>776</v>
      </c>
      <c r="P635" t="s">
        <v>54</v>
      </c>
      <c r="Q635" t="s">
        <v>724</v>
      </c>
    </row>
    <row r="636" spans="1:17" x14ac:dyDescent="0.3">
      <c r="A636" t="s">
        <v>824</v>
      </c>
      <c r="B636" t="s">
        <v>382</v>
      </c>
      <c r="C636" s="1">
        <v>45051</v>
      </c>
      <c r="D636">
        <v>79.2</v>
      </c>
      <c r="E636" t="s">
        <v>92</v>
      </c>
      <c r="F636" t="s">
        <v>96</v>
      </c>
      <c r="G636" t="s">
        <v>445</v>
      </c>
      <c r="H636" t="s">
        <v>617</v>
      </c>
      <c r="I636">
        <v>1200011259</v>
      </c>
      <c r="J636">
        <v>6000853518</v>
      </c>
      <c r="K636">
        <v>100042548</v>
      </c>
      <c r="L636" s="1">
        <v>45056</v>
      </c>
      <c r="M636" t="s">
        <v>833</v>
      </c>
      <c r="N636">
        <v>1200011259</v>
      </c>
      <c r="O636" t="s">
        <v>776</v>
      </c>
      <c r="P636" t="s">
        <v>54</v>
      </c>
      <c r="Q636" t="s">
        <v>724</v>
      </c>
    </row>
    <row r="637" spans="1:17" x14ac:dyDescent="0.3">
      <c r="A637" t="s">
        <v>824</v>
      </c>
      <c r="B637" t="s">
        <v>382</v>
      </c>
      <c r="C637" s="1">
        <v>45051</v>
      </c>
      <c r="D637">
        <v>252</v>
      </c>
      <c r="E637" t="s">
        <v>92</v>
      </c>
      <c r="F637" t="s">
        <v>96</v>
      </c>
      <c r="G637" t="s">
        <v>445</v>
      </c>
      <c r="H637" t="s">
        <v>617</v>
      </c>
      <c r="I637">
        <v>1200011259</v>
      </c>
      <c r="J637">
        <v>6000853516</v>
      </c>
      <c r="K637">
        <v>100042545</v>
      </c>
      <c r="L637" s="1">
        <v>45058</v>
      </c>
      <c r="M637" t="s">
        <v>833</v>
      </c>
      <c r="N637">
        <v>1200011259</v>
      </c>
      <c r="O637" t="s">
        <v>776</v>
      </c>
      <c r="P637" t="s">
        <v>54</v>
      </c>
      <c r="Q637" t="s">
        <v>724</v>
      </c>
    </row>
    <row r="638" spans="1:17" x14ac:dyDescent="0.3">
      <c r="A638" t="s">
        <v>825</v>
      </c>
      <c r="B638" t="s">
        <v>382</v>
      </c>
      <c r="C638" s="1">
        <v>45083</v>
      </c>
      <c r="D638">
        <v>24</v>
      </c>
      <c r="E638" t="s">
        <v>92</v>
      </c>
      <c r="F638" t="s">
        <v>96</v>
      </c>
      <c r="G638" t="s">
        <v>445</v>
      </c>
      <c r="H638" t="s">
        <v>617</v>
      </c>
      <c r="I638">
        <v>1200011253</v>
      </c>
      <c r="J638">
        <v>6000858060</v>
      </c>
      <c r="K638">
        <v>100050415</v>
      </c>
      <c r="L638" s="1">
        <v>45100</v>
      </c>
      <c r="M638" t="s">
        <v>833</v>
      </c>
      <c r="N638">
        <v>1200011253</v>
      </c>
      <c r="O638" t="s">
        <v>776</v>
      </c>
      <c r="P638" t="s">
        <v>54</v>
      </c>
      <c r="Q638" t="s">
        <v>724</v>
      </c>
    </row>
    <row r="639" spans="1:17" x14ac:dyDescent="0.3">
      <c r="A639" t="s">
        <v>824</v>
      </c>
      <c r="B639" t="s">
        <v>382</v>
      </c>
      <c r="C639" s="1">
        <v>45084</v>
      </c>
      <c r="D639">
        <v>168</v>
      </c>
      <c r="E639" t="s">
        <v>92</v>
      </c>
      <c r="F639" t="s">
        <v>96</v>
      </c>
      <c r="G639" t="s">
        <v>445</v>
      </c>
      <c r="H639" t="s">
        <v>617</v>
      </c>
      <c r="I639">
        <v>1200011259</v>
      </c>
      <c r="J639">
        <v>6000858442</v>
      </c>
      <c r="K639">
        <v>100051066</v>
      </c>
      <c r="L639" s="1">
        <v>45086</v>
      </c>
      <c r="M639" t="s">
        <v>833</v>
      </c>
      <c r="N639">
        <v>1200011259</v>
      </c>
      <c r="O639" t="s">
        <v>776</v>
      </c>
      <c r="P639" t="s">
        <v>54</v>
      </c>
      <c r="Q639" t="s">
        <v>724</v>
      </c>
    </row>
    <row r="640" spans="1:17" x14ac:dyDescent="0.3">
      <c r="A640" t="s">
        <v>824</v>
      </c>
      <c r="B640" t="s">
        <v>382</v>
      </c>
      <c r="C640" s="1">
        <v>45084</v>
      </c>
      <c r="D640">
        <v>105.6</v>
      </c>
      <c r="E640" t="s">
        <v>92</v>
      </c>
      <c r="F640" t="s">
        <v>96</v>
      </c>
      <c r="G640" t="s">
        <v>445</v>
      </c>
      <c r="H640" t="s">
        <v>617</v>
      </c>
      <c r="I640">
        <v>1200011259</v>
      </c>
      <c r="J640">
        <v>6000858431</v>
      </c>
      <c r="K640">
        <v>100051049</v>
      </c>
      <c r="L640" s="1">
        <v>45089</v>
      </c>
      <c r="M640" t="s">
        <v>833</v>
      </c>
      <c r="N640">
        <v>1200011259</v>
      </c>
      <c r="O640" t="s">
        <v>776</v>
      </c>
      <c r="P640" t="s">
        <v>54</v>
      </c>
      <c r="Q640" t="s">
        <v>724</v>
      </c>
    </row>
    <row r="641" spans="1:17" x14ac:dyDescent="0.3">
      <c r="A641" t="s">
        <v>824</v>
      </c>
      <c r="B641" t="s">
        <v>382</v>
      </c>
      <c r="C641" s="1">
        <v>45084</v>
      </c>
      <c r="D641">
        <v>162</v>
      </c>
      <c r="E641" t="s">
        <v>92</v>
      </c>
      <c r="F641" t="s">
        <v>96</v>
      </c>
      <c r="G641" t="s">
        <v>445</v>
      </c>
      <c r="H641" t="s">
        <v>617</v>
      </c>
      <c r="I641">
        <v>1200011259</v>
      </c>
      <c r="J641">
        <v>6000858436</v>
      </c>
      <c r="K641">
        <v>100051054</v>
      </c>
      <c r="L641" s="1">
        <v>45086</v>
      </c>
      <c r="M641" t="s">
        <v>833</v>
      </c>
      <c r="N641">
        <v>1200011259</v>
      </c>
      <c r="O641" t="s">
        <v>776</v>
      </c>
      <c r="P641" t="s">
        <v>54</v>
      </c>
      <c r="Q641" t="s">
        <v>724</v>
      </c>
    </row>
    <row r="642" spans="1:17" x14ac:dyDescent="0.3">
      <c r="A642" t="s">
        <v>824</v>
      </c>
      <c r="B642" t="s">
        <v>382</v>
      </c>
      <c r="C642" s="1">
        <v>45084</v>
      </c>
      <c r="D642">
        <v>180</v>
      </c>
      <c r="E642" t="s">
        <v>92</v>
      </c>
      <c r="F642" t="s">
        <v>96</v>
      </c>
      <c r="G642" t="s">
        <v>445</v>
      </c>
      <c r="H642" t="s">
        <v>617</v>
      </c>
      <c r="I642">
        <v>1200011259</v>
      </c>
      <c r="J642">
        <v>6000858429</v>
      </c>
      <c r="K642">
        <v>100051047</v>
      </c>
      <c r="L642" s="1">
        <v>45089</v>
      </c>
      <c r="M642" t="s">
        <v>833</v>
      </c>
      <c r="N642">
        <v>1200011259</v>
      </c>
      <c r="O642" t="s">
        <v>776</v>
      </c>
      <c r="P642" t="s">
        <v>54</v>
      </c>
      <c r="Q642" t="s">
        <v>724</v>
      </c>
    </row>
    <row r="643" spans="1:17" x14ac:dyDescent="0.3">
      <c r="A643" t="s">
        <v>825</v>
      </c>
      <c r="B643" t="s">
        <v>382</v>
      </c>
      <c r="C643" s="1">
        <v>45118</v>
      </c>
      <c r="D643">
        <v>24</v>
      </c>
      <c r="E643" t="s">
        <v>92</v>
      </c>
      <c r="F643" t="s">
        <v>96</v>
      </c>
      <c r="G643" t="s">
        <v>445</v>
      </c>
      <c r="H643" t="s">
        <v>617</v>
      </c>
      <c r="I643">
        <v>1200011253</v>
      </c>
      <c r="J643">
        <v>6000865185</v>
      </c>
      <c r="K643">
        <v>100062864</v>
      </c>
      <c r="L643" s="1">
        <v>45135</v>
      </c>
      <c r="M643" t="s">
        <v>833</v>
      </c>
      <c r="N643">
        <v>1200011253</v>
      </c>
      <c r="O643" t="s">
        <v>776</v>
      </c>
      <c r="P643" t="s">
        <v>54</v>
      </c>
      <c r="Q643" t="s">
        <v>724</v>
      </c>
    </row>
    <row r="644" spans="1:17" x14ac:dyDescent="0.3">
      <c r="A644" t="s">
        <v>824</v>
      </c>
      <c r="B644" t="s">
        <v>382</v>
      </c>
      <c r="C644" s="1">
        <v>45119</v>
      </c>
      <c r="D644">
        <v>42</v>
      </c>
      <c r="E644" t="s">
        <v>92</v>
      </c>
      <c r="F644" t="s">
        <v>96</v>
      </c>
      <c r="G644" t="s">
        <v>445</v>
      </c>
      <c r="H644" t="s">
        <v>617</v>
      </c>
      <c r="I644">
        <v>1200011259</v>
      </c>
      <c r="J644">
        <v>6000865325</v>
      </c>
      <c r="K644">
        <v>100063106</v>
      </c>
      <c r="L644" s="1">
        <v>45120</v>
      </c>
      <c r="M644" t="s">
        <v>833</v>
      </c>
      <c r="N644">
        <v>1200011259</v>
      </c>
      <c r="O644" t="s">
        <v>776</v>
      </c>
      <c r="P644" t="s">
        <v>54</v>
      </c>
      <c r="Q644" t="s">
        <v>724</v>
      </c>
    </row>
    <row r="645" spans="1:17" x14ac:dyDescent="0.3">
      <c r="A645" t="s">
        <v>824</v>
      </c>
      <c r="B645" t="s">
        <v>382</v>
      </c>
      <c r="C645" s="1">
        <v>45119</v>
      </c>
      <c r="D645">
        <v>52.8</v>
      </c>
      <c r="E645" t="s">
        <v>92</v>
      </c>
      <c r="F645" t="s">
        <v>96</v>
      </c>
      <c r="G645" t="s">
        <v>445</v>
      </c>
      <c r="H645" t="s">
        <v>617</v>
      </c>
      <c r="I645">
        <v>1200011259</v>
      </c>
      <c r="J645">
        <v>6000865317</v>
      </c>
      <c r="K645">
        <v>100063098</v>
      </c>
      <c r="L645" s="1">
        <v>45120</v>
      </c>
      <c r="M645" t="s">
        <v>833</v>
      </c>
      <c r="N645">
        <v>1200011259</v>
      </c>
      <c r="O645" t="s">
        <v>776</v>
      </c>
      <c r="P645" t="s">
        <v>54</v>
      </c>
      <c r="Q645" t="s">
        <v>724</v>
      </c>
    </row>
    <row r="646" spans="1:17" x14ac:dyDescent="0.3">
      <c r="A646" t="s">
        <v>824</v>
      </c>
      <c r="B646" t="s">
        <v>382</v>
      </c>
      <c r="C646" s="1">
        <v>45145</v>
      </c>
      <c r="D646">
        <v>36</v>
      </c>
      <c r="E646" t="s">
        <v>92</v>
      </c>
      <c r="F646" t="s">
        <v>96</v>
      </c>
      <c r="G646" t="s">
        <v>445</v>
      </c>
      <c r="H646" t="s">
        <v>617</v>
      </c>
      <c r="I646">
        <v>1200011259</v>
      </c>
      <c r="J646">
        <v>6000869075</v>
      </c>
      <c r="K646">
        <v>100070080</v>
      </c>
      <c r="L646" s="1">
        <v>45146</v>
      </c>
      <c r="M646" t="s">
        <v>833</v>
      </c>
      <c r="N646">
        <v>1200011259</v>
      </c>
      <c r="O646" t="s">
        <v>776</v>
      </c>
      <c r="P646" t="s">
        <v>54</v>
      </c>
      <c r="Q646" t="s">
        <v>724</v>
      </c>
    </row>
    <row r="647" spans="1:17" x14ac:dyDescent="0.3">
      <c r="A647" t="s">
        <v>824</v>
      </c>
      <c r="B647" t="s">
        <v>382</v>
      </c>
      <c r="C647" s="1">
        <v>45145</v>
      </c>
      <c r="D647">
        <v>52.8</v>
      </c>
      <c r="E647" t="s">
        <v>92</v>
      </c>
      <c r="F647" t="s">
        <v>96</v>
      </c>
      <c r="G647" t="s">
        <v>445</v>
      </c>
      <c r="H647" t="s">
        <v>617</v>
      </c>
      <c r="I647">
        <v>1200011259</v>
      </c>
      <c r="J647">
        <v>6000869095</v>
      </c>
      <c r="K647">
        <v>100070107</v>
      </c>
      <c r="L647" s="1">
        <v>45146</v>
      </c>
      <c r="M647" t="s">
        <v>833</v>
      </c>
      <c r="N647">
        <v>1200011259</v>
      </c>
      <c r="O647" t="s">
        <v>776</v>
      </c>
      <c r="P647" t="s">
        <v>54</v>
      </c>
      <c r="Q647" t="s">
        <v>724</v>
      </c>
    </row>
    <row r="648" spans="1:17" x14ac:dyDescent="0.3">
      <c r="A648" t="s">
        <v>824</v>
      </c>
      <c r="B648" t="s">
        <v>382</v>
      </c>
      <c r="C648" s="1">
        <v>45145</v>
      </c>
      <c r="D648">
        <v>126</v>
      </c>
      <c r="E648" t="s">
        <v>92</v>
      </c>
      <c r="F648" t="s">
        <v>96</v>
      </c>
      <c r="G648" t="s">
        <v>445</v>
      </c>
      <c r="H648" t="s">
        <v>617</v>
      </c>
      <c r="I648">
        <v>1200011259</v>
      </c>
      <c r="J648">
        <v>6000869151</v>
      </c>
      <c r="K648">
        <v>100070170</v>
      </c>
      <c r="L648" s="1">
        <v>45146</v>
      </c>
      <c r="M648" t="s">
        <v>833</v>
      </c>
      <c r="N648">
        <v>1200011259</v>
      </c>
      <c r="O648" t="s">
        <v>776</v>
      </c>
      <c r="P648" t="s">
        <v>54</v>
      </c>
      <c r="Q648" t="s">
        <v>724</v>
      </c>
    </row>
    <row r="649" spans="1:17" x14ac:dyDescent="0.3">
      <c r="A649" t="s">
        <v>825</v>
      </c>
      <c r="B649" t="s">
        <v>382</v>
      </c>
      <c r="C649" s="1">
        <v>45145</v>
      </c>
      <c r="D649">
        <v>24</v>
      </c>
      <c r="E649" t="s">
        <v>92</v>
      </c>
      <c r="F649" t="s">
        <v>96</v>
      </c>
      <c r="G649" t="s">
        <v>445</v>
      </c>
      <c r="H649" t="s">
        <v>617</v>
      </c>
      <c r="I649">
        <v>1200011253</v>
      </c>
      <c r="J649">
        <v>6000869140</v>
      </c>
      <c r="K649">
        <v>100070154</v>
      </c>
      <c r="L649" s="1">
        <v>45154</v>
      </c>
      <c r="M649" t="s">
        <v>833</v>
      </c>
      <c r="N649">
        <v>1200011253</v>
      </c>
      <c r="O649" t="s">
        <v>776</v>
      </c>
      <c r="P649" t="s">
        <v>54</v>
      </c>
      <c r="Q649" t="s">
        <v>724</v>
      </c>
    </row>
    <row r="650" spans="1:17" x14ac:dyDescent="0.3">
      <c r="A650" t="s">
        <v>824</v>
      </c>
      <c r="B650" t="s">
        <v>382</v>
      </c>
      <c r="C650" s="1">
        <v>45177</v>
      </c>
      <c r="D650">
        <v>24</v>
      </c>
      <c r="E650" t="s">
        <v>92</v>
      </c>
      <c r="F650" t="s">
        <v>96</v>
      </c>
      <c r="G650" t="s">
        <v>445</v>
      </c>
      <c r="H650" t="s">
        <v>617</v>
      </c>
      <c r="I650">
        <v>1200011259</v>
      </c>
      <c r="J650">
        <v>6000874257</v>
      </c>
      <c r="K650">
        <v>100079018</v>
      </c>
      <c r="L650" s="1">
        <v>45180</v>
      </c>
      <c r="M650" t="s">
        <v>833</v>
      </c>
      <c r="N650">
        <v>1200011259</v>
      </c>
      <c r="O650" t="s">
        <v>776</v>
      </c>
      <c r="P650" t="s">
        <v>54</v>
      </c>
      <c r="Q650" t="s">
        <v>724</v>
      </c>
    </row>
    <row r="651" spans="1:17" x14ac:dyDescent="0.3">
      <c r="A651" t="s">
        <v>824</v>
      </c>
      <c r="B651" t="s">
        <v>382</v>
      </c>
      <c r="C651" s="1">
        <v>45177</v>
      </c>
      <c r="D651">
        <v>36</v>
      </c>
      <c r="E651" t="s">
        <v>92</v>
      </c>
      <c r="F651" t="s">
        <v>96</v>
      </c>
      <c r="G651" t="s">
        <v>445</v>
      </c>
      <c r="H651" t="s">
        <v>617</v>
      </c>
      <c r="I651">
        <v>1200011259</v>
      </c>
      <c r="J651">
        <v>6000874267</v>
      </c>
      <c r="K651">
        <v>100079028</v>
      </c>
      <c r="L651" s="1">
        <v>45180</v>
      </c>
      <c r="M651" t="s">
        <v>833</v>
      </c>
      <c r="N651">
        <v>1200011259</v>
      </c>
      <c r="O651" t="s">
        <v>776</v>
      </c>
      <c r="P651" t="s">
        <v>54</v>
      </c>
      <c r="Q651" t="s">
        <v>724</v>
      </c>
    </row>
    <row r="652" spans="1:17" x14ac:dyDescent="0.3">
      <c r="A652" t="s">
        <v>824</v>
      </c>
      <c r="B652" t="s">
        <v>382</v>
      </c>
      <c r="C652" s="1">
        <v>45177</v>
      </c>
      <c r="D652">
        <v>52.8</v>
      </c>
      <c r="E652" t="s">
        <v>92</v>
      </c>
      <c r="F652" t="s">
        <v>96</v>
      </c>
      <c r="G652" t="s">
        <v>445</v>
      </c>
      <c r="H652" t="s">
        <v>617</v>
      </c>
      <c r="I652">
        <v>1200011259</v>
      </c>
      <c r="J652">
        <v>6000874268</v>
      </c>
      <c r="K652">
        <v>100079029</v>
      </c>
      <c r="L652" s="1">
        <v>45180</v>
      </c>
      <c r="M652" t="s">
        <v>833</v>
      </c>
      <c r="N652">
        <v>1200011259</v>
      </c>
      <c r="O652" t="s">
        <v>776</v>
      </c>
      <c r="P652" t="s">
        <v>54</v>
      </c>
      <c r="Q652" t="s">
        <v>724</v>
      </c>
    </row>
    <row r="653" spans="1:17" x14ac:dyDescent="0.3">
      <c r="A653" t="s">
        <v>824</v>
      </c>
      <c r="B653" t="s">
        <v>382</v>
      </c>
      <c r="C653" s="1">
        <v>45177</v>
      </c>
      <c r="D653">
        <v>108</v>
      </c>
      <c r="E653" t="s">
        <v>92</v>
      </c>
      <c r="F653" t="s">
        <v>96</v>
      </c>
      <c r="G653" t="s">
        <v>445</v>
      </c>
      <c r="H653" t="s">
        <v>617</v>
      </c>
      <c r="I653">
        <v>1200011259</v>
      </c>
      <c r="J653">
        <v>6000874273</v>
      </c>
      <c r="K653">
        <v>100079034</v>
      </c>
      <c r="L653" s="1">
        <v>45180</v>
      </c>
      <c r="M653" t="s">
        <v>833</v>
      </c>
      <c r="N653">
        <v>1200011259</v>
      </c>
      <c r="O653" t="s">
        <v>776</v>
      </c>
      <c r="P653" t="s">
        <v>54</v>
      </c>
      <c r="Q653" t="s">
        <v>724</v>
      </c>
    </row>
    <row r="654" spans="1:17" x14ac:dyDescent="0.3">
      <c r="A654" t="s">
        <v>825</v>
      </c>
      <c r="B654" t="s">
        <v>382</v>
      </c>
      <c r="C654" s="1">
        <v>45181</v>
      </c>
      <c r="D654">
        <v>48</v>
      </c>
      <c r="E654" t="s">
        <v>92</v>
      </c>
      <c r="F654" t="s">
        <v>96</v>
      </c>
      <c r="G654" t="s">
        <v>445</v>
      </c>
      <c r="H654" t="s">
        <v>617</v>
      </c>
      <c r="I654">
        <v>1200011253</v>
      </c>
      <c r="J654">
        <v>6000874734</v>
      </c>
      <c r="K654">
        <v>100079736</v>
      </c>
      <c r="L654" s="1">
        <v>45183</v>
      </c>
      <c r="M654" t="s">
        <v>833</v>
      </c>
      <c r="N654">
        <v>1200011253</v>
      </c>
      <c r="O654" t="s">
        <v>776</v>
      </c>
      <c r="P654" t="s">
        <v>54</v>
      </c>
      <c r="Q654" t="s">
        <v>724</v>
      </c>
    </row>
    <row r="655" spans="1:17" x14ac:dyDescent="0.3">
      <c r="A655" t="s">
        <v>824</v>
      </c>
      <c r="B655" t="s">
        <v>382</v>
      </c>
      <c r="C655" s="1">
        <v>45209</v>
      </c>
      <c r="D655">
        <v>26.4</v>
      </c>
      <c r="E655" t="s">
        <v>92</v>
      </c>
      <c r="F655" t="s">
        <v>96</v>
      </c>
      <c r="G655" t="s">
        <v>445</v>
      </c>
      <c r="H655" t="s">
        <v>617</v>
      </c>
      <c r="I655">
        <v>1200011259</v>
      </c>
      <c r="J655">
        <v>6000879959</v>
      </c>
      <c r="K655">
        <v>100087909</v>
      </c>
      <c r="L655" s="1">
        <v>45216</v>
      </c>
      <c r="M655" t="s">
        <v>833</v>
      </c>
      <c r="N655">
        <v>1200011259</v>
      </c>
      <c r="O655" t="s">
        <v>776</v>
      </c>
      <c r="P655" t="s">
        <v>54</v>
      </c>
      <c r="Q655" t="s">
        <v>724</v>
      </c>
    </row>
    <row r="656" spans="1:17" x14ac:dyDescent="0.3">
      <c r="A656" t="s">
        <v>824</v>
      </c>
      <c r="B656" t="s">
        <v>382</v>
      </c>
      <c r="C656" s="1">
        <v>45209</v>
      </c>
      <c r="D656">
        <v>36</v>
      </c>
      <c r="E656" t="s">
        <v>92</v>
      </c>
      <c r="F656" t="s">
        <v>96</v>
      </c>
      <c r="G656" t="s">
        <v>445</v>
      </c>
      <c r="H656" t="s">
        <v>617</v>
      </c>
      <c r="I656">
        <v>1200011259</v>
      </c>
      <c r="J656">
        <v>6000879954</v>
      </c>
      <c r="K656">
        <v>100087904</v>
      </c>
      <c r="L656" s="1">
        <v>45216</v>
      </c>
      <c r="M656" t="s">
        <v>833</v>
      </c>
      <c r="N656">
        <v>1200011259</v>
      </c>
      <c r="O656" t="s">
        <v>776</v>
      </c>
      <c r="P656" t="s">
        <v>54</v>
      </c>
      <c r="Q656" t="s">
        <v>724</v>
      </c>
    </row>
    <row r="657" spans="1:17" x14ac:dyDescent="0.3">
      <c r="A657" t="s">
        <v>824</v>
      </c>
      <c r="B657" t="s">
        <v>382</v>
      </c>
      <c r="C657" s="1">
        <v>45209</v>
      </c>
      <c r="D657">
        <v>26.4</v>
      </c>
      <c r="E657" t="s">
        <v>92</v>
      </c>
      <c r="F657" t="s">
        <v>96</v>
      </c>
      <c r="G657" t="s">
        <v>445</v>
      </c>
      <c r="H657" t="s">
        <v>617</v>
      </c>
      <c r="I657">
        <v>1200011259</v>
      </c>
      <c r="J657">
        <v>6000879970</v>
      </c>
      <c r="K657">
        <v>100087920</v>
      </c>
      <c r="L657" s="1">
        <v>45216</v>
      </c>
      <c r="M657" t="s">
        <v>833</v>
      </c>
      <c r="N657">
        <v>1200011259</v>
      </c>
      <c r="O657" t="s">
        <v>776</v>
      </c>
      <c r="P657" t="s">
        <v>54</v>
      </c>
      <c r="Q657" t="s">
        <v>724</v>
      </c>
    </row>
    <row r="658" spans="1:17" x14ac:dyDescent="0.3">
      <c r="A658" t="s">
        <v>824</v>
      </c>
      <c r="B658" t="s">
        <v>382</v>
      </c>
      <c r="C658" s="1">
        <v>45209</v>
      </c>
      <c r="D658">
        <v>54</v>
      </c>
      <c r="E658" t="s">
        <v>92</v>
      </c>
      <c r="F658" t="s">
        <v>96</v>
      </c>
      <c r="G658" t="s">
        <v>445</v>
      </c>
      <c r="H658" t="s">
        <v>617</v>
      </c>
      <c r="I658">
        <v>1200011259</v>
      </c>
      <c r="J658">
        <v>6000879980</v>
      </c>
      <c r="K658">
        <v>100087930</v>
      </c>
      <c r="L658" s="1">
        <v>45216</v>
      </c>
      <c r="M658" t="s">
        <v>833</v>
      </c>
      <c r="N658">
        <v>1200011259</v>
      </c>
      <c r="O658" t="s">
        <v>776</v>
      </c>
      <c r="P658" t="s">
        <v>54</v>
      </c>
      <c r="Q658" t="s">
        <v>724</v>
      </c>
    </row>
    <row r="659" spans="1:17" x14ac:dyDescent="0.3">
      <c r="A659" t="s">
        <v>824</v>
      </c>
      <c r="B659" t="s">
        <v>382</v>
      </c>
      <c r="C659" s="1">
        <v>45237</v>
      </c>
      <c r="D659">
        <v>26.4</v>
      </c>
      <c r="E659" t="s">
        <v>92</v>
      </c>
      <c r="F659" t="s">
        <v>96</v>
      </c>
      <c r="G659" t="s">
        <v>445</v>
      </c>
      <c r="H659" t="s">
        <v>617</v>
      </c>
      <c r="I659">
        <v>1200011259</v>
      </c>
      <c r="J659">
        <v>6000885210</v>
      </c>
      <c r="K659">
        <v>100096980</v>
      </c>
      <c r="L659" s="1">
        <v>45239</v>
      </c>
      <c r="M659" t="s">
        <v>833</v>
      </c>
      <c r="N659">
        <v>1200011259</v>
      </c>
      <c r="O659" t="s">
        <v>776</v>
      </c>
      <c r="P659" t="s">
        <v>54</v>
      </c>
      <c r="Q659" t="s">
        <v>724</v>
      </c>
    </row>
    <row r="660" spans="1:17" x14ac:dyDescent="0.3">
      <c r="A660" t="s">
        <v>824</v>
      </c>
      <c r="B660" t="s">
        <v>382</v>
      </c>
      <c r="C660" s="1">
        <v>45237</v>
      </c>
      <c r="D660">
        <v>26.4</v>
      </c>
      <c r="E660" t="s">
        <v>92</v>
      </c>
      <c r="F660" t="s">
        <v>96</v>
      </c>
      <c r="G660" t="s">
        <v>445</v>
      </c>
      <c r="H660" t="s">
        <v>617</v>
      </c>
      <c r="I660">
        <v>1200011259</v>
      </c>
      <c r="J660">
        <v>6000885214</v>
      </c>
      <c r="K660">
        <v>100096984</v>
      </c>
      <c r="L660" s="1">
        <v>45239</v>
      </c>
      <c r="M660" t="s">
        <v>833</v>
      </c>
      <c r="N660">
        <v>1200011259</v>
      </c>
      <c r="O660" t="s">
        <v>776</v>
      </c>
      <c r="P660" t="s">
        <v>54</v>
      </c>
      <c r="Q660" t="s">
        <v>724</v>
      </c>
    </row>
    <row r="661" spans="1:17" x14ac:dyDescent="0.3">
      <c r="A661" t="s">
        <v>825</v>
      </c>
      <c r="B661" t="s">
        <v>382</v>
      </c>
      <c r="C661" s="1">
        <v>45239</v>
      </c>
      <c r="D661">
        <v>24</v>
      </c>
      <c r="E661" t="s">
        <v>92</v>
      </c>
      <c r="F661" t="s">
        <v>96</v>
      </c>
      <c r="G661" t="s">
        <v>445</v>
      </c>
      <c r="H661" t="s">
        <v>617</v>
      </c>
      <c r="I661">
        <v>1200011253</v>
      </c>
      <c r="J661">
        <v>6000885624</v>
      </c>
      <c r="K661">
        <v>100097644</v>
      </c>
      <c r="L661" s="1">
        <v>45265</v>
      </c>
      <c r="M661" t="s">
        <v>833</v>
      </c>
      <c r="N661">
        <v>1200011253</v>
      </c>
      <c r="O661" t="s">
        <v>776</v>
      </c>
      <c r="P661" t="s">
        <v>54</v>
      </c>
      <c r="Q661" t="s">
        <v>724</v>
      </c>
    </row>
    <row r="662" spans="1:17" x14ac:dyDescent="0.3">
      <c r="A662" t="s">
        <v>824</v>
      </c>
      <c r="B662" t="s">
        <v>382</v>
      </c>
      <c r="C662" s="1">
        <v>45266</v>
      </c>
      <c r="D662">
        <v>126</v>
      </c>
      <c r="E662" t="s">
        <v>92</v>
      </c>
      <c r="F662" t="s">
        <v>96</v>
      </c>
      <c r="G662" t="s">
        <v>445</v>
      </c>
      <c r="H662" t="s">
        <v>617</v>
      </c>
      <c r="I662">
        <v>1200011259</v>
      </c>
      <c r="J662">
        <v>6000892095</v>
      </c>
      <c r="K662">
        <v>100108642</v>
      </c>
      <c r="L662" s="1">
        <v>45268</v>
      </c>
      <c r="M662" t="s">
        <v>833</v>
      </c>
      <c r="N662">
        <v>1200011259</v>
      </c>
      <c r="O662" t="s">
        <v>776</v>
      </c>
      <c r="P662" t="s">
        <v>54</v>
      </c>
      <c r="Q662" t="s">
        <v>724</v>
      </c>
    </row>
    <row r="663" spans="1:17" x14ac:dyDescent="0.3">
      <c r="A663" t="s">
        <v>824</v>
      </c>
      <c r="B663" t="s">
        <v>382</v>
      </c>
      <c r="C663" s="1">
        <v>45266</v>
      </c>
      <c r="D663">
        <v>26.4</v>
      </c>
      <c r="E663" t="s">
        <v>92</v>
      </c>
      <c r="F663" t="s">
        <v>96</v>
      </c>
      <c r="G663" t="s">
        <v>445</v>
      </c>
      <c r="H663" t="s">
        <v>617</v>
      </c>
      <c r="I663">
        <v>1200011259</v>
      </c>
      <c r="J663">
        <v>6000892079</v>
      </c>
      <c r="K663">
        <v>100108615</v>
      </c>
      <c r="L663" s="1">
        <v>45268</v>
      </c>
      <c r="M663" t="s">
        <v>833</v>
      </c>
      <c r="N663">
        <v>1200011259</v>
      </c>
      <c r="O663" t="s">
        <v>776</v>
      </c>
      <c r="P663" t="s">
        <v>54</v>
      </c>
      <c r="Q663" t="s">
        <v>724</v>
      </c>
    </row>
    <row r="664" spans="1:17" x14ac:dyDescent="0.3">
      <c r="A664" t="s">
        <v>824</v>
      </c>
      <c r="B664" t="s">
        <v>382</v>
      </c>
      <c r="C664" s="1">
        <v>45266</v>
      </c>
      <c r="D664">
        <v>72</v>
      </c>
      <c r="E664" t="s">
        <v>92</v>
      </c>
      <c r="F664" t="s">
        <v>96</v>
      </c>
      <c r="G664" t="s">
        <v>445</v>
      </c>
      <c r="H664" t="s">
        <v>617</v>
      </c>
      <c r="I664">
        <v>1200011259</v>
      </c>
      <c r="J664">
        <v>6000892075</v>
      </c>
      <c r="K664">
        <v>100108611</v>
      </c>
      <c r="L664" s="1">
        <v>45268</v>
      </c>
      <c r="M664" t="s">
        <v>833</v>
      </c>
      <c r="N664">
        <v>1200011259</v>
      </c>
      <c r="O664" t="s">
        <v>776</v>
      </c>
      <c r="P664" t="s">
        <v>54</v>
      </c>
      <c r="Q664" t="s">
        <v>724</v>
      </c>
    </row>
    <row r="665" spans="1:17" x14ac:dyDescent="0.3">
      <c r="A665" t="s">
        <v>824</v>
      </c>
      <c r="B665" t="s">
        <v>382</v>
      </c>
      <c r="C665" s="1">
        <v>45296</v>
      </c>
      <c r="D665">
        <v>36</v>
      </c>
      <c r="E665" t="s">
        <v>92</v>
      </c>
      <c r="F665" t="s">
        <v>96</v>
      </c>
      <c r="G665" t="s">
        <v>445</v>
      </c>
      <c r="H665" t="s">
        <v>617</v>
      </c>
      <c r="I665">
        <v>1200011259</v>
      </c>
      <c r="J665">
        <v>6000900960</v>
      </c>
      <c r="K665">
        <v>100005576</v>
      </c>
      <c r="L665" s="1">
        <v>45306</v>
      </c>
      <c r="M665" t="s">
        <v>833</v>
      </c>
      <c r="N665">
        <v>1200011259</v>
      </c>
      <c r="O665" t="s">
        <v>776</v>
      </c>
      <c r="P665" t="s">
        <v>54</v>
      </c>
      <c r="Q665" t="s">
        <v>724</v>
      </c>
    </row>
    <row r="666" spans="1:17" x14ac:dyDescent="0.3">
      <c r="A666" t="s">
        <v>824</v>
      </c>
      <c r="B666" t="s">
        <v>382</v>
      </c>
      <c r="C666" s="1">
        <v>45296</v>
      </c>
      <c r="D666">
        <v>26.4</v>
      </c>
      <c r="E666" t="s">
        <v>92</v>
      </c>
      <c r="F666" t="s">
        <v>96</v>
      </c>
      <c r="G666" t="s">
        <v>445</v>
      </c>
      <c r="H666" t="s">
        <v>617</v>
      </c>
      <c r="I666">
        <v>1200011259</v>
      </c>
      <c r="J666">
        <v>6000900961</v>
      </c>
      <c r="K666">
        <v>100005577</v>
      </c>
      <c r="L666" s="1">
        <v>45306</v>
      </c>
      <c r="M666" t="s">
        <v>833</v>
      </c>
      <c r="N666">
        <v>1200011259</v>
      </c>
      <c r="O666" t="s">
        <v>776</v>
      </c>
      <c r="P666" t="s">
        <v>54</v>
      </c>
      <c r="Q666" t="s">
        <v>724</v>
      </c>
    </row>
    <row r="667" spans="1:17" x14ac:dyDescent="0.3">
      <c r="A667" t="s">
        <v>824</v>
      </c>
      <c r="B667" t="s">
        <v>382</v>
      </c>
      <c r="C667" s="1">
        <v>45296</v>
      </c>
      <c r="D667">
        <v>26.4</v>
      </c>
      <c r="E667" t="s">
        <v>92</v>
      </c>
      <c r="F667" t="s">
        <v>96</v>
      </c>
      <c r="G667" t="s">
        <v>445</v>
      </c>
      <c r="H667" t="s">
        <v>617</v>
      </c>
      <c r="I667">
        <v>1200011259</v>
      </c>
      <c r="J667">
        <v>6000900963</v>
      </c>
      <c r="K667">
        <v>100005579</v>
      </c>
      <c r="L667" s="1">
        <v>45306</v>
      </c>
      <c r="M667" t="s">
        <v>833</v>
      </c>
      <c r="N667">
        <v>1200011259</v>
      </c>
      <c r="O667" t="s">
        <v>776</v>
      </c>
      <c r="P667" t="s">
        <v>54</v>
      </c>
      <c r="Q667" t="s">
        <v>724</v>
      </c>
    </row>
    <row r="668" spans="1:17" x14ac:dyDescent="0.3">
      <c r="A668" t="s">
        <v>825</v>
      </c>
      <c r="B668" t="s">
        <v>382</v>
      </c>
      <c r="C668" s="1">
        <v>45296</v>
      </c>
      <c r="D668">
        <v>126</v>
      </c>
      <c r="E668" t="s">
        <v>92</v>
      </c>
      <c r="F668" t="s">
        <v>96</v>
      </c>
      <c r="G668" t="s">
        <v>445</v>
      </c>
      <c r="H668" t="s">
        <v>617</v>
      </c>
      <c r="I668">
        <v>1200011253</v>
      </c>
      <c r="J668">
        <v>6000900964</v>
      </c>
      <c r="K668">
        <v>100005580</v>
      </c>
      <c r="L668" s="1">
        <v>45322</v>
      </c>
      <c r="M668" t="s">
        <v>833</v>
      </c>
      <c r="N668">
        <v>1200011253</v>
      </c>
      <c r="O668" t="s">
        <v>776</v>
      </c>
      <c r="P668" t="s">
        <v>54</v>
      </c>
      <c r="Q668" t="s">
        <v>724</v>
      </c>
    </row>
    <row r="669" spans="1:17" x14ac:dyDescent="0.3">
      <c r="A669" t="s">
        <v>824</v>
      </c>
      <c r="B669" t="s">
        <v>382</v>
      </c>
      <c r="C669" s="1">
        <v>45330</v>
      </c>
      <c r="D669">
        <v>52.8</v>
      </c>
      <c r="E669" t="s">
        <v>92</v>
      </c>
      <c r="F669" t="s">
        <v>96</v>
      </c>
      <c r="G669" t="s">
        <v>445</v>
      </c>
      <c r="H669" t="s">
        <v>617</v>
      </c>
      <c r="I669">
        <v>1200011259</v>
      </c>
      <c r="J669">
        <v>6000906524</v>
      </c>
      <c r="K669">
        <v>100017742</v>
      </c>
      <c r="L669" s="1">
        <v>45335</v>
      </c>
      <c r="M669" t="s">
        <v>833</v>
      </c>
      <c r="N669">
        <v>1200011259</v>
      </c>
      <c r="O669" t="s">
        <v>776</v>
      </c>
      <c r="P669" t="s">
        <v>54</v>
      </c>
      <c r="Q669" t="s">
        <v>724</v>
      </c>
    </row>
    <row r="670" spans="1:17" x14ac:dyDescent="0.3">
      <c r="A670" t="s">
        <v>825</v>
      </c>
      <c r="B670" t="s">
        <v>382</v>
      </c>
      <c r="C670" s="1">
        <v>45334</v>
      </c>
      <c r="D670">
        <v>36</v>
      </c>
      <c r="E670" t="s">
        <v>92</v>
      </c>
      <c r="F670" t="s">
        <v>96</v>
      </c>
      <c r="G670" t="s">
        <v>445</v>
      </c>
      <c r="H670" t="s">
        <v>617</v>
      </c>
      <c r="I670">
        <v>1200012007</v>
      </c>
      <c r="J670">
        <v>6000906927</v>
      </c>
      <c r="K670">
        <v>100018307</v>
      </c>
      <c r="L670" s="1">
        <v>45352</v>
      </c>
      <c r="M670" t="s">
        <v>833</v>
      </c>
      <c r="N670">
        <v>1200012007</v>
      </c>
      <c r="O670" t="s">
        <v>776</v>
      </c>
      <c r="P670" t="s">
        <v>54</v>
      </c>
      <c r="Q670" t="s">
        <v>724</v>
      </c>
    </row>
    <row r="671" spans="1:17" x14ac:dyDescent="0.3">
      <c r="A671" t="s">
        <v>825</v>
      </c>
      <c r="B671" t="s">
        <v>382</v>
      </c>
      <c r="C671" s="1">
        <v>45334</v>
      </c>
      <c r="D671">
        <v>24</v>
      </c>
      <c r="E671" t="s">
        <v>92</v>
      </c>
      <c r="F671" t="s">
        <v>96</v>
      </c>
      <c r="G671" t="s">
        <v>445</v>
      </c>
      <c r="H671" t="s">
        <v>617</v>
      </c>
      <c r="I671">
        <v>1200012007</v>
      </c>
      <c r="J671">
        <v>6000906928</v>
      </c>
      <c r="K671">
        <v>100018308</v>
      </c>
      <c r="L671" s="1">
        <v>45357</v>
      </c>
      <c r="M671" t="s">
        <v>833</v>
      </c>
      <c r="N671">
        <v>1200012007</v>
      </c>
      <c r="O671" t="s">
        <v>776</v>
      </c>
      <c r="P671" t="s">
        <v>54</v>
      </c>
      <c r="Q671" t="s">
        <v>724</v>
      </c>
    </row>
    <row r="672" spans="1:17" x14ac:dyDescent="0.3">
      <c r="A672" t="s">
        <v>824</v>
      </c>
      <c r="B672" t="s">
        <v>382</v>
      </c>
      <c r="C672" s="1">
        <v>45358</v>
      </c>
      <c r="D672">
        <v>52.8</v>
      </c>
      <c r="E672" t="s">
        <v>92</v>
      </c>
      <c r="F672" t="s">
        <v>96</v>
      </c>
      <c r="G672" t="s">
        <v>445</v>
      </c>
      <c r="H672" t="s">
        <v>617</v>
      </c>
      <c r="I672">
        <v>1200011259</v>
      </c>
      <c r="J672">
        <v>6000911256</v>
      </c>
      <c r="K672">
        <v>100026124</v>
      </c>
      <c r="L672" s="1">
        <v>45363</v>
      </c>
      <c r="M672" t="s">
        <v>833</v>
      </c>
      <c r="N672">
        <v>1200011259</v>
      </c>
      <c r="O672" t="s">
        <v>776</v>
      </c>
      <c r="P672" t="s">
        <v>54</v>
      </c>
      <c r="Q672" t="s">
        <v>724</v>
      </c>
    </row>
    <row r="673" spans="1:17" x14ac:dyDescent="0.3">
      <c r="A673" t="s">
        <v>824</v>
      </c>
      <c r="B673" t="s">
        <v>382</v>
      </c>
      <c r="C673" s="1">
        <v>45358</v>
      </c>
      <c r="D673">
        <v>84</v>
      </c>
      <c r="E673" t="s">
        <v>92</v>
      </c>
      <c r="F673" t="s">
        <v>96</v>
      </c>
      <c r="G673" t="s">
        <v>445</v>
      </c>
      <c r="H673" t="s">
        <v>617</v>
      </c>
      <c r="I673">
        <v>1200011259</v>
      </c>
      <c r="J673">
        <v>6000911257</v>
      </c>
      <c r="K673">
        <v>100026125</v>
      </c>
      <c r="L673" s="1">
        <v>45363</v>
      </c>
      <c r="M673" t="s">
        <v>833</v>
      </c>
      <c r="N673">
        <v>1200011259</v>
      </c>
      <c r="O673" t="s">
        <v>776</v>
      </c>
      <c r="P673" t="s">
        <v>54</v>
      </c>
      <c r="Q673" t="s">
        <v>724</v>
      </c>
    </row>
    <row r="674" spans="1:17" x14ac:dyDescent="0.3">
      <c r="A674" t="s">
        <v>824</v>
      </c>
      <c r="B674" t="s">
        <v>382</v>
      </c>
      <c r="C674" s="1">
        <v>45358</v>
      </c>
      <c r="D674">
        <v>36</v>
      </c>
      <c r="E674" t="s">
        <v>92</v>
      </c>
      <c r="F674" t="s">
        <v>96</v>
      </c>
      <c r="G674" t="s">
        <v>445</v>
      </c>
      <c r="H674" t="s">
        <v>617</v>
      </c>
      <c r="I674">
        <v>1200011259</v>
      </c>
      <c r="J674">
        <v>6000911259</v>
      </c>
      <c r="K674">
        <v>100026127</v>
      </c>
      <c r="L674" s="1">
        <v>45363</v>
      </c>
      <c r="M674" t="s">
        <v>833</v>
      </c>
      <c r="N674">
        <v>1200011259</v>
      </c>
      <c r="O674" t="s">
        <v>776</v>
      </c>
      <c r="P674" t="s">
        <v>54</v>
      </c>
      <c r="Q674" t="s">
        <v>724</v>
      </c>
    </row>
    <row r="675" spans="1:17" x14ac:dyDescent="0.3">
      <c r="A675" t="s">
        <v>825</v>
      </c>
      <c r="B675" t="s">
        <v>382</v>
      </c>
      <c r="C675" s="1">
        <v>45358</v>
      </c>
      <c r="D675">
        <v>108</v>
      </c>
      <c r="E675" t="s">
        <v>92</v>
      </c>
      <c r="F675" t="s">
        <v>96</v>
      </c>
      <c r="G675" t="s">
        <v>445</v>
      </c>
      <c r="H675" t="s">
        <v>617</v>
      </c>
      <c r="I675">
        <v>1200012007</v>
      </c>
      <c r="J675">
        <v>6000911267</v>
      </c>
      <c r="K675">
        <v>100026136</v>
      </c>
      <c r="L675" s="1">
        <v>45377</v>
      </c>
      <c r="M675" t="s">
        <v>833</v>
      </c>
      <c r="N675">
        <v>1200012007</v>
      </c>
      <c r="O675" t="s">
        <v>776</v>
      </c>
      <c r="P675" t="s">
        <v>54</v>
      </c>
      <c r="Q675" t="s">
        <v>724</v>
      </c>
    </row>
    <row r="676" spans="1:17" x14ac:dyDescent="0.3">
      <c r="A676" t="s">
        <v>825</v>
      </c>
      <c r="B676" t="s">
        <v>382</v>
      </c>
      <c r="C676" s="1">
        <v>45358</v>
      </c>
      <c r="D676">
        <v>72</v>
      </c>
      <c r="E676" t="s">
        <v>92</v>
      </c>
      <c r="F676" t="s">
        <v>96</v>
      </c>
      <c r="G676" t="s">
        <v>445</v>
      </c>
      <c r="H676" t="s">
        <v>617</v>
      </c>
      <c r="I676">
        <v>1200012007</v>
      </c>
      <c r="J676">
        <v>6000911272</v>
      </c>
      <c r="K676">
        <v>100026140</v>
      </c>
      <c r="L676" s="1">
        <v>45378</v>
      </c>
      <c r="M676" t="s">
        <v>833</v>
      </c>
      <c r="N676">
        <v>1200012007</v>
      </c>
      <c r="O676" t="s">
        <v>776</v>
      </c>
      <c r="P676" t="s">
        <v>54</v>
      </c>
      <c r="Q676" t="s">
        <v>724</v>
      </c>
    </row>
    <row r="677" spans="1:17" x14ac:dyDescent="0.3">
      <c r="A677" t="s">
        <v>824</v>
      </c>
      <c r="B677" t="s">
        <v>382</v>
      </c>
      <c r="C677" s="1">
        <v>45387</v>
      </c>
      <c r="D677">
        <v>26.4</v>
      </c>
      <c r="E677" t="s">
        <v>92</v>
      </c>
      <c r="F677" t="s">
        <v>96</v>
      </c>
      <c r="G677" t="s">
        <v>445</v>
      </c>
      <c r="H677" t="s">
        <v>617</v>
      </c>
      <c r="I677">
        <v>1200011259</v>
      </c>
      <c r="J677">
        <v>6000916276</v>
      </c>
      <c r="K677">
        <v>100034520</v>
      </c>
      <c r="L677" s="1">
        <v>45398</v>
      </c>
      <c r="M677" t="s">
        <v>833</v>
      </c>
      <c r="N677">
        <v>1200011259</v>
      </c>
      <c r="O677" t="s">
        <v>776</v>
      </c>
      <c r="P677" t="s">
        <v>54</v>
      </c>
      <c r="Q677" t="s">
        <v>724</v>
      </c>
    </row>
    <row r="678" spans="1:17" x14ac:dyDescent="0.3">
      <c r="A678" t="s">
        <v>824</v>
      </c>
      <c r="B678" t="s">
        <v>382</v>
      </c>
      <c r="C678" s="1">
        <v>45387</v>
      </c>
      <c r="D678">
        <v>42</v>
      </c>
      <c r="E678" t="s">
        <v>92</v>
      </c>
      <c r="F678" t="s">
        <v>96</v>
      </c>
      <c r="G678" t="s">
        <v>445</v>
      </c>
      <c r="H678" t="s">
        <v>617</v>
      </c>
      <c r="I678">
        <v>1200011259</v>
      </c>
      <c r="J678">
        <v>6000916277</v>
      </c>
      <c r="K678">
        <v>100034521</v>
      </c>
      <c r="L678" s="1">
        <v>45398</v>
      </c>
      <c r="M678" t="s">
        <v>833</v>
      </c>
      <c r="N678">
        <v>1200011259</v>
      </c>
      <c r="O678" t="s">
        <v>776</v>
      </c>
      <c r="P678" t="s">
        <v>54</v>
      </c>
      <c r="Q678" t="s">
        <v>724</v>
      </c>
    </row>
    <row r="679" spans="1:17" x14ac:dyDescent="0.3">
      <c r="A679" t="s">
        <v>824</v>
      </c>
      <c r="B679" t="s">
        <v>382</v>
      </c>
      <c r="C679" s="1">
        <v>45387</v>
      </c>
      <c r="D679">
        <v>36</v>
      </c>
      <c r="E679" t="s">
        <v>92</v>
      </c>
      <c r="F679" t="s">
        <v>96</v>
      </c>
      <c r="G679" t="s">
        <v>445</v>
      </c>
      <c r="H679" t="s">
        <v>617</v>
      </c>
      <c r="I679">
        <v>1200011259</v>
      </c>
      <c r="J679">
        <v>6000916280</v>
      </c>
      <c r="K679">
        <v>100034524</v>
      </c>
      <c r="L679" s="1">
        <v>45398</v>
      </c>
      <c r="M679" t="s">
        <v>833</v>
      </c>
      <c r="N679">
        <v>1200011259</v>
      </c>
      <c r="O679" t="s">
        <v>776</v>
      </c>
      <c r="P679" t="s">
        <v>54</v>
      </c>
      <c r="Q679" t="s">
        <v>724</v>
      </c>
    </row>
    <row r="680" spans="1:17" x14ac:dyDescent="0.3">
      <c r="A680" t="s">
        <v>825</v>
      </c>
      <c r="B680" t="s">
        <v>382</v>
      </c>
      <c r="C680" s="1">
        <v>45387</v>
      </c>
      <c r="D680">
        <v>24</v>
      </c>
      <c r="E680" t="s">
        <v>92</v>
      </c>
      <c r="F680" t="s">
        <v>96</v>
      </c>
      <c r="G680" t="s">
        <v>445</v>
      </c>
      <c r="H680" t="s">
        <v>617</v>
      </c>
      <c r="I680">
        <v>1200012007</v>
      </c>
      <c r="J680">
        <v>6000916286</v>
      </c>
      <c r="K680">
        <v>100034530</v>
      </c>
      <c r="L680" s="1">
        <v>45398</v>
      </c>
      <c r="M680" t="s">
        <v>833</v>
      </c>
      <c r="N680">
        <v>1200012007</v>
      </c>
      <c r="O680" t="s">
        <v>776</v>
      </c>
      <c r="P680" t="s">
        <v>54</v>
      </c>
      <c r="Q680" t="s">
        <v>724</v>
      </c>
    </row>
    <row r="681" spans="1:17" x14ac:dyDescent="0.3">
      <c r="A681" t="s">
        <v>825</v>
      </c>
      <c r="B681" t="s">
        <v>382</v>
      </c>
      <c r="C681" s="1">
        <v>45387</v>
      </c>
      <c r="D681">
        <v>36</v>
      </c>
      <c r="E681" t="s">
        <v>92</v>
      </c>
      <c r="F681" t="s">
        <v>96</v>
      </c>
      <c r="G681" t="s">
        <v>445</v>
      </c>
      <c r="H681" t="s">
        <v>617</v>
      </c>
      <c r="I681">
        <v>1200012007</v>
      </c>
      <c r="J681">
        <v>6000916288</v>
      </c>
      <c r="K681">
        <v>100034532</v>
      </c>
      <c r="L681" s="1">
        <v>45398</v>
      </c>
      <c r="M681" t="s">
        <v>833</v>
      </c>
      <c r="N681">
        <v>1200012007</v>
      </c>
      <c r="O681" t="s">
        <v>776</v>
      </c>
      <c r="P681" t="s">
        <v>54</v>
      </c>
      <c r="Q681" t="s">
        <v>724</v>
      </c>
    </row>
    <row r="682" spans="1:17" x14ac:dyDescent="0.3">
      <c r="A682" t="s">
        <v>824</v>
      </c>
      <c r="B682" t="s">
        <v>382</v>
      </c>
      <c r="C682" s="1">
        <v>45419</v>
      </c>
      <c r="D682">
        <v>52.8</v>
      </c>
      <c r="E682" t="s">
        <v>92</v>
      </c>
      <c r="F682" t="s">
        <v>96</v>
      </c>
      <c r="G682" t="s">
        <v>445</v>
      </c>
      <c r="H682" t="s">
        <v>617</v>
      </c>
      <c r="I682">
        <v>1200011259</v>
      </c>
      <c r="J682">
        <v>6000921859</v>
      </c>
      <c r="K682">
        <v>100044550</v>
      </c>
      <c r="L682" s="1">
        <v>45428</v>
      </c>
      <c r="M682" t="s">
        <v>833</v>
      </c>
      <c r="N682">
        <v>1200011259</v>
      </c>
      <c r="O682" t="s">
        <v>776</v>
      </c>
      <c r="P682" t="s">
        <v>54</v>
      </c>
      <c r="Q682" t="s">
        <v>724</v>
      </c>
    </row>
    <row r="683" spans="1:17" x14ac:dyDescent="0.3">
      <c r="A683" t="s">
        <v>824</v>
      </c>
      <c r="B683" t="s">
        <v>382</v>
      </c>
      <c r="C683" s="1">
        <v>45419</v>
      </c>
      <c r="D683">
        <v>42</v>
      </c>
      <c r="E683" t="s">
        <v>92</v>
      </c>
      <c r="F683" t="s">
        <v>96</v>
      </c>
      <c r="G683" t="s">
        <v>445</v>
      </c>
      <c r="H683" t="s">
        <v>617</v>
      </c>
      <c r="I683">
        <v>1200011259</v>
      </c>
      <c r="J683">
        <v>6000921861</v>
      </c>
      <c r="K683">
        <v>100044552</v>
      </c>
      <c r="L683" s="1">
        <v>45428</v>
      </c>
      <c r="M683" t="s">
        <v>833</v>
      </c>
      <c r="N683">
        <v>1200011259</v>
      </c>
      <c r="O683" t="s">
        <v>776</v>
      </c>
      <c r="P683" t="s">
        <v>54</v>
      </c>
      <c r="Q683" t="s">
        <v>724</v>
      </c>
    </row>
    <row r="684" spans="1:17" x14ac:dyDescent="0.3">
      <c r="A684" t="s">
        <v>824</v>
      </c>
      <c r="B684" t="s">
        <v>382</v>
      </c>
      <c r="C684" s="1">
        <v>45419</v>
      </c>
      <c r="D684">
        <v>144</v>
      </c>
      <c r="E684" t="s">
        <v>92</v>
      </c>
      <c r="F684" t="s">
        <v>96</v>
      </c>
      <c r="G684" t="s">
        <v>445</v>
      </c>
      <c r="H684" t="s">
        <v>617</v>
      </c>
      <c r="I684">
        <v>1200011259</v>
      </c>
      <c r="J684">
        <v>6000921862</v>
      </c>
      <c r="K684">
        <v>100044553</v>
      </c>
      <c r="L684" s="1">
        <v>45428</v>
      </c>
      <c r="M684" t="s">
        <v>833</v>
      </c>
      <c r="N684">
        <v>1200011259</v>
      </c>
      <c r="O684" t="s">
        <v>776</v>
      </c>
      <c r="P684" t="s">
        <v>54</v>
      </c>
      <c r="Q684" t="s">
        <v>724</v>
      </c>
    </row>
    <row r="685" spans="1:17" x14ac:dyDescent="0.3">
      <c r="A685" t="s">
        <v>825</v>
      </c>
      <c r="B685" t="s">
        <v>382</v>
      </c>
      <c r="C685" s="1">
        <v>45422</v>
      </c>
      <c r="D685">
        <v>42</v>
      </c>
      <c r="E685" t="s">
        <v>92</v>
      </c>
      <c r="F685" t="s">
        <v>96</v>
      </c>
      <c r="G685" t="s">
        <v>445</v>
      </c>
      <c r="H685" t="s">
        <v>617</v>
      </c>
      <c r="I685">
        <v>1200012007</v>
      </c>
      <c r="J685">
        <v>6000922040</v>
      </c>
      <c r="K685">
        <v>100044847</v>
      </c>
      <c r="L685" s="1">
        <v>45442</v>
      </c>
      <c r="M685" t="s">
        <v>833</v>
      </c>
      <c r="N685">
        <v>1200012007</v>
      </c>
      <c r="O685" t="s">
        <v>776</v>
      </c>
      <c r="P685" t="s">
        <v>54</v>
      </c>
      <c r="Q685" t="s">
        <v>724</v>
      </c>
    </row>
    <row r="686" spans="1:17" x14ac:dyDescent="0.3">
      <c r="A686" t="s">
        <v>824</v>
      </c>
      <c r="B686" t="s">
        <v>382</v>
      </c>
      <c r="C686" s="1">
        <v>45449</v>
      </c>
      <c r="D686">
        <v>36</v>
      </c>
      <c r="E686" t="s">
        <v>92</v>
      </c>
      <c r="F686" t="s">
        <v>96</v>
      </c>
      <c r="G686" t="s">
        <v>445</v>
      </c>
      <c r="H686" t="s">
        <v>617</v>
      </c>
      <c r="I686">
        <v>1200011259</v>
      </c>
      <c r="J686">
        <v>6000926657</v>
      </c>
      <c r="K686">
        <v>100052761</v>
      </c>
      <c r="L686" s="1">
        <v>45455</v>
      </c>
      <c r="M686" t="s">
        <v>833</v>
      </c>
      <c r="N686">
        <v>1200011259</v>
      </c>
      <c r="O686" t="s">
        <v>776</v>
      </c>
      <c r="P686" t="s">
        <v>54</v>
      </c>
      <c r="Q686" t="s">
        <v>724</v>
      </c>
    </row>
    <row r="687" spans="1:17" x14ac:dyDescent="0.3">
      <c r="A687" t="s">
        <v>824</v>
      </c>
      <c r="B687" t="s">
        <v>382</v>
      </c>
      <c r="C687" s="1">
        <v>45449</v>
      </c>
      <c r="D687">
        <v>26.4</v>
      </c>
      <c r="E687" t="s">
        <v>92</v>
      </c>
      <c r="F687" t="s">
        <v>96</v>
      </c>
      <c r="G687" t="s">
        <v>445</v>
      </c>
      <c r="H687" t="s">
        <v>617</v>
      </c>
      <c r="I687">
        <v>1200011259</v>
      </c>
      <c r="J687">
        <v>6000926660</v>
      </c>
      <c r="K687">
        <v>100052765</v>
      </c>
      <c r="L687" s="1">
        <v>45455</v>
      </c>
      <c r="M687" t="s">
        <v>833</v>
      </c>
      <c r="N687">
        <v>1200011259</v>
      </c>
      <c r="O687" t="s">
        <v>776</v>
      </c>
      <c r="P687" t="s">
        <v>54</v>
      </c>
      <c r="Q687" t="s">
        <v>724</v>
      </c>
    </row>
    <row r="688" spans="1:17" x14ac:dyDescent="0.3">
      <c r="A688" t="s">
        <v>824</v>
      </c>
      <c r="B688" t="s">
        <v>382</v>
      </c>
      <c r="C688" s="1">
        <v>45449</v>
      </c>
      <c r="D688">
        <v>84</v>
      </c>
      <c r="E688" t="s">
        <v>92</v>
      </c>
      <c r="F688" t="s">
        <v>96</v>
      </c>
      <c r="G688" t="s">
        <v>445</v>
      </c>
      <c r="H688" t="s">
        <v>617</v>
      </c>
      <c r="I688">
        <v>1200011259</v>
      </c>
      <c r="J688">
        <v>6000926671</v>
      </c>
      <c r="K688">
        <v>100052777</v>
      </c>
      <c r="L688" s="1">
        <v>45455</v>
      </c>
      <c r="M688" t="s">
        <v>833</v>
      </c>
      <c r="N688">
        <v>1200011259</v>
      </c>
      <c r="O688" t="s">
        <v>776</v>
      </c>
      <c r="P688" t="s">
        <v>54</v>
      </c>
      <c r="Q688" t="s">
        <v>724</v>
      </c>
    </row>
    <row r="689" spans="1:17" x14ac:dyDescent="0.3">
      <c r="A689" t="s">
        <v>824</v>
      </c>
      <c r="B689" t="s">
        <v>382</v>
      </c>
      <c r="C689" s="1">
        <v>45449</v>
      </c>
      <c r="D689">
        <v>36</v>
      </c>
      <c r="E689" t="s">
        <v>92</v>
      </c>
      <c r="F689" t="s">
        <v>96</v>
      </c>
      <c r="G689" t="s">
        <v>445</v>
      </c>
      <c r="H689" t="s">
        <v>617</v>
      </c>
      <c r="I689">
        <v>1200011259</v>
      </c>
      <c r="J689">
        <v>6000926672</v>
      </c>
      <c r="K689">
        <v>100052778</v>
      </c>
      <c r="L689" s="1">
        <v>45455</v>
      </c>
      <c r="M689" t="s">
        <v>833</v>
      </c>
      <c r="N689">
        <v>1200011259</v>
      </c>
      <c r="O689" t="s">
        <v>776</v>
      </c>
      <c r="P689" t="s">
        <v>54</v>
      </c>
      <c r="Q689" t="s">
        <v>724</v>
      </c>
    </row>
    <row r="690" spans="1:17" x14ac:dyDescent="0.3">
      <c r="A690" t="s">
        <v>825</v>
      </c>
      <c r="B690" t="s">
        <v>382</v>
      </c>
      <c r="C690" s="1">
        <v>45449</v>
      </c>
      <c r="D690">
        <v>42</v>
      </c>
      <c r="E690" t="s">
        <v>92</v>
      </c>
      <c r="F690" t="s">
        <v>96</v>
      </c>
      <c r="G690" t="s">
        <v>445</v>
      </c>
      <c r="H690" t="s">
        <v>617</v>
      </c>
      <c r="I690">
        <v>1200012007</v>
      </c>
      <c r="J690">
        <v>6000926676</v>
      </c>
      <c r="K690">
        <v>100052782</v>
      </c>
      <c r="L690" s="1">
        <v>45470</v>
      </c>
      <c r="M690" t="s">
        <v>833</v>
      </c>
      <c r="N690">
        <v>1200012007</v>
      </c>
      <c r="O690" t="s">
        <v>776</v>
      </c>
      <c r="P690" t="s">
        <v>54</v>
      </c>
      <c r="Q690" t="s">
        <v>724</v>
      </c>
    </row>
    <row r="691" spans="1:17" x14ac:dyDescent="0.3">
      <c r="A691" t="s">
        <v>824</v>
      </c>
      <c r="B691" t="s">
        <v>382</v>
      </c>
      <c r="C691" s="1">
        <v>45478</v>
      </c>
      <c r="D691">
        <v>52.8</v>
      </c>
      <c r="E691" t="s">
        <v>92</v>
      </c>
      <c r="F691" t="s">
        <v>96</v>
      </c>
      <c r="G691" t="s">
        <v>445</v>
      </c>
      <c r="H691" t="s">
        <v>617</v>
      </c>
      <c r="I691">
        <v>1200011259</v>
      </c>
      <c r="J691">
        <v>6000932198</v>
      </c>
      <c r="K691">
        <v>100062503</v>
      </c>
      <c r="L691" s="1">
        <v>45482</v>
      </c>
      <c r="M691" t="s">
        <v>833</v>
      </c>
      <c r="N691">
        <v>1200011259</v>
      </c>
      <c r="O691" t="s">
        <v>776</v>
      </c>
      <c r="P691" t="s">
        <v>54</v>
      </c>
      <c r="Q691" t="s">
        <v>724</v>
      </c>
    </row>
    <row r="692" spans="1:17" x14ac:dyDescent="0.3">
      <c r="A692" t="s">
        <v>824</v>
      </c>
      <c r="B692" t="s">
        <v>382</v>
      </c>
      <c r="C692" s="1">
        <v>45478</v>
      </c>
      <c r="D692">
        <v>84</v>
      </c>
      <c r="E692" t="s">
        <v>92</v>
      </c>
      <c r="F692" t="s">
        <v>96</v>
      </c>
      <c r="G692" t="s">
        <v>445</v>
      </c>
      <c r="H692" t="s">
        <v>617</v>
      </c>
      <c r="I692">
        <v>1200011259</v>
      </c>
      <c r="J692">
        <v>6000932206</v>
      </c>
      <c r="K692">
        <v>100062510</v>
      </c>
      <c r="L692" s="1">
        <v>45482</v>
      </c>
      <c r="M692" t="s">
        <v>833</v>
      </c>
      <c r="N692">
        <v>1200011259</v>
      </c>
      <c r="O692" t="s">
        <v>776</v>
      </c>
      <c r="P692" t="s">
        <v>54</v>
      </c>
      <c r="Q692" t="s">
        <v>724</v>
      </c>
    </row>
    <row r="693" spans="1:17" x14ac:dyDescent="0.3">
      <c r="A693" t="s">
        <v>824</v>
      </c>
      <c r="B693" t="s">
        <v>382</v>
      </c>
      <c r="C693" s="1">
        <v>45478</v>
      </c>
      <c r="D693">
        <v>72</v>
      </c>
      <c r="E693" t="s">
        <v>92</v>
      </c>
      <c r="F693" t="s">
        <v>96</v>
      </c>
      <c r="G693" t="s">
        <v>445</v>
      </c>
      <c r="H693" t="s">
        <v>617</v>
      </c>
      <c r="I693">
        <v>1200011259</v>
      </c>
      <c r="J693">
        <v>6000932208</v>
      </c>
      <c r="K693">
        <v>100062512</v>
      </c>
      <c r="L693" s="1">
        <v>45482</v>
      </c>
      <c r="M693" t="s">
        <v>833</v>
      </c>
      <c r="N693">
        <v>1200011259</v>
      </c>
      <c r="O693" t="s">
        <v>776</v>
      </c>
      <c r="P693" t="s">
        <v>54</v>
      </c>
      <c r="Q693" t="s">
        <v>724</v>
      </c>
    </row>
    <row r="694" spans="1:17" x14ac:dyDescent="0.3">
      <c r="A694" t="s">
        <v>824</v>
      </c>
      <c r="B694" t="s">
        <v>382</v>
      </c>
      <c r="C694" s="1">
        <v>45478</v>
      </c>
      <c r="D694">
        <v>36</v>
      </c>
      <c r="E694" t="s">
        <v>92</v>
      </c>
      <c r="F694" t="s">
        <v>96</v>
      </c>
      <c r="G694" t="s">
        <v>445</v>
      </c>
      <c r="H694" t="s">
        <v>617</v>
      </c>
      <c r="I694">
        <v>1200011259</v>
      </c>
      <c r="J694">
        <v>6000932210</v>
      </c>
      <c r="K694">
        <v>100062514</v>
      </c>
      <c r="L694" s="1">
        <v>45482</v>
      </c>
      <c r="M694" t="s">
        <v>833</v>
      </c>
      <c r="N694">
        <v>1200011259</v>
      </c>
      <c r="O694" t="s">
        <v>776</v>
      </c>
      <c r="P694" t="s">
        <v>54</v>
      </c>
      <c r="Q694" t="s">
        <v>724</v>
      </c>
    </row>
    <row r="695" spans="1:17" x14ac:dyDescent="0.3">
      <c r="A695" t="s">
        <v>824</v>
      </c>
      <c r="B695" t="s">
        <v>382</v>
      </c>
      <c r="C695" s="1">
        <v>45510</v>
      </c>
      <c r="D695">
        <v>52.8</v>
      </c>
      <c r="E695" t="s">
        <v>92</v>
      </c>
      <c r="F695" t="s">
        <v>96</v>
      </c>
      <c r="G695" t="s">
        <v>445</v>
      </c>
      <c r="H695" t="s">
        <v>617</v>
      </c>
      <c r="I695">
        <v>1200011259</v>
      </c>
      <c r="J695">
        <v>6000937507</v>
      </c>
      <c r="K695">
        <v>100071666</v>
      </c>
      <c r="L695" s="1">
        <v>45512</v>
      </c>
      <c r="M695" t="s">
        <v>833</v>
      </c>
      <c r="N695">
        <v>1200011259</v>
      </c>
      <c r="O695" t="s">
        <v>776</v>
      </c>
      <c r="P695" t="s">
        <v>54</v>
      </c>
      <c r="Q695" t="s">
        <v>724</v>
      </c>
    </row>
    <row r="696" spans="1:17" x14ac:dyDescent="0.3">
      <c r="A696" t="s">
        <v>824</v>
      </c>
      <c r="B696" t="s">
        <v>382</v>
      </c>
      <c r="C696" s="1">
        <v>45510</v>
      </c>
      <c r="D696">
        <v>36</v>
      </c>
      <c r="E696" t="s">
        <v>92</v>
      </c>
      <c r="F696" t="s">
        <v>96</v>
      </c>
      <c r="G696" t="s">
        <v>445</v>
      </c>
      <c r="H696" t="s">
        <v>617</v>
      </c>
      <c r="I696">
        <v>1200011259</v>
      </c>
      <c r="J696">
        <v>6000937509</v>
      </c>
      <c r="K696">
        <v>100071668</v>
      </c>
      <c r="L696" s="1">
        <v>45512</v>
      </c>
      <c r="M696" t="s">
        <v>833</v>
      </c>
      <c r="N696">
        <v>1200011259</v>
      </c>
      <c r="O696" t="s">
        <v>776</v>
      </c>
      <c r="P696" t="s">
        <v>54</v>
      </c>
      <c r="Q696" t="s">
        <v>724</v>
      </c>
    </row>
    <row r="697" spans="1:17" x14ac:dyDescent="0.3">
      <c r="A697" t="s">
        <v>824</v>
      </c>
      <c r="B697" t="s">
        <v>382</v>
      </c>
      <c r="C697" s="1">
        <v>45511</v>
      </c>
      <c r="D697">
        <v>72</v>
      </c>
      <c r="E697" t="s">
        <v>92</v>
      </c>
      <c r="F697" t="s">
        <v>96</v>
      </c>
      <c r="G697" t="s">
        <v>445</v>
      </c>
      <c r="H697" t="s">
        <v>617</v>
      </c>
      <c r="I697">
        <v>1200011259</v>
      </c>
      <c r="J697">
        <v>6000937635</v>
      </c>
      <c r="K697">
        <v>100071901</v>
      </c>
      <c r="L697" s="1">
        <v>45512</v>
      </c>
      <c r="M697" t="s">
        <v>833</v>
      </c>
      <c r="N697">
        <v>1200011259</v>
      </c>
      <c r="O697" t="s">
        <v>776</v>
      </c>
      <c r="P697" t="s">
        <v>54</v>
      </c>
      <c r="Q697" t="s">
        <v>724</v>
      </c>
    </row>
    <row r="698" spans="1:17" x14ac:dyDescent="0.3">
      <c r="A698" t="s">
        <v>825</v>
      </c>
      <c r="B698" t="s">
        <v>382</v>
      </c>
      <c r="C698" s="1">
        <v>45511</v>
      </c>
      <c r="D698">
        <v>72</v>
      </c>
      <c r="E698" t="s">
        <v>92</v>
      </c>
      <c r="F698" t="s">
        <v>96</v>
      </c>
      <c r="G698" t="s">
        <v>445</v>
      </c>
      <c r="H698" t="s">
        <v>617</v>
      </c>
      <c r="I698">
        <v>1200012007</v>
      </c>
      <c r="J698">
        <v>6000937772</v>
      </c>
      <c r="K698">
        <v>100072072</v>
      </c>
      <c r="L698" s="1">
        <v>45524</v>
      </c>
      <c r="M698" t="s">
        <v>833</v>
      </c>
      <c r="N698">
        <v>1200012007</v>
      </c>
      <c r="O698" t="s">
        <v>776</v>
      </c>
      <c r="P698" t="s">
        <v>54</v>
      </c>
      <c r="Q698" t="s">
        <v>724</v>
      </c>
    </row>
    <row r="699" spans="1:17" x14ac:dyDescent="0.3">
      <c r="A699" t="s">
        <v>824</v>
      </c>
      <c r="B699" t="s">
        <v>382</v>
      </c>
      <c r="C699" s="1">
        <v>45539</v>
      </c>
      <c r="D699">
        <v>36</v>
      </c>
      <c r="E699" t="s">
        <v>92</v>
      </c>
      <c r="F699" t="s">
        <v>96</v>
      </c>
      <c r="G699" t="s">
        <v>445</v>
      </c>
      <c r="H699" t="s">
        <v>617</v>
      </c>
      <c r="I699">
        <v>1200011259</v>
      </c>
      <c r="J699">
        <v>6000941062</v>
      </c>
      <c r="K699">
        <v>100077653</v>
      </c>
      <c r="L699" s="1">
        <v>45541</v>
      </c>
      <c r="M699" t="s">
        <v>833</v>
      </c>
      <c r="N699">
        <v>1200011259</v>
      </c>
      <c r="O699" t="s">
        <v>776</v>
      </c>
      <c r="P699" t="s">
        <v>54</v>
      </c>
      <c r="Q699" t="s">
        <v>724</v>
      </c>
    </row>
    <row r="700" spans="1:17" x14ac:dyDescent="0.3">
      <c r="A700" t="s">
        <v>824</v>
      </c>
      <c r="B700" t="s">
        <v>382</v>
      </c>
      <c r="C700" s="1">
        <v>45539</v>
      </c>
      <c r="D700">
        <v>26.4</v>
      </c>
      <c r="E700" t="s">
        <v>92</v>
      </c>
      <c r="F700" t="s">
        <v>96</v>
      </c>
      <c r="G700" t="s">
        <v>445</v>
      </c>
      <c r="H700" t="s">
        <v>617</v>
      </c>
      <c r="I700">
        <v>1200011259</v>
      </c>
      <c r="J700">
        <v>6000941046</v>
      </c>
      <c r="K700">
        <v>100077632</v>
      </c>
      <c r="L700" s="1">
        <v>45541</v>
      </c>
      <c r="M700" t="s">
        <v>833</v>
      </c>
      <c r="N700">
        <v>1200011259</v>
      </c>
      <c r="O700" t="s">
        <v>776</v>
      </c>
      <c r="P700" t="s">
        <v>54</v>
      </c>
      <c r="Q700" t="s">
        <v>724</v>
      </c>
    </row>
    <row r="701" spans="1:17" x14ac:dyDescent="0.3">
      <c r="A701" t="s">
        <v>824</v>
      </c>
      <c r="B701" t="s">
        <v>382</v>
      </c>
      <c r="C701" s="1">
        <v>45539</v>
      </c>
      <c r="D701">
        <v>108</v>
      </c>
      <c r="E701" t="s">
        <v>92</v>
      </c>
      <c r="F701" t="s">
        <v>96</v>
      </c>
      <c r="G701" t="s">
        <v>445</v>
      </c>
      <c r="H701" t="s">
        <v>617</v>
      </c>
      <c r="I701">
        <v>1200011259</v>
      </c>
      <c r="J701">
        <v>6000941047</v>
      </c>
      <c r="K701">
        <v>100077634</v>
      </c>
      <c r="L701" s="1">
        <v>45541</v>
      </c>
      <c r="M701" t="s">
        <v>833</v>
      </c>
      <c r="N701">
        <v>1200011259</v>
      </c>
      <c r="O701" t="s">
        <v>776</v>
      </c>
      <c r="P701" t="s">
        <v>54</v>
      </c>
      <c r="Q701" t="s">
        <v>724</v>
      </c>
    </row>
    <row r="702" spans="1:17" x14ac:dyDescent="0.3">
      <c r="A702" t="s">
        <v>824</v>
      </c>
      <c r="B702" t="s">
        <v>382</v>
      </c>
      <c r="C702" s="1">
        <v>45539</v>
      </c>
      <c r="D702">
        <v>42</v>
      </c>
      <c r="E702" t="s">
        <v>92</v>
      </c>
      <c r="F702" t="s">
        <v>96</v>
      </c>
      <c r="G702" t="s">
        <v>445</v>
      </c>
      <c r="H702" t="s">
        <v>617</v>
      </c>
      <c r="I702">
        <v>1200011259</v>
      </c>
      <c r="J702">
        <v>6000941050</v>
      </c>
      <c r="K702">
        <v>100077638</v>
      </c>
      <c r="L702" s="1">
        <v>45541</v>
      </c>
      <c r="M702" t="s">
        <v>833</v>
      </c>
      <c r="N702">
        <v>1200011259</v>
      </c>
      <c r="O702" t="s">
        <v>776</v>
      </c>
      <c r="P702" t="s">
        <v>54</v>
      </c>
      <c r="Q702" t="s">
        <v>724</v>
      </c>
    </row>
    <row r="703" spans="1:17" x14ac:dyDescent="0.3">
      <c r="A703" t="s">
        <v>824</v>
      </c>
      <c r="B703" t="s">
        <v>382</v>
      </c>
      <c r="C703" s="1">
        <v>45539</v>
      </c>
      <c r="D703">
        <v>36</v>
      </c>
      <c r="E703" t="s">
        <v>92</v>
      </c>
      <c r="F703" t="s">
        <v>96</v>
      </c>
      <c r="G703" t="s">
        <v>445</v>
      </c>
      <c r="H703" t="s">
        <v>617</v>
      </c>
      <c r="I703">
        <v>1200011259</v>
      </c>
      <c r="J703">
        <v>6000941053</v>
      </c>
      <c r="K703">
        <v>100077641</v>
      </c>
      <c r="L703" s="1">
        <v>45541</v>
      </c>
      <c r="M703" t="s">
        <v>833</v>
      </c>
      <c r="N703">
        <v>1200011259</v>
      </c>
      <c r="O703" t="s">
        <v>776</v>
      </c>
      <c r="P703" t="s">
        <v>54</v>
      </c>
      <c r="Q703" t="s">
        <v>724</v>
      </c>
    </row>
    <row r="704" spans="1:17" x14ac:dyDescent="0.3">
      <c r="A704" t="s">
        <v>825</v>
      </c>
      <c r="B704" t="s">
        <v>382</v>
      </c>
      <c r="C704" s="1">
        <v>45539</v>
      </c>
      <c r="D704">
        <v>36</v>
      </c>
      <c r="E704" t="s">
        <v>92</v>
      </c>
      <c r="F704" t="s">
        <v>96</v>
      </c>
      <c r="G704" t="s">
        <v>445</v>
      </c>
      <c r="H704" t="s">
        <v>617</v>
      </c>
      <c r="I704">
        <v>1200012007</v>
      </c>
      <c r="J704">
        <v>6000941142</v>
      </c>
      <c r="K704">
        <v>100077764</v>
      </c>
      <c r="L704" s="1">
        <v>45562</v>
      </c>
      <c r="M704" t="s">
        <v>833</v>
      </c>
      <c r="N704">
        <v>1200012007</v>
      </c>
      <c r="O704" t="s">
        <v>776</v>
      </c>
      <c r="P704" t="s">
        <v>54</v>
      </c>
      <c r="Q704" t="s">
        <v>724</v>
      </c>
    </row>
    <row r="705" spans="1:17" x14ac:dyDescent="0.3">
      <c r="A705" t="s">
        <v>825</v>
      </c>
      <c r="B705" t="s">
        <v>382</v>
      </c>
      <c r="C705" s="1">
        <v>45568</v>
      </c>
      <c r="D705">
        <v>24</v>
      </c>
      <c r="E705" t="s">
        <v>92</v>
      </c>
      <c r="F705" t="s">
        <v>96</v>
      </c>
      <c r="G705" t="s">
        <v>445</v>
      </c>
      <c r="H705" t="s">
        <v>617</v>
      </c>
      <c r="I705">
        <v>1200012007</v>
      </c>
      <c r="J705">
        <v>6000946963</v>
      </c>
      <c r="K705">
        <v>100087731</v>
      </c>
      <c r="L705" s="1">
        <v>45603</v>
      </c>
      <c r="M705" t="s">
        <v>833</v>
      </c>
      <c r="N705">
        <v>1200012007</v>
      </c>
      <c r="O705" t="s">
        <v>776</v>
      </c>
      <c r="P705" t="s">
        <v>54</v>
      </c>
      <c r="Q705" t="s">
        <v>724</v>
      </c>
    </row>
    <row r="706" spans="1:17" x14ac:dyDescent="0.3">
      <c r="A706" t="s">
        <v>824</v>
      </c>
      <c r="B706" t="s">
        <v>382</v>
      </c>
      <c r="C706" s="1">
        <v>45568</v>
      </c>
      <c r="D706">
        <v>54</v>
      </c>
      <c r="E706" t="s">
        <v>92</v>
      </c>
      <c r="F706" t="s">
        <v>96</v>
      </c>
      <c r="G706" t="s">
        <v>445</v>
      </c>
      <c r="H706" t="s">
        <v>617</v>
      </c>
      <c r="I706">
        <v>1200011259</v>
      </c>
      <c r="J706">
        <v>6000946967</v>
      </c>
      <c r="K706">
        <v>100087736</v>
      </c>
      <c r="L706" s="1">
        <v>45572</v>
      </c>
      <c r="M706" t="s">
        <v>833</v>
      </c>
      <c r="N706">
        <v>1200011259</v>
      </c>
      <c r="O706" t="s">
        <v>776</v>
      </c>
      <c r="P706" t="s">
        <v>54</v>
      </c>
      <c r="Q706" t="s">
        <v>724</v>
      </c>
    </row>
    <row r="707" spans="1:17" x14ac:dyDescent="0.3">
      <c r="A707" t="s">
        <v>824</v>
      </c>
      <c r="B707" t="s">
        <v>382</v>
      </c>
      <c r="C707" s="1">
        <v>45604</v>
      </c>
      <c r="D707">
        <v>42</v>
      </c>
      <c r="E707" t="s">
        <v>92</v>
      </c>
      <c r="F707" t="s">
        <v>96</v>
      </c>
      <c r="G707" t="s">
        <v>445</v>
      </c>
      <c r="H707" t="s">
        <v>617</v>
      </c>
      <c r="I707">
        <v>1200011259</v>
      </c>
      <c r="J707">
        <v>6000954171</v>
      </c>
      <c r="K707">
        <v>100099519</v>
      </c>
      <c r="L707" s="1">
        <v>45621</v>
      </c>
      <c r="M707" t="s">
        <v>833</v>
      </c>
      <c r="N707">
        <v>1200011259</v>
      </c>
      <c r="O707" t="s">
        <v>776</v>
      </c>
      <c r="P707" t="s">
        <v>54</v>
      </c>
      <c r="Q707" t="s">
        <v>724</v>
      </c>
    </row>
    <row r="708" spans="1:17" x14ac:dyDescent="0.3">
      <c r="A708" t="s">
        <v>824</v>
      </c>
      <c r="B708" t="s">
        <v>382</v>
      </c>
      <c r="C708" s="1">
        <v>45604</v>
      </c>
      <c r="D708">
        <v>72</v>
      </c>
      <c r="E708" t="s">
        <v>92</v>
      </c>
      <c r="F708" t="s">
        <v>96</v>
      </c>
      <c r="G708" t="s">
        <v>445</v>
      </c>
      <c r="H708" t="s">
        <v>617</v>
      </c>
      <c r="I708">
        <v>1200011259</v>
      </c>
      <c r="J708">
        <v>6000954176</v>
      </c>
      <c r="K708">
        <v>100099524</v>
      </c>
      <c r="L708" s="1">
        <v>45621</v>
      </c>
      <c r="M708" t="s">
        <v>833</v>
      </c>
      <c r="N708">
        <v>1200011259</v>
      </c>
      <c r="O708" t="s">
        <v>776</v>
      </c>
      <c r="P708" t="s">
        <v>54</v>
      </c>
      <c r="Q708" t="s">
        <v>724</v>
      </c>
    </row>
    <row r="709" spans="1:17" x14ac:dyDescent="0.3">
      <c r="A709" t="s">
        <v>824</v>
      </c>
      <c r="B709" t="s">
        <v>382</v>
      </c>
      <c r="C709" s="1">
        <v>45604</v>
      </c>
      <c r="D709">
        <v>132</v>
      </c>
      <c r="E709" t="s">
        <v>92</v>
      </c>
      <c r="F709" t="s">
        <v>96</v>
      </c>
      <c r="G709" t="s">
        <v>445</v>
      </c>
      <c r="H709" t="s">
        <v>617</v>
      </c>
      <c r="I709">
        <v>1200011259</v>
      </c>
      <c r="J709">
        <v>6000954156</v>
      </c>
      <c r="K709">
        <v>100099501</v>
      </c>
      <c r="L709" s="1">
        <v>45616</v>
      </c>
      <c r="M709" t="s">
        <v>833</v>
      </c>
      <c r="N709">
        <v>1200011259</v>
      </c>
      <c r="O709" t="s">
        <v>776</v>
      </c>
      <c r="P709" t="s">
        <v>54</v>
      </c>
      <c r="Q709" t="s">
        <v>724</v>
      </c>
    </row>
    <row r="710" spans="1:17" x14ac:dyDescent="0.3">
      <c r="A710" t="s">
        <v>825</v>
      </c>
      <c r="B710" t="s">
        <v>382</v>
      </c>
      <c r="C710" s="1">
        <v>45604</v>
      </c>
      <c r="D710">
        <v>72</v>
      </c>
      <c r="E710" t="s">
        <v>92</v>
      </c>
      <c r="F710" t="s">
        <v>96</v>
      </c>
      <c r="G710" t="s">
        <v>445</v>
      </c>
      <c r="H710" t="s">
        <v>617</v>
      </c>
      <c r="I710">
        <v>1200012007</v>
      </c>
      <c r="J710">
        <v>6000954214</v>
      </c>
      <c r="K710">
        <v>100099560</v>
      </c>
      <c r="L710" s="1">
        <v>45623</v>
      </c>
      <c r="M710" t="s">
        <v>833</v>
      </c>
      <c r="N710">
        <v>1200012007</v>
      </c>
      <c r="O710" t="s">
        <v>776</v>
      </c>
      <c r="P710" t="s">
        <v>54</v>
      </c>
      <c r="Q710" t="s">
        <v>724</v>
      </c>
    </row>
    <row r="711" spans="1:17" x14ac:dyDescent="0.3">
      <c r="A711" t="s">
        <v>824</v>
      </c>
      <c r="B711" t="s">
        <v>382</v>
      </c>
      <c r="C711" s="1">
        <v>45635</v>
      </c>
      <c r="D711">
        <v>52.8</v>
      </c>
      <c r="E711" t="s">
        <v>92</v>
      </c>
      <c r="F711" t="s">
        <v>96</v>
      </c>
      <c r="G711" t="s">
        <v>445</v>
      </c>
      <c r="H711" t="s">
        <v>617</v>
      </c>
      <c r="I711">
        <v>1200011259</v>
      </c>
      <c r="J711">
        <v>6000961235</v>
      </c>
      <c r="K711">
        <v>100111224</v>
      </c>
      <c r="L711" s="1">
        <v>45635</v>
      </c>
      <c r="M711" t="s">
        <v>833</v>
      </c>
      <c r="N711">
        <v>1200011259</v>
      </c>
      <c r="O711" t="s">
        <v>776</v>
      </c>
      <c r="P711" t="s">
        <v>54</v>
      </c>
      <c r="Q711" t="s">
        <v>724</v>
      </c>
    </row>
    <row r="712" spans="1:17" x14ac:dyDescent="0.3">
      <c r="A712" t="s">
        <v>824</v>
      </c>
      <c r="B712" t="s">
        <v>382</v>
      </c>
      <c r="C712" s="1">
        <v>45663</v>
      </c>
      <c r="D712">
        <v>36</v>
      </c>
      <c r="E712" t="s">
        <v>92</v>
      </c>
      <c r="F712" t="s">
        <v>96</v>
      </c>
      <c r="G712" t="s">
        <v>445</v>
      </c>
      <c r="H712" t="s">
        <v>617</v>
      </c>
      <c r="I712">
        <v>1200011259</v>
      </c>
      <c r="J712">
        <v>6000972929</v>
      </c>
      <c r="K712">
        <v>100005280</v>
      </c>
      <c r="L712" s="1">
        <v>45692</v>
      </c>
      <c r="M712" t="s">
        <v>833</v>
      </c>
      <c r="N712">
        <v>1200011259</v>
      </c>
      <c r="O712" t="s">
        <v>776</v>
      </c>
      <c r="P712" t="s">
        <v>54</v>
      </c>
      <c r="Q712" t="s">
        <v>724</v>
      </c>
    </row>
    <row r="713" spans="1:17" x14ac:dyDescent="0.3">
      <c r="A713" t="s">
        <v>824</v>
      </c>
      <c r="B713" t="s">
        <v>382</v>
      </c>
      <c r="C713" s="1">
        <v>45663</v>
      </c>
      <c r="D713">
        <v>79.2</v>
      </c>
      <c r="E713" t="s">
        <v>92</v>
      </c>
      <c r="F713" t="s">
        <v>96</v>
      </c>
      <c r="G713" t="s">
        <v>445</v>
      </c>
      <c r="H713" t="s">
        <v>617</v>
      </c>
      <c r="I713">
        <v>1200011259</v>
      </c>
      <c r="J713">
        <v>6000972931</v>
      </c>
      <c r="K713">
        <v>100005282</v>
      </c>
      <c r="L713" s="1">
        <v>45692</v>
      </c>
      <c r="M713" t="s">
        <v>833</v>
      </c>
      <c r="N713">
        <v>1200011259</v>
      </c>
      <c r="O713" t="s">
        <v>776</v>
      </c>
      <c r="P713" t="s">
        <v>54</v>
      </c>
      <c r="Q713" t="s">
        <v>724</v>
      </c>
    </row>
    <row r="714" spans="1:17" x14ac:dyDescent="0.3">
      <c r="A714" t="s">
        <v>825</v>
      </c>
      <c r="B714" t="s">
        <v>382</v>
      </c>
      <c r="C714" s="1">
        <v>45663</v>
      </c>
      <c r="D714">
        <v>24</v>
      </c>
      <c r="E714" t="s">
        <v>92</v>
      </c>
      <c r="F714" t="s">
        <v>96</v>
      </c>
      <c r="G714" t="s">
        <v>445</v>
      </c>
      <c r="H714" t="s">
        <v>617</v>
      </c>
      <c r="I714">
        <v>1200012007</v>
      </c>
      <c r="J714">
        <v>6000972977</v>
      </c>
      <c r="K714">
        <v>100005328</v>
      </c>
      <c r="L714" s="1">
        <v>45700</v>
      </c>
      <c r="M714" t="s">
        <v>833</v>
      </c>
      <c r="N714">
        <v>1200012007</v>
      </c>
      <c r="O714" t="s">
        <v>776</v>
      </c>
      <c r="P714" t="s">
        <v>54</v>
      </c>
      <c r="Q714" t="s">
        <v>724</v>
      </c>
    </row>
    <row r="715" spans="1:17" x14ac:dyDescent="0.3">
      <c r="A715" t="s">
        <v>824</v>
      </c>
      <c r="B715" t="s">
        <v>382</v>
      </c>
      <c r="C715" s="1">
        <v>45663</v>
      </c>
      <c r="D715">
        <v>54</v>
      </c>
      <c r="E715" t="s">
        <v>92</v>
      </c>
      <c r="F715" t="s">
        <v>96</v>
      </c>
      <c r="G715" t="s">
        <v>445</v>
      </c>
      <c r="H715" t="s">
        <v>617</v>
      </c>
      <c r="I715">
        <v>1200011259</v>
      </c>
      <c r="J715">
        <v>6000972886</v>
      </c>
      <c r="K715">
        <v>100005237</v>
      </c>
      <c r="L715" s="1">
        <v>45692</v>
      </c>
      <c r="M715" t="s">
        <v>833</v>
      </c>
      <c r="N715">
        <v>1200011259</v>
      </c>
      <c r="O715" t="s">
        <v>776</v>
      </c>
      <c r="P715" t="s">
        <v>54</v>
      </c>
      <c r="Q715" t="s">
        <v>724</v>
      </c>
    </row>
    <row r="716" spans="1:17" x14ac:dyDescent="0.3">
      <c r="A716" t="s">
        <v>824</v>
      </c>
      <c r="B716" t="s">
        <v>382</v>
      </c>
      <c r="C716" s="1">
        <v>45663</v>
      </c>
      <c r="D716">
        <v>84</v>
      </c>
      <c r="E716" t="s">
        <v>92</v>
      </c>
      <c r="F716" t="s">
        <v>96</v>
      </c>
      <c r="G716" t="s">
        <v>445</v>
      </c>
      <c r="H716" t="s">
        <v>617</v>
      </c>
      <c r="I716">
        <v>1200011259</v>
      </c>
      <c r="J716">
        <v>6000972892</v>
      </c>
      <c r="K716">
        <v>100005243</v>
      </c>
      <c r="L716" s="1">
        <v>45692</v>
      </c>
      <c r="M716" t="s">
        <v>833</v>
      </c>
      <c r="N716">
        <v>1200011259</v>
      </c>
      <c r="O716" t="s">
        <v>776</v>
      </c>
      <c r="P716" t="s">
        <v>54</v>
      </c>
      <c r="Q716" t="s">
        <v>724</v>
      </c>
    </row>
    <row r="717" spans="1:17" x14ac:dyDescent="0.3">
      <c r="A717" t="s">
        <v>824</v>
      </c>
      <c r="B717" t="s">
        <v>382</v>
      </c>
      <c r="C717" s="1">
        <v>45684</v>
      </c>
      <c r="D717">
        <v>42</v>
      </c>
      <c r="E717" t="s">
        <v>92</v>
      </c>
      <c r="F717" t="s">
        <v>96</v>
      </c>
      <c r="G717" t="s">
        <v>445</v>
      </c>
      <c r="H717" t="s">
        <v>617</v>
      </c>
      <c r="I717">
        <v>1200011259</v>
      </c>
      <c r="J717">
        <v>6000975403</v>
      </c>
      <c r="K717">
        <v>100009500</v>
      </c>
      <c r="L717" s="1">
        <v>45692</v>
      </c>
      <c r="M717" t="s">
        <v>833</v>
      </c>
      <c r="N717">
        <v>1200011259</v>
      </c>
      <c r="O717" t="s">
        <v>776</v>
      </c>
      <c r="P717" t="s">
        <v>54</v>
      </c>
      <c r="Q717" t="s">
        <v>724</v>
      </c>
    </row>
    <row r="718" spans="1:17" x14ac:dyDescent="0.3">
      <c r="A718" t="s">
        <v>824</v>
      </c>
      <c r="B718" t="s">
        <v>382</v>
      </c>
      <c r="C718" s="1">
        <v>45695</v>
      </c>
      <c r="D718">
        <v>72</v>
      </c>
      <c r="E718" t="s">
        <v>92</v>
      </c>
      <c r="F718" t="s">
        <v>96</v>
      </c>
      <c r="G718" t="s">
        <v>445</v>
      </c>
      <c r="H718" t="s">
        <v>617</v>
      </c>
      <c r="I718">
        <v>1200011259</v>
      </c>
      <c r="J718">
        <v>6000977546</v>
      </c>
      <c r="K718">
        <v>100015295</v>
      </c>
      <c r="L718" s="1">
        <v>45699</v>
      </c>
      <c r="M718" t="s">
        <v>833</v>
      </c>
      <c r="N718">
        <v>1200011259</v>
      </c>
      <c r="O718" t="s">
        <v>776</v>
      </c>
      <c r="P718" t="s">
        <v>54</v>
      </c>
      <c r="Q718" t="s">
        <v>724</v>
      </c>
    </row>
    <row r="719" spans="1:17" x14ac:dyDescent="0.3">
      <c r="A719" t="s">
        <v>824</v>
      </c>
      <c r="B719" t="s">
        <v>382</v>
      </c>
      <c r="C719" s="1">
        <v>45695</v>
      </c>
      <c r="D719">
        <v>36</v>
      </c>
      <c r="E719" t="s">
        <v>92</v>
      </c>
      <c r="F719" t="s">
        <v>96</v>
      </c>
      <c r="G719" t="s">
        <v>445</v>
      </c>
      <c r="H719" t="s">
        <v>617</v>
      </c>
      <c r="I719">
        <v>1200011259</v>
      </c>
      <c r="J719">
        <v>6000977549</v>
      </c>
      <c r="K719">
        <v>100015298</v>
      </c>
      <c r="L719" s="1">
        <v>45699</v>
      </c>
      <c r="M719" t="s">
        <v>833</v>
      </c>
      <c r="N719">
        <v>1200011259</v>
      </c>
      <c r="O719" t="s">
        <v>776</v>
      </c>
      <c r="P719" t="s">
        <v>54</v>
      </c>
      <c r="Q719" t="s">
        <v>724</v>
      </c>
    </row>
    <row r="720" spans="1:17" x14ac:dyDescent="0.3">
      <c r="A720" t="s">
        <v>824</v>
      </c>
      <c r="B720" t="s">
        <v>382</v>
      </c>
      <c r="C720" s="1">
        <v>45695</v>
      </c>
      <c r="D720">
        <v>79.2</v>
      </c>
      <c r="E720" t="s">
        <v>92</v>
      </c>
      <c r="F720" t="s">
        <v>96</v>
      </c>
      <c r="G720" t="s">
        <v>445</v>
      </c>
      <c r="H720" t="s">
        <v>617</v>
      </c>
      <c r="I720">
        <v>1200011259</v>
      </c>
      <c r="J720">
        <v>6000977550</v>
      </c>
      <c r="K720">
        <v>100015299</v>
      </c>
      <c r="L720" s="1">
        <v>45699</v>
      </c>
      <c r="M720" t="s">
        <v>833</v>
      </c>
      <c r="N720">
        <v>1200011259</v>
      </c>
      <c r="O720" t="s">
        <v>776</v>
      </c>
      <c r="P720" t="s">
        <v>54</v>
      </c>
      <c r="Q720" t="s">
        <v>724</v>
      </c>
    </row>
    <row r="721" spans="1:17" x14ac:dyDescent="0.3">
      <c r="A721" t="s">
        <v>825</v>
      </c>
      <c r="B721" t="s">
        <v>382</v>
      </c>
      <c r="C721" s="1">
        <v>45726</v>
      </c>
      <c r="D721">
        <v>24</v>
      </c>
      <c r="E721" t="s">
        <v>92</v>
      </c>
      <c r="F721" t="s">
        <v>96</v>
      </c>
      <c r="G721" t="s">
        <v>445</v>
      </c>
      <c r="H721" t="s">
        <v>617</v>
      </c>
      <c r="I721">
        <v>1200012007</v>
      </c>
      <c r="J721">
        <v>6000982314</v>
      </c>
      <c r="K721">
        <v>100024595</v>
      </c>
      <c r="L721" s="1">
        <v>45741</v>
      </c>
      <c r="M721" t="s">
        <v>833</v>
      </c>
      <c r="N721">
        <v>1200012007</v>
      </c>
      <c r="O721" t="s">
        <v>776</v>
      </c>
      <c r="P721" t="s">
        <v>54</v>
      </c>
      <c r="Q721" t="s">
        <v>724</v>
      </c>
    </row>
    <row r="722" spans="1:17" x14ac:dyDescent="0.3">
      <c r="A722" t="s">
        <v>824</v>
      </c>
      <c r="B722" t="s">
        <v>382</v>
      </c>
      <c r="C722" s="1">
        <v>45729</v>
      </c>
      <c r="D722">
        <v>52.8</v>
      </c>
      <c r="E722" t="s">
        <v>92</v>
      </c>
      <c r="F722" t="s">
        <v>96</v>
      </c>
      <c r="G722" t="s">
        <v>445</v>
      </c>
      <c r="H722" t="s">
        <v>617</v>
      </c>
      <c r="I722">
        <v>1200011259</v>
      </c>
      <c r="J722">
        <v>6000982911</v>
      </c>
      <c r="K722">
        <v>100025607</v>
      </c>
      <c r="L722" s="1">
        <v>45733</v>
      </c>
      <c r="M722" t="s">
        <v>833</v>
      </c>
      <c r="N722">
        <v>1200011259</v>
      </c>
      <c r="O722" t="s">
        <v>776</v>
      </c>
      <c r="P722" t="s">
        <v>54</v>
      </c>
      <c r="Q722" t="s">
        <v>724</v>
      </c>
    </row>
    <row r="723" spans="1:17" x14ac:dyDescent="0.3">
      <c r="A723" t="s">
        <v>824</v>
      </c>
      <c r="B723" t="s">
        <v>382</v>
      </c>
      <c r="C723" s="1">
        <v>45729</v>
      </c>
      <c r="D723">
        <v>72</v>
      </c>
      <c r="E723" t="s">
        <v>92</v>
      </c>
      <c r="F723" t="s">
        <v>96</v>
      </c>
      <c r="G723" t="s">
        <v>445</v>
      </c>
      <c r="H723" t="s">
        <v>617</v>
      </c>
      <c r="I723">
        <v>1200011259</v>
      </c>
      <c r="J723">
        <v>6000982906</v>
      </c>
      <c r="K723">
        <v>100025600</v>
      </c>
      <c r="L723" s="1">
        <v>45733</v>
      </c>
      <c r="M723" t="s">
        <v>833</v>
      </c>
      <c r="N723">
        <v>1200011259</v>
      </c>
      <c r="O723" t="s">
        <v>776</v>
      </c>
      <c r="P723" t="s">
        <v>54</v>
      </c>
      <c r="Q723" t="s">
        <v>724</v>
      </c>
    </row>
    <row r="724" spans="1:17" x14ac:dyDescent="0.3">
      <c r="A724" t="s">
        <v>824</v>
      </c>
      <c r="B724" t="s">
        <v>382</v>
      </c>
      <c r="C724" s="1">
        <v>45754</v>
      </c>
      <c r="D724">
        <v>105.6</v>
      </c>
      <c r="E724" t="s">
        <v>92</v>
      </c>
      <c r="F724" t="s">
        <v>96</v>
      </c>
      <c r="G724" t="s">
        <v>445</v>
      </c>
      <c r="H724" t="s">
        <v>617</v>
      </c>
      <c r="I724">
        <v>1200011259</v>
      </c>
      <c r="J724">
        <v>6000987586</v>
      </c>
      <c r="K724">
        <v>100033535</v>
      </c>
      <c r="L724" s="1">
        <v>45756</v>
      </c>
      <c r="M724" t="s">
        <v>833</v>
      </c>
      <c r="N724">
        <v>1200011259</v>
      </c>
      <c r="O724" t="s">
        <v>776</v>
      </c>
      <c r="P724" t="s">
        <v>54</v>
      </c>
      <c r="Q724" t="s">
        <v>724</v>
      </c>
    </row>
    <row r="725" spans="1:17" x14ac:dyDescent="0.3">
      <c r="A725" t="s">
        <v>824</v>
      </c>
      <c r="B725" t="s">
        <v>382</v>
      </c>
      <c r="C725" s="1">
        <v>45784</v>
      </c>
      <c r="D725">
        <v>54</v>
      </c>
      <c r="E725" t="s">
        <v>92</v>
      </c>
      <c r="F725" t="s">
        <v>96</v>
      </c>
      <c r="G725" t="s">
        <v>445</v>
      </c>
      <c r="H725" t="s">
        <v>617</v>
      </c>
      <c r="I725">
        <v>1200011259</v>
      </c>
      <c r="J725">
        <v>6000992431</v>
      </c>
      <c r="K725">
        <v>100041552</v>
      </c>
      <c r="L725" s="1">
        <v>45789</v>
      </c>
      <c r="M725" t="s">
        <v>833</v>
      </c>
      <c r="N725">
        <v>1200011259</v>
      </c>
      <c r="O725" t="s">
        <v>776</v>
      </c>
      <c r="P725" t="s">
        <v>54</v>
      </c>
      <c r="Q725" t="s">
        <v>724</v>
      </c>
    </row>
    <row r="726" spans="1:17" x14ac:dyDescent="0.3">
      <c r="A726" t="s">
        <v>824</v>
      </c>
      <c r="B726" t="s">
        <v>382</v>
      </c>
      <c r="C726" s="1">
        <v>45784</v>
      </c>
      <c r="D726">
        <v>36</v>
      </c>
      <c r="E726" t="s">
        <v>92</v>
      </c>
      <c r="F726" t="s">
        <v>96</v>
      </c>
      <c r="G726" t="s">
        <v>445</v>
      </c>
      <c r="H726" t="s">
        <v>617</v>
      </c>
      <c r="I726">
        <v>1200011259</v>
      </c>
      <c r="J726">
        <v>6000992433</v>
      </c>
      <c r="K726">
        <v>100041554</v>
      </c>
      <c r="L726" s="1">
        <v>45789</v>
      </c>
      <c r="M726" t="s">
        <v>833</v>
      </c>
      <c r="N726">
        <v>1200011259</v>
      </c>
      <c r="O726" t="s">
        <v>776</v>
      </c>
      <c r="P726" t="s">
        <v>54</v>
      </c>
      <c r="Q726" t="s">
        <v>724</v>
      </c>
    </row>
    <row r="727" spans="1:17" x14ac:dyDescent="0.3">
      <c r="A727" t="s">
        <v>824</v>
      </c>
      <c r="B727" t="s">
        <v>382</v>
      </c>
      <c r="C727" s="1">
        <v>45784</v>
      </c>
      <c r="D727">
        <v>105.6</v>
      </c>
      <c r="E727" t="s">
        <v>92</v>
      </c>
      <c r="F727" t="s">
        <v>96</v>
      </c>
      <c r="G727" t="s">
        <v>445</v>
      </c>
      <c r="H727" t="s">
        <v>617</v>
      </c>
      <c r="I727">
        <v>1200011259</v>
      </c>
      <c r="J727">
        <v>6000992434</v>
      </c>
      <c r="K727">
        <v>100041555</v>
      </c>
      <c r="L727" s="1">
        <v>45789</v>
      </c>
      <c r="M727" t="s">
        <v>833</v>
      </c>
      <c r="N727">
        <v>1200011259</v>
      </c>
      <c r="O727" t="s">
        <v>776</v>
      </c>
      <c r="P727" t="s">
        <v>54</v>
      </c>
      <c r="Q727" t="s">
        <v>724</v>
      </c>
    </row>
    <row r="728" spans="1:17" x14ac:dyDescent="0.3">
      <c r="A728" t="s">
        <v>825</v>
      </c>
      <c r="B728" t="s">
        <v>382</v>
      </c>
      <c r="C728" s="1">
        <v>45789</v>
      </c>
      <c r="D728">
        <v>48</v>
      </c>
      <c r="E728" t="s">
        <v>92</v>
      </c>
      <c r="F728" t="s">
        <v>96</v>
      </c>
      <c r="G728" t="s">
        <v>445</v>
      </c>
      <c r="H728" t="s">
        <v>617</v>
      </c>
      <c r="I728">
        <v>1200012007</v>
      </c>
      <c r="J728">
        <v>6000992707</v>
      </c>
      <c r="K728">
        <v>100041860</v>
      </c>
      <c r="L728" s="1">
        <v>45796</v>
      </c>
      <c r="M728" t="s">
        <v>833</v>
      </c>
      <c r="N728">
        <v>1200012007</v>
      </c>
      <c r="O728" t="s">
        <v>776</v>
      </c>
      <c r="P728" t="s">
        <v>54</v>
      </c>
      <c r="Q728" t="s">
        <v>724</v>
      </c>
    </row>
    <row r="729" spans="1:17" x14ac:dyDescent="0.3">
      <c r="A729" t="s">
        <v>824</v>
      </c>
      <c r="B729" t="s">
        <v>382</v>
      </c>
      <c r="C729" s="1">
        <v>45814</v>
      </c>
      <c r="D729">
        <v>84</v>
      </c>
      <c r="E729" t="s">
        <v>92</v>
      </c>
      <c r="F729" t="s">
        <v>96</v>
      </c>
      <c r="G729" t="s">
        <v>445</v>
      </c>
      <c r="H729" t="s">
        <v>617</v>
      </c>
      <c r="I729">
        <v>1200011259</v>
      </c>
      <c r="J729">
        <v>6000997652</v>
      </c>
      <c r="K729">
        <v>100050229</v>
      </c>
      <c r="L729" s="1">
        <v>45825</v>
      </c>
      <c r="M729" t="s">
        <v>833</v>
      </c>
      <c r="N729">
        <v>1200011259</v>
      </c>
      <c r="O729" t="s">
        <v>776</v>
      </c>
      <c r="P729" t="s">
        <v>54</v>
      </c>
      <c r="Q729" t="s">
        <v>724</v>
      </c>
    </row>
    <row r="730" spans="1:17" x14ac:dyDescent="0.3">
      <c r="A730" t="s">
        <v>824</v>
      </c>
      <c r="B730" t="s">
        <v>382</v>
      </c>
      <c r="C730" s="1">
        <v>45814</v>
      </c>
      <c r="D730">
        <v>36</v>
      </c>
      <c r="E730" t="s">
        <v>92</v>
      </c>
      <c r="F730" t="s">
        <v>96</v>
      </c>
      <c r="G730" t="s">
        <v>445</v>
      </c>
      <c r="H730" t="s">
        <v>617</v>
      </c>
      <c r="I730">
        <v>1200011259</v>
      </c>
      <c r="J730">
        <v>6000997653</v>
      </c>
      <c r="K730">
        <v>100050230</v>
      </c>
      <c r="L730" s="1">
        <v>45825</v>
      </c>
      <c r="M730" t="s">
        <v>833</v>
      </c>
      <c r="N730">
        <v>1200011259</v>
      </c>
      <c r="O730" t="s">
        <v>776</v>
      </c>
      <c r="P730" t="s">
        <v>54</v>
      </c>
      <c r="Q730" t="s">
        <v>724</v>
      </c>
    </row>
    <row r="731" spans="1:17" x14ac:dyDescent="0.3">
      <c r="A731" t="s">
        <v>824</v>
      </c>
      <c r="B731" t="s">
        <v>382</v>
      </c>
      <c r="C731" s="1">
        <v>45814</v>
      </c>
      <c r="D731">
        <v>52.8</v>
      </c>
      <c r="E731" t="s">
        <v>92</v>
      </c>
      <c r="F731" t="s">
        <v>96</v>
      </c>
      <c r="G731" t="s">
        <v>445</v>
      </c>
      <c r="H731" t="s">
        <v>617</v>
      </c>
      <c r="I731">
        <v>1200011259</v>
      </c>
      <c r="J731">
        <v>6000997654</v>
      </c>
      <c r="K731">
        <v>100050231</v>
      </c>
      <c r="L731" s="1">
        <v>45825</v>
      </c>
      <c r="M731" t="s">
        <v>833</v>
      </c>
      <c r="N731">
        <v>1200011259</v>
      </c>
      <c r="O731" t="s">
        <v>776</v>
      </c>
      <c r="P731" t="s">
        <v>54</v>
      </c>
      <c r="Q731" t="s">
        <v>724</v>
      </c>
    </row>
    <row r="732" spans="1:17" x14ac:dyDescent="0.3">
      <c r="A732" t="s">
        <v>825</v>
      </c>
      <c r="B732" t="s">
        <v>382</v>
      </c>
      <c r="C732" s="1">
        <v>45847</v>
      </c>
      <c r="D732">
        <v>48</v>
      </c>
      <c r="E732" t="s">
        <v>92</v>
      </c>
      <c r="F732" t="s">
        <v>96</v>
      </c>
      <c r="G732" t="s">
        <v>445</v>
      </c>
      <c r="H732" t="s">
        <v>617</v>
      </c>
      <c r="I732">
        <v>1200012007</v>
      </c>
      <c r="J732">
        <v>6001003939</v>
      </c>
      <c r="K732">
        <v>100061033</v>
      </c>
      <c r="L732" s="1">
        <v>45861</v>
      </c>
      <c r="M732" t="s">
        <v>833</v>
      </c>
      <c r="N732">
        <v>1200012007</v>
      </c>
      <c r="O732" t="s">
        <v>776</v>
      </c>
      <c r="P732" t="s">
        <v>54</v>
      </c>
      <c r="Q732" t="s">
        <v>724</v>
      </c>
    </row>
    <row r="733" spans="1:17" x14ac:dyDescent="0.3">
      <c r="A733" t="s">
        <v>824</v>
      </c>
      <c r="B733" t="s">
        <v>382</v>
      </c>
      <c r="C733" s="1">
        <v>45847</v>
      </c>
      <c r="D733">
        <v>252</v>
      </c>
      <c r="E733" t="s">
        <v>92</v>
      </c>
      <c r="F733" t="s">
        <v>96</v>
      </c>
      <c r="G733" t="s">
        <v>445</v>
      </c>
      <c r="H733" t="s">
        <v>617</v>
      </c>
      <c r="I733">
        <v>1200011259</v>
      </c>
      <c r="J733">
        <v>6001003910</v>
      </c>
      <c r="K733">
        <v>100061004</v>
      </c>
      <c r="L733" s="1">
        <v>45848</v>
      </c>
      <c r="M733" t="s">
        <v>833</v>
      </c>
      <c r="N733">
        <v>1200011259</v>
      </c>
      <c r="O733" t="s">
        <v>776</v>
      </c>
      <c r="P733" t="s">
        <v>54</v>
      </c>
      <c r="Q733" t="s">
        <v>724</v>
      </c>
    </row>
    <row r="734" spans="1:17" x14ac:dyDescent="0.3">
      <c r="A734" t="s">
        <v>824</v>
      </c>
      <c r="B734" t="s">
        <v>382</v>
      </c>
      <c r="C734" s="1">
        <v>45847</v>
      </c>
      <c r="D734">
        <v>52.8</v>
      </c>
      <c r="E734" t="s">
        <v>92</v>
      </c>
      <c r="F734" t="s">
        <v>96</v>
      </c>
      <c r="G734" t="s">
        <v>445</v>
      </c>
      <c r="H734" t="s">
        <v>617</v>
      </c>
      <c r="I734">
        <v>1200011259</v>
      </c>
      <c r="J734">
        <v>6001003912</v>
      </c>
      <c r="K734">
        <v>100061006</v>
      </c>
      <c r="L734" s="1">
        <v>45848</v>
      </c>
      <c r="M734" t="s">
        <v>833</v>
      </c>
      <c r="N734">
        <v>1200011259</v>
      </c>
      <c r="O734" t="s">
        <v>776</v>
      </c>
      <c r="P734" t="s">
        <v>54</v>
      </c>
      <c r="Q734" t="s">
        <v>724</v>
      </c>
    </row>
    <row r="735" spans="1:17" x14ac:dyDescent="0.3">
      <c r="A735" t="s">
        <v>824</v>
      </c>
      <c r="B735" t="s">
        <v>382</v>
      </c>
      <c r="C735" s="1">
        <v>45877</v>
      </c>
      <c r="D735">
        <v>180</v>
      </c>
      <c r="E735" t="s">
        <v>92</v>
      </c>
      <c r="F735" t="s">
        <v>96</v>
      </c>
      <c r="G735" t="s">
        <v>445</v>
      </c>
      <c r="H735" t="s">
        <v>617</v>
      </c>
      <c r="I735">
        <v>1200011259</v>
      </c>
      <c r="J735">
        <v>6001009035</v>
      </c>
      <c r="K735">
        <v>100069764</v>
      </c>
      <c r="L735" s="1">
        <v>45880</v>
      </c>
      <c r="M735" t="s">
        <v>833</v>
      </c>
      <c r="N735">
        <v>1200011259</v>
      </c>
      <c r="O735" t="s">
        <v>776</v>
      </c>
      <c r="P735" t="s">
        <v>54</v>
      </c>
      <c r="Q735" t="s">
        <v>724</v>
      </c>
    </row>
    <row r="736" spans="1:17" x14ac:dyDescent="0.3">
      <c r="A736" t="s">
        <v>824</v>
      </c>
      <c r="B736" t="s">
        <v>382</v>
      </c>
      <c r="C736" s="1">
        <v>45877</v>
      </c>
      <c r="D736">
        <v>72</v>
      </c>
      <c r="E736" t="s">
        <v>92</v>
      </c>
      <c r="F736" t="s">
        <v>96</v>
      </c>
      <c r="G736" t="s">
        <v>445</v>
      </c>
      <c r="H736" t="s">
        <v>617</v>
      </c>
      <c r="I736">
        <v>1200011259</v>
      </c>
      <c r="J736">
        <v>6001009037</v>
      </c>
      <c r="K736">
        <v>100069766</v>
      </c>
      <c r="L736" s="1">
        <v>45880</v>
      </c>
      <c r="M736" t="s">
        <v>833</v>
      </c>
      <c r="N736">
        <v>1200011259</v>
      </c>
      <c r="O736" t="s">
        <v>776</v>
      </c>
      <c r="P736" t="s">
        <v>54</v>
      </c>
      <c r="Q736" t="s">
        <v>724</v>
      </c>
    </row>
    <row r="737" spans="1:17" x14ac:dyDescent="0.3">
      <c r="A737" t="s">
        <v>824</v>
      </c>
      <c r="B737" t="s">
        <v>382</v>
      </c>
      <c r="C737" s="1">
        <v>45877</v>
      </c>
      <c r="D737">
        <v>79.2</v>
      </c>
      <c r="E737" t="s">
        <v>92</v>
      </c>
      <c r="F737" t="s">
        <v>96</v>
      </c>
      <c r="G737" t="s">
        <v>445</v>
      </c>
      <c r="H737" t="s">
        <v>617</v>
      </c>
      <c r="I737">
        <v>1200011259</v>
      </c>
      <c r="J737">
        <v>6001009039</v>
      </c>
      <c r="K737">
        <v>100069768</v>
      </c>
      <c r="L737" s="1">
        <v>45880</v>
      </c>
      <c r="M737" t="s">
        <v>833</v>
      </c>
      <c r="N737">
        <v>1200011259</v>
      </c>
      <c r="O737" t="s">
        <v>776</v>
      </c>
      <c r="P737" t="s">
        <v>54</v>
      </c>
      <c r="Q737" t="s">
        <v>724</v>
      </c>
    </row>
    <row r="738" spans="1:17" x14ac:dyDescent="0.3">
      <c r="A738" t="s">
        <v>824</v>
      </c>
      <c r="B738" t="s">
        <v>382</v>
      </c>
      <c r="C738" s="1">
        <v>45910</v>
      </c>
      <c r="D738">
        <v>52.8</v>
      </c>
      <c r="E738" t="s">
        <v>92</v>
      </c>
      <c r="F738" t="s">
        <v>96</v>
      </c>
      <c r="G738" t="s">
        <v>445</v>
      </c>
      <c r="H738" t="s">
        <v>617</v>
      </c>
      <c r="I738">
        <v>1200011259</v>
      </c>
      <c r="J738">
        <v>6001013688</v>
      </c>
      <c r="K738">
        <v>100076704</v>
      </c>
      <c r="L738" s="1">
        <v>45912</v>
      </c>
      <c r="M738" t="s">
        <v>833</v>
      </c>
      <c r="N738">
        <v>1200011259</v>
      </c>
      <c r="O738" t="s">
        <v>776</v>
      </c>
      <c r="P738" t="s">
        <v>54</v>
      </c>
      <c r="Q738" t="s">
        <v>724</v>
      </c>
    </row>
    <row r="739" spans="1:17" x14ac:dyDescent="0.3">
      <c r="A739" t="s">
        <v>824</v>
      </c>
      <c r="B739" t="s">
        <v>382</v>
      </c>
      <c r="C739" s="1">
        <v>45910</v>
      </c>
      <c r="D739">
        <v>144</v>
      </c>
      <c r="E739" t="s">
        <v>92</v>
      </c>
      <c r="F739" t="s">
        <v>96</v>
      </c>
      <c r="G739" t="s">
        <v>445</v>
      </c>
      <c r="H739" t="s">
        <v>617</v>
      </c>
      <c r="I739">
        <v>1200011259</v>
      </c>
      <c r="J739">
        <v>6001013750</v>
      </c>
      <c r="K739">
        <v>100076766</v>
      </c>
      <c r="L739" s="1">
        <v>45912</v>
      </c>
      <c r="M739" t="s">
        <v>833</v>
      </c>
      <c r="N739">
        <v>1200011259</v>
      </c>
      <c r="O739" t="s">
        <v>776</v>
      </c>
      <c r="P739" t="s">
        <v>54</v>
      </c>
      <c r="Q739" t="s">
        <v>724</v>
      </c>
    </row>
    <row r="740" spans="1:17" x14ac:dyDescent="0.3">
      <c r="A740" t="s">
        <v>824</v>
      </c>
      <c r="B740" t="s">
        <v>382</v>
      </c>
      <c r="C740" s="1">
        <v>45910</v>
      </c>
      <c r="D740">
        <v>26.4</v>
      </c>
      <c r="E740" t="s">
        <v>92</v>
      </c>
      <c r="F740" t="s">
        <v>96</v>
      </c>
      <c r="G740" t="s">
        <v>445</v>
      </c>
      <c r="H740" t="s">
        <v>617</v>
      </c>
      <c r="I740">
        <v>1200011259</v>
      </c>
      <c r="J740">
        <v>6001013754</v>
      </c>
      <c r="K740">
        <v>100076769</v>
      </c>
      <c r="L740" s="1">
        <v>45912</v>
      </c>
      <c r="M740" t="s">
        <v>833</v>
      </c>
      <c r="N740">
        <v>1200011259</v>
      </c>
      <c r="O740" t="s">
        <v>776</v>
      </c>
      <c r="P740" t="s">
        <v>54</v>
      </c>
      <c r="Q740" t="s">
        <v>724</v>
      </c>
    </row>
    <row r="741" spans="1:17" x14ac:dyDescent="0.3">
      <c r="A741" t="s">
        <v>824</v>
      </c>
      <c r="B741" t="s">
        <v>382</v>
      </c>
      <c r="C741" s="1">
        <v>45938</v>
      </c>
      <c r="D741">
        <v>36</v>
      </c>
      <c r="E741" t="s">
        <v>92</v>
      </c>
      <c r="F741" t="s">
        <v>96</v>
      </c>
      <c r="G741" t="s">
        <v>445</v>
      </c>
      <c r="H741" t="s">
        <v>617</v>
      </c>
      <c r="I741">
        <v>1200011259</v>
      </c>
      <c r="J741">
        <v>6001019520</v>
      </c>
      <c r="K741">
        <v>100086047</v>
      </c>
      <c r="L741" s="1">
        <v>45950</v>
      </c>
      <c r="M741" t="s">
        <v>833</v>
      </c>
      <c r="N741">
        <v>1200011259</v>
      </c>
      <c r="O741" t="s">
        <v>776</v>
      </c>
      <c r="P741" t="s">
        <v>54</v>
      </c>
      <c r="Q741" t="s">
        <v>724</v>
      </c>
    </row>
    <row r="742" spans="1:17" x14ac:dyDescent="0.3">
      <c r="A742" t="s">
        <v>824</v>
      </c>
      <c r="B742" t="s">
        <v>382</v>
      </c>
      <c r="C742" s="1">
        <v>45938</v>
      </c>
      <c r="D742">
        <v>26.4</v>
      </c>
      <c r="E742" t="s">
        <v>92</v>
      </c>
      <c r="F742" t="s">
        <v>96</v>
      </c>
      <c r="G742" t="s">
        <v>445</v>
      </c>
      <c r="H742" t="s">
        <v>617</v>
      </c>
      <c r="I742">
        <v>1200011259</v>
      </c>
      <c r="J742">
        <v>6001019525</v>
      </c>
      <c r="K742">
        <v>100086052</v>
      </c>
      <c r="L742" s="1">
        <v>45950</v>
      </c>
      <c r="M742" t="s">
        <v>833</v>
      </c>
      <c r="N742">
        <v>1200011259</v>
      </c>
      <c r="O742" t="s">
        <v>776</v>
      </c>
      <c r="P742" t="s">
        <v>54</v>
      </c>
      <c r="Q742" t="s">
        <v>724</v>
      </c>
    </row>
    <row r="743" spans="1:17" x14ac:dyDescent="0.3">
      <c r="A743" t="s">
        <v>825</v>
      </c>
      <c r="B743" t="s">
        <v>382</v>
      </c>
      <c r="C743" s="1">
        <v>45946</v>
      </c>
      <c r="D743">
        <v>42</v>
      </c>
      <c r="E743" t="s">
        <v>92</v>
      </c>
      <c r="F743" t="s">
        <v>96</v>
      </c>
      <c r="G743" t="s">
        <v>445</v>
      </c>
      <c r="H743" t="s">
        <v>617</v>
      </c>
      <c r="I743">
        <v>1200012007</v>
      </c>
      <c r="J743">
        <v>6001020904</v>
      </c>
      <c r="K743">
        <v>100088416</v>
      </c>
      <c r="L743" s="1">
        <v>45961</v>
      </c>
      <c r="M743" t="s">
        <v>833</v>
      </c>
      <c r="N743">
        <v>1200012007</v>
      </c>
      <c r="O743" t="s">
        <v>776</v>
      </c>
      <c r="P743" t="s">
        <v>54</v>
      </c>
      <c r="Q743" t="s">
        <v>724</v>
      </c>
    </row>
    <row r="744" spans="1:17" x14ac:dyDescent="0.3">
      <c r="A744" t="s">
        <v>824</v>
      </c>
      <c r="B744" t="s">
        <v>382</v>
      </c>
      <c r="C744" s="1">
        <v>45968</v>
      </c>
      <c r="D744">
        <v>36</v>
      </c>
      <c r="E744" t="s">
        <v>92</v>
      </c>
      <c r="F744" t="s">
        <v>96</v>
      </c>
      <c r="G744" t="s">
        <v>445</v>
      </c>
      <c r="H744" t="s">
        <v>617</v>
      </c>
      <c r="I744">
        <v>1200011259</v>
      </c>
      <c r="J744">
        <v>6001025851</v>
      </c>
      <c r="K744">
        <v>100097109</v>
      </c>
      <c r="L744" s="1">
        <v>45974</v>
      </c>
      <c r="M744" t="s">
        <v>833</v>
      </c>
      <c r="N744">
        <v>1200011259</v>
      </c>
      <c r="O744" t="s">
        <v>776</v>
      </c>
      <c r="P744" t="s">
        <v>54</v>
      </c>
      <c r="Q744" t="s">
        <v>724</v>
      </c>
    </row>
    <row r="745" spans="1:17" x14ac:dyDescent="0.3">
      <c r="A745" t="s">
        <v>824</v>
      </c>
      <c r="B745" t="s">
        <v>382</v>
      </c>
      <c r="C745" s="1">
        <v>45968</v>
      </c>
      <c r="D745">
        <v>26.4</v>
      </c>
      <c r="E745" t="s">
        <v>92</v>
      </c>
      <c r="F745" t="s">
        <v>96</v>
      </c>
      <c r="G745" t="s">
        <v>445</v>
      </c>
      <c r="H745" t="s">
        <v>617</v>
      </c>
      <c r="I745">
        <v>1200011259</v>
      </c>
      <c r="J745">
        <v>6001025853</v>
      </c>
      <c r="K745">
        <v>100097111</v>
      </c>
      <c r="L745" s="1">
        <v>45974</v>
      </c>
      <c r="M745" t="s">
        <v>833</v>
      </c>
      <c r="N745">
        <v>1200011259</v>
      </c>
      <c r="O745" t="s">
        <v>776</v>
      </c>
      <c r="P745" t="s">
        <v>54</v>
      </c>
      <c r="Q745" t="s">
        <v>724</v>
      </c>
    </row>
    <row r="746" spans="1:17" x14ac:dyDescent="0.3">
      <c r="A746" t="s">
        <v>825</v>
      </c>
      <c r="B746" t="s">
        <v>382</v>
      </c>
      <c r="C746" s="1">
        <v>45971</v>
      </c>
      <c r="D746">
        <v>84</v>
      </c>
      <c r="E746" t="s">
        <v>92</v>
      </c>
      <c r="F746" t="s">
        <v>96</v>
      </c>
      <c r="G746" t="s">
        <v>445</v>
      </c>
      <c r="H746" t="s">
        <v>617</v>
      </c>
      <c r="I746">
        <v>1200012007</v>
      </c>
      <c r="J746">
        <v>6001026065</v>
      </c>
      <c r="K746">
        <v>100097439</v>
      </c>
      <c r="L746" s="1">
        <v>45978</v>
      </c>
      <c r="M746" t="s">
        <v>833</v>
      </c>
      <c r="N746">
        <v>1200012007</v>
      </c>
      <c r="O746" t="s">
        <v>776</v>
      </c>
      <c r="P746" t="s">
        <v>54</v>
      </c>
      <c r="Q746" t="s">
        <v>724</v>
      </c>
    </row>
    <row r="747" spans="1:17" x14ac:dyDescent="0.3">
      <c r="A747" t="s">
        <v>825</v>
      </c>
      <c r="B747" t="s">
        <v>382</v>
      </c>
      <c r="C747" s="1">
        <v>46000</v>
      </c>
      <c r="D747">
        <v>36</v>
      </c>
      <c r="E747" t="s">
        <v>92</v>
      </c>
      <c r="F747" t="s">
        <v>96</v>
      </c>
      <c r="G747" t="s">
        <v>445</v>
      </c>
      <c r="H747" t="s">
        <v>617</v>
      </c>
      <c r="I747">
        <v>1200012007</v>
      </c>
      <c r="J747">
        <v>6001033778</v>
      </c>
      <c r="K747">
        <v>100110279</v>
      </c>
      <c r="L747" s="1">
        <v>46006</v>
      </c>
      <c r="M747" t="s">
        <v>833</v>
      </c>
      <c r="N747">
        <v>1200012007</v>
      </c>
      <c r="O747" t="s">
        <v>776</v>
      </c>
      <c r="P747" t="s">
        <v>54</v>
      </c>
      <c r="Q747" t="s">
        <v>724</v>
      </c>
    </row>
    <row r="748" spans="1:17" x14ac:dyDescent="0.3">
      <c r="A748" t="s">
        <v>824</v>
      </c>
      <c r="B748" t="s">
        <v>382</v>
      </c>
      <c r="C748" s="1">
        <v>46000</v>
      </c>
      <c r="D748">
        <v>42</v>
      </c>
      <c r="E748" t="s">
        <v>92</v>
      </c>
      <c r="F748" t="s">
        <v>96</v>
      </c>
      <c r="G748" t="s">
        <v>445</v>
      </c>
      <c r="H748" t="s">
        <v>617</v>
      </c>
      <c r="I748">
        <v>1200011259</v>
      </c>
      <c r="J748">
        <v>6001033785</v>
      </c>
      <c r="K748">
        <v>100110286</v>
      </c>
      <c r="L748" s="1">
        <v>46006</v>
      </c>
      <c r="M748" t="s">
        <v>833</v>
      </c>
      <c r="N748">
        <v>1200011259</v>
      </c>
      <c r="O748" t="s">
        <v>776</v>
      </c>
      <c r="P748" t="s">
        <v>54</v>
      </c>
      <c r="Q748" t="s">
        <v>724</v>
      </c>
    </row>
    <row r="749" spans="1:17" x14ac:dyDescent="0.3">
      <c r="A749" t="s">
        <v>824</v>
      </c>
      <c r="B749" t="s">
        <v>382</v>
      </c>
      <c r="C749" s="1">
        <v>46000</v>
      </c>
      <c r="D749">
        <v>216</v>
      </c>
      <c r="E749" t="s">
        <v>92</v>
      </c>
      <c r="F749" t="s">
        <v>96</v>
      </c>
      <c r="G749" t="s">
        <v>445</v>
      </c>
      <c r="H749" t="s">
        <v>617</v>
      </c>
      <c r="I749">
        <v>1200011259</v>
      </c>
      <c r="J749">
        <v>6001033790</v>
      </c>
      <c r="K749">
        <v>100110291</v>
      </c>
      <c r="L749" s="1">
        <v>46006</v>
      </c>
      <c r="M749" t="s">
        <v>833</v>
      </c>
      <c r="N749">
        <v>1200011259</v>
      </c>
      <c r="O749" t="s">
        <v>776</v>
      </c>
      <c r="P749" t="s">
        <v>54</v>
      </c>
      <c r="Q749" t="s">
        <v>724</v>
      </c>
    </row>
    <row r="750" spans="1:17" x14ac:dyDescent="0.3">
      <c r="A750" t="s">
        <v>824</v>
      </c>
      <c r="B750" t="s">
        <v>382</v>
      </c>
      <c r="C750" s="1">
        <v>46000</v>
      </c>
      <c r="D750">
        <v>105.6</v>
      </c>
      <c r="E750" t="s">
        <v>92</v>
      </c>
      <c r="F750" t="s">
        <v>96</v>
      </c>
      <c r="G750" t="s">
        <v>445</v>
      </c>
      <c r="H750" t="s">
        <v>617</v>
      </c>
      <c r="I750">
        <v>1200011259</v>
      </c>
      <c r="J750">
        <v>6001033794</v>
      </c>
      <c r="K750">
        <v>100110295</v>
      </c>
      <c r="L750" s="1">
        <v>46006</v>
      </c>
      <c r="M750" t="s">
        <v>833</v>
      </c>
      <c r="N750">
        <v>1200011259</v>
      </c>
      <c r="O750" t="s">
        <v>776</v>
      </c>
      <c r="P750" t="s">
        <v>54</v>
      </c>
      <c r="Q750" t="s">
        <v>724</v>
      </c>
    </row>
    <row r="751" spans="1:17" x14ac:dyDescent="0.3">
      <c r="A751" t="s">
        <v>824</v>
      </c>
      <c r="B751" t="s">
        <v>382</v>
      </c>
      <c r="C751" s="1">
        <v>46000</v>
      </c>
      <c r="D751">
        <v>105.6</v>
      </c>
      <c r="E751" t="s">
        <v>92</v>
      </c>
      <c r="F751" t="s">
        <v>96</v>
      </c>
      <c r="G751" t="s">
        <v>445</v>
      </c>
      <c r="H751" t="s">
        <v>617</v>
      </c>
      <c r="I751">
        <v>1200011259</v>
      </c>
      <c r="J751">
        <v>6001033797</v>
      </c>
      <c r="K751">
        <v>100110298</v>
      </c>
      <c r="L751" s="1">
        <v>46006</v>
      </c>
      <c r="M751" t="s">
        <v>833</v>
      </c>
      <c r="N751">
        <v>1200011259</v>
      </c>
      <c r="O751" t="s">
        <v>776</v>
      </c>
      <c r="P751" t="s">
        <v>54</v>
      </c>
      <c r="Q751" t="s">
        <v>724</v>
      </c>
    </row>
    <row r="752" spans="1:17" x14ac:dyDescent="0.3">
      <c r="A752" t="s">
        <v>824</v>
      </c>
      <c r="B752" t="s">
        <v>382</v>
      </c>
      <c r="C752" s="1">
        <v>46031</v>
      </c>
      <c r="D752">
        <v>84</v>
      </c>
      <c r="E752" t="s">
        <v>92</v>
      </c>
      <c r="F752" t="s">
        <v>96</v>
      </c>
      <c r="G752" t="s">
        <v>445</v>
      </c>
      <c r="H752" t="s">
        <v>617</v>
      </c>
      <c r="I752">
        <v>1200011259</v>
      </c>
      <c r="J752">
        <v>6001042693</v>
      </c>
      <c r="K752">
        <v>100005598</v>
      </c>
      <c r="L752" s="1">
        <v>46051</v>
      </c>
      <c r="M752" t="s">
        <v>833</v>
      </c>
      <c r="N752">
        <v>1200011259</v>
      </c>
      <c r="O752" t="s">
        <v>776</v>
      </c>
      <c r="P752" t="s">
        <v>54</v>
      </c>
      <c r="Q752" t="s">
        <v>724</v>
      </c>
    </row>
    <row r="753" spans="1:17" x14ac:dyDescent="0.3">
      <c r="A753" t="s">
        <v>824</v>
      </c>
      <c r="B753" t="s">
        <v>382</v>
      </c>
      <c r="C753" s="1">
        <v>46031</v>
      </c>
      <c r="D753">
        <v>26.4</v>
      </c>
      <c r="E753" t="s">
        <v>92</v>
      </c>
      <c r="F753" t="s">
        <v>96</v>
      </c>
      <c r="G753" t="s">
        <v>445</v>
      </c>
      <c r="H753" t="s">
        <v>617</v>
      </c>
      <c r="I753">
        <v>1200011259</v>
      </c>
      <c r="J753">
        <v>6001042694</v>
      </c>
      <c r="K753">
        <v>100005599</v>
      </c>
      <c r="L753" s="1">
        <v>46051</v>
      </c>
      <c r="M753" t="s">
        <v>833</v>
      </c>
      <c r="N753">
        <v>1200011259</v>
      </c>
      <c r="O753" t="s">
        <v>776</v>
      </c>
      <c r="P753" t="s">
        <v>54</v>
      </c>
      <c r="Q753" t="s">
        <v>724</v>
      </c>
    </row>
    <row r="754" spans="1:17" x14ac:dyDescent="0.3">
      <c r="A754" t="s">
        <v>825</v>
      </c>
      <c r="B754" t="s">
        <v>382</v>
      </c>
      <c r="C754" s="1">
        <v>46031</v>
      </c>
      <c r="D754">
        <v>24</v>
      </c>
      <c r="E754" t="s">
        <v>92</v>
      </c>
      <c r="F754" t="s">
        <v>96</v>
      </c>
      <c r="G754" t="s">
        <v>445</v>
      </c>
      <c r="H754" t="s">
        <v>617</v>
      </c>
      <c r="I754">
        <v>1200012007</v>
      </c>
      <c r="J754">
        <v>6001042696</v>
      </c>
      <c r="K754">
        <v>100005601</v>
      </c>
      <c r="L754" s="1">
        <v>46048</v>
      </c>
      <c r="M754" t="s">
        <v>833</v>
      </c>
      <c r="N754">
        <v>1200012007</v>
      </c>
      <c r="O754" t="s">
        <v>776</v>
      </c>
      <c r="P754" t="s">
        <v>54</v>
      </c>
      <c r="Q754" t="s">
        <v>724</v>
      </c>
    </row>
    <row r="755" spans="1:17" x14ac:dyDescent="0.3">
      <c r="A755" t="s">
        <v>824</v>
      </c>
      <c r="B755" t="s">
        <v>382</v>
      </c>
      <c r="C755" s="1">
        <v>46092</v>
      </c>
      <c r="D755">
        <v>26.4</v>
      </c>
      <c r="E755" t="s">
        <v>92</v>
      </c>
      <c r="F755" t="s">
        <v>96</v>
      </c>
      <c r="G755" t="s">
        <v>445</v>
      </c>
      <c r="H755" t="s">
        <v>617</v>
      </c>
      <c r="I755">
        <v>1200011259</v>
      </c>
      <c r="J755">
        <v>6001052415</v>
      </c>
      <c r="K755">
        <v>100025291</v>
      </c>
      <c r="L755" s="1">
        <v>46094</v>
      </c>
      <c r="M755" t="s">
        <v>833</v>
      </c>
      <c r="N755">
        <v>1200011259</v>
      </c>
      <c r="O755" t="s">
        <v>776</v>
      </c>
      <c r="P755" t="s">
        <v>54</v>
      </c>
      <c r="Q755" t="s">
        <v>724</v>
      </c>
    </row>
    <row r="756" spans="1:17" x14ac:dyDescent="0.3">
      <c r="A756" t="s">
        <v>824</v>
      </c>
      <c r="B756" t="s">
        <v>382</v>
      </c>
      <c r="C756" s="1">
        <v>46092</v>
      </c>
      <c r="D756">
        <v>36</v>
      </c>
      <c r="E756" t="s">
        <v>92</v>
      </c>
      <c r="F756" t="s">
        <v>96</v>
      </c>
      <c r="G756" t="s">
        <v>445</v>
      </c>
      <c r="H756" t="s">
        <v>617</v>
      </c>
      <c r="I756">
        <v>1200011259</v>
      </c>
      <c r="J756">
        <v>6001052414</v>
      </c>
      <c r="K756">
        <v>100025290</v>
      </c>
      <c r="L756" s="1">
        <v>46094</v>
      </c>
      <c r="M756" t="s">
        <v>833</v>
      </c>
      <c r="N756">
        <v>1200011259</v>
      </c>
      <c r="O756" t="s">
        <v>776</v>
      </c>
      <c r="P756" t="s">
        <v>54</v>
      </c>
      <c r="Q756" t="s">
        <v>724</v>
      </c>
    </row>
    <row r="757" spans="1:17" x14ac:dyDescent="0.3">
      <c r="A757" t="s">
        <v>824</v>
      </c>
      <c r="B757" t="s">
        <v>382</v>
      </c>
      <c r="C757" s="1">
        <v>46120</v>
      </c>
      <c r="D757">
        <v>42</v>
      </c>
      <c r="E757" t="s">
        <v>92</v>
      </c>
      <c r="F757" t="s">
        <v>96</v>
      </c>
      <c r="G757" t="s">
        <v>445</v>
      </c>
      <c r="H757" t="s">
        <v>617</v>
      </c>
      <c r="I757">
        <v>1200011259</v>
      </c>
      <c r="J757">
        <v>6001057167</v>
      </c>
      <c r="K757">
        <v>100033692</v>
      </c>
      <c r="L757" s="1">
        <v>46132</v>
      </c>
      <c r="M757" t="s">
        <v>833</v>
      </c>
      <c r="N757">
        <v>1200011259</v>
      </c>
      <c r="O757" t="s">
        <v>776</v>
      </c>
      <c r="P757" t="s">
        <v>54</v>
      </c>
      <c r="Q757" t="s">
        <v>724</v>
      </c>
    </row>
    <row r="758" spans="1:17" x14ac:dyDescent="0.3">
      <c r="A758" t="s">
        <v>824</v>
      </c>
      <c r="B758" t="s">
        <v>382</v>
      </c>
      <c r="C758" s="1">
        <v>46120</v>
      </c>
      <c r="D758">
        <v>36</v>
      </c>
      <c r="E758" t="s">
        <v>92</v>
      </c>
      <c r="F758" t="s">
        <v>96</v>
      </c>
      <c r="G758" t="s">
        <v>445</v>
      </c>
      <c r="H758" t="s">
        <v>617</v>
      </c>
      <c r="I758">
        <v>1200011259</v>
      </c>
      <c r="J758">
        <v>6001057169</v>
      </c>
      <c r="K758">
        <v>100033694</v>
      </c>
      <c r="L758" s="1">
        <v>46132</v>
      </c>
      <c r="M758" t="s">
        <v>833</v>
      </c>
      <c r="N758">
        <v>1200011259</v>
      </c>
      <c r="O758" t="s">
        <v>776</v>
      </c>
      <c r="P758" t="s">
        <v>54</v>
      </c>
      <c r="Q758" t="s">
        <v>724</v>
      </c>
    </row>
    <row r="759" spans="1:17" x14ac:dyDescent="0.3">
      <c r="A759" t="s">
        <v>824</v>
      </c>
      <c r="B759" t="s">
        <v>382</v>
      </c>
      <c r="C759" s="1">
        <v>46120</v>
      </c>
      <c r="D759">
        <v>52.8</v>
      </c>
      <c r="E759" t="s">
        <v>92</v>
      </c>
      <c r="F759" t="s">
        <v>96</v>
      </c>
      <c r="G759" t="s">
        <v>445</v>
      </c>
      <c r="H759" t="s">
        <v>617</v>
      </c>
      <c r="I759">
        <v>1200011259</v>
      </c>
      <c r="J759">
        <v>6001057171</v>
      </c>
      <c r="K759">
        <v>100033696</v>
      </c>
      <c r="L759" s="1">
        <v>46132</v>
      </c>
      <c r="M759" t="s">
        <v>833</v>
      </c>
      <c r="N759">
        <v>1200011259</v>
      </c>
      <c r="O759" t="s">
        <v>776</v>
      </c>
      <c r="P759" t="s">
        <v>54</v>
      </c>
      <c r="Q759" t="s">
        <v>724</v>
      </c>
    </row>
    <row r="760" spans="1:17" x14ac:dyDescent="0.3">
      <c r="A760" t="s">
        <v>824</v>
      </c>
      <c r="B760" t="s">
        <v>382</v>
      </c>
      <c r="C760" s="1">
        <v>46153</v>
      </c>
      <c r="D760">
        <v>42</v>
      </c>
      <c r="E760" t="s">
        <v>92</v>
      </c>
      <c r="F760" t="s">
        <v>96</v>
      </c>
      <c r="G760" t="s">
        <v>445</v>
      </c>
      <c r="H760" t="s">
        <v>617</v>
      </c>
      <c r="I760">
        <v>1200011259</v>
      </c>
      <c r="J760">
        <v>6001062925</v>
      </c>
      <c r="K760">
        <v>100043239</v>
      </c>
      <c r="L760" s="1">
        <v>46176</v>
      </c>
      <c r="M760" t="s">
        <v>833</v>
      </c>
      <c r="N760">
        <v>1200011259</v>
      </c>
      <c r="O760" t="s">
        <v>776</v>
      </c>
      <c r="P760" t="s">
        <v>54</v>
      </c>
      <c r="Q760" t="s">
        <v>724</v>
      </c>
    </row>
    <row r="761" spans="1:17" x14ac:dyDescent="0.3">
      <c r="A761" t="s">
        <v>824</v>
      </c>
      <c r="B761" t="s">
        <v>382</v>
      </c>
      <c r="C761" s="1">
        <v>46153</v>
      </c>
      <c r="D761">
        <v>36</v>
      </c>
      <c r="E761" t="s">
        <v>92</v>
      </c>
      <c r="F761" t="s">
        <v>96</v>
      </c>
      <c r="G761" t="s">
        <v>445</v>
      </c>
      <c r="H761" t="s">
        <v>617</v>
      </c>
      <c r="I761">
        <v>1200011259</v>
      </c>
      <c r="J761">
        <v>6001062919</v>
      </c>
      <c r="K761">
        <v>100043233</v>
      </c>
      <c r="L761" s="1">
        <v>46176</v>
      </c>
      <c r="M761" t="s">
        <v>833</v>
      </c>
      <c r="N761">
        <v>1200011259</v>
      </c>
      <c r="O761" t="s">
        <v>776</v>
      </c>
      <c r="P761" t="s">
        <v>54</v>
      </c>
      <c r="Q761" t="s">
        <v>724</v>
      </c>
    </row>
    <row r="762" spans="1:17" x14ac:dyDescent="0.3">
      <c r="A762" t="s">
        <v>824</v>
      </c>
      <c r="B762" t="s">
        <v>382</v>
      </c>
      <c r="C762" s="1">
        <v>46153</v>
      </c>
      <c r="D762">
        <v>79.2</v>
      </c>
      <c r="E762" t="s">
        <v>92</v>
      </c>
      <c r="F762" t="s">
        <v>96</v>
      </c>
      <c r="G762" t="s">
        <v>445</v>
      </c>
      <c r="H762" t="s">
        <v>617</v>
      </c>
      <c r="I762">
        <v>1200011259</v>
      </c>
      <c r="J762">
        <v>6001062920</v>
      </c>
      <c r="K762">
        <v>100043234</v>
      </c>
      <c r="L762" s="1">
        <v>46176</v>
      </c>
      <c r="M762" t="s">
        <v>833</v>
      </c>
      <c r="N762">
        <v>1200011259</v>
      </c>
      <c r="O762" t="s">
        <v>776</v>
      </c>
      <c r="P762" t="s">
        <v>54</v>
      </c>
      <c r="Q762" t="s">
        <v>724</v>
      </c>
    </row>
    <row r="763" spans="1:17" x14ac:dyDescent="0.3">
      <c r="A763" t="s">
        <v>824</v>
      </c>
      <c r="B763" t="s">
        <v>382</v>
      </c>
      <c r="C763" s="1">
        <v>46153</v>
      </c>
      <c r="D763">
        <v>36</v>
      </c>
      <c r="E763" t="s">
        <v>92</v>
      </c>
      <c r="F763" t="s">
        <v>96</v>
      </c>
      <c r="G763" t="s">
        <v>445</v>
      </c>
      <c r="H763" t="s">
        <v>617</v>
      </c>
      <c r="I763">
        <v>1200011259</v>
      </c>
      <c r="J763">
        <v>6001062926</v>
      </c>
      <c r="K763">
        <v>100043240</v>
      </c>
      <c r="L763" s="1">
        <v>46176</v>
      </c>
      <c r="M763" t="s">
        <v>833</v>
      </c>
      <c r="N763">
        <v>1200011259</v>
      </c>
      <c r="O763" t="s">
        <v>776</v>
      </c>
      <c r="P763" t="s">
        <v>54</v>
      </c>
      <c r="Q763" t="s">
        <v>724</v>
      </c>
    </row>
    <row r="764" spans="1:17" x14ac:dyDescent="0.3">
      <c r="A764" t="s">
        <v>825</v>
      </c>
      <c r="B764" t="s">
        <v>382</v>
      </c>
      <c r="C764" s="1">
        <v>46157</v>
      </c>
      <c r="D764">
        <v>42</v>
      </c>
      <c r="E764" t="s">
        <v>92</v>
      </c>
      <c r="F764" t="s">
        <v>96</v>
      </c>
      <c r="G764" t="s">
        <v>445</v>
      </c>
      <c r="H764" t="s">
        <v>617</v>
      </c>
      <c r="I764">
        <v>1200012007</v>
      </c>
      <c r="J764">
        <v>6001063604</v>
      </c>
      <c r="K764">
        <v>100044298</v>
      </c>
      <c r="L764" s="1">
        <v>46177</v>
      </c>
      <c r="M764" t="s">
        <v>833</v>
      </c>
      <c r="N764">
        <v>1200012007</v>
      </c>
      <c r="O764" t="s">
        <v>776</v>
      </c>
      <c r="P764" t="s">
        <v>54</v>
      </c>
      <c r="Q764" t="s">
        <v>724</v>
      </c>
    </row>
    <row r="765" spans="1:17" x14ac:dyDescent="0.3">
      <c r="A765" t="s">
        <v>825</v>
      </c>
      <c r="B765" t="s">
        <v>382</v>
      </c>
      <c r="C765" s="1">
        <v>46157</v>
      </c>
      <c r="D765">
        <v>24</v>
      </c>
      <c r="E765" t="s">
        <v>92</v>
      </c>
      <c r="F765" t="s">
        <v>96</v>
      </c>
      <c r="G765" t="s">
        <v>445</v>
      </c>
      <c r="H765" t="s">
        <v>617</v>
      </c>
      <c r="I765">
        <v>1200012007</v>
      </c>
      <c r="J765">
        <v>6001063606</v>
      </c>
      <c r="K765">
        <v>100044300</v>
      </c>
      <c r="L765" s="1">
        <v>46177</v>
      </c>
      <c r="M765" t="s">
        <v>833</v>
      </c>
      <c r="N765">
        <v>1200012007</v>
      </c>
      <c r="O765" t="s">
        <v>776</v>
      </c>
      <c r="P765" t="s">
        <v>54</v>
      </c>
      <c r="Q765" t="s">
        <v>724</v>
      </c>
    </row>
    <row r="766" spans="1:17" x14ac:dyDescent="0.3">
      <c r="A766" t="s">
        <v>824</v>
      </c>
      <c r="B766" t="s">
        <v>382</v>
      </c>
      <c r="C766" s="1">
        <v>46178</v>
      </c>
      <c r="D766">
        <v>54</v>
      </c>
      <c r="E766" t="s">
        <v>92</v>
      </c>
      <c r="F766" t="s">
        <v>96</v>
      </c>
      <c r="G766" t="s">
        <v>445</v>
      </c>
      <c r="H766" t="s">
        <v>617</v>
      </c>
      <c r="I766">
        <v>1200011259</v>
      </c>
      <c r="J766">
        <v>6001067544</v>
      </c>
      <c r="K766">
        <v>100050929</v>
      </c>
      <c r="L766" s="1">
        <v>46189</v>
      </c>
      <c r="M766" t="s">
        <v>833</v>
      </c>
      <c r="N766">
        <v>1200011259</v>
      </c>
      <c r="O766" t="s">
        <v>776</v>
      </c>
      <c r="P766" t="s">
        <v>54</v>
      </c>
      <c r="Q766" t="s">
        <v>724</v>
      </c>
    </row>
    <row r="767" spans="1:17" x14ac:dyDescent="0.3">
      <c r="A767" t="s">
        <v>824</v>
      </c>
      <c r="B767" t="s">
        <v>382</v>
      </c>
      <c r="C767" s="1">
        <v>46178</v>
      </c>
      <c r="D767">
        <v>144</v>
      </c>
      <c r="E767" t="s">
        <v>92</v>
      </c>
      <c r="F767" t="s">
        <v>96</v>
      </c>
      <c r="G767" t="s">
        <v>445</v>
      </c>
      <c r="H767" t="s">
        <v>617</v>
      </c>
      <c r="I767">
        <v>1200011259</v>
      </c>
      <c r="J767">
        <v>6001067548</v>
      </c>
      <c r="K767">
        <v>100050933</v>
      </c>
      <c r="L767" s="1">
        <v>46189</v>
      </c>
      <c r="M767" t="s">
        <v>833</v>
      </c>
      <c r="N767">
        <v>1200011259</v>
      </c>
      <c r="O767" t="s">
        <v>776</v>
      </c>
      <c r="P767" t="s">
        <v>54</v>
      </c>
      <c r="Q767" t="s">
        <v>724</v>
      </c>
    </row>
    <row r="768" spans="1:17" x14ac:dyDescent="0.3">
      <c r="A768" t="s">
        <v>824</v>
      </c>
      <c r="B768" t="s">
        <v>382</v>
      </c>
      <c r="C768" s="1">
        <v>46178</v>
      </c>
      <c r="D768">
        <v>36</v>
      </c>
      <c r="E768" t="s">
        <v>92</v>
      </c>
      <c r="F768" t="s">
        <v>96</v>
      </c>
      <c r="G768" t="s">
        <v>445</v>
      </c>
      <c r="H768" t="s">
        <v>617</v>
      </c>
      <c r="I768">
        <v>1200011259</v>
      </c>
      <c r="J768">
        <v>6001067549</v>
      </c>
      <c r="K768">
        <v>100050935</v>
      </c>
      <c r="L768" s="1">
        <v>46189</v>
      </c>
      <c r="M768" t="s">
        <v>833</v>
      </c>
      <c r="N768">
        <v>1200011259</v>
      </c>
      <c r="O768" t="s">
        <v>776</v>
      </c>
      <c r="P768" t="s">
        <v>54</v>
      </c>
      <c r="Q768" t="s">
        <v>724</v>
      </c>
    </row>
    <row r="769" spans="1:17" x14ac:dyDescent="0.3">
      <c r="A769" t="s">
        <v>824</v>
      </c>
      <c r="B769" t="s">
        <v>382</v>
      </c>
      <c r="C769" s="1">
        <v>46178</v>
      </c>
      <c r="D769">
        <v>26.4</v>
      </c>
      <c r="E769" t="s">
        <v>92</v>
      </c>
      <c r="F769" t="s">
        <v>96</v>
      </c>
      <c r="G769" t="s">
        <v>445</v>
      </c>
      <c r="H769" t="s">
        <v>617</v>
      </c>
      <c r="I769">
        <v>1200011259</v>
      </c>
      <c r="J769">
        <v>6001067552</v>
      </c>
      <c r="K769">
        <v>100050938</v>
      </c>
      <c r="L769" s="1">
        <v>46189</v>
      </c>
      <c r="M769" t="s">
        <v>833</v>
      </c>
      <c r="N769">
        <v>1200011259</v>
      </c>
      <c r="O769" t="s">
        <v>776</v>
      </c>
      <c r="P769" t="s">
        <v>54</v>
      </c>
      <c r="Q769" t="s">
        <v>724</v>
      </c>
    </row>
    <row r="770" spans="1:17" x14ac:dyDescent="0.3">
      <c r="A770" t="s">
        <v>824</v>
      </c>
      <c r="B770" t="s">
        <v>382</v>
      </c>
      <c r="C770" s="1">
        <v>46178</v>
      </c>
      <c r="D770">
        <v>105.6</v>
      </c>
      <c r="E770" t="s">
        <v>92</v>
      </c>
      <c r="F770" t="s">
        <v>96</v>
      </c>
      <c r="G770" t="s">
        <v>445</v>
      </c>
      <c r="H770" t="s">
        <v>617</v>
      </c>
      <c r="I770">
        <v>1200011259</v>
      </c>
      <c r="J770">
        <v>6001067553</v>
      </c>
      <c r="K770">
        <v>100050939</v>
      </c>
      <c r="L770" s="1">
        <v>46190</v>
      </c>
      <c r="M770" t="s">
        <v>833</v>
      </c>
      <c r="N770">
        <v>1200011259</v>
      </c>
      <c r="O770" t="s">
        <v>776</v>
      </c>
      <c r="P770" t="s">
        <v>54</v>
      </c>
      <c r="Q770" t="s">
        <v>724</v>
      </c>
    </row>
    <row r="771" spans="1:17" x14ac:dyDescent="0.3">
      <c r="A771" t="s">
        <v>824</v>
      </c>
      <c r="B771" t="s">
        <v>382</v>
      </c>
      <c r="C771" s="1">
        <v>46211</v>
      </c>
      <c r="D771">
        <v>36</v>
      </c>
      <c r="E771" t="s">
        <v>92</v>
      </c>
      <c r="F771" t="s">
        <v>96</v>
      </c>
      <c r="G771" t="s">
        <v>445</v>
      </c>
      <c r="H771" t="s">
        <v>617</v>
      </c>
      <c r="I771">
        <v>1200011259</v>
      </c>
      <c r="J771">
        <v>6001073871</v>
      </c>
      <c r="K771">
        <v>100062646</v>
      </c>
      <c r="L771" s="1">
        <v>46231</v>
      </c>
      <c r="M771" t="s">
        <v>833</v>
      </c>
      <c r="N771">
        <v>1200011259</v>
      </c>
      <c r="O771" t="s">
        <v>776</v>
      </c>
      <c r="P771" t="s">
        <v>54</v>
      </c>
      <c r="Q771" t="s">
        <v>724</v>
      </c>
    </row>
    <row r="772" spans="1:17" x14ac:dyDescent="0.3">
      <c r="A772" t="s">
        <v>824</v>
      </c>
      <c r="B772" t="s">
        <v>382</v>
      </c>
      <c r="C772" s="1">
        <v>46211</v>
      </c>
      <c r="D772">
        <v>26.4</v>
      </c>
      <c r="E772" t="s">
        <v>92</v>
      </c>
      <c r="F772" t="s">
        <v>96</v>
      </c>
      <c r="G772" t="s">
        <v>445</v>
      </c>
      <c r="H772" t="s">
        <v>617</v>
      </c>
      <c r="I772">
        <v>1200011259</v>
      </c>
      <c r="J772">
        <v>6001073877</v>
      </c>
      <c r="K772">
        <v>100062652</v>
      </c>
      <c r="L772" s="1">
        <v>46231</v>
      </c>
      <c r="M772" t="s">
        <v>833</v>
      </c>
      <c r="N772">
        <v>1200011259</v>
      </c>
      <c r="O772" t="s">
        <v>776</v>
      </c>
      <c r="P772" t="s">
        <v>54</v>
      </c>
      <c r="Q772" t="s">
        <v>724</v>
      </c>
    </row>
    <row r="773" spans="1:17" x14ac:dyDescent="0.3">
      <c r="A773" t="s">
        <v>824</v>
      </c>
      <c r="B773" t="s">
        <v>382</v>
      </c>
      <c r="C773" s="1">
        <v>46211</v>
      </c>
      <c r="D773">
        <v>52.8</v>
      </c>
      <c r="E773" t="s">
        <v>92</v>
      </c>
      <c r="F773" t="s">
        <v>96</v>
      </c>
      <c r="G773" t="s">
        <v>445</v>
      </c>
      <c r="H773" t="s">
        <v>617</v>
      </c>
      <c r="I773">
        <v>1200011259</v>
      </c>
      <c r="J773">
        <v>6001073880</v>
      </c>
      <c r="K773">
        <v>100062655</v>
      </c>
      <c r="L773" s="1">
        <v>46231</v>
      </c>
      <c r="M773" t="s">
        <v>833</v>
      </c>
      <c r="N773">
        <v>1200011259</v>
      </c>
      <c r="O773" t="s">
        <v>776</v>
      </c>
      <c r="P773" t="s">
        <v>54</v>
      </c>
      <c r="Q773" t="s">
        <v>724</v>
      </c>
    </row>
    <row r="774" spans="1:17" x14ac:dyDescent="0.3">
      <c r="A774" t="s">
        <v>824</v>
      </c>
      <c r="B774" t="s">
        <v>382</v>
      </c>
      <c r="C774" s="1">
        <v>46211</v>
      </c>
      <c r="D774">
        <v>36</v>
      </c>
      <c r="E774" t="s">
        <v>92</v>
      </c>
      <c r="F774" t="s">
        <v>96</v>
      </c>
      <c r="G774" t="s">
        <v>445</v>
      </c>
      <c r="H774" t="s">
        <v>617</v>
      </c>
      <c r="I774">
        <v>1200011259</v>
      </c>
      <c r="J774">
        <v>6001073869</v>
      </c>
      <c r="K774">
        <v>100062644</v>
      </c>
      <c r="L774" s="1">
        <v>46231</v>
      </c>
      <c r="M774" t="s">
        <v>833</v>
      </c>
      <c r="N774">
        <v>1200011259</v>
      </c>
      <c r="O774" t="s">
        <v>776</v>
      </c>
      <c r="P774" t="s">
        <v>54</v>
      </c>
      <c r="Q774" t="s">
        <v>724</v>
      </c>
    </row>
    <row r="775" spans="1:17" x14ac:dyDescent="0.3">
      <c r="A775" t="s">
        <v>825</v>
      </c>
      <c r="B775" t="s">
        <v>382</v>
      </c>
      <c r="C775" s="1">
        <v>46211</v>
      </c>
      <c r="D775">
        <v>24</v>
      </c>
      <c r="E775" t="s">
        <v>92</v>
      </c>
      <c r="F775" t="s">
        <v>96</v>
      </c>
      <c r="G775" t="s">
        <v>445</v>
      </c>
      <c r="H775" t="s">
        <v>617</v>
      </c>
      <c r="I775">
        <v>1200012007</v>
      </c>
      <c r="J775">
        <v>6001073825</v>
      </c>
      <c r="K775">
        <v>100062558</v>
      </c>
      <c r="L775" s="1">
        <v>46241</v>
      </c>
      <c r="M775" t="s">
        <v>833</v>
      </c>
      <c r="N775">
        <v>1200012007</v>
      </c>
      <c r="O775" t="s">
        <v>776</v>
      </c>
      <c r="P775" t="s">
        <v>54</v>
      </c>
      <c r="Q775" t="s">
        <v>724</v>
      </c>
    </row>
    <row r="776" spans="1:17" x14ac:dyDescent="0.3">
      <c r="A776" t="s">
        <v>825</v>
      </c>
      <c r="B776" t="s">
        <v>382</v>
      </c>
      <c r="C776" s="1">
        <v>46211</v>
      </c>
      <c r="D776">
        <v>42</v>
      </c>
      <c r="E776" t="s">
        <v>92</v>
      </c>
      <c r="F776" t="s">
        <v>96</v>
      </c>
      <c r="G776" t="s">
        <v>445</v>
      </c>
      <c r="H776" t="s">
        <v>617</v>
      </c>
      <c r="I776">
        <v>1200012007</v>
      </c>
      <c r="J776">
        <v>6001073818</v>
      </c>
      <c r="K776">
        <v>100062551</v>
      </c>
      <c r="L776" s="1">
        <v>46241</v>
      </c>
      <c r="M776" t="s">
        <v>833</v>
      </c>
      <c r="N776">
        <v>1200012007</v>
      </c>
      <c r="O776" t="s">
        <v>776</v>
      </c>
      <c r="P776" t="s">
        <v>54</v>
      </c>
      <c r="Q776" t="s">
        <v>724</v>
      </c>
    </row>
    <row r="777" spans="1:17" x14ac:dyDescent="0.3">
      <c r="A777" t="s">
        <v>824</v>
      </c>
      <c r="B777" t="s">
        <v>382</v>
      </c>
      <c r="C777" s="1">
        <v>46241</v>
      </c>
      <c r="D777">
        <v>72</v>
      </c>
      <c r="E777" t="s">
        <v>92</v>
      </c>
      <c r="F777" t="s">
        <v>96</v>
      </c>
      <c r="G777" t="s">
        <v>445</v>
      </c>
      <c r="H777" t="s">
        <v>617</v>
      </c>
      <c r="I777">
        <v>1200011259</v>
      </c>
      <c r="J777">
        <v>6001078654</v>
      </c>
      <c r="K777">
        <v>100071076</v>
      </c>
      <c r="L777" s="1">
        <v>46246</v>
      </c>
      <c r="M777" t="s">
        <v>833</v>
      </c>
      <c r="N777">
        <v>1200011259</v>
      </c>
      <c r="O777" t="s">
        <v>776</v>
      </c>
      <c r="P777" t="s">
        <v>54</v>
      </c>
      <c r="Q777" t="s">
        <v>724</v>
      </c>
    </row>
    <row r="778" spans="1:17" x14ac:dyDescent="0.3">
      <c r="A778" t="s">
        <v>824</v>
      </c>
      <c r="B778" t="s">
        <v>382</v>
      </c>
      <c r="C778" s="1">
        <v>46241</v>
      </c>
      <c r="D778">
        <v>52.8</v>
      </c>
      <c r="E778" t="s">
        <v>92</v>
      </c>
      <c r="F778" t="s">
        <v>96</v>
      </c>
      <c r="G778" t="s">
        <v>445</v>
      </c>
      <c r="H778" t="s">
        <v>617</v>
      </c>
      <c r="I778">
        <v>1200011259</v>
      </c>
      <c r="J778">
        <v>6001078657</v>
      </c>
      <c r="K778">
        <v>100071079</v>
      </c>
      <c r="L778" s="1">
        <v>46246</v>
      </c>
      <c r="M778" t="s">
        <v>833</v>
      </c>
      <c r="N778">
        <v>1200011259</v>
      </c>
      <c r="O778" t="s">
        <v>776</v>
      </c>
      <c r="P778" t="s">
        <v>54</v>
      </c>
      <c r="Q778" t="s">
        <v>724</v>
      </c>
    </row>
    <row r="779" spans="1:17" x14ac:dyDescent="0.3">
      <c r="A779" t="s">
        <v>824</v>
      </c>
      <c r="B779" t="s">
        <v>382</v>
      </c>
      <c r="C779" s="1">
        <v>46241</v>
      </c>
      <c r="D779">
        <v>54</v>
      </c>
      <c r="E779" t="s">
        <v>92</v>
      </c>
      <c r="F779" t="s">
        <v>96</v>
      </c>
      <c r="G779" t="s">
        <v>445</v>
      </c>
      <c r="H779" t="s">
        <v>617</v>
      </c>
      <c r="I779">
        <v>1200011259</v>
      </c>
      <c r="J779">
        <v>6001078652</v>
      </c>
      <c r="K779">
        <v>100071074</v>
      </c>
      <c r="L779" s="1">
        <v>46246</v>
      </c>
      <c r="M779" t="s">
        <v>833</v>
      </c>
      <c r="N779">
        <v>1200011259</v>
      </c>
      <c r="O779" t="s">
        <v>776</v>
      </c>
      <c r="P779" t="s">
        <v>54</v>
      </c>
      <c r="Q779" t="s">
        <v>724</v>
      </c>
    </row>
    <row r="780" spans="1:17" x14ac:dyDescent="0.3">
      <c r="A780" t="s">
        <v>824</v>
      </c>
      <c r="B780" t="s">
        <v>382</v>
      </c>
      <c r="C780" s="1">
        <v>46241</v>
      </c>
      <c r="D780">
        <v>42</v>
      </c>
      <c r="E780" t="s">
        <v>92</v>
      </c>
      <c r="F780" t="s">
        <v>96</v>
      </c>
      <c r="G780" t="s">
        <v>445</v>
      </c>
      <c r="H780" t="s">
        <v>617</v>
      </c>
      <c r="I780">
        <v>1200011259</v>
      </c>
      <c r="J780">
        <v>6001078653</v>
      </c>
      <c r="K780">
        <v>100071075</v>
      </c>
      <c r="L780" s="1">
        <v>46246</v>
      </c>
      <c r="M780" t="s">
        <v>833</v>
      </c>
      <c r="N780">
        <v>1200011259</v>
      </c>
      <c r="O780" t="s">
        <v>776</v>
      </c>
      <c r="P780" t="s">
        <v>54</v>
      </c>
      <c r="Q780" t="s">
        <v>724</v>
      </c>
    </row>
    <row r="781" spans="1:17" x14ac:dyDescent="0.3">
      <c r="A781" t="s">
        <v>824</v>
      </c>
      <c r="B781" t="s">
        <v>382</v>
      </c>
      <c r="C781" s="1">
        <v>45100</v>
      </c>
      <c r="D781">
        <v>3893.33</v>
      </c>
      <c r="E781" t="s">
        <v>92</v>
      </c>
      <c r="F781" t="s">
        <v>96</v>
      </c>
      <c r="G781" t="s">
        <v>446</v>
      </c>
      <c r="H781" t="s">
        <v>502</v>
      </c>
      <c r="I781">
        <v>1200011285</v>
      </c>
      <c r="J781">
        <v>6000861323</v>
      </c>
      <c r="K781">
        <v>100056036</v>
      </c>
      <c r="L781" s="1">
        <v>45105</v>
      </c>
      <c r="M781" t="s">
        <v>833</v>
      </c>
      <c r="N781">
        <v>1200011285</v>
      </c>
      <c r="O781" t="s">
        <v>776</v>
      </c>
      <c r="P781" t="s">
        <v>54</v>
      </c>
      <c r="Q781" t="s">
        <v>724</v>
      </c>
    </row>
    <row r="782" spans="1:17" x14ac:dyDescent="0.3">
      <c r="A782" t="s">
        <v>824</v>
      </c>
      <c r="B782" t="s">
        <v>382</v>
      </c>
      <c r="C782" s="1">
        <v>45125</v>
      </c>
      <c r="D782">
        <v>4800</v>
      </c>
      <c r="E782" t="s">
        <v>92</v>
      </c>
      <c r="F782" t="s">
        <v>96</v>
      </c>
      <c r="G782" t="s">
        <v>446</v>
      </c>
      <c r="H782" t="s">
        <v>502</v>
      </c>
      <c r="I782">
        <v>1200011285</v>
      </c>
      <c r="J782">
        <v>6000866155</v>
      </c>
      <c r="K782">
        <v>100064420</v>
      </c>
      <c r="L782" s="1">
        <v>45133</v>
      </c>
      <c r="M782" t="s">
        <v>833</v>
      </c>
      <c r="N782">
        <v>1200011285</v>
      </c>
      <c r="O782" t="s">
        <v>776</v>
      </c>
      <c r="P782" t="s">
        <v>54</v>
      </c>
      <c r="Q782" t="s">
        <v>724</v>
      </c>
    </row>
    <row r="783" spans="1:17" x14ac:dyDescent="0.3">
      <c r="A783" t="s">
        <v>824</v>
      </c>
      <c r="B783" t="s">
        <v>382</v>
      </c>
      <c r="C783" s="1">
        <v>45211</v>
      </c>
      <c r="D783">
        <v>4800</v>
      </c>
      <c r="E783" t="s">
        <v>92</v>
      </c>
      <c r="F783" t="s">
        <v>96</v>
      </c>
      <c r="G783" t="s">
        <v>446</v>
      </c>
      <c r="H783" t="s">
        <v>502</v>
      </c>
      <c r="I783">
        <v>1200011285</v>
      </c>
      <c r="J783">
        <v>6000880456</v>
      </c>
      <c r="K783">
        <v>100088659</v>
      </c>
      <c r="L783" s="1">
        <v>45212</v>
      </c>
      <c r="M783" t="s">
        <v>833</v>
      </c>
      <c r="N783">
        <v>1200011285</v>
      </c>
      <c r="O783" t="s">
        <v>776</v>
      </c>
      <c r="P783" t="s">
        <v>54</v>
      </c>
      <c r="Q783" t="s">
        <v>724</v>
      </c>
    </row>
    <row r="784" spans="1:17" x14ac:dyDescent="0.3">
      <c r="A784" t="s">
        <v>824</v>
      </c>
      <c r="B784" t="s">
        <v>382</v>
      </c>
      <c r="C784" s="1">
        <v>45301</v>
      </c>
      <c r="D784">
        <v>4800</v>
      </c>
      <c r="E784" t="s">
        <v>92</v>
      </c>
      <c r="F784" t="s">
        <v>96</v>
      </c>
      <c r="G784" t="s">
        <v>446</v>
      </c>
      <c r="H784" t="s">
        <v>502</v>
      </c>
      <c r="I784">
        <v>1200011285</v>
      </c>
      <c r="J784">
        <v>6000901589</v>
      </c>
      <c r="K784">
        <v>100006551</v>
      </c>
      <c r="L784" s="1">
        <v>45306</v>
      </c>
      <c r="M784" t="s">
        <v>833</v>
      </c>
      <c r="N784">
        <v>1200011285</v>
      </c>
      <c r="O784" t="s">
        <v>776</v>
      </c>
      <c r="P784" t="s">
        <v>54</v>
      </c>
      <c r="Q784" t="s">
        <v>724</v>
      </c>
    </row>
    <row r="785" spans="1:17" x14ac:dyDescent="0.3">
      <c r="A785" t="s">
        <v>824</v>
      </c>
      <c r="B785" t="s">
        <v>382</v>
      </c>
      <c r="C785" s="1">
        <v>45386</v>
      </c>
      <c r="D785">
        <v>4800</v>
      </c>
      <c r="E785" t="s">
        <v>92</v>
      </c>
      <c r="F785" t="s">
        <v>96</v>
      </c>
      <c r="G785" t="s">
        <v>446</v>
      </c>
      <c r="H785" t="s">
        <v>502</v>
      </c>
      <c r="I785">
        <v>1200011285</v>
      </c>
      <c r="J785">
        <v>6000915860</v>
      </c>
      <c r="K785">
        <v>100034015</v>
      </c>
      <c r="L785" s="1">
        <v>45394</v>
      </c>
      <c r="M785" t="s">
        <v>833</v>
      </c>
      <c r="N785">
        <v>1200011285</v>
      </c>
      <c r="O785" t="s">
        <v>776</v>
      </c>
      <c r="P785" t="s">
        <v>54</v>
      </c>
      <c r="Q785" t="s">
        <v>724</v>
      </c>
    </row>
    <row r="786" spans="1:17" x14ac:dyDescent="0.3">
      <c r="A786" t="s">
        <v>824</v>
      </c>
      <c r="B786" t="s">
        <v>382</v>
      </c>
      <c r="C786" s="1">
        <v>45482</v>
      </c>
      <c r="D786">
        <v>4967.8599999999997</v>
      </c>
      <c r="E786" t="s">
        <v>92</v>
      </c>
      <c r="F786" t="s">
        <v>96</v>
      </c>
      <c r="G786" t="s">
        <v>446</v>
      </c>
      <c r="H786" t="s">
        <v>502</v>
      </c>
      <c r="I786">
        <v>1200011285</v>
      </c>
      <c r="J786">
        <v>6000932652</v>
      </c>
      <c r="K786">
        <v>100063161</v>
      </c>
      <c r="L786" s="1">
        <v>45483</v>
      </c>
      <c r="M786" t="s">
        <v>833</v>
      </c>
      <c r="N786">
        <v>1200011285</v>
      </c>
      <c r="O786" t="s">
        <v>776</v>
      </c>
      <c r="P786" t="s">
        <v>54</v>
      </c>
      <c r="Q786" t="s">
        <v>724</v>
      </c>
    </row>
    <row r="787" spans="1:17" x14ac:dyDescent="0.3">
      <c r="A787" t="s">
        <v>824</v>
      </c>
      <c r="B787" t="s">
        <v>382</v>
      </c>
      <c r="C787" s="1">
        <v>45566</v>
      </c>
      <c r="D787">
        <v>4967.8599999999997</v>
      </c>
      <c r="E787" t="s">
        <v>92</v>
      </c>
      <c r="F787" t="s">
        <v>96</v>
      </c>
      <c r="G787" t="s">
        <v>446</v>
      </c>
      <c r="H787" t="s">
        <v>502</v>
      </c>
      <c r="I787">
        <v>1200011285</v>
      </c>
      <c r="J787">
        <v>6000946025</v>
      </c>
      <c r="K787">
        <v>100085714</v>
      </c>
      <c r="L787" s="1">
        <v>45567</v>
      </c>
      <c r="M787" t="s">
        <v>833</v>
      </c>
      <c r="N787">
        <v>1200011285</v>
      </c>
      <c r="O787" t="s">
        <v>776</v>
      </c>
      <c r="P787" t="s">
        <v>54</v>
      </c>
      <c r="Q787" t="s">
        <v>724</v>
      </c>
    </row>
    <row r="788" spans="1:17" x14ac:dyDescent="0.3">
      <c r="A788" t="s">
        <v>824</v>
      </c>
      <c r="B788" t="s">
        <v>382</v>
      </c>
      <c r="C788" s="1">
        <v>45663</v>
      </c>
      <c r="D788">
        <v>4967.8599999999997</v>
      </c>
      <c r="E788" t="s">
        <v>92</v>
      </c>
      <c r="F788" t="s">
        <v>96</v>
      </c>
      <c r="G788" t="s">
        <v>446</v>
      </c>
      <c r="H788" t="s">
        <v>502</v>
      </c>
      <c r="I788">
        <v>1200011285</v>
      </c>
      <c r="J788">
        <v>6000972774</v>
      </c>
      <c r="K788">
        <v>100005162</v>
      </c>
      <c r="L788" s="1">
        <v>45691</v>
      </c>
      <c r="M788" t="s">
        <v>833</v>
      </c>
      <c r="N788">
        <v>1200011285</v>
      </c>
      <c r="O788" t="s">
        <v>776</v>
      </c>
      <c r="P788" t="s">
        <v>54</v>
      </c>
      <c r="Q788" t="s">
        <v>724</v>
      </c>
    </row>
    <row r="789" spans="1:17" x14ac:dyDescent="0.3">
      <c r="A789" t="s">
        <v>824</v>
      </c>
      <c r="B789" t="s">
        <v>382</v>
      </c>
      <c r="C789" s="1">
        <v>45748</v>
      </c>
      <c r="D789">
        <v>5041.2299999999996</v>
      </c>
      <c r="E789" t="s">
        <v>92</v>
      </c>
      <c r="F789" t="s">
        <v>96</v>
      </c>
      <c r="G789" t="s">
        <v>446</v>
      </c>
      <c r="H789" t="s">
        <v>502</v>
      </c>
      <c r="I789">
        <v>1200011285</v>
      </c>
      <c r="J789">
        <v>6000985851</v>
      </c>
      <c r="K789">
        <v>100030406</v>
      </c>
      <c r="L789" s="1">
        <v>45750</v>
      </c>
      <c r="M789" t="s">
        <v>833</v>
      </c>
      <c r="N789">
        <v>1200011285</v>
      </c>
      <c r="O789" t="s">
        <v>776</v>
      </c>
      <c r="P789" t="s">
        <v>54</v>
      </c>
      <c r="Q789" t="s">
        <v>724</v>
      </c>
    </row>
    <row r="790" spans="1:17" x14ac:dyDescent="0.3">
      <c r="A790" t="s">
        <v>824</v>
      </c>
      <c r="B790" t="s">
        <v>382</v>
      </c>
      <c r="C790" s="1">
        <v>45841</v>
      </c>
      <c r="D790">
        <v>5058.08</v>
      </c>
      <c r="E790" t="s">
        <v>92</v>
      </c>
      <c r="F790" t="s">
        <v>96</v>
      </c>
      <c r="G790" t="s">
        <v>446</v>
      </c>
      <c r="H790" t="s">
        <v>502</v>
      </c>
      <c r="I790">
        <v>1200011285</v>
      </c>
      <c r="J790">
        <v>6001001987</v>
      </c>
      <c r="K790">
        <v>100058254</v>
      </c>
      <c r="L790" s="1">
        <v>45846</v>
      </c>
      <c r="M790" t="s">
        <v>833</v>
      </c>
      <c r="N790">
        <v>1200011285</v>
      </c>
      <c r="O790" t="s">
        <v>776</v>
      </c>
      <c r="P790" t="s">
        <v>54</v>
      </c>
      <c r="Q790" t="s">
        <v>724</v>
      </c>
    </row>
    <row r="791" spans="1:17" x14ac:dyDescent="0.3">
      <c r="A791" t="s">
        <v>824</v>
      </c>
      <c r="B791" t="s">
        <v>382</v>
      </c>
      <c r="C791" s="1">
        <v>45929</v>
      </c>
      <c r="D791">
        <v>5058.08</v>
      </c>
      <c r="E791" t="s">
        <v>92</v>
      </c>
      <c r="F791" t="s">
        <v>96</v>
      </c>
      <c r="G791" t="s">
        <v>446</v>
      </c>
      <c r="H791" t="s">
        <v>502</v>
      </c>
      <c r="I791">
        <v>1200011285</v>
      </c>
      <c r="J791">
        <v>6001016901</v>
      </c>
      <c r="K791">
        <v>100081488</v>
      </c>
      <c r="L791" s="1">
        <v>45950</v>
      </c>
      <c r="M791" t="s">
        <v>833</v>
      </c>
      <c r="N791">
        <v>1200011285</v>
      </c>
      <c r="O791" t="s">
        <v>776</v>
      </c>
      <c r="P791" t="s">
        <v>54</v>
      </c>
      <c r="Q791" t="s">
        <v>724</v>
      </c>
    </row>
    <row r="792" spans="1:17" x14ac:dyDescent="0.3">
      <c r="A792" t="s">
        <v>824</v>
      </c>
      <c r="B792" t="s">
        <v>382</v>
      </c>
      <c r="C792" s="1">
        <v>46027</v>
      </c>
      <c r="D792">
        <v>5058.08</v>
      </c>
      <c r="E792" t="s">
        <v>92</v>
      </c>
      <c r="F792" t="s">
        <v>96</v>
      </c>
      <c r="G792" t="s">
        <v>446</v>
      </c>
      <c r="H792" t="s">
        <v>502</v>
      </c>
      <c r="I792">
        <v>1200011285</v>
      </c>
      <c r="J792">
        <v>6001036520</v>
      </c>
      <c r="K792">
        <v>100000243</v>
      </c>
      <c r="L792" s="1">
        <v>46049</v>
      </c>
      <c r="M792" t="s">
        <v>833</v>
      </c>
      <c r="N792">
        <v>1200011285</v>
      </c>
      <c r="O792" t="s">
        <v>776</v>
      </c>
      <c r="P792" t="s">
        <v>54</v>
      </c>
      <c r="Q792" t="s">
        <v>724</v>
      </c>
    </row>
    <row r="793" spans="1:17" x14ac:dyDescent="0.3">
      <c r="A793" t="s">
        <v>824</v>
      </c>
      <c r="B793" t="s">
        <v>382</v>
      </c>
      <c r="C793" s="1">
        <v>46231</v>
      </c>
      <c r="D793">
        <v>10188.450000000001</v>
      </c>
      <c r="E793" t="s">
        <v>214</v>
      </c>
      <c r="F793" t="s">
        <v>94</v>
      </c>
      <c r="G793" t="s">
        <v>446</v>
      </c>
      <c r="H793" t="s">
        <v>502</v>
      </c>
      <c r="I793">
        <v>1200011285</v>
      </c>
      <c r="J793">
        <v>6001076578</v>
      </c>
      <c r="K793">
        <v>100066929</v>
      </c>
      <c r="L793" s="1"/>
      <c r="M793" t="s">
        <v>837</v>
      </c>
      <c r="N793">
        <v>1200011285</v>
      </c>
      <c r="O793" t="s">
        <v>776</v>
      </c>
      <c r="P793" t="s">
        <v>53</v>
      </c>
      <c r="Q793" t="s">
        <v>724</v>
      </c>
    </row>
    <row r="794" spans="1:17" x14ac:dyDescent="0.3">
      <c r="A794" t="s">
        <v>824</v>
      </c>
      <c r="B794" t="s">
        <v>382</v>
      </c>
      <c r="C794" s="1">
        <v>45246</v>
      </c>
      <c r="D794">
        <v>900</v>
      </c>
      <c r="E794" t="s">
        <v>92</v>
      </c>
      <c r="F794" t="s">
        <v>96</v>
      </c>
      <c r="G794" t="s">
        <v>649</v>
      </c>
      <c r="H794" t="s">
        <v>545</v>
      </c>
      <c r="I794">
        <v>1200008648</v>
      </c>
      <c r="J794">
        <v>6000887251</v>
      </c>
      <c r="K794">
        <v>100100559</v>
      </c>
      <c r="L794" s="1">
        <v>45260</v>
      </c>
      <c r="M794" t="s">
        <v>833</v>
      </c>
      <c r="N794">
        <v>1200008648</v>
      </c>
      <c r="O794" t="s">
        <v>776</v>
      </c>
      <c r="P794" t="s">
        <v>54</v>
      </c>
      <c r="Q794" t="s">
        <v>724</v>
      </c>
    </row>
    <row r="795" spans="1:17" x14ac:dyDescent="0.3">
      <c r="A795" t="s">
        <v>824</v>
      </c>
      <c r="B795" t="s">
        <v>382</v>
      </c>
      <c r="C795" s="1">
        <v>45502</v>
      </c>
      <c r="D795">
        <v>900</v>
      </c>
      <c r="E795" t="s">
        <v>92</v>
      </c>
      <c r="F795" t="s">
        <v>96</v>
      </c>
      <c r="G795" t="s">
        <v>649</v>
      </c>
      <c r="H795" t="s">
        <v>545</v>
      </c>
      <c r="I795">
        <v>1200008648</v>
      </c>
      <c r="J795">
        <v>6000935647</v>
      </c>
      <c r="K795">
        <v>100068187</v>
      </c>
      <c r="L795" s="1">
        <v>45541</v>
      </c>
      <c r="M795" t="s">
        <v>833</v>
      </c>
      <c r="N795">
        <v>1200008648</v>
      </c>
      <c r="O795" t="s">
        <v>776</v>
      </c>
      <c r="P795" t="s">
        <v>54</v>
      </c>
      <c r="Q795" t="s">
        <v>724</v>
      </c>
    </row>
    <row r="796" spans="1:17" x14ac:dyDescent="0.3">
      <c r="A796" t="s">
        <v>824</v>
      </c>
      <c r="B796" t="s">
        <v>382</v>
      </c>
      <c r="C796" s="1">
        <v>45936</v>
      </c>
      <c r="D796">
        <v>924</v>
      </c>
      <c r="E796" t="s">
        <v>92</v>
      </c>
      <c r="F796" t="s">
        <v>96</v>
      </c>
      <c r="G796" t="s">
        <v>649</v>
      </c>
      <c r="H796" t="s">
        <v>545</v>
      </c>
      <c r="I796">
        <v>1200008648</v>
      </c>
      <c r="J796">
        <v>6001018773</v>
      </c>
      <c r="K796">
        <v>100084473</v>
      </c>
      <c r="L796" s="1">
        <v>45950</v>
      </c>
      <c r="M796" t="s">
        <v>833</v>
      </c>
      <c r="N796">
        <v>1200008648</v>
      </c>
      <c r="O796" t="s">
        <v>776</v>
      </c>
      <c r="P796" t="s">
        <v>54</v>
      </c>
      <c r="Q796" t="s">
        <v>724</v>
      </c>
    </row>
    <row r="797" spans="1:17" x14ac:dyDescent="0.3">
      <c r="A797" t="s">
        <v>824</v>
      </c>
      <c r="B797" t="s">
        <v>382</v>
      </c>
      <c r="C797" s="1">
        <v>45999</v>
      </c>
      <c r="D797">
        <v>20610.48</v>
      </c>
      <c r="E797" t="s">
        <v>92</v>
      </c>
      <c r="F797" t="s">
        <v>96</v>
      </c>
      <c r="G797" t="s">
        <v>103</v>
      </c>
      <c r="H797" t="s">
        <v>503</v>
      </c>
      <c r="I797">
        <v>300015793</v>
      </c>
      <c r="J797">
        <v>6001033053</v>
      </c>
      <c r="K797">
        <v>100108951</v>
      </c>
      <c r="L797" s="1">
        <v>46008</v>
      </c>
      <c r="M797" t="s">
        <v>833</v>
      </c>
      <c r="N797">
        <v>300015793</v>
      </c>
      <c r="O797" t="s">
        <v>776</v>
      </c>
      <c r="P797" t="s">
        <v>54</v>
      </c>
      <c r="Q797" t="s">
        <v>724</v>
      </c>
    </row>
    <row r="798" spans="1:17" x14ac:dyDescent="0.3">
      <c r="A798" t="s">
        <v>824</v>
      </c>
      <c r="B798" t="s">
        <v>382</v>
      </c>
      <c r="C798" s="1">
        <v>45999</v>
      </c>
      <c r="D798">
        <v>33344.94</v>
      </c>
      <c r="E798" t="s">
        <v>92</v>
      </c>
      <c r="F798" t="s">
        <v>96</v>
      </c>
      <c r="G798" t="s">
        <v>103</v>
      </c>
      <c r="H798" t="s">
        <v>503</v>
      </c>
      <c r="I798">
        <v>300015792</v>
      </c>
      <c r="J798">
        <v>6001033039</v>
      </c>
      <c r="K798">
        <v>100108920</v>
      </c>
      <c r="L798" s="1">
        <v>46008</v>
      </c>
      <c r="M798" t="s">
        <v>833</v>
      </c>
      <c r="N798">
        <v>300015792</v>
      </c>
      <c r="O798" t="s">
        <v>776</v>
      </c>
      <c r="P798" t="s">
        <v>54</v>
      </c>
      <c r="Q798" t="s">
        <v>724</v>
      </c>
    </row>
    <row r="799" spans="1:17" x14ac:dyDescent="0.3">
      <c r="A799" t="s">
        <v>824</v>
      </c>
      <c r="B799" t="s">
        <v>382</v>
      </c>
      <c r="C799" s="1">
        <v>46050</v>
      </c>
      <c r="D799">
        <v>5858.64</v>
      </c>
      <c r="E799" t="s">
        <v>92</v>
      </c>
      <c r="F799" t="s">
        <v>96</v>
      </c>
      <c r="G799" t="s">
        <v>103</v>
      </c>
      <c r="H799" t="s">
        <v>503</v>
      </c>
      <c r="I799">
        <v>300015792</v>
      </c>
      <c r="J799">
        <v>6001045140</v>
      </c>
      <c r="K799">
        <v>100010312</v>
      </c>
      <c r="L799" s="1">
        <v>46069</v>
      </c>
      <c r="M799" t="s">
        <v>833</v>
      </c>
      <c r="N799">
        <v>300015792</v>
      </c>
      <c r="O799" t="s">
        <v>776</v>
      </c>
      <c r="P799" t="s">
        <v>54</v>
      </c>
      <c r="Q799" t="s">
        <v>724</v>
      </c>
    </row>
    <row r="800" spans="1:17" x14ac:dyDescent="0.3">
      <c r="A800" t="s">
        <v>824</v>
      </c>
      <c r="B800" t="s">
        <v>382</v>
      </c>
      <c r="C800" s="1">
        <v>46050</v>
      </c>
      <c r="D800">
        <v>12666.96</v>
      </c>
      <c r="E800" t="s">
        <v>92</v>
      </c>
      <c r="F800" t="s">
        <v>96</v>
      </c>
      <c r="G800" t="s">
        <v>103</v>
      </c>
      <c r="H800" t="s">
        <v>503</v>
      </c>
      <c r="I800">
        <v>300015793</v>
      </c>
      <c r="J800">
        <v>6001045150</v>
      </c>
      <c r="K800">
        <v>100010322</v>
      </c>
      <c r="L800" s="1">
        <v>46073</v>
      </c>
      <c r="M800" t="s">
        <v>833</v>
      </c>
      <c r="N800">
        <v>300015793</v>
      </c>
      <c r="O800" t="s">
        <v>776</v>
      </c>
      <c r="P800" t="s">
        <v>54</v>
      </c>
      <c r="Q800" t="s">
        <v>724</v>
      </c>
    </row>
    <row r="801" spans="1:17" x14ac:dyDescent="0.3">
      <c r="A801" t="s">
        <v>824</v>
      </c>
      <c r="B801" t="s">
        <v>382</v>
      </c>
      <c r="C801" s="1">
        <v>46077</v>
      </c>
      <c r="D801">
        <v>22324.2</v>
      </c>
      <c r="E801" t="s">
        <v>92</v>
      </c>
      <c r="F801" t="s">
        <v>96</v>
      </c>
      <c r="G801" t="s">
        <v>103</v>
      </c>
      <c r="H801" t="s">
        <v>503</v>
      </c>
      <c r="I801">
        <v>300015792</v>
      </c>
      <c r="J801">
        <v>6001049627</v>
      </c>
      <c r="K801">
        <v>100020378</v>
      </c>
      <c r="L801" s="1">
        <v>46105</v>
      </c>
      <c r="M801" t="s">
        <v>833</v>
      </c>
      <c r="N801">
        <v>300015792</v>
      </c>
      <c r="O801" t="s">
        <v>776</v>
      </c>
      <c r="P801" t="s">
        <v>54</v>
      </c>
      <c r="Q801" t="s">
        <v>724</v>
      </c>
    </row>
    <row r="802" spans="1:17" x14ac:dyDescent="0.3">
      <c r="A802" t="s">
        <v>824</v>
      </c>
      <c r="B802" t="s">
        <v>382</v>
      </c>
      <c r="C802" s="1">
        <v>46077</v>
      </c>
      <c r="D802">
        <v>2281.56</v>
      </c>
      <c r="E802" t="s">
        <v>92</v>
      </c>
      <c r="F802" t="s">
        <v>96</v>
      </c>
      <c r="G802" t="s">
        <v>103</v>
      </c>
      <c r="H802" t="s">
        <v>503</v>
      </c>
      <c r="I802">
        <v>300015793</v>
      </c>
      <c r="J802">
        <v>6001049628</v>
      </c>
      <c r="K802">
        <v>100020386</v>
      </c>
      <c r="L802" s="1">
        <v>46105</v>
      </c>
      <c r="M802" t="s">
        <v>833</v>
      </c>
      <c r="N802">
        <v>300015793</v>
      </c>
      <c r="O802" t="s">
        <v>776</v>
      </c>
      <c r="P802" t="s">
        <v>54</v>
      </c>
      <c r="Q802" t="s">
        <v>724</v>
      </c>
    </row>
    <row r="803" spans="1:17" x14ac:dyDescent="0.3">
      <c r="A803" t="s">
        <v>824</v>
      </c>
      <c r="B803" t="s">
        <v>382</v>
      </c>
      <c r="C803" s="1">
        <v>46168</v>
      </c>
      <c r="D803">
        <v>1544.4</v>
      </c>
      <c r="E803" t="s">
        <v>92</v>
      </c>
      <c r="F803" t="s">
        <v>96</v>
      </c>
      <c r="G803" t="s">
        <v>103</v>
      </c>
      <c r="H803" t="s">
        <v>503</v>
      </c>
      <c r="I803">
        <v>300015793</v>
      </c>
      <c r="J803">
        <v>6001064934</v>
      </c>
      <c r="K803">
        <v>100046374</v>
      </c>
      <c r="L803" s="1">
        <v>46246</v>
      </c>
      <c r="M803" t="s">
        <v>833</v>
      </c>
      <c r="N803">
        <v>300015793</v>
      </c>
      <c r="O803" t="s">
        <v>776</v>
      </c>
      <c r="P803" t="s">
        <v>54</v>
      </c>
      <c r="Q803" t="s">
        <v>724</v>
      </c>
    </row>
    <row r="804" spans="1:17" x14ac:dyDescent="0.3">
      <c r="A804" t="s">
        <v>824</v>
      </c>
      <c r="B804" t="s">
        <v>382</v>
      </c>
      <c r="C804" s="1">
        <v>46213</v>
      </c>
      <c r="D804">
        <v>3214.8</v>
      </c>
      <c r="E804" t="s">
        <v>92</v>
      </c>
      <c r="F804" t="s">
        <v>96</v>
      </c>
      <c r="G804" t="s">
        <v>103</v>
      </c>
      <c r="H804" t="s">
        <v>503</v>
      </c>
      <c r="I804">
        <v>300015792</v>
      </c>
      <c r="J804">
        <v>6001074308</v>
      </c>
      <c r="K804">
        <v>100063422</v>
      </c>
      <c r="L804" s="1">
        <v>46246</v>
      </c>
      <c r="M804" t="s">
        <v>833</v>
      </c>
      <c r="N804">
        <v>300015792</v>
      </c>
      <c r="O804" t="s">
        <v>776</v>
      </c>
      <c r="P804" t="s">
        <v>54</v>
      </c>
      <c r="Q804" t="s">
        <v>724</v>
      </c>
    </row>
    <row r="805" spans="1:17" x14ac:dyDescent="0.3">
      <c r="A805" t="s">
        <v>826</v>
      </c>
      <c r="B805" t="s">
        <v>382</v>
      </c>
      <c r="C805" s="1">
        <v>46203</v>
      </c>
      <c r="D805">
        <v>312</v>
      </c>
      <c r="E805" t="s">
        <v>92</v>
      </c>
      <c r="F805" t="s">
        <v>96</v>
      </c>
      <c r="G805" t="s">
        <v>627</v>
      </c>
      <c r="H805" t="s">
        <v>504</v>
      </c>
      <c r="I805">
        <v>1200013633</v>
      </c>
      <c r="J805">
        <v>6001071459</v>
      </c>
      <c r="K805">
        <v>100057714</v>
      </c>
      <c r="L805" s="1">
        <v>46233</v>
      </c>
      <c r="M805" t="s">
        <v>833</v>
      </c>
      <c r="N805">
        <v>1200013633</v>
      </c>
      <c r="O805" t="s">
        <v>776</v>
      </c>
      <c r="P805" t="s">
        <v>54</v>
      </c>
      <c r="Q805" t="s">
        <v>724</v>
      </c>
    </row>
    <row r="806" spans="1:17" x14ac:dyDescent="0.3">
      <c r="A806" t="s">
        <v>824</v>
      </c>
      <c r="B806" t="s">
        <v>382</v>
      </c>
      <c r="C806" s="1">
        <v>44946</v>
      </c>
      <c r="D806">
        <v>1343.16</v>
      </c>
      <c r="E806" t="s">
        <v>92</v>
      </c>
      <c r="F806" t="s">
        <v>96</v>
      </c>
      <c r="G806" t="s">
        <v>447</v>
      </c>
      <c r="H806" t="s">
        <v>668</v>
      </c>
      <c r="I806">
        <v>500004986</v>
      </c>
      <c r="J806">
        <v>6000835268</v>
      </c>
      <c r="K806">
        <v>100008241</v>
      </c>
      <c r="L806" s="1">
        <v>44952</v>
      </c>
      <c r="M806" t="s">
        <v>833</v>
      </c>
      <c r="N806">
        <v>500004986</v>
      </c>
      <c r="O806" t="s">
        <v>776</v>
      </c>
      <c r="P806" t="s">
        <v>54</v>
      </c>
      <c r="Q806" t="s">
        <v>724</v>
      </c>
    </row>
    <row r="807" spans="1:17" x14ac:dyDescent="0.3">
      <c r="A807" t="s">
        <v>824</v>
      </c>
      <c r="B807" t="s">
        <v>382</v>
      </c>
      <c r="C807" s="1">
        <v>44946</v>
      </c>
      <c r="D807">
        <v>1055.3399999999999</v>
      </c>
      <c r="E807" t="s">
        <v>92</v>
      </c>
      <c r="F807" t="s">
        <v>96</v>
      </c>
      <c r="G807" t="s">
        <v>447</v>
      </c>
      <c r="H807" t="s">
        <v>668</v>
      </c>
      <c r="I807">
        <v>500004986</v>
      </c>
      <c r="J807">
        <v>6000835270</v>
      </c>
      <c r="K807">
        <v>100008243</v>
      </c>
      <c r="L807" s="1">
        <v>44950</v>
      </c>
      <c r="M807" t="s">
        <v>833</v>
      </c>
      <c r="N807">
        <v>500004986</v>
      </c>
      <c r="O807" t="s">
        <v>776</v>
      </c>
      <c r="P807" t="s">
        <v>54</v>
      </c>
      <c r="Q807" t="s">
        <v>724</v>
      </c>
    </row>
    <row r="808" spans="1:17" x14ac:dyDescent="0.3">
      <c r="A808" t="s">
        <v>824</v>
      </c>
      <c r="B808" t="s">
        <v>382</v>
      </c>
      <c r="C808" s="1">
        <v>44973</v>
      </c>
      <c r="D808">
        <v>779.6</v>
      </c>
      <c r="E808" t="s">
        <v>92</v>
      </c>
      <c r="F808" t="s">
        <v>96</v>
      </c>
      <c r="G808" t="s">
        <v>447</v>
      </c>
      <c r="H808" t="s">
        <v>668</v>
      </c>
      <c r="I808">
        <v>500004986</v>
      </c>
      <c r="J808">
        <v>6000839560</v>
      </c>
      <c r="K808">
        <v>100019220</v>
      </c>
      <c r="L808" s="1">
        <v>44991</v>
      </c>
      <c r="M808" t="s">
        <v>833</v>
      </c>
      <c r="N808">
        <v>500004986</v>
      </c>
      <c r="O808" t="s">
        <v>776</v>
      </c>
      <c r="P808" t="s">
        <v>54</v>
      </c>
      <c r="Q808" t="s">
        <v>724</v>
      </c>
    </row>
    <row r="809" spans="1:17" x14ac:dyDescent="0.3">
      <c r="A809" t="s">
        <v>824</v>
      </c>
      <c r="B809" t="s">
        <v>382</v>
      </c>
      <c r="C809" s="1">
        <v>44986</v>
      </c>
      <c r="D809">
        <v>1656.65</v>
      </c>
      <c r="E809" t="s">
        <v>92</v>
      </c>
      <c r="F809" t="s">
        <v>96</v>
      </c>
      <c r="G809" t="s">
        <v>447</v>
      </c>
      <c r="H809" t="s">
        <v>668</v>
      </c>
      <c r="I809">
        <v>500004986</v>
      </c>
      <c r="J809">
        <v>6000841761</v>
      </c>
      <c r="K809">
        <v>100022577</v>
      </c>
      <c r="L809" s="1">
        <v>44991</v>
      </c>
      <c r="M809" t="s">
        <v>833</v>
      </c>
      <c r="N809">
        <v>500004986</v>
      </c>
      <c r="O809" t="s">
        <v>776</v>
      </c>
      <c r="P809" t="s">
        <v>54</v>
      </c>
      <c r="Q809" t="s">
        <v>724</v>
      </c>
    </row>
    <row r="810" spans="1:17" x14ac:dyDescent="0.3">
      <c r="A810" t="s">
        <v>824</v>
      </c>
      <c r="B810" t="s">
        <v>382</v>
      </c>
      <c r="C810" s="1">
        <v>45020</v>
      </c>
      <c r="D810">
        <v>1071.95</v>
      </c>
      <c r="E810" t="s">
        <v>92</v>
      </c>
      <c r="F810" t="s">
        <v>96</v>
      </c>
      <c r="G810" t="s">
        <v>447</v>
      </c>
      <c r="H810" t="s">
        <v>668</v>
      </c>
      <c r="I810">
        <v>500004986</v>
      </c>
      <c r="J810">
        <v>6000848508</v>
      </c>
      <c r="K810">
        <v>100034162</v>
      </c>
      <c r="L810" s="1">
        <v>45023</v>
      </c>
      <c r="M810" t="s">
        <v>833</v>
      </c>
      <c r="N810">
        <v>500004986</v>
      </c>
      <c r="O810" t="s">
        <v>776</v>
      </c>
      <c r="P810" t="s">
        <v>54</v>
      </c>
      <c r="Q810" t="s">
        <v>724</v>
      </c>
    </row>
    <row r="811" spans="1:17" x14ac:dyDescent="0.3">
      <c r="A811" t="s">
        <v>824</v>
      </c>
      <c r="B811" t="s">
        <v>382</v>
      </c>
      <c r="C811" s="1">
        <v>45055</v>
      </c>
      <c r="D811">
        <v>1461.75</v>
      </c>
      <c r="E811" t="s">
        <v>92</v>
      </c>
      <c r="F811" t="s">
        <v>96</v>
      </c>
      <c r="G811" t="s">
        <v>447</v>
      </c>
      <c r="H811" t="s">
        <v>668</v>
      </c>
      <c r="I811">
        <v>500004986</v>
      </c>
      <c r="J811">
        <v>6000853891</v>
      </c>
      <c r="K811">
        <v>100043062</v>
      </c>
      <c r="L811" s="1">
        <v>45061</v>
      </c>
      <c r="M811" t="s">
        <v>833</v>
      </c>
      <c r="N811">
        <v>500004986</v>
      </c>
      <c r="O811" t="s">
        <v>776</v>
      </c>
      <c r="P811" t="s">
        <v>54</v>
      </c>
      <c r="Q811" t="s">
        <v>724</v>
      </c>
    </row>
    <row r="812" spans="1:17" x14ac:dyDescent="0.3">
      <c r="A812" t="s">
        <v>824</v>
      </c>
      <c r="B812" t="s">
        <v>382</v>
      </c>
      <c r="C812" s="1">
        <v>45119</v>
      </c>
      <c r="D812">
        <v>2241.35</v>
      </c>
      <c r="E812" t="s">
        <v>92</v>
      </c>
      <c r="F812" t="s">
        <v>96</v>
      </c>
      <c r="G812" t="s">
        <v>447</v>
      </c>
      <c r="H812" t="s">
        <v>668</v>
      </c>
      <c r="I812">
        <v>500004986</v>
      </c>
      <c r="J812">
        <v>6000865373</v>
      </c>
      <c r="K812">
        <v>100063220</v>
      </c>
      <c r="L812" s="1">
        <v>45120</v>
      </c>
      <c r="M812" t="s">
        <v>833</v>
      </c>
      <c r="N812">
        <v>500004986</v>
      </c>
      <c r="O812" t="s">
        <v>776</v>
      </c>
      <c r="P812" t="s">
        <v>54</v>
      </c>
      <c r="Q812" t="s">
        <v>724</v>
      </c>
    </row>
    <row r="813" spans="1:17" x14ac:dyDescent="0.3">
      <c r="A813" t="s">
        <v>824</v>
      </c>
      <c r="B813" t="s">
        <v>382</v>
      </c>
      <c r="C813" s="1">
        <v>45119</v>
      </c>
      <c r="D813">
        <v>2728.6</v>
      </c>
      <c r="E813" t="s">
        <v>92</v>
      </c>
      <c r="F813" t="s">
        <v>96</v>
      </c>
      <c r="G813" t="s">
        <v>447</v>
      </c>
      <c r="H813" t="s">
        <v>668</v>
      </c>
      <c r="I813">
        <v>500004986</v>
      </c>
      <c r="J813">
        <v>6000865376</v>
      </c>
      <c r="K813">
        <v>100063223</v>
      </c>
      <c r="L813" s="1">
        <v>45120</v>
      </c>
      <c r="M813" t="s">
        <v>833</v>
      </c>
      <c r="N813">
        <v>500004986</v>
      </c>
      <c r="O813" t="s">
        <v>776</v>
      </c>
      <c r="P813" t="s">
        <v>54</v>
      </c>
      <c r="Q813" t="s">
        <v>724</v>
      </c>
    </row>
    <row r="814" spans="1:17" x14ac:dyDescent="0.3">
      <c r="A814" t="s">
        <v>824</v>
      </c>
      <c r="B814" t="s">
        <v>382</v>
      </c>
      <c r="C814" s="1">
        <v>45135</v>
      </c>
      <c r="D814">
        <v>1266.8499999999999</v>
      </c>
      <c r="E814" t="s">
        <v>92</v>
      </c>
      <c r="F814" t="s">
        <v>96</v>
      </c>
      <c r="G814" t="s">
        <v>447</v>
      </c>
      <c r="H814" t="s">
        <v>668</v>
      </c>
      <c r="I814">
        <v>500004986</v>
      </c>
      <c r="J814">
        <v>6000867576</v>
      </c>
      <c r="K814">
        <v>100066980</v>
      </c>
      <c r="L814" s="1">
        <v>45139</v>
      </c>
      <c r="M814" t="s">
        <v>833</v>
      </c>
      <c r="N814">
        <v>500004986</v>
      </c>
      <c r="O814" t="s">
        <v>776</v>
      </c>
      <c r="P814" t="s">
        <v>54</v>
      </c>
      <c r="Q814" t="s">
        <v>724</v>
      </c>
    </row>
    <row r="815" spans="1:17" x14ac:dyDescent="0.3">
      <c r="A815" t="s">
        <v>824</v>
      </c>
      <c r="B815" t="s">
        <v>382</v>
      </c>
      <c r="C815" s="1">
        <v>45170</v>
      </c>
      <c r="D815">
        <v>194.9</v>
      </c>
      <c r="E815" t="s">
        <v>92</v>
      </c>
      <c r="F815" t="s">
        <v>96</v>
      </c>
      <c r="G815" t="s">
        <v>447</v>
      </c>
      <c r="H815" t="s">
        <v>668</v>
      </c>
      <c r="I815">
        <v>500004986</v>
      </c>
      <c r="J815">
        <v>6000872693</v>
      </c>
      <c r="K815">
        <v>100076263</v>
      </c>
      <c r="L815" s="1">
        <v>45173</v>
      </c>
      <c r="M815" t="s">
        <v>833</v>
      </c>
      <c r="N815">
        <v>500004986</v>
      </c>
      <c r="O815" t="s">
        <v>776</v>
      </c>
      <c r="P815" t="s">
        <v>54</v>
      </c>
      <c r="Q815" t="s">
        <v>724</v>
      </c>
    </row>
    <row r="816" spans="1:17" x14ac:dyDescent="0.3">
      <c r="A816" t="s">
        <v>824</v>
      </c>
      <c r="B816" t="s">
        <v>382</v>
      </c>
      <c r="C816" s="1">
        <v>45201</v>
      </c>
      <c r="D816">
        <v>1851.55</v>
      </c>
      <c r="E816" t="s">
        <v>92</v>
      </c>
      <c r="F816" t="s">
        <v>96</v>
      </c>
      <c r="G816" t="s">
        <v>447</v>
      </c>
      <c r="H816" t="s">
        <v>668</v>
      </c>
      <c r="I816">
        <v>500004986</v>
      </c>
      <c r="J816">
        <v>6000878121</v>
      </c>
      <c r="K816">
        <v>100085205</v>
      </c>
      <c r="L816" s="1">
        <v>45203</v>
      </c>
      <c r="M816" t="s">
        <v>833</v>
      </c>
      <c r="N816">
        <v>500004986</v>
      </c>
      <c r="O816" t="s">
        <v>776</v>
      </c>
      <c r="P816" t="s">
        <v>54</v>
      </c>
      <c r="Q816" t="s">
        <v>724</v>
      </c>
    </row>
    <row r="817" spans="1:17" x14ac:dyDescent="0.3">
      <c r="A817" t="s">
        <v>824</v>
      </c>
      <c r="B817" t="s">
        <v>382</v>
      </c>
      <c r="C817" s="1">
        <v>45232</v>
      </c>
      <c r="D817">
        <v>1169.4000000000001</v>
      </c>
      <c r="E817" t="s">
        <v>92</v>
      </c>
      <c r="F817" t="s">
        <v>96</v>
      </c>
      <c r="G817" t="s">
        <v>447</v>
      </c>
      <c r="H817" t="s">
        <v>668</v>
      </c>
      <c r="I817">
        <v>500004986</v>
      </c>
      <c r="J817">
        <v>6000884120</v>
      </c>
      <c r="K817">
        <v>100095321</v>
      </c>
      <c r="L817" s="1">
        <v>45238</v>
      </c>
      <c r="M817" t="s">
        <v>833</v>
      </c>
      <c r="N817">
        <v>500004986</v>
      </c>
      <c r="O817" t="s">
        <v>776</v>
      </c>
      <c r="P817" t="s">
        <v>54</v>
      </c>
      <c r="Q817" t="s">
        <v>724</v>
      </c>
    </row>
    <row r="818" spans="1:17" x14ac:dyDescent="0.3">
      <c r="A818" t="s">
        <v>824</v>
      </c>
      <c r="B818" t="s">
        <v>382</v>
      </c>
      <c r="C818" s="1">
        <v>45261</v>
      </c>
      <c r="D818">
        <v>1559.2</v>
      </c>
      <c r="E818" t="s">
        <v>92</v>
      </c>
      <c r="F818" t="s">
        <v>96</v>
      </c>
      <c r="G818" t="s">
        <v>447</v>
      </c>
      <c r="H818" t="s">
        <v>668</v>
      </c>
      <c r="I818">
        <v>500004986</v>
      </c>
      <c r="J818">
        <v>6000890654</v>
      </c>
      <c r="K818">
        <v>100106265</v>
      </c>
      <c r="L818" s="1">
        <v>45265</v>
      </c>
      <c r="M818" t="s">
        <v>833</v>
      </c>
      <c r="N818">
        <v>500004986</v>
      </c>
      <c r="O818" t="s">
        <v>776</v>
      </c>
      <c r="P818" t="s">
        <v>54</v>
      </c>
      <c r="Q818" t="s">
        <v>724</v>
      </c>
    </row>
    <row r="819" spans="1:17" x14ac:dyDescent="0.3">
      <c r="A819" t="s">
        <v>824</v>
      </c>
      <c r="B819" t="s">
        <v>382</v>
      </c>
      <c r="C819" s="1">
        <v>45482</v>
      </c>
      <c r="D819">
        <v>584.70000000000005</v>
      </c>
      <c r="E819" t="s">
        <v>92</v>
      </c>
      <c r="F819" t="s">
        <v>96</v>
      </c>
      <c r="G819" t="s">
        <v>447</v>
      </c>
      <c r="H819" t="s">
        <v>668</v>
      </c>
      <c r="I819">
        <v>500004986</v>
      </c>
      <c r="J819">
        <v>6000932631</v>
      </c>
      <c r="K819">
        <v>100063139</v>
      </c>
      <c r="L819" s="1">
        <v>45485</v>
      </c>
      <c r="M819" t="s">
        <v>833</v>
      </c>
      <c r="N819">
        <v>500004986</v>
      </c>
      <c r="O819" t="s">
        <v>776</v>
      </c>
      <c r="P819" t="s">
        <v>54</v>
      </c>
      <c r="Q819" t="s">
        <v>724</v>
      </c>
    </row>
    <row r="820" spans="1:17" x14ac:dyDescent="0.3">
      <c r="A820" t="s">
        <v>824</v>
      </c>
      <c r="B820" t="s">
        <v>382</v>
      </c>
      <c r="C820" s="1">
        <v>45427</v>
      </c>
      <c r="D820">
        <v>456.56</v>
      </c>
      <c r="E820" t="s">
        <v>92</v>
      </c>
      <c r="F820" t="s">
        <v>96</v>
      </c>
      <c r="G820" t="s">
        <v>796</v>
      </c>
      <c r="H820" t="s">
        <v>797</v>
      </c>
      <c r="I820">
        <v>1200009683</v>
      </c>
      <c r="J820">
        <v>6000922637</v>
      </c>
      <c r="K820">
        <v>100045825</v>
      </c>
      <c r="L820" s="1">
        <v>45434</v>
      </c>
      <c r="M820" t="s">
        <v>833</v>
      </c>
      <c r="N820">
        <v>1200009683</v>
      </c>
      <c r="O820" t="s">
        <v>776</v>
      </c>
      <c r="P820" t="s">
        <v>54</v>
      </c>
      <c r="Q820" t="s">
        <v>724</v>
      </c>
    </row>
    <row r="821" spans="1:17" x14ac:dyDescent="0.3">
      <c r="A821" t="s">
        <v>824</v>
      </c>
      <c r="B821" t="s">
        <v>382</v>
      </c>
      <c r="C821" s="1">
        <v>44964</v>
      </c>
      <c r="D821">
        <v>12334.61</v>
      </c>
      <c r="E821" t="s">
        <v>92</v>
      </c>
      <c r="F821" t="s">
        <v>96</v>
      </c>
      <c r="G821" t="s">
        <v>638</v>
      </c>
      <c r="H821" t="s">
        <v>589</v>
      </c>
      <c r="I821">
        <v>1200010970</v>
      </c>
      <c r="J821">
        <v>6000838198</v>
      </c>
      <c r="K821">
        <v>100016669</v>
      </c>
      <c r="L821" s="1">
        <v>44985</v>
      </c>
      <c r="M821" t="s">
        <v>833</v>
      </c>
      <c r="N821">
        <v>1200010970</v>
      </c>
      <c r="O821" t="s">
        <v>776</v>
      </c>
      <c r="P821" t="s">
        <v>54</v>
      </c>
      <c r="Q821" t="s">
        <v>724</v>
      </c>
    </row>
    <row r="822" spans="1:17" x14ac:dyDescent="0.3">
      <c r="A822" t="s">
        <v>824</v>
      </c>
      <c r="B822" t="s">
        <v>382</v>
      </c>
      <c r="C822" s="1">
        <v>44972</v>
      </c>
      <c r="D822">
        <v>7365.68</v>
      </c>
      <c r="E822" t="s">
        <v>92</v>
      </c>
      <c r="F822" t="s">
        <v>96</v>
      </c>
      <c r="G822" t="s">
        <v>638</v>
      </c>
      <c r="H822" t="s">
        <v>589</v>
      </c>
      <c r="I822">
        <v>1200010970</v>
      </c>
      <c r="J822">
        <v>6000839284</v>
      </c>
      <c r="K822">
        <v>100018683</v>
      </c>
      <c r="L822" s="1">
        <v>44991</v>
      </c>
      <c r="M822" t="s">
        <v>833</v>
      </c>
      <c r="N822">
        <v>1200010970</v>
      </c>
      <c r="O822" t="s">
        <v>776</v>
      </c>
      <c r="P822" t="s">
        <v>54</v>
      </c>
      <c r="Q822" t="s">
        <v>724</v>
      </c>
    </row>
    <row r="823" spans="1:17" x14ac:dyDescent="0.3">
      <c r="A823" t="s">
        <v>824</v>
      </c>
      <c r="B823" t="s">
        <v>382</v>
      </c>
      <c r="C823" s="1">
        <v>44972</v>
      </c>
      <c r="D823">
        <v>3521.17</v>
      </c>
      <c r="E823" t="s">
        <v>92</v>
      </c>
      <c r="F823" t="s">
        <v>96</v>
      </c>
      <c r="G823" t="s">
        <v>638</v>
      </c>
      <c r="H823" t="s">
        <v>589</v>
      </c>
      <c r="I823">
        <v>1200010970</v>
      </c>
      <c r="J823">
        <v>6000839291</v>
      </c>
      <c r="K823">
        <v>100018690</v>
      </c>
      <c r="L823" s="1">
        <v>44978</v>
      </c>
      <c r="M823" t="s">
        <v>833</v>
      </c>
      <c r="N823">
        <v>1200010970</v>
      </c>
      <c r="O823" t="s">
        <v>776</v>
      </c>
      <c r="P823" t="s">
        <v>54</v>
      </c>
      <c r="Q823" t="s">
        <v>724</v>
      </c>
    </row>
    <row r="824" spans="1:17" x14ac:dyDescent="0.3">
      <c r="A824" t="s">
        <v>824</v>
      </c>
      <c r="B824" t="s">
        <v>382</v>
      </c>
      <c r="C824" s="1">
        <v>44972</v>
      </c>
      <c r="D824">
        <v>3769.63</v>
      </c>
      <c r="E824" t="s">
        <v>92</v>
      </c>
      <c r="F824" t="s">
        <v>96</v>
      </c>
      <c r="G824" t="s">
        <v>638</v>
      </c>
      <c r="H824" t="s">
        <v>589</v>
      </c>
      <c r="I824">
        <v>1200010970</v>
      </c>
      <c r="J824">
        <v>6000839294</v>
      </c>
      <c r="K824">
        <v>100018693</v>
      </c>
      <c r="L824" s="1">
        <v>44978</v>
      </c>
      <c r="M824" t="s">
        <v>833</v>
      </c>
      <c r="N824">
        <v>1200010970</v>
      </c>
      <c r="O824" t="s">
        <v>776</v>
      </c>
      <c r="P824" t="s">
        <v>54</v>
      </c>
      <c r="Q824" t="s">
        <v>724</v>
      </c>
    </row>
    <row r="825" spans="1:17" x14ac:dyDescent="0.3">
      <c r="A825" t="s">
        <v>824</v>
      </c>
      <c r="B825" t="s">
        <v>382</v>
      </c>
      <c r="C825" s="1">
        <v>44972</v>
      </c>
      <c r="D825">
        <v>3548.04</v>
      </c>
      <c r="E825" t="s">
        <v>92</v>
      </c>
      <c r="F825" t="s">
        <v>96</v>
      </c>
      <c r="G825" t="s">
        <v>638</v>
      </c>
      <c r="H825" t="s">
        <v>589</v>
      </c>
      <c r="I825">
        <v>1200010970</v>
      </c>
      <c r="J825">
        <v>6000839296</v>
      </c>
      <c r="K825">
        <v>100018695</v>
      </c>
      <c r="L825" s="1">
        <v>44978</v>
      </c>
      <c r="M825" t="s">
        <v>833</v>
      </c>
      <c r="N825">
        <v>1200010970</v>
      </c>
      <c r="O825" t="s">
        <v>776</v>
      </c>
      <c r="P825" t="s">
        <v>54</v>
      </c>
      <c r="Q825" t="s">
        <v>724</v>
      </c>
    </row>
    <row r="826" spans="1:17" x14ac:dyDescent="0.3">
      <c r="A826" t="s">
        <v>824</v>
      </c>
      <c r="B826" t="s">
        <v>383</v>
      </c>
      <c r="C826" s="1">
        <v>44972</v>
      </c>
      <c r="D826">
        <v>14276.16</v>
      </c>
      <c r="E826" t="s">
        <v>92</v>
      </c>
      <c r="F826" t="s">
        <v>96</v>
      </c>
      <c r="G826" t="s">
        <v>638</v>
      </c>
      <c r="H826" t="s">
        <v>589</v>
      </c>
      <c r="I826">
        <v>1200010970</v>
      </c>
      <c r="J826">
        <v>6000839301</v>
      </c>
      <c r="K826">
        <v>400000494</v>
      </c>
      <c r="L826" s="1">
        <v>44985</v>
      </c>
      <c r="M826" t="s">
        <v>833</v>
      </c>
      <c r="N826">
        <v>1200010970</v>
      </c>
      <c r="O826" t="s">
        <v>776</v>
      </c>
      <c r="P826" t="s">
        <v>54</v>
      </c>
      <c r="Q826" t="s">
        <v>724</v>
      </c>
    </row>
    <row r="827" spans="1:17" x14ac:dyDescent="0.3">
      <c r="A827" t="s">
        <v>824</v>
      </c>
      <c r="B827" t="s">
        <v>382</v>
      </c>
      <c r="C827" s="1">
        <v>44972</v>
      </c>
      <c r="D827">
        <v>7371.38</v>
      </c>
      <c r="E827" t="s">
        <v>92</v>
      </c>
      <c r="F827" t="s">
        <v>96</v>
      </c>
      <c r="G827" t="s">
        <v>638</v>
      </c>
      <c r="H827" t="s">
        <v>589</v>
      </c>
      <c r="I827">
        <v>1200010970</v>
      </c>
      <c r="J827">
        <v>6000839290</v>
      </c>
      <c r="K827">
        <v>100018689</v>
      </c>
      <c r="L827" s="1">
        <v>44991</v>
      </c>
      <c r="M827" t="s">
        <v>833</v>
      </c>
      <c r="N827">
        <v>1200010970</v>
      </c>
      <c r="O827" t="s">
        <v>776</v>
      </c>
      <c r="P827" t="s">
        <v>54</v>
      </c>
      <c r="Q827" t="s">
        <v>724</v>
      </c>
    </row>
    <row r="828" spans="1:17" x14ac:dyDescent="0.3">
      <c r="A828" t="s">
        <v>824</v>
      </c>
      <c r="B828" t="s">
        <v>382</v>
      </c>
      <c r="C828" s="1">
        <v>44972</v>
      </c>
      <c r="D828">
        <v>7476.31</v>
      </c>
      <c r="E828" t="s">
        <v>92</v>
      </c>
      <c r="F828" t="s">
        <v>96</v>
      </c>
      <c r="G828" t="s">
        <v>638</v>
      </c>
      <c r="H828" t="s">
        <v>589</v>
      </c>
      <c r="I828">
        <v>1200010970</v>
      </c>
      <c r="J828">
        <v>6000839295</v>
      </c>
      <c r="K828">
        <v>100018694</v>
      </c>
      <c r="L828" s="1">
        <v>44991</v>
      </c>
      <c r="M828" t="s">
        <v>833</v>
      </c>
      <c r="N828">
        <v>1200010970</v>
      </c>
      <c r="O828" t="s">
        <v>776</v>
      </c>
      <c r="P828" t="s">
        <v>54</v>
      </c>
      <c r="Q828" t="s">
        <v>724</v>
      </c>
    </row>
    <row r="829" spans="1:17" x14ac:dyDescent="0.3">
      <c r="A829" t="s">
        <v>824</v>
      </c>
      <c r="B829" t="s">
        <v>382</v>
      </c>
      <c r="C829" s="1">
        <v>44972</v>
      </c>
      <c r="D829">
        <v>7056.73</v>
      </c>
      <c r="E829" t="s">
        <v>92</v>
      </c>
      <c r="F829" t="s">
        <v>96</v>
      </c>
      <c r="G829" t="s">
        <v>638</v>
      </c>
      <c r="H829" t="s">
        <v>589</v>
      </c>
      <c r="I829">
        <v>1200010970</v>
      </c>
      <c r="J829">
        <v>6000839299</v>
      </c>
      <c r="K829">
        <v>100018698</v>
      </c>
      <c r="L829" s="1">
        <v>44991</v>
      </c>
      <c r="M829" t="s">
        <v>833</v>
      </c>
      <c r="N829">
        <v>1200010970</v>
      </c>
      <c r="O829" t="s">
        <v>776</v>
      </c>
      <c r="P829" t="s">
        <v>54</v>
      </c>
      <c r="Q829" t="s">
        <v>724</v>
      </c>
    </row>
    <row r="830" spans="1:17" x14ac:dyDescent="0.3">
      <c r="A830" t="s">
        <v>824</v>
      </c>
      <c r="B830" t="s">
        <v>382</v>
      </c>
      <c r="C830" s="1">
        <v>44972</v>
      </c>
      <c r="D830">
        <v>6661.87</v>
      </c>
      <c r="E830" t="s">
        <v>92</v>
      </c>
      <c r="F830" t="s">
        <v>96</v>
      </c>
      <c r="G830" t="s">
        <v>638</v>
      </c>
      <c r="H830" t="s">
        <v>589</v>
      </c>
      <c r="I830">
        <v>1200010970</v>
      </c>
      <c r="J830">
        <v>6000839282</v>
      </c>
      <c r="K830">
        <v>100018681</v>
      </c>
      <c r="L830" s="1">
        <v>44991</v>
      </c>
      <c r="M830" t="s">
        <v>833</v>
      </c>
      <c r="N830">
        <v>1200010970</v>
      </c>
      <c r="O830" t="s">
        <v>776</v>
      </c>
      <c r="P830" t="s">
        <v>54</v>
      </c>
      <c r="Q830" t="s">
        <v>724</v>
      </c>
    </row>
    <row r="831" spans="1:17" x14ac:dyDescent="0.3">
      <c r="A831" t="s">
        <v>824</v>
      </c>
      <c r="B831" t="s">
        <v>382</v>
      </c>
      <c r="C831" s="1">
        <v>44972</v>
      </c>
      <c r="D831">
        <v>7007.16</v>
      </c>
      <c r="E831" t="s">
        <v>92</v>
      </c>
      <c r="F831" t="s">
        <v>96</v>
      </c>
      <c r="G831" t="s">
        <v>638</v>
      </c>
      <c r="H831" t="s">
        <v>589</v>
      </c>
      <c r="I831">
        <v>1200010970</v>
      </c>
      <c r="J831">
        <v>6000839300</v>
      </c>
      <c r="K831">
        <v>100018699</v>
      </c>
      <c r="L831" s="1">
        <v>44991</v>
      </c>
      <c r="M831" t="s">
        <v>833</v>
      </c>
      <c r="N831">
        <v>1200010970</v>
      </c>
      <c r="O831" t="s">
        <v>776</v>
      </c>
      <c r="P831" t="s">
        <v>54</v>
      </c>
      <c r="Q831" t="s">
        <v>724</v>
      </c>
    </row>
    <row r="832" spans="1:17" x14ac:dyDescent="0.3">
      <c r="A832" t="s">
        <v>824</v>
      </c>
      <c r="B832" t="s">
        <v>382</v>
      </c>
      <c r="C832" s="1">
        <v>44972</v>
      </c>
      <c r="D832">
        <v>7571.75</v>
      </c>
      <c r="E832" t="s">
        <v>92</v>
      </c>
      <c r="F832" t="s">
        <v>96</v>
      </c>
      <c r="G832" t="s">
        <v>638</v>
      </c>
      <c r="H832" t="s">
        <v>589</v>
      </c>
      <c r="I832">
        <v>1200010970</v>
      </c>
      <c r="J832">
        <v>6000839302</v>
      </c>
      <c r="K832">
        <v>100018700</v>
      </c>
      <c r="L832" s="1">
        <v>44991</v>
      </c>
      <c r="M832" t="s">
        <v>833</v>
      </c>
      <c r="N832">
        <v>1200010970</v>
      </c>
      <c r="O832" t="s">
        <v>776</v>
      </c>
      <c r="P832" t="s">
        <v>54</v>
      </c>
      <c r="Q832" t="s">
        <v>724</v>
      </c>
    </row>
    <row r="833" spans="1:17" x14ac:dyDescent="0.3">
      <c r="A833" t="s">
        <v>824</v>
      </c>
      <c r="B833" t="s">
        <v>382</v>
      </c>
      <c r="C833" s="1">
        <v>45104</v>
      </c>
      <c r="D833">
        <v>139.61000000000001</v>
      </c>
      <c r="E833" t="s">
        <v>92</v>
      </c>
      <c r="F833" t="s">
        <v>96</v>
      </c>
      <c r="G833" t="s">
        <v>638</v>
      </c>
      <c r="H833" t="s">
        <v>589</v>
      </c>
      <c r="I833">
        <v>1200011054</v>
      </c>
      <c r="J833">
        <v>6000861892</v>
      </c>
      <c r="K833">
        <v>100057008</v>
      </c>
      <c r="L833" s="1">
        <v>45162</v>
      </c>
      <c r="M833" t="s">
        <v>833</v>
      </c>
      <c r="N833">
        <v>1200011054</v>
      </c>
      <c r="O833" t="s">
        <v>776</v>
      </c>
      <c r="P833" t="s">
        <v>54</v>
      </c>
      <c r="Q833" t="s">
        <v>724</v>
      </c>
    </row>
    <row r="834" spans="1:17" x14ac:dyDescent="0.3">
      <c r="A834" t="s">
        <v>824</v>
      </c>
      <c r="B834" t="s">
        <v>382</v>
      </c>
      <c r="C834" s="1">
        <v>45167</v>
      </c>
      <c r="D834">
        <v>9219.7800000000007</v>
      </c>
      <c r="E834" t="s">
        <v>92</v>
      </c>
      <c r="F834" t="s">
        <v>96</v>
      </c>
      <c r="G834" t="s">
        <v>638</v>
      </c>
      <c r="H834" t="s">
        <v>589</v>
      </c>
      <c r="I834">
        <v>1200010970</v>
      </c>
      <c r="J834">
        <v>6000871981</v>
      </c>
      <c r="K834">
        <v>100075241</v>
      </c>
      <c r="L834" s="1">
        <v>45184</v>
      </c>
      <c r="M834" t="s">
        <v>833</v>
      </c>
      <c r="N834">
        <v>1200010970</v>
      </c>
      <c r="O834" t="s">
        <v>776</v>
      </c>
      <c r="P834" t="s">
        <v>54</v>
      </c>
      <c r="Q834" t="s">
        <v>724</v>
      </c>
    </row>
    <row r="835" spans="1:17" x14ac:dyDescent="0.3">
      <c r="A835" t="s">
        <v>824</v>
      </c>
      <c r="B835" t="s">
        <v>382</v>
      </c>
      <c r="C835" s="1">
        <v>45168</v>
      </c>
      <c r="D835">
        <v>54219.8</v>
      </c>
      <c r="E835" t="s">
        <v>92</v>
      </c>
      <c r="F835" t="s">
        <v>96</v>
      </c>
      <c r="G835" t="s">
        <v>638</v>
      </c>
      <c r="H835" t="s">
        <v>589</v>
      </c>
      <c r="I835">
        <v>1200010970</v>
      </c>
      <c r="J835">
        <v>6000872166</v>
      </c>
      <c r="K835">
        <v>100075542</v>
      </c>
      <c r="L835" s="1">
        <v>45187</v>
      </c>
      <c r="M835" t="s">
        <v>833</v>
      </c>
      <c r="N835">
        <v>1200010970</v>
      </c>
      <c r="O835" t="s">
        <v>776</v>
      </c>
      <c r="P835" t="s">
        <v>54</v>
      </c>
      <c r="Q835" t="s">
        <v>724</v>
      </c>
    </row>
    <row r="836" spans="1:17" x14ac:dyDescent="0.3">
      <c r="A836" t="s">
        <v>824</v>
      </c>
      <c r="B836" t="s">
        <v>382</v>
      </c>
      <c r="C836" s="1">
        <v>45168</v>
      </c>
      <c r="D836">
        <v>48393.62</v>
      </c>
      <c r="E836" t="s">
        <v>92</v>
      </c>
      <c r="F836" t="s">
        <v>96</v>
      </c>
      <c r="G836" t="s">
        <v>638</v>
      </c>
      <c r="H836" t="s">
        <v>589</v>
      </c>
      <c r="I836">
        <v>1200010970</v>
      </c>
      <c r="J836">
        <v>6000872169</v>
      </c>
      <c r="K836">
        <v>100075545</v>
      </c>
      <c r="L836" s="1">
        <v>45187</v>
      </c>
      <c r="M836" t="s">
        <v>833</v>
      </c>
      <c r="N836">
        <v>1200010970</v>
      </c>
      <c r="O836" t="s">
        <v>776</v>
      </c>
      <c r="P836" t="s">
        <v>54</v>
      </c>
      <c r="Q836" t="s">
        <v>724</v>
      </c>
    </row>
    <row r="837" spans="1:17" x14ac:dyDescent="0.3">
      <c r="A837" t="s">
        <v>824</v>
      </c>
      <c r="B837" t="s">
        <v>382</v>
      </c>
      <c r="C837" s="1">
        <v>45168</v>
      </c>
      <c r="D837">
        <v>9865.75</v>
      </c>
      <c r="E837" t="s">
        <v>92</v>
      </c>
      <c r="F837" t="s">
        <v>96</v>
      </c>
      <c r="G837" t="s">
        <v>638</v>
      </c>
      <c r="H837" t="s">
        <v>589</v>
      </c>
      <c r="I837">
        <v>1200010970</v>
      </c>
      <c r="J837">
        <v>6000872167</v>
      </c>
      <c r="K837">
        <v>100075543</v>
      </c>
      <c r="L837" s="1">
        <v>45187</v>
      </c>
      <c r="M837" t="s">
        <v>833</v>
      </c>
      <c r="N837">
        <v>1200010970</v>
      </c>
      <c r="O837" t="s">
        <v>776</v>
      </c>
      <c r="P837" t="s">
        <v>54</v>
      </c>
      <c r="Q837" t="s">
        <v>724</v>
      </c>
    </row>
    <row r="838" spans="1:17" x14ac:dyDescent="0.3">
      <c r="A838" t="s">
        <v>824</v>
      </c>
      <c r="B838" t="s">
        <v>382</v>
      </c>
      <c r="C838" s="1">
        <v>45168</v>
      </c>
      <c r="D838">
        <v>17909.45</v>
      </c>
      <c r="E838" t="s">
        <v>92</v>
      </c>
      <c r="F838" t="s">
        <v>96</v>
      </c>
      <c r="G838" t="s">
        <v>638</v>
      </c>
      <c r="H838" t="s">
        <v>589</v>
      </c>
      <c r="I838">
        <v>1200010970</v>
      </c>
      <c r="J838">
        <v>6000872162</v>
      </c>
      <c r="K838">
        <v>100075538</v>
      </c>
      <c r="L838" s="1">
        <v>45187</v>
      </c>
      <c r="M838" t="s">
        <v>833</v>
      </c>
      <c r="N838">
        <v>1200010970</v>
      </c>
      <c r="O838" t="s">
        <v>776</v>
      </c>
      <c r="P838" t="s">
        <v>54</v>
      </c>
      <c r="Q838" t="s">
        <v>724</v>
      </c>
    </row>
    <row r="839" spans="1:17" x14ac:dyDescent="0.3">
      <c r="A839" t="s">
        <v>824</v>
      </c>
      <c r="B839" t="s">
        <v>382</v>
      </c>
      <c r="C839" s="1">
        <v>45168</v>
      </c>
      <c r="D839">
        <v>10055.280000000001</v>
      </c>
      <c r="E839" t="s">
        <v>92</v>
      </c>
      <c r="F839" t="s">
        <v>96</v>
      </c>
      <c r="G839" t="s">
        <v>638</v>
      </c>
      <c r="H839" t="s">
        <v>589</v>
      </c>
      <c r="I839">
        <v>1200010970</v>
      </c>
      <c r="J839">
        <v>6000872168</v>
      </c>
      <c r="K839">
        <v>100075544</v>
      </c>
      <c r="L839" s="1">
        <v>45187</v>
      </c>
      <c r="M839" t="s">
        <v>833</v>
      </c>
      <c r="N839">
        <v>1200010970</v>
      </c>
      <c r="O839" t="s">
        <v>776</v>
      </c>
      <c r="P839" t="s">
        <v>54</v>
      </c>
      <c r="Q839" t="s">
        <v>724</v>
      </c>
    </row>
    <row r="840" spans="1:17" x14ac:dyDescent="0.3">
      <c r="A840" t="s">
        <v>824</v>
      </c>
      <c r="B840" t="s">
        <v>382</v>
      </c>
      <c r="C840" s="1">
        <v>45168</v>
      </c>
      <c r="D840">
        <v>9581.94</v>
      </c>
      <c r="E840" t="s">
        <v>92</v>
      </c>
      <c r="F840" t="s">
        <v>96</v>
      </c>
      <c r="G840" t="s">
        <v>638</v>
      </c>
      <c r="H840" t="s">
        <v>589</v>
      </c>
      <c r="I840">
        <v>1200010970</v>
      </c>
      <c r="J840">
        <v>6000872163</v>
      </c>
      <c r="K840">
        <v>100075539</v>
      </c>
      <c r="L840" s="1">
        <v>45187</v>
      </c>
      <c r="M840" t="s">
        <v>833</v>
      </c>
      <c r="N840">
        <v>1200010970</v>
      </c>
      <c r="O840" t="s">
        <v>776</v>
      </c>
      <c r="P840" t="s">
        <v>54</v>
      </c>
      <c r="Q840" t="s">
        <v>724</v>
      </c>
    </row>
    <row r="841" spans="1:17" x14ac:dyDescent="0.3">
      <c r="A841" t="s">
        <v>824</v>
      </c>
      <c r="B841" t="s">
        <v>382</v>
      </c>
      <c r="C841" s="1">
        <v>45168</v>
      </c>
      <c r="D841">
        <v>9432.6</v>
      </c>
      <c r="E841" t="s">
        <v>92</v>
      </c>
      <c r="F841" t="s">
        <v>96</v>
      </c>
      <c r="G841" t="s">
        <v>638</v>
      </c>
      <c r="H841" t="s">
        <v>589</v>
      </c>
      <c r="I841">
        <v>1200010970</v>
      </c>
      <c r="J841">
        <v>6000872164</v>
      </c>
      <c r="K841">
        <v>100075540</v>
      </c>
      <c r="L841" s="1">
        <v>45187</v>
      </c>
      <c r="M841" t="s">
        <v>833</v>
      </c>
      <c r="N841">
        <v>1200010970</v>
      </c>
      <c r="O841" t="s">
        <v>776</v>
      </c>
      <c r="P841" t="s">
        <v>54</v>
      </c>
      <c r="Q841" t="s">
        <v>724</v>
      </c>
    </row>
    <row r="842" spans="1:17" x14ac:dyDescent="0.3">
      <c r="A842" t="s">
        <v>824</v>
      </c>
      <c r="B842" t="s">
        <v>382</v>
      </c>
      <c r="C842" s="1">
        <v>45210</v>
      </c>
      <c r="D842">
        <v>9934.5</v>
      </c>
      <c r="E842" t="s">
        <v>92</v>
      </c>
      <c r="F842" t="s">
        <v>96</v>
      </c>
      <c r="G842" t="s">
        <v>638</v>
      </c>
      <c r="H842" t="s">
        <v>589</v>
      </c>
      <c r="I842">
        <v>1200010970</v>
      </c>
      <c r="J842">
        <v>6000880343</v>
      </c>
      <c r="K842">
        <v>100088497</v>
      </c>
      <c r="L842" s="1">
        <v>45229</v>
      </c>
      <c r="M842" t="s">
        <v>833</v>
      </c>
      <c r="N842">
        <v>1200010970</v>
      </c>
      <c r="O842" t="s">
        <v>776</v>
      </c>
      <c r="P842" t="s">
        <v>54</v>
      </c>
      <c r="Q842" t="s">
        <v>724</v>
      </c>
    </row>
    <row r="843" spans="1:17" x14ac:dyDescent="0.3">
      <c r="A843" t="s">
        <v>824</v>
      </c>
      <c r="B843" t="s">
        <v>382</v>
      </c>
      <c r="C843" s="1">
        <v>45258</v>
      </c>
      <c r="D843">
        <v>9665.06</v>
      </c>
      <c r="E843" t="s">
        <v>92</v>
      </c>
      <c r="F843" t="s">
        <v>96</v>
      </c>
      <c r="G843" t="s">
        <v>638</v>
      </c>
      <c r="H843" t="s">
        <v>589</v>
      </c>
      <c r="I843">
        <v>1200010970</v>
      </c>
      <c r="J843">
        <v>6000889531</v>
      </c>
      <c r="K843">
        <v>100104481</v>
      </c>
      <c r="L843" s="1">
        <v>45261</v>
      </c>
      <c r="M843" t="s">
        <v>833</v>
      </c>
      <c r="N843">
        <v>1200010970</v>
      </c>
      <c r="O843" t="s">
        <v>776</v>
      </c>
      <c r="P843" t="s">
        <v>54</v>
      </c>
      <c r="Q843" t="s">
        <v>724</v>
      </c>
    </row>
    <row r="844" spans="1:17" x14ac:dyDescent="0.3">
      <c r="A844" t="s">
        <v>824</v>
      </c>
      <c r="B844" t="s">
        <v>382</v>
      </c>
      <c r="C844" s="1">
        <v>45258</v>
      </c>
      <c r="D844">
        <v>738</v>
      </c>
      <c r="E844" t="s">
        <v>92</v>
      </c>
      <c r="F844" t="s">
        <v>96</v>
      </c>
      <c r="G844" t="s">
        <v>638</v>
      </c>
      <c r="H844" t="s">
        <v>589</v>
      </c>
      <c r="I844">
        <v>1200010970</v>
      </c>
      <c r="J844">
        <v>6000889581</v>
      </c>
      <c r="K844">
        <v>100104531</v>
      </c>
      <c r="L844" s="1">
        <v>45261</v>
      </c>
      <c r="M844" t="s">
        <v>833</v>
      </c>
      <c r="N844">
        <v>1200010970</v>
      </c>
      <c r="O844" t="s">
        <v>776</v>
      </c>
      <c r="P844" t="s">
        <v>54</v>
      </c>
      <c r="Q844" t="s">
        <v>724</v>
      </c>
    </row>
    <row r="845" spans="1:17" x14ac:dyDescent="0.3">
      <c r="A845" t="s">
        <v>824</v>
      </c>
      <c r="B845" t="s">
        <v>382</v>
      </c>
      <c r="C845" s="1">
        <v>45322</v>
      </c>
      <c r="D845">
        <v>146.87</v>
      </c>
      <c r="E845" t="s">
        <v>92</v>
      </c>
      <c r="F845" t="s">
        <v>96</v>
      </c>
      <c r="G845" t="s">
        <v>638</v>
      </c>
      <c r="H845" t="s">
        <v>589</v>
      </c>
      <c r="I845">
        <v>1200011054</v>
      </c>
      <c r="J845">
        <v>6000904851</v>
      </c>
      <c r="K845">
        <v>100011996</v>
      </c>
      <c r="L845" s="1">
        <v>45329</v>
      </c>
      <c r="M845" t="s">
        <v>833</v>
      </c>
      <c r="N845">
        <v>1200011054</v>
      </c>
      <c r="O845" t="s">
        <v>776</v>
      </c>
      <c r="P845" t="s">
        <v>54</v>
      </c>
      <c r="Q845" t="s">
        <v>724</v>
      </c>
    </row>
    <row r="846" spans="1:17" x14ac:dyDescent="0.3">
      <c r="A846" t="s">
        <v>824</v>
      </c>
      <c r="B846" t="s">
        <v>382</v>
      </c>
      <c r="C846" s="1">
        <v>45357</v>
      </c>
      <c r="D846">
        <v>17573.599999999999</v>
      </c>
      <c r="E846" t="s">
        <v>92</v>
      </c>
      <c r="F846" t="s">
        <v>96</v>
      </c>
      <c r="G846" t="s">
        <v>638</v>
      </c>
      <c r="H846" t="s">
        <v>589</v>
      </c>
      <c r="I846">
        <v>1200010970</v>
      </c>
      <c r="J846">
        <v>6000910832</v>
      </c>
      <c r="K846">
        <v>100025510</v>
      </c>
      <c r="L846" s="1">
        <v>45391</v>
      </c>
      <c r="M846" t="s">
        <v>833</v>
      </c>
      <c r="N846">
        <v>1200010970</v>
      </c>
      <c r="O846" t="s">
        <v>776</v>
      </c>
      <c r="P846" t="s">
        <v>54</v>
      </c>
      <c r="Q846" t="s">
        <v>724</v>
      </c>
    </row>
    <row r="847" spans="1:17" x14ac:dyDescent="0.3">
      <c r="A847" t="s">
        <v>824</v>
      </c>
      <c r="B847" t="s">
        <v>382</v>
      </c>
      <c r="C847" s="1">
        <v>45357</v>
      </c>
      <c r="D847">
        <v>20962.48</v>
      </c>
      <c r="E847" t="s">
        <v>92</v>
      </c>
      <c r="F847" t="s">
        <v>96</v>
      </c>
      <c r="G847" t="s">
        <v>638</v>
      </c>
      <c r="H847" t="s">
        <v>589</v>
      </c>
      <c r="I847">
        <v>1200010970</v>
      </c>
      <c r="J847">
        <v>6000910833</v>
      </c>
      <c r="K847">
        <v>100025511</v>
      </c>
      <c r="L847" s="1">
        <v>45391</v>
      </c>
      <c r="M847" t="s">
        <v>833</v>
      </c>
      <c r="N847">
        <v>1200010970</v>
      </c>
      <c r="O847" t="s">
        <v>776</v>
      </c>
      <c r="P847" t="s">
        <v>54</v>
      </c>
      <c r="Q847" t="s">
        <v>724</v>
      </c>
    </row>
    <row r="848" spans="1:17" x14ac:dyDescent="0.3">
      <c r="A848" t="s">
        <v>824</v>
      </c>
      <c r="B848" t="s">
        <v>382</v>
      </c>
      <c r="C848" s="1">
        <v>45376</v>
      </c>
      <c r="D848">
        <v>9881.56</v>
      </c>
      <c r="E848" t="s">
        <v>92</v>
      </c>
      <c r="F848" t="s">
        <v>96</v>
      </c>
      <c r="G848" t="s">
        <v>638</v>
      </c>
      <c r="H848" t="s">
        <v>589</v>
      </c>
      <c r="I848">
        <v>1200010970</v>
      </c>
      <c r="J848">
        <v>6000913585</v>
      </c>
      <c r="K848">
        <v>100029927</v>
      </c>
      <c r="L848" s="1">
        <v>45394</v>
      </c>
      <c r="M848" t="s">
        <v>833</v>
      </c>
      <c r="N848">
        <v>1200010970</v>
      </c>
      <c r="O848" t="s">
        <v>776</v>
      </c>
      <c r="P848" t="s">
        <v>54</v>
      </c>
      <c r="Q848" t="s">
        <v>724</v>
      </c>
    </row>
    <row r="849" spans="1:17" x14ac:dyDescent="0.3">
      <c r="A849" t="s">
        <v>824</v>
      </c>
      <c r="B849" t="s">
        <v>382</v>
      </c>
      <c r="C849" s="1">
        <v>45623</v>
      </c>
      <c r="D849">
        <v>1097.77</v>
      </c>
      <c r="E849" t="s">
        <v>92</v>
      </c>
      <c r="F849" t="s">
        <v>96</v>
      </c>
      <c r="G849" t="s">
        <v>638</v>
      </c>
      <c r="H849" t="s">
        <v>589</v>
      </c>
      <c r="I849">
        <v>1200010970</v>
      </c>
      <c r="J849">
        <v>6000957717</v>
      </c>
      <c r="K849">
        <v>100105839</v>
      </c>
      <c r="L849" s="1">
        <v>45628</v>
      </c>
      <c r="M849" t="s">
        <v>833</v>
      </c>
      <c r="N849">
        <v>1200010970</v>
      </c>
      <c r="O849" t="s">
        <v>776</v>
      </c>
      <c r="P849" t="s">
        <v>54</v>
      </c>
      <c r="Q849" t="s">
        <v>724</v>
      </c>
    </row>
    <row r="850" spans="1:17" x14ac:dyDescent="0.3">
      <c r="A850" t="s">
        <v>824</v>
      </c>
      <c r="B850" t="s">
        <v>382</v>
      </c>
      <c r="C850" s="1">
        <v>45623</v>
      </c>
      <c r="D850">
        <v>32197.55</v>
      </c>
      <c r="E850" t="s">
        <v>92</v>
      </c>
      <c r="F850" t="s">
        <v>96</v>
      </c>
      <c r="G850" t="s">
        <v>638</v>
      </c>
      <c r="H850" t="s">
        <v>589</v>
      </c>
      <c r="I850">
        <v>1200012334</v>
      </c>
      <c r="J850">
        <v>6000957742</v>
      </c>
      <c r="K850">
        <v>100105864</v>
      </c>
      <c r="L850" s="1">
        <v>45631</v>
      </c>
      <c r="M850" t="s">
        <v>833</v>
      </c>
      <c r="N850">
        <v>1200012334</v>
      </c>
      <c r="O850" t="s">
        <v>776</v>
      </c>
      <c r="P850" t="s">
        <v>54</v>
      </c>
      <c r="Q850" t="s">
        <v>724</v>
      </c>
    </row>
    <row r="851" spans="1:17" x14ac:dyDescent="0.3">
      <c r="A851" t="s">
        <v>824</v>
      </c>
      <c r="B851" t="s">
        <v>382</v>
      </c>
      <c r="C851" s="1">
        <v>45623</v>
      </c>
      <c r="D851">
        <v>16542.900000000001</v>
      </c>
      <c r="E851" t="s">
        <v>92</v>
      </c>
      <c r="F851" t="s">
        <v>96</v>
      </c>
      <c r="G851" t="s">
        <v>638</v>
      </c>
      <c r="H851" t="s">
        <v>589</v>
      </c>
      <c r="I851">
        <v>1200012334</v>
      </c>
      <c r="J851">
        <v>6000957726</v>
      </c>
      <c r="K851">
        <v>100105848</v>
      </c>
      <c r="L851" s="1">
        <v>45631</v>
      </c>
      <c r="M851" t="s">
        <v>833</v>
      </c>
      <c r="N851">
        <v>1200012334</v>
      </c>
      <c r="O851" t="s">
        <v>776</v>
      </c>
      <c r="P851" t="s">
        <v>54</v>
      </c>
      <c r="Q851" t="s">
        <v>724</v>
      </c>
    </row>
    <row r="852" spans="1:17" x14ac:dyDescent="0.3">
      <c r="A852" t="s">
        <v>824</v>
      </c>
      <c r="B852" t="s">
        <v>382</v>
      </c>
      <c r="C852" s="1">
        <v>45623</v>
      </c>
      <c r="D852">
        <v>19937.8</v>
      </c>
      <c r="E852" t="s">
        <v>92</v>
      </c>
      <c r="F852" t="s">
        <v>96</v>
      </c>
      <c r="G852" t="s">
        <v>638</v>
      </c>
      <c r="H852" t="s">
        <v>589</v>
      </c>
      <c r="I852">
        <v>1200012334</v>
      </c>
      <c r="J852">
        <v>6000957732</v>
      </c>
      <c r="K852">
        <v>100105854</v>
      </c>
      <c r="L852" s="1">
        <v>45631</v>
      </c>
      <c r="M852" t="s">
        <v>833</v>
      </c>
      <c r="N852">
        <v>1200012334</v>
      </c>
      <c r="O852" t="s">
        <v>776</v>
      </c>
      <c r="P852" t="s">
        <v>54</v>
      </c>
      <c r="Q852" t="s">
        <v>724</v>
      </c>
    </row>
    <row r="853" spans="1:17" x14ac:dyDescent="0.3">
      <c r="A853" t="s">
        <v>824</v>
      </c>
      <c r="B853" t="s">
        <v>382</v>
      </c>
      <c r="C853" s="1">
        <v>45688</v>
      </c>
      <c r="D853">
        <v>26823.98</v>
      </c>
      <c r="E853" t="s">
        <v>92</v>
      </c>
      <c r="F853" t="s">
        <v>96</v>
      </c>
      <c r="G853" t="s">
        <v>638</v>
      </c>
      <c r="H853" t="s">
        <v>589</v>
      </c>
      <c r="I853">
        <v>1200012334</v>
      </c>
      <c r="J853">
        <v>6000976071</v>
      </c>
      <c r="K853">
        <v>100010724</v>
      </c>
      <c r="L853" s="1">
        <v>45707</v>
      </c>
      <c r="M853" t="s">
        <v>833</v>
      </c>
      <c r="N853">
        <v>1200012334</v>
      </c>
      <c r="O853" t="s">
        <v>776</v>
      </c>
      <c r="P853" t="s">
        <v>54</v>
      </c>
      <c r="Q853" t="s">
        <v>724</v>
      </c>
    </row>
    <row r="854" spans="1:17" x14ac:dyDescent="0.3">
      <c r="A854" t="s">
        <v>824</v>
      </c>
      <c r="B854" t="s">
        <v>382</v>
      </c>
      <c r="C854" s="1">
        <v>45762</v>
      </c>
      <c r="D854">
        <v>25693.56</v>
      </c>
      <c r="E854" t="s">
        <v>92</v>
      </c>
      <c r="F854" t="s">
        <v>96</v>
      </c>
      <c r="G854" t="s">
        <v>638</v>
      </c>
      <c r="H854" t="s">
        <v>589</v>
      </c>
      <c r="I854">
        <v>1200012334</v>
      </c>
      <c r="J854">
        <v>6000988923</v>
      </c>
      <c r="K854">
        <v>100035584</v>
      </c>
      <c r="L854" s="1">
        <v>45777</v>
      </c>
      <c r="M854" t="s">
        <v>833</v>
      </c>
      <c r="N854">
        <v>1200012334</v>
      </c>
      <c r="O854" t="s">
        <v>776</v>
      </c>
      <c r="P854" t="s">
        <v>54</v>
      </c>
      <c r="Q854" t="s">
        <v>724</v>
      </c>
    </row>
    <row r="855" spans="1:17" x14ac:dyDescent="0.3">
      <c r="A855" t="s">
        <v>824</v>
      </c>
      <c r="B855" t="s">
        <v>382</v>
      </c>
      <c r="C855" s="1">
        <v>45840</v>
      </c>
      <c r="D855">
        <v>1217.1600000000001</v>
      </c>
      <c r="E855" t="s">
        <v>92</v>
      </c>
      <c r="F855" t="s">
        <v>96</v>
      </c>
      <c r="G855" t="s">
        <v>638</v>
      </c>
      <c r="H855" t="s">
        <v>589</v>
      </c>
      <c r="I855">
        <v>1200012334</v>
      </c>
      <c r="J855">
        <v>6001001477</v>
      </c>
      <c r="K855">
        <v>100057536</v>
      </c>
      <c r="L855" s="1">
        <v>45841</v>
      </c>
      <c r="M855" t="s">
        <v>833</v>
      </c>
      <c r="N855">
        <v>1200012334</v>
      </c>
      <c r="O855" t="s">
        <v>776</v>
      </c>
      <c r="P855" t="s">
        <v>54</v>
      </c>
      <c r="Q855" t="s">
        <v>724</v>
      </c>
    </row>
    <row r="856" spans="1:17" x14ac:dyDescent="0.3">
      <c r="A856" t="s">
        <v>824</v>
      </c>
      <c r="B856" t="s">
        <v>382</v>
      </c>
      <c r="C856" s="1">
        <v>45840</v>
      </c>
      <c r="D856">
        <v>149.81</v>
      </c>
      <c r="E856" t="s">
        <v>92</v>
      </c>
      <c r="F856" t="s">
        <v>96</v>
      </c>
      <c r="G856" t="s">
        <v>638</v>
      </c>
      <c r="H856" t="s">
        <v>589</v>
      </c>
      <c r="I856">
        <v>1200011054</v>
      </c>
      <c r="J856">
        <v>6001001529</v>
      </c>
      <c r="K856">
        <v>100057588</v>
      </c>
      <c r="L856" s="1">
        <v>45883</v>
      </c>
      <c r="M856" t="s">
        <v>833</v>
      </c>
      <c r="N856">
        <v>1200011054</v>
      </c>
      <c r="O856" t="s">
        <v>776</v>
      </c>
      <c r="P856" t="s">
        <v>54</v>
      </c>
      <c r="Q856" t="s">
        <v>724</v>
      </c>
    </row>
    <row r="857" spans="1:17" x14ac:dyDescent="0.3">
      <c r="A857" t="s">
        <v>824</v>
      </c>
      <c r="B857" t="s">
        <v>382</v>
      </c>
      <c r="C857" s="1">
        <v>45890</v>
      </c>
      <c r="D857">
        <v>14752.86</v>
      </c>
      <c r="E857" t="s">
        <v>92</v>
      </c>
      <c r="F857" t="s">
        <v>96</v>
      </c>
      <c r="G857" t="s">
        <v>638</v>
      </c>
      <c r="H857" t="s">
        <v>589</v>
      </c>
      <c r="I857">
        <v>1200012334</v>
      </c>
      <c r="J857">
        <v>6001010398</v>
      </c>
      <c r="K857">
        <v>100071640</v>
      </c>
      <c r="L857" s="1">
        <v>45910</v>
      </c>
      <c r="M857" t="s">
        <v>833</v>
      </c>
      <c r="N857">
        <v>1200012334</v>
      </c>
      <c r="O857" t="s">
        <v>776</v>
      </c>
      <c r="P857" t="s">
        <v>54</v>
      </c>
      <c r="Q857" t="s">
        <v>724</v>
      </c>
    </row>
    <row r="858" spans="1:17" x14ac:dyDescent="0.3">
      <c r="A858" t="s">
        <v>825</v>
      </c>
      <c r="B858" t="s">
        <v>382</v>
      </c>
      <c r="C858" s="1">
        <v>45936</v>
      </c>
      <c r="D858">
        <v>149.81</v>
      </c>
      <c r="E858" t="s">
        <v>92</v>
      </c>
      <c r="F858" t="s">
        <v>96</v>
      </c>
      <c r="G858" t="s">
        <v>638</v>
      </c>
      <c r="H858" t="s">
        <v>589</v>
      </c>
      <c r="I858">
        <v>1200011763</v>
      </c>
      <c r="J858">
        <v>6001018757</v>
      </c>
      <c r="K858">
        <v>100084421</v>
      </c>
      <c r="L858" s="1">
        <v>45957</v>
      </c>
      <c r="M858" t="s">
        <v>833</v>
      </c>
      <c r="N858">
        <v>1200011763</v>
      </c>
      <c r="O858" t="s">
        <v>776</v>
      </c>
      <c r="P858" t="s">
        <v>54</v>
      </c>
      <c r="Q858" t="s">
        <v>724</v>
      </c>
    </row>
    <row r="859" spans="1:17" x14ac:dyDescent="0.3">
      <c r="A859" t="s">
        <v>825</v>
      </c>
      <c r="B859" t="s">
        <v>382</v>
      </c>
      <c r="C859" s="1">
        <v>45936</v>
      </c>
      <c r="D859">
        <v>146.87</v>
      </c>
      <c r="E859" t="s">
        <v>92</v>
      </c>
      <c r="F859" t="s">
        <v>96</v>
      </c>
      <c r="G859" t="s">
        <v>638</v>
      </c>
      <c r="H859" t="s">
        <v>589</v>
      </c>
      <c r="I859">
        <v>1200011763</v>
      </c>
      <c r="J859">
        <v>6001018755</v>
      </c>
      <c r="K859">
        <v>100084419</v>
      </c>
      <c r="L859" s="1">
        <v>45957</v>
      </c>
      <c r="M859" t="s">
        <v>833</v>
      </c>
      <c r="N859">
        <v>1200011763</v>
      </c>
      <c r="O859" t="s">
        <v>776</v>
      </c>
      <c r="P859" t="s">
        <v>54</v>
      </c>
      <c r="Q859" t="s">
        <v>724</v>
      </c>
    </row>
    <row r="860" spans="1:17" x14ac:dyDescent="0.3">
      <c r="A860" t="s">
        <v>824</v>
      </c>
      <c r="B860" t="s">
        <v>382</v>
      </c>
      <c r="C860" s="1">
        <v>45958</v>
      </c>
      <c r="D860">
        <v>15338.77</v>
      </c>
      <c r="E860" t="s">
        <v>92</v>
      </c>
      <c r="F860" t="s">
        <v>96</v>
      </c>
      <c r="G860" t="s">
        <v>638</v>
      </c>
      <c r="H860" t="s">
        <v>589</v>
      </c>
      <c r="I860">
        <v>1200012334</v>
      </c>
      <c r="J860">
        <v>6001022984</v>
      </c>
      <c r="K860">
        <v>100092019</v>
      </c>
      <c r="L860" s="1">
        <v>45978</v>
      </c>
      <c r="M860" t="s">
        <v>833</v>
      </c>
      <c r="N860">
        <v>1200012334</v>
      </c>
      <c r="O860" t="s">
        <v>776</v>
      </c>
      <c r="P860" t="s">
        <v>54</v>
      </c>
      <c r="Q860" t="s">
        <v>724</v>
      </c>
    </row>
    <row r="861" spans="1:17" x14ac:dyDescent="0.3">
      <c r="A861" t="s">
        <v>824</v>
      </c>
      <c r="B861" t="s">
        <v>382</v>
      </c>
      <c r="C861" s="1">
        <v>46073</v>
      </c>
      <c r="D861">
        <v>20989.72</v>
      </c>
      <c r="E861" t="s">
        <v>92</v>
      </c>
      <c r="F861" t="s">
        <v>96</v>
      </c>
      <c r="G861" t="s">
        <v>638</v>
      </c>
      <c r="H861" t="s">
        <v>589</v>
      </c>
      <c r="I861">
        <v>1200012334</v>
      </c>
      <c r="J861">
        <v>6001049158</v>
      </c>
      <c r="K861">
        <v>100019561</v>
      </c>
      <c r="L861" s="1">
        <v>46092</v>
      </c>
      <c r="M861" t="s">
        <v>833</v>
      </c>
      <c r="N861">
        <v>1200012334</v>
      </c>
      <c r="O861" t="s">
        <v>776</v>
      </c>
      <c r="P861" t="s">
        <v>54</v>
      </c>
      <c r="Q861" t="s">
        <v>724</v>
      </c>
    </row>
    <row r="862" spans="1:17" x14ac:dyDescent="0.3">
      <c r="A862" t="s">
        <v>824</v>
      </c>
      <c r="B862" t="s">
        <v>382</v>
      </c>
      <c r="C862" s="1">
        <v>46073</v>
      </c>
      <c r="D862">
        <v>151.31</v>
      </c>
      <c r="E862" t="s">
        <v>92</v>
      </c>
      <c r="F862" t="s">
        <v>96</v>
      </c>
      <c r="G862" t="s">
        <v>638</v>
      </c>
      <c r="H862" t="s">
        <v>589</v>
      </c>
      <c r="I862">
        <v>1200013374</v>
      </c>
      <c r="J862">
        <v>6001049156</v>
      </c>
      <c r="K862">
        <v>100019559</v>
      </c>
      <c r="L862" s="1">
        <v>46094</v>
      </c>
      <c r="M862" t="s">
        <v>833</v>
      </c>
      <c r="N862">
        <v>1200013374</v>
      </c>
      <c r="O862" t="s">
        <v>776</v>
      </c>
      <c r="P862" t="s">
        <v>54</v>
      </c>
      <c r="Q862" t="s">
        <v>724</v>
      </c>
    </row>
    <row r="863" spans="1:17" x14ac:dyDescent="0.3">
      <c r="A863" t="s">
        <v>826</v>
      </c>
      <c r="B863" t="s">
        <v>683</v>
      </c>
      <c r="C863" s="1">
        <v>45547</v>
      </c>
      <c r="D863">
        <v>7836</v>
      </c>
      <c r="E863" t="s">
        <v>92</v>
      </c>
      <c r="F863" t="s">
        <v>96</v>
      </c>
      <c r="G863" t="s">
        <v>712</v>
      </c>
      <c r="H863" t="s">
        <v>713</v>
      </c>
      <c r="I863">
        <v>300014788</v>
      </c>
      <c r="J863">
        <v>6000942588</v>
      </c>
      <c r="K863">
        <v>100079854</v>
      </c>
      <c r="L863" s="1">
        <v>45559</v>
      </c>
      <c r="M863" t="s">
        <v>833</v>
      </c>
      <c r="N863">
        <v>300014788</v>
      </c>
      <c r="O863" t="s">
        <v>776</v>
      </c>
      <c r="P863" t="s">
        <v>54</v>
      </c>
      <c r="Q863" t="s">
        <v>725</v>
      </c>
    </row>
    <row r="864" spans="1:17" x14ac:dyDescent="0.3">
      <c r="A864" t="s">
        <v>826</v>
      </c>
      <c r="B864" t="s">
        <v>382</v>
      </c>
      <c r="C864" s="1">
        <v>44959</v>
      </c>
      <c r="D864">
        <v>1392.72</v>
      </c>
      <c r="E864" t="s">
        <v>92</v>
      </c>
      <c r="F864" t="s">
        <v>96</v>
      </c>
      <c r="G864" t="s">
        <v>448</v>
      </c>
      <c r="H864" t="s">
        <v>505</v>
      </c>
      <c r="I864">
        <v>1200010612</v>
      </c>
      <c r="J864">
        <v>6000837009</v>
      </c>
      <c r="K864">
        <v>100011519</v>
      </c>
      <c r="L864" s="1">
        <v>44978</v>
      </c>
      <c r="M864" t="s">
        <v>833</v>
      </c>
      <c r="N864">
        <v>1200010612</v>
      </c>
      <c r="O864" t="s">
        <v>776</v>
      </c>
      <c r="P864" t="s">
        <v>54</v>
      </c>
      <c r="Q864" t="s">
        <v>724</v>
      </c>
    </row>
    <row r="865" spans="1:17" x14ac:dyDescent="0.3">
      <c r="A865" t="s">
        <v>826</v>
      </c>
      <c r="B865" t="s">
        <v>382</v>
      </c>
      <c r="C865" s="1">
        <v>44986</v>
      </c>
      <c r="D865">
        <v>1107.74</v>
      </c>
      <c r="E865" t="s">
        <v>92</v>
      </c>
      <c r="F865" t="s">
        <v>96</v>
      </c>
      <c r="G865" t="s">
        <v>448</v>
      </c>
      <c r="H865" t="s">
        <v>505</v>
      </c>
      <c r="I865">
        <v>1200010612</v>
      </c>
      <c r="J865">
        <v>6000841702</v>
      </c>
      <c r="K865">
        <v>100022444</v>
      </c>
      <c r="L865" s="1">
        <v>45001</v>
      </c>
      <c r="M865" t="s">
        <v>833</v>
      </c>
      <c r="N865">
        <v>1200010612</v>
      </c>
      <c r="O865" t="s">
        <v>776</v>
      </c>
      <c r="P865" t="s">
        <v>54</v>
      </c>
      <c r="Q865" t="s">
        <v>724</v>
      </c>
    </row>
    <row r="866" spans="1:17" x14ac:dyDescent="0.3">
      <c r="A866" t="s">
        <v>826</v>
      </c>
      <c r="B866" t="s">
        <v>382</v>
      </c>
      <c r="C866" s="1">
        <v>44993</v>
      </c>
      <c r="D866">
        <v>787.08</v>
      </c>
      <c r="E866" t="s">
        <v>92</v>
      </c>
      <c r="F866" t="s">
        <v>96</v>
      </c>
      <c r="G866" t="s">
        <v>448</v>
      </c>
      <c r="H866" t="s">
        <v>505</v>
      </c>
      <c r="I866">
        <v>1200010612</v>
      </c>
      <c r="J866">
        <v>6000843980</v>
      </c>
      <c r="K866">
        <v>100026562</v>
      </c>
      <c r="L866" s="1">
        <v>45012</v>
      </c>
      <c r="M866" t="s">
        <v>833</v>
      </c>
      <c r="N866">
        <v>1200010612</v>
      </c>
      <c r="O866" t="s">
        <v>776</v>
      </c>
      <c r="P866" t="s">
        <v>54</v>
      </c>
      <c r="Q866" t="s">
        <v>724</v>
      </c>
    </row>
    <row r="867" spans="1:17" x14ac:dyDescent="0.3">
      <c r="A867" t="s">
        <v>826</v>
      </c>
      <c r="B867" t="s">
        <v>382</v>
      </c>
      <c r="C867" s="1">
        <v>45019</v>
      </c>
      <c r="D867">
        <v>1777.95</v>
      </c>
      <c r="E867" t="s">
        <v>92</v>
      </c>
      <c r="F867" t="s">
        <v>96</v>
      </c>
      <c r="G867" t="s">
        <v>448</v>
      </c>
      <c r="H867" t="s">
        <v>505</v>
      </c>
      <c r="I867">
        <v>1200010612</v>
      </c>
      <c r="J867">
        <v>6000848246</v>
      </c>
      <c r="K867">
        <v>100033798</v>
      </c>
      <c r="L867" s="1">
        <v>45037</v>
      </c>
      <c r="M867" t="s">
        <v>833</v>
      </c>
      <c r="N867">
        <v>1200010612</v>
      </c>
      <c r="O867" t="s">
        <v>776</v>
      </c>
      <c r="P867" t="s">
        <v>54</v>
      </c>
      <c r="Q867" t="s">
        <v>724</v>
      </c>
    </row>
    <row r="868" spans="1:17" x14ac:dyDescent="0.3">
      <c r="A868" t="s">
        <v>826</v>
      </c>
      <c r="B868" t="s">
        <v>382</v>
      </c>
      <c r="C868" s="1">
        <v>45048</v>
      </c>
      <c r="D868">
        <v>1420.02</v>
      </c>
      <c r="E868" t="s">
        <v>92</v>
      </c>
      <c r="F868" t="s">
        <v>96</v>
      </c>
      <c r="G868" t="s">
        <v>448</v>
      </c>
      <c r="H868" t="s">
        <v>505</v>
      </c>
      <c r="I868">
        <v>1200010612</v>
      </c>
      <c r="J868">
        <v>6000852594</v>
      </c>
      <c r="K868">
        <v>100041182</v>
      </c>
      <c r="L868" s="1">
        <v>45063</v>
      </c>
      <c r="M868" t="s">
        <v>833</v>
      </c>
      <c r="N868">
        <v>1200010612</v>
      </c>
      <c r="O868" t="s">
        <v>776</v>
      </c>
      <c r="P868" t="s">
        <v>54</v>
      </c>
      <c r="Q868" t="s">
        <v>724</v>
      </c>
    </row>
    <row r="869" spans="1:17" x14ac:dyDescent="0.3">
      <c r="A869" t="s">
        <v>826</v>
      </c>
      <c r="B869" t="s">
        <v>382</v>
      </c>
      <c r="C869" s="1">
        <v>45078</v>
      </c>
      <c r="D869">
        <v>1549.53</v>
      </c>
      <c r="E869" t="s">
        <v>92</v>
      </c>
      <c r="F869" t="s">
        <v>96</v>
      </c>
      <c r="G869" t="s">
        <v>448</v>
      </c>
      <c r="H869" t="s">
        <v>505</v>
      </c>
      <c r="I869">
        <v>1200010612</v>
      </c>
      <c r="J869">
        <v>6000857158</v>
      </c>
      <c r="K869">
        <v>100049141</v>
      </c>
      <c r="L869" s="1">
        <v>45093</v>
      </c>
      <c r="M869" t="s">
        <v>833</v>
      </c>
      <c r="N869">
        <v>1200010612</v>
      </c>
      <c r="O869" t="s">
        <v>776</v>
      </c>
      <c r="P869" t="s">
        <v>54</v>
      </c>
      <c r="Q869" t="s">
        <v>724</v>
      </c>
    </row>
    <row r="870" spans="1:17" x14ac:dyDescent="0.3">
      <c r="A870" t="s">
        <v>826</v>
      </c>
      <c r="B870" t="s">
        <v>382</v>
      </c>
      <c r="C870" s="1">
        <v>45110</v>
      </c>
      <c r="D870">
        <v>1467.8</v>
      </c>
      <c r="E870" t="s">
        <v>92</v>
      </c>
      <c r="F870" t="s">
        <v>96</v>
      </c>
      <c r="G870" t="s">
        <v>448</v>
      </c>
      <c r="H870" t="s">
        <v>505</v>
      </c>
      <c r="I870">
        <v>1200010612</v>
      </c>
      <c r="J870">
        <v>6000862911</v>
      </c>
      <c r="K870">
        <v>100059396</v>
      </c>
      <c r="L870" s="1">
        <v>45127</v>
      </c>
      <c r="M870" t="s">
        <v>833</v>
      </c>
      <c r="N870">
        <v>1200010612</v>
      </c>
      <c r="O870" t="s">
        <v>776</v>
      </c>
      <c r="P870" t="s">
        <v>54</v>
      </c>
      <c r="Q870" t="s">
        <v>724</v>
      </c>
    </row>
    <row r="871" spans="1:17" x14ac:dyDescent="0.3">
      <c r="A871" t="s">
        <v>826</v>
      </c>
      <c r="B871" t="s">
        <v>382</v>
      </c>
      <c r="C871" s="1">
        <v>45139</v>
      </c>
      <c r="D871">
        <v>1069.68</v>
      </c>
      <c r="E871" t="s">
        <v>92</v>
      </c>
      <c r="F871" t="s">
        <v>96</v>
      </c>
      <c r="G871" t="s">
        <v>448</v>
      </c>
      <c r="H871" t="s">
        <v>505</v>
      </c>
      <c r="I871">
        <v>1200010612</v>
      </c>
      <c r="J871">
        <v>6000868117</v>
      </c>
      <c r="K871">
        <v>100067778</v>
      </c>
      <c r="L871" s="1">
        <v>45160</v>
      </c>
      <c r="M871" t="s">
        <v>833</v>
      </c>
      <c r="N871">
        <v>1200010612</v>
      </c>
      <c r="O871" t="s">
        <v>776</v>
      </c>
      <c r="P871" t="s">
        <v>54</v>
      </c>
      <c r="Q871" t="s">
        <v>724</v>
      </c>
    </row>
    <row r="872" spans="1:17" x14ac:dyDescent="0.3">
      <c r="A872" t="s">
        <v>826</v>
      </c>
      <c r="B872" t="s">
        <v>382</v>
      </c>
      <c r="C872" s="1">
        <v>45250</v>
      </c>
      <c r="D872">
        <v>1773.14</v>
      </c>
      <c r="E872" t="s">
        <v>92</v>
      </c>
      <c r="F872" t="s">
        <v>96</v>
      </c>
      <c r="G872" t="s">
        <v>448</v>
      </c>
      <c r="H872" t="s">
        <v>505</v>
      </c>
      <c r="I872">
        <v>1200010612</v>
      </c>
      <c r="J872">
        <v>6000887649</v>
      </c>
      <c r="K872">
        <v>100101173</v>
      </c>
      <c r="L872" s="1">
        <v>45251</v>
      </c>
      <c r="M872" t="s">
        <v>833</v>
      </c>
      <c r="N872">
        <v>1200010612</v>
      </c>
      <c r="O872" t="s">
        <v>776</v>
      </c>
      <c r="P872" t="s">
        <v>54</v>
      </c>
      <c r="Q872" t="s">
        <v>724</v>
      </c>
    </row>
    <row r="873" spans="1:17" x14ac:dyDescent="0.3">
      <c r="A873" t="s">
        <v>826</v>
      </c>
      <c r="B873" t="s">
        <v>382</v>
      </c>
      <c r="C873" s="1">
        <v>45250</v>
      </c>
      <c r="D873">
        <v>1366.09</v>
      </c>
      <c r="E873" t="s">
        <v>92</v>
      </c>
      <c r="F873" t="s">
        <v>96</v>
      </c>
      <c r="G873" t="s">
        <v>448</v>
      </c>
      <c r="H873" t="s">
        <v>505</v>
      </c>
      <c r="I873">
        <v>1200010612</v>
      </c>
      <c r="J873">
        <v>6000887651</v>
      </c>
      <c r="K873">
        <v>100101175</v>
      </c>
      <c r="L873" s="1">
        <v>45251</v>
      </c>
      <c r="M873" t="s">
        <v>833</v>
      </c>
      <c r="N873">
        <v>1200010612</v>
      </c>
      <c r="O873" t="s">
        <v>776</v>
      </c>
      <c r="P873" t="s">
        <v>54</v>
      </c>
      <c r="Q873" t="s">
        <v>724</v>
      </c>
    </row>
    <row r="874" spans="1:17" x14ac:dyDescent="0.3">
      <c r="A874" t="s">
        <v>826</v>
      </c>
      <c r="B874" t="s">
        <v>382</v>
      </c>
      <c r="C874" s="1">
        <v>45250</v>
      </c>
      <c r="D874">
        <v>1354.97</v>
      </c>
      <c r="E874" t="s">
        <v>92</v>
      </c>
      <c r="F874" t="s">
        <v>96</v>
      </c>
      <c r="G874" t="s">
        <v>448</v>
      </c>
      <c r="H874" t="s">
        <v>505</v>
      </c>
      <c r="I874">
        <v>1200010612</v>
      </c>
      <c r="J874">
        <v>6000887661</v>
      </c>
      <c r="K874">
        <v>100101185</v>
      </c>
      <c r="L874" s="1">
        <v>45253</v>
      </c>
      <c r="M874" t="s">
        <v>833</v>
      </c>
      <c r="N874">
        <v>1200010612</v>
      </c>
      <c r="O874" t="s">
        <v>776</v>
      </c>
      <c r="P874" t="s">
        <v>54</v>
      </c>
      <c r="Q874" t="s">
        <v>724</v>
      </c>
    </row>
    <row r="875" spans="1:17" x14ac:dyDescent="0.3">
      <c r="A875" t="s">
        <v>826</v>
      </c>
      <c r="B875" t="s">
        <v>382</v>
      </c>
      <c r="C875" s="1">
        <v>45264</v>
      </c>
      <c r="D875">
        <v>1610.48</v>
      </c>
      <c r="E875" t="s">
        <v>92</v>
      </c>
      <c r="F875" t="s">
        <v>96</v>
      </c>
      <c r="G875" t="s">
        <v>448</v>
      </c>
      <c r="H875" t="s">
        <v>505</v>
      </c>
      <c r="I875">
        <v>1200010612</v>
      </c>
      <c r="J875">
        <v>6000890901</v>
      </c>
      <c r="K875">
        <v>100106651</v>
      </c>
      <c r="L875" s="1">
        <v>45282</v>
      </c>
      <c r="M875" t="s">
        <v>833</v>
      </c>
      <c r="N875">
        <v>1200010612</v>
      </c>
      <c r="O875" t="s">
        <v>776</v>
      </c>
      <c r="P875" t="s">
        <v>54</v>
      </c>
      <c r="Q875" t="s">
        <v>724</v>
      </c>
    </row>
    <row r="876" spans="1:17" x14ac:dyDescent="0.3">
      <c r="A876" t="s">
        <v>826</v>
      </c>
      <c r="B876" t="s">
        <v>382</v>
      </c>
      <c r="C876" s="1">
        <v>45294</v>
      </c>
      <c r="D876">
        <v>1145.19</v>
      </c>
      <c r="E876" t="s">
        <v>92</v>
      </c>
      <c r="F876" t="s">
        <v>96</v>
      </c>
      <c r="G876" t="s">
        <v>448</v>
      </c>
      <c r="H876" t="s">
        <v>505</v>
      </c>
      <c r="I876">
        <v>1200010612</v>
      </c>
      <c r="J876">
        <v>6000899790</v>
      </c>
      <c r="K876">
        <v>100004186</v>
      </c>
      <c r="L876" s="1">
        <v>45324</v>
      </c>
      <c r="M876" t="s">
        <v>833</v>
      </c>
      <c r="N876">
        <v>1200010612</v>
      </c>
      <c r="O876" t="s">
        <v>776</v>
      </c>
      <c r="P876" t="s">
        <v>54</v>
      </c>
      <c r="Q876" t="s">
        <v>724</v>
      </c>
    </row>
    <row r="877" spans="1:17" x14ac:dyDescent="0.3">
      <c r="A877" t="s">
        <v>826</v>
      </c>
      <c r="B877" t="s">
        <v>382</v>
      </c>
      <c r="C877" s="1">
        <v>45369</v>
      </c>
      <c r="D877">
        <v>1452.6</v>
      </c>
      <c r="E877" t="s">
        <v>92</v>
      </c>
      <c r="F877" t="s">
        <v>96</v>
      </c>
      <c r="G877" t="s">
        <v>448</v>
      </c>
      <c r="H877" t="s">
        <v>505</v>
      </c>
      <c r="I877">
        <v>1200012044</v>
      </c>
      <c r="J877">
        <v>6000912618</v>
      </c>
      <c r="K877">
        <v>100028268</v>
      </c>
      <c r="L877" s="1">
        <v>45378</v>
      </c>
      <c r="M877" t="s">
        <v>833</v>
      </c>
      <c r="N877">
        <v>1200012044</v>
      </c>
      <c r="O877" t="s">
        <v>776</v>
      </c>
      <c r="P877" t="s">
        <v>54</v>
      </c>
      <c r="Q877" t="s">
        <v>724</v>
      </c>
    </row>
    <row r="878" spans="1:17" x14ac:dyDescent="0.3">
      <c r="A878" t="s">
        <v>826</v>
      </c>
      <c r="B878" t="s">
        <v>382</v>
      </c>
      <c r="C878" s="1">
        <v>45393</v>
      </c>
      <c r="D878">
        <v>1761.12</v>
      </c>
      <c r="E878" t="s">
        <v>92</v>
      </c>
      <c r="F878" t="s">
        <v>96</v>
      </c>
      <c r="G878" t="s">
        <v>448</v>
      </c>
      <c r="H878" t="s">
        <v>505</v>
      </c>
      <c r="I878">
        <v>1200012044</v>
      </c>
      <c r="J878">
        <v>6000917362</v>
      </c>
      <c r="K878">
        <v>100036064</v>
      </c>
      <c r="L878" s="1">
        <v>45399</v>
      </c>
      <c r="M878" t="s">
        <v>833</v>
      </c>
      <c r="N878">
        <v>1200012044</v>
      </c>
      <c r="O878" t="s">
        <v>776</v>
      </c>
      <c r="P878" t="s">
        <v>54</v>
      </c>
      <c r="Q878" t="s">
        <v>724</v>
      </c>
    </row>
    <row r="879" spans="1:17" x14ac:dyDescent="0.3">
      <c r="A879" t="s">
        <v>826</v>
      </c>
      <c r="B879" t="s">
        <v>382</v>
      </c>
      <c r="C879" s="1">
        <v>45412</v>
      </c>
      <c r="D879">
        <v>1727.46</v>
      </c>
      <c r="E879" t="s">
        <v>92</v>
      </c>
      <c r="F879" t="s">
        <v>96</v>
      </c>
      <c r="G879" t="s">
        <v>448</v>
      </c>
      <c r="H879" t="s">
        <v>505</v>
      </c>
      <c r="I879">
        <v>1200012044</v>
      </c>
      <c r="J879">
        <v>6000920620</v>
      </c>
      <c r="K879">
        <v>100041692</v>
      </c>
      <c r="L879" s="1">
        <v>45428</v>
      </c>
      <c r="M879" t="s">
        <v>833</v>
      </c>
      <c r="N879">
        <v>1200012044</v>
      </c>
      <c r="O879" t="s">
        <v>776</v>
      </c>
      <c r="P879" t="s">
        <v>54</v>
      </c>
      <c r="Q879" t="s">
        <v>724</v>
      </c>
    </row>
    <row r="880" spans="1:17" x14ac:dyDescent="0.3">
      <c r="A880" t="s">
        <v>826</v>
      </c>
      <c r="B880" t="s">
        <v>382</v>
      </c>
      <c r="C880" s="1">
        <v>45414</v>
      </c>
      <c r="D880">
        <v>1851.12</v>
      </c>
      <c r="E880" t="s">
        <v>92</v>
      </c>
      <c r="F880" t="s">
        <v>96</v>
      </c>
      <c r="G880" t="s">
        <v>448</v>
      </c>
      <c r="H880" t="s">
        <v>505</v>
      </c>
      <c r="I880">
        <v>1200012044</v>
      </c>
      <c r="J880">
        <v>6000920854</v>
      </c>
      <c r="K880">
        <v>100043028</v>
      </c>
      <c r="L880" s="1">
        <v>45436</v>
      </c>
      <c r="M880" t="s">
        <v>833</v>
      </c>
      <c r="N880">
        <v>1200012044</v>
      </c>
      <c r="O880" t="s">
        <v>776</v>
      </c>
      <c r="P880" t="s">
        <v>54</v>
      </c>
      <c r="Q880" t="s">
        <v>724</v>
      </c>
    </row>
    <row r="881" spans="1:17" x14ac:dyDescent="0.3">
      <c r="A881" t="s">
        <v>826</v>
      </c>
      <c r="B881" t="s">
        <v>382</v>
      </c>
      <c r="C881" s="1">
        <v>45443</v>
      </c>
      <c r="D881">
        <v>1484.28</v>
      </c>
      <c r="E881" t="s">
        <v>92</v>
      </c>
      <c r="F881" t="s">
        <v>96</v>
      </c>
      <c r="G881" t="s">
        <v>448</v>
      </c>
      <c r="H881" t="s">
        <v>505</v>
      </c>
      <c r="I881">
        <v>1200012044</v>
      </c>
      <c r="J881">
        <v>6000925326</v>
      </c>
      <c r="K881">
        <v>100049983</v>
      </c>
      <c r="L881" s="1">
        <v>45463</v>
      </c>
      <c r="M881" t="s">
        <v>833</v>
      </c>
      <c r="N881">
        <v>1200012044</v>
      </c>
      <c r="O881" t="s">
        <v>776</v>
      </c>
      <c r="P881" t="s">
        <v>54</v>
      </c>
      <c r="Q881" t="s">
        <v>724</v>
      </c>
    </row>
    <row r="882" spans="1:17" x14ac:dyDescent="0.3">
      <c r="A882" t="s">
        <v>826</v>
      </c>
      <c r="B882" t="s">
        <v>382</v>
      </c>
      <c r="C882" s="1">
        <v>45474</v>
      </c>
      <c r="D882">
        <v>1590.66</v>
      </c>
      <c r="E882" t="s">
        <v>92</v>
      </c>
      <c r="F882" t="s">
        <v>96</v>
      </c>
      <c r="G882" t="s">
        <v>448</v>
      </c>
      <c r="H882" t="s">
        <v>505</v>
      </c>
      <c r="I882">
        <v>1200012044</v>
      </c>
      <c r="J882">
        <v>6000930437</v>
      </c>
      <c r="K882">
        <v>100059378</v>
      </c>
      <c r="L882" s="1">
        <v>45497</v>
      </c>
      <c r="M882" t="s">
        <v>833</v>
      </c>
      <c r="N882">
        <v>1200012044</v>
      </c>
      <c r="O882" t="s">
        <v>776</v>
      </c>
      <c r="P882" t="s">
        <v>54</v>
      </c>
      <c r="Q882" t="s">
        <v>724</v>
      </c>
    </row>
    <row r="883" spans="1:17" x14ac:dyDescent="0.3">
      <c r="A883" t="s">
        <v>826</v>
      </c>
      <c r="B883" t="s">
        <v>382</v>
      </c>
      <c r="C883" s="1">
        <v>45504</v>
      </c>
      <c r="D883">
        <v>1417.14</v>
      </c>
      <c r="E883" t="s">
        <v>92</v>
      </c>
      <c r="F883" t="s">
        <v>96</v>
      </c>
      <c r="G883" t="s">
        <v>448</v>
      </c>
      <c r="H883" t="s">
        <v>505</v>
      </c>
      <c r="I883">
        <v>1200012044</v>
      </c>
      <c r="J883">
        <v>6000936156</v>
      </c>
      <c r="K883">
        <v>100068935</v>
      </c>
      <c r="L883" s="1">
        <v>45537</v>
      </c>
      <c r="M883" t="s">
        <v>833</v>
      </c>
      <c r="N883">
        <v>1200012044</v>
      </c>
      <c r="O883" t="s">
        <v>776</v>
      </c>
      <c r="P883" t="s">
        <v>54</v>
      </c>
      <c r="Q883" t="s">
        <v>724</v>
      </c>
    </row>
    <row r="884" spans="1:17" x14ac:dyDescent="0.3">
      <c r="A884" t="s">
        <v>826</v>
      </c>
      <c r="B884" t="s">
        <v>382</v>
      </c>
      <c r="C884" s="1">
        <v>45567</v>
      </c>
      <c r="D884">
        <v>1748.88</v>
      </c>
      <c r="E884" t="s">
        <v>92</v>
      </c>
      <c r="F884" t="s">
        <v>96</v>
      </c>
      <c r="G884" t="s">
        <v>448</v>
      </c>
      <c r="H884" t="s">
        <v>505</v>
      </c>
      <c r="I884">
        <v>1200012044</v>
      </c>
      <c r="J884">
        <v>6000946449</v>
      </c>
      <c r="K884">
        <v>100086976</v>
      </c>
      <c r="L884" s="1">
        <v>45579</v>
      </c>
      <c r="M884" t="s">
        <v>833</v>
      </c>
      <c r="N884">
        <v>1200012044</v>
      </c>
      <c r="O884" t="s">
        <v>776</v>
      </c>
      <c r="P884" t="s">
        <v>54</v>
      </c>
      <c r="Q884" t="s">
        <v>724</v>
      </c>
    </row>
    <row r="885" spans="1:17" x14ac:dyDescent="0.3">
      <c r="A885" t="s">
        <v>826</v>
      </c>
      <c r="B885" t="s">
        <v>382</v>
      </c>
      <c r="C885" s="1">
        <v>45567</v>
      </c>
      <c r="D885">
        <v>2254.5</v>
      </c>
      <c r="E885" t="s">
        <v>92</v>
      </c>
      <c r="F885" t="s">
        <v>96</v>
      </c>
      <c r="G885" t="s">
        <v>448</v>
      </c>
      <c r="H885" t="s">
        <v>505</v>
      </c>
      <c r="I885">
        <v>1200012044</v>
      </c>
      <c r="J885">
        <v>6000946453</v>
      </c>
      <c r="K885">
        <v>100086980</v>
      </c>
      <c r="L885" s="1">
        <v>45579</v>
      </c>
      <c r="M885" t="s">
        <v>833</v>
      </c>
      <c r="N885">
        <v>1200012044</v>
      </c>
      <c r="O885" t="s">
        <v>776</v>
      </c>
      <c r="P885" t="s">
        <v>54</v>
      </c>
      <c r="Q885" t="s">
        <v>724</v>
      </c>
    </row>
    <row r="886" spans="1:17" x14ac:dyDescent="0.3">
      <c r="A886" t="s">
        <v>826</v>
      </c>
      <c r="B886" t="s">
        <v>382</v>
      </c>
      <c r="C886" s="1">
        <v>45608</v>
      </c>
      <c r="D886">
        <v>1867.5</v>
      </c>
      <c r="E886" t="s">
        <v>92</v>
      </c>
      <c r="F886" t="s">
        <v>96</v>
      </c>
      <c r="G886" t="s">
        <v>448</v>
      </c>
      <c r="H886" t="s">
        <v>505</v>
      </c>
      <c r="I886">
        <v>1200012044</v>
      </c>
      <c r="J886">
        <v>6000954525</v>
      </c>
      <c r="K886">
        <v>100100024</v>
      </c>
      <c r="L886" s="1">
        <v>45625</v>
      </c>
      <c r="M886" t="s">
        <v>833</v>
      </c>
      <c r="N886">
        <v>1200012044</v>
      </c>
      <c r="O886" t="s">
        <v>776</v>
      </c>
      <c r="P886" t="s">
        <v>54</v>
      </c>
      <c r="Q886" t="s">
        <v>724</v>
      </c>
    </row>
    <row r="887" spans="1:17" x14ac:dyDescent="0.3">
      <c r="A887" t="s">
        <v>826</v>
      </c>
      <c r="B887" t="s">
        <v>382</v>
      </c>
      <c r="C887" s="1">
        <v>45645</v>
      </c>
      <c r="D887">
        <v>1838.16</v>
      </c>
      <c r="E887" t="s">
        <v>92</v>
      </c>
      <c r="F887" t="s">
        <v>96</v>
      </c>
      <c r="G887" t="s">
        <v>448</v>
      </c>
      <c r="H887" t="s">
        <v>505</v>
      </c>
      <c r="I887">
        <v>1200012044</v>
      </c>
      <c r="J887">
        <v>6000969534</v>
      </c>
      <c r="K887">
        <v>100001832</v>
      </c>
      <c r="L887" s="1">
        <v>45692</v>
      </c>
      <c r="M887" t="s">
        <v>833</v>
      </c>
      <c r="N887">
        <v>1200012044</v>
      </c>
      <c r="O887" t="s">
        <v>776</v>
      </c>
      <c r="P887" t="s">
        <v>54</v>
      </c>
      <c r="Q887" t="s">
        <v>724</v>
      </c>
    </row>
    <row r="888" spans="1:17" x14ac:dyDescent="0.3">
      <c r="A888" t="s">
        <v>826</v>
      </c>
      <c r="B888" t="s">
        <v>382</v>
      </c>
      <c r="C888" s="1">
        <v>45663</v>
      </c>
      <c r="D888">
        <v>1584.18</v>
      </c>
      <c r="E888" t="s">
        <v>92</v>
      </c>
      <c r="F888" t="s">
        <v>96</v>
      </c>
      <c r="G888" t="s">
        <v>448</v>
      </c>
      <c r="H888" t="s">
        <v>505</v>
      </c>
      <c r="I888">
        <v>1200012044</v>
      </c>
      <c r="J888">
        <v>6000971856</v>
      </c>
      <c r="K888">
        <v>100004147</v>
      </c>
      <c r="L888" s="1">
        <v>45695</v>
      </c>
      <c r="M888" t="s">
        <v>833</v>
      </c>
      <c r="N888">
        <v>1200012044</v>
      </c>
      <c r="O888" t="s">
        <v>776</v>
      </c>
      <c r="P888" t="s">
        <v>54</v>
      </c>
      <c r="Q888" t="s">
        <v>724</v>
      </c>
    </row>
    <row r="889" spans="1:17" x14ac:dyDescent="0.3">
      <c r="A889" t="s">
        <v>826</v>
      </c>
      <c r="B889" t="s">
        <v>382</v>
      </c>
      <c r="C889" s="1">
        <v>45692</v>
      </c>
      <c r="D889">
        <v>1950.3</v>
      </c>
      <c r="E889" t="s">
        <v>92</v>
      </c>
      <c r="F889" t="s">
        <v>96</v>
      </c>
      <c r="G889" t="s">
        <v>448</v>
      </c>
      <c r="H889" t="s">
        <v>505</v>
      </c>
      <c r="I889">
        <v>1200012044</v>
      </c>
      <c r="J889">
        <v>6000976781</v>
      </c>
      <c r="K889">
        <v>100014039</v>
      </c>
      <c r="L889" s="1">
        <v>45726</v>
      </c>
      <c r="M889" t="s">
        <v>833</v>
      </c>
      <c r="N889">
        <v>1200012044</v>
      </c>
      <c r="O889" t="s">
        <v>776</v>
      </c>
      <c r="P889" t="s">
        <v>54</v>
      </c>
      <c r="Q889" t="s">
        <v>724</v>
      </c>
    </row>
    <row r="890" spans="1:17" x14ac:dyDescent="0.3">
      <c r="A890" t="s">
        <v>826</v>
      </c>
      <c r="B890" t="s">
        <v>382</v>
      </c>
      <c r="C890" s="1">
        <v>45716</v>
      </c>
      <c r="D890">
        <v>1915.92</v>
      </c>
      <c r="E890" t="s">
        <v>92</v>
      </c>
      <c r="F890" t="s">
        <v>96</v>
      </c>
      <c r="G890" t="s">
        <v>448</v>
      </c>
      <c r="H890" t="s">
        <v>505</v>
      </c>
      <c r="I890">
        <v>1200012044</v>
      </c>
      <c r="J890">
        <v>6000980497</v>
      </c>
      <c r="K890">
        <v>100020968</v>
      </c>
      <c r="L890" s="1">
        <v>45737</v>
      </c>
      <c r="M890" t="s">
        <v>833</v>
      </c>
      <c r="N890">
        <v>1200012044</v>
      </c>
      <c r="O890" t="s">
        <v>776</v>
      </c>
      <c r="P890" t="s">
        <v>54</v>
      </c>
      <c r="Q890" t="s">
        <v>724</v>
      </c>
    </row>
    <row r="891" spans="1:17" x14ac:dyDescent="0.3">
      <c r="A891" t="s">
        <v>826</v>
      </c>
      <c r="B891" t="s">
        <v>382</v>
      </c>
      <c r="C891" s="1">
        <v>45747</v>
      </c>
      <c r="D891">
        <v>1902.24</v>
      </c>
      <c r="E891" t="s">
        <v>92</v>
      </c>
      <c r="F891" t="s">
        <v>96</v>
      </c>
      <c r="G891" t="s">
        <v>448</v>
      </c>
      <c r="H891" t="s">
        <v>505</v>
      </c>
      <c r="I891">
        <v>1200012044</v>
      </c>
      <c r="J891">
        <v>6000985663</v>
      </c>
      <c r="K891">
        <v>100030072</v>
      </c>
      <c r="L891" s="1">
        <v>45758</v>
      </c>
      <c r="M891" t="s">
        <v>833</v>
      </c>
      <c r="N891">
        <v>1200012044</v>
      </c>
      <c r="O891" t="s">
        <v>776</v>
      </c>
      <c r="P891" t="s">
        <v>54</v>
      </c>
      <c r="Q891" t="s">
        <v>724</v>
      </c>
    </row>
    <row r="892" spans="1:17" x14ac:dyDescent="0.3">
      <c r="A892" t="s">
        <v>826</v>
      </c>
      <c r="B892" t="s">
        <v>382</v>
      </c>
      <c r="C892" s="1">
        <v>45810</v>
      </c>
      <c r="D892">
        <v>1894.86</v>
      </c>
      <c r="E892" t="s">
        <v>92</v>
      </c>
      <c r="F892" t="s">
        <v>96</v>
      </c>
      <c r="G892" t="s">
        <v>448</v>
      </c>
      <c r="H892" t="s">
        <v>505</v>
      </c>
      <c r="I892">
        <v>1200012044</v>
      </c>
      <c r="J892">
        <v>6000996196</v>
      </c>
      <c r="K892">
        <v>100047608</v>
      </c>
      <c r="L892" s="1">
        <v>45831</v>
      </c>
      <c r="M892" t="s">
        <v>833</v>
      </c>
      <c r="N892">
        <v>1200012044</v>
      </c>
      <c r="O892" t="s">
        <v>776</v>
      </c>
      <c r="P892" t="s">
        <v>54</v>
      </c>
      <c r="Q892" t="s">
        <v>724</v>
      </c>
    </row>
    <row r="893" spans="1:17" x14ac:dyDescent="0.3">
      <c r="A893" t="s">
        <v>826</v>
      </c>
      <c r="B893" t="s">
        <v>382</v>
      </c>
      <c r="C893" s="1">
        <v>45813</v>
      </c>
      <c r="D893">
        <v>1568.7</v>
      </c>
      <c r="E893" t="s">
        <v>92</v>
      </c>
      <c r="F893" t="s">
        <v>96</v>
      </c>
      <c r="G893" t="s">
        <v>448</v>
      </c>
      <c r="H893" t="s">
        <v>505</v>
      </c>
      <c r="I893">
        <v>1200012044</v>
      </c>
      <c r="J893">
        <v>6000997231</v>
      </c>
      <c r="K893">
        <v>100049651</v>
      </c>
      <c r="L893" s="1">
        <v>45820</v>
      </c>
      <c r="M893" t="s">
        <v>833</v>
      </c>
      <c r="N893">
        <v>1200012044</v>
      </c>
      <c r="O893" t="s">
        <v>776</v>
      </c>
      <c r="P893" t="s">
        <v>54</v>
      </c>
      <c r="Q893" t="s">
        <v>724</v>
      </c>
    </row>
    <row r="894" spans="1:17" x14ac:dyDescent="0.3">
      <c r="A894" t="s">
        <v>826</v>
      </c>
      <c r="B894" t="s">
        <v>382</v>
      </c>
      <c r="C894" s="1">
        <v>45845</v>
      </c>
      <c r="D894">
        <v>1966.5</v>
      </c>
      <c r="E894" t="s">
        <v>92</v>
      </c>
      <c r="F894" t="s">
        <v>96</v>
      </c>
      <c r="G894" t="s">
        <v>448</v>
      </c>
      <c r="H894" t="s">
        <v>505</v>
      </c>
      <c r="I894">
        <v>1200012044</v>
      </c>
      <c r="J894">
        <v>6001002684</v>
      </c>
      <c r="K894">
        <v>100059287</v>
      </c>
      <c r="L894" s="1">
        <v>45877</v>
      </c>
      <c r="M894" t="s">
        <v>833</v>
      </c>
      <c r="N894">
        <v>1200012044</v>
      </c>
      <c r="O894" t="s">
        <v>776</v>
      </c>
      <c r="P894" t="s">
        <v>54</v>
      </c>
      <c r="Q894" t="s">
        <v>724</v>
      </c>
    </row>
    <row r="895" spans="1:17" x14ac:dyDescent="0.3">
      <c r="A895" t="s">
        <v>826</v>
      </c>
      <c r="B895" t="s">
        <v>382</v>
      </c>
      <c r="C895" s="1">
        <v>45869</v>
      </c>
      <c r="D895">
        <v>1626.3</v>
      </c>
      <c r="E895" t="s">
        <v>92</v>
      </c>
      <c r="F895" t="s">
        <v>96</v>
      </c>
      <c r="G895" t="s">
        <v>448</v>
      </c>
      <c r="H895" t="s">
        <v>505</v>
      </c>
      <c r="I895">
        <v>1200012044</v>
      </c>
      <c r="J895">
        <v>6001007297</v>
      </c>
      <c r="K895">
        <v>100066408</v>
      </c>
      <c r="L895" s="1">
        <v>45877</v>
      </c>
      <c r="M895" t="s">
        <v>833</v>
      </c>
      <c r="N895">
        <v>1200012044</v>
      </c>
      <c r="O895" t="s">
        <v>776</v>
      </c>
      <c r="P895" t="s">
        <v>54</v>
      </c>
      <c r="Q895" t="s">
        <v>724</v>
      </c>
    </row>
    <row r="896" spans="1:17" x14ac:dyDescent="0.3">
      <c r="A896" t="s">
        <v>826</v>
      </c>
      <c r="B896" t="s">
        <v>382</v>
      </c>
      <c r="C896" s="1">
        <v>45901</v>
      </c>
      <c r="D896">
        <v>1735.2</v>
      </c>
      <c r="E896" t="s">
        <v>92</v>
      </c>
      <c r="F896" t="s">
        <v>96</v>
      </c>
      <c r="G896" t="s">
        <v>448</v>
      </c>
      <c r="H896" t="s">
        <v>505</v>
      </c>
      <c r="I896">
        <v>1200012044</v>
      </c>
      <c r="J896">
        <v>6001011978</v>
      </c>
      <c r="K896">
        <v>100073919</v>
      </c>
      <c r="L896" s="1">
        <v>45918</v>
      </c>
      <c r="M896" t="s">
        <v>833</v>
      </c>
      <c r="N896">
        <v>1200012044</v>
      </c>
      <c r="O896" t="s">
        <v>776</v>
      </c>
      <c r="P896" t="s">
        <v>54</v>
      </c>
      <c r="Q896" t="s">
        <v>724</v>
      </c>
    </row>
    <row r="897" spans="1:17" x14ac:dyDescent="0.3">
      <c r="A897" t="s">
        <v>826</v>
      </c>
      <c r="B897" t="s">
        <v>382</v>
      </c>
      <c r="C897" s="1">
        <v>45940</v>
      </c>
      <c r="D897">
        <v>1942.74</v>
      </c>
      <c r="E897" t="s">
        <v>92</v>
      </c>
      <c r="F897" t="s">
        <v>96</v>
      </c>
      <c r="G897" t="s">
        <v>448</v>
      </c>
      <c r="H897" t="s">
        <v>505</v>
      </c>
      <c r="I897">
        <v>1200012044</v>
      </c>
      <c r="J897">
        <v>6001019935</v>
      </c>
      <c r="K897">
        <v>100086838</v>
      </c>
      <c r="L897" s="1">
        <v>45947</v>
      </c>
      <c r="M897" t="s">
        <v>833</v>
      </c>
      <c r="N897">
        <v>1200012044</v>
      </c>
      <c r="O897" t="s">
        <v>776</v>
      </c>
      <c r="P897" t="s">
        <v>54</v>
      </c>
      <c r="Q897" t="s">
        <v>724</v>
      </c>
    </row>
    <row r="898" spans="1:17" x14ac:dyDescent="0.3">
      <c r="A898" t="s">
        <v>826</v>
      </c>
      <c r="B898" t="s">
        <v>382</v>
      </c>
      <c r="C898" s="1">
        <v>45964</v>
      </c>
      <c r="D898">
        <v>1594.8</v>
      </c>
      <c r="E898" t="s">
        <v>92</v>
      </c>
      <c r="F898" t="s">
        <v>96</v>
      </c>
      <c r="G898" t="s">
        <v>448</v>
      </c>
      <c r="H898" t="s">
        <v>505</v>
      </c>
      <c r="I898">
        <v>1200012044</v>
      </c>
      <c r="J898">
        <v>6001024266</v>
      </c>
      <c r="K898">
        <v>100094838</v>
      </c>
      <c r="L898" s="1">
        <v>45981</v>
      </c>
      <c r="M898" t="s">
        <v>833</v>
      </c>
      <c r="N898">
        <v>1200012044</v>
      </c>
      <c r="O898" t="s">
        <v>776</v>
      </c>
      <c r="P898" t="s">
        <v>54</v>
      </c>
      <c r="Q898" t="s">
        <v>724</v>
      </c>
    </row>
    <row r="899" spans="1:17" x14ac:dyDescent="0.3">
      <c r="A899" t="s">
        <v>826</v>
      </c>
      <c r="B899" t="s">
        <v>382</v>
      </c>
      <c r="C899" s="1">
        <v>45994</v>
      </c>
      <c r="D899">
        <v>1279.8</v>
      </c>
      <c r="E899" t="s">
        <v>92</v>
      </c>
      <c r="F899" t="s">
        <v>96</v>
      </c>
      <c r="G899" t="s">
        <v>448</v>
      </c>
      <c r="H899" t="s">
        <v>505</v>
      </c>
      <c r="I899">
        <v>1200012044</v>
      </c>
      <c r="J899">
        <v>6001031475</v>
      </c>
      <c r="K899">
        <v>100105814</v>
      </c>
      <c r="L899" s="1">
        <v>46001</v>
      </c>
      <c r="M899" t="s">
        <v>833</v>
      </c>
      <c r="N899">
        <v>1200012044</v>
      </c>
      <c r="O899" t="s">
        <v>776</v>
      </c>
      <c r="P899" t="s">
        <v>54</v>
      </c>
      <c r="Q899" t="s">
        <v>724</v>
      </c>
    </row>
    <row r="900" spans="1:17" x14ac:dyDescent="0.3">
      <c r="A900" t="s">
        <v>826</v>
      </c>
      <c r="B900" t="s">
        <v>382</v>
      </c>
      <c r="C900" s="1">
        <v>46027</v>
      </c>
      <c r="D900">
        <v>1935.9</v>
      </c>
      <c r="E900" t="s">
        <v>92</v>
      </c>
      <c r="F900" t="s">
        <v>96</v>
      </c>
      <c r="G900" t="s">
        <v>448</v>
      </c>
      <c r="H900" t="s">
        <v>505</v>
      </c>
      <c r="I900">
        <v>1200012044</v>
      </c>
      <c r="J900">
        <v>6001037459</v>
      </c>
      <c r="K900">
        <v>100001210</v>
      </c>
      <c r="L900" s="1">
        <v>46041</v>
      </c>
      <c r="M900" t="s">
        <v>833</v>
      </c>
      <c r="N900">
        <v>1200012044</v>
      </c>
      <c r="O900" t="s">
        <v>776</v>
      </c>
      <c r="P900" t="s">
        <v>54</v>
      </c>
      <c r="Q900" t="s">
        <v>724</v>
      </c>
    </row>
    <row r="901" spans="1:17" x14ac:dyDescent="0.3">
      <c r="A901" t="s">
        <v>826</v>
      </c>
      <c r="B901" t="s">
        <v>382</v>
      </c>
      <c r="C901" s="1">
        <v>46084</v>
      </c>
      <c r="D901">
        <v>1818.36</v>
      </c>
      <c r="E901" t="s">
        <v>92</v>
      </c>
      <c r="F901" t="s">
        <v>96</v>
      </c>
      <c r="G901" t="s">
        <v>448</v>
      </c>
      <c r="H901" t="s">
        <v>505</v>
      </c>
      <c r="I901">
        <v>1200012044</v>
      </c>
      <c r="J901">
        <v>6001050882</v>
      </c>
      <c r="K901">
        <v>100023253</v>
      </c>
      <c r="L901" s="1">
        <v>46104</v>
      </c>
      <c r="M901" t="s">
        <v>833</v>
      </c>
      <c r="N901">
        <v>1200012044</v>
      </c>
      <c r="O901" t="s">
        <v>776</v>
      </c>
      <c r="P901" t="s">
        <v>54</v>
      </c>
      <c r="Q901" t="s">
        <v>724</v>
      </c>
    </row>
    <row r="902" spans="1:17" x14ac:dyDescent="0.3">
      <c r="A902" t="s">
        <v>826</v>
      </c>
      <c r="B902" t="s">
        <v>382</v>
      </c>
      <c r="C902" s="1">
        <v>46097</v>
      </c>
      <c r="D902">
        <v>1385.64</v>
      </c>
      <c r="E902" t="s">
        <v>92</v>
      </c>
      <c r="F902" t="s">
        <v>96</v>
      </c>
      <c r="G902" t="s">
        <v>448</v>
      </c>
      <c r="H902" t="s">
        <v>505</v>
      </c>
      <c r="I902">
        <v>1200012044</v>
      </c>
      <c r="J902">
        <v>6001052907</v>
      </c>
      <c r="K902">
        <v>100026008</v>
      </c>
      <c r="L902" s="1">
        <v>46125</v>
      </c>
      <c r="M902" t="s">
        <v>833</v>
      </c>
      <c r="N902">
        <v>1200012044</v>
      </c>
      <c r="O902" t="s">
        <v>776</v>
      </c>
      <c r="P902" t="s">
        <v>54</v>
      </c>
      <c r="Q902" t="s">
        <v>724</v>
      </c>
    </row>
    <row r="903" spans="1:17" x14ac:dyDescent="0.3">
      <c r="A903" t="s">
        <v>826</v>
      </c>
      <c r="B903" t="s">
        <v>382</v>
      </c>
      <c r="C903" s="1">
        <v>46113</v>
      </c>
      <c r="D903">
        <v>1535.94</v>
      </c>
      <c r="E903" t="s">
        <v>92</v>
      </c>
      <c r="F903" t="s">
        <v>96</v>
      </c>
      <c r="G903" t="s">
        <v>448</v>
      </c>
      <c r="H903" t="s">
        <v>505</v>
      </c>
      <c r="I903">
        <v>1200012044</v>
      </c>
      <c r="J903">
        <v>6001055804</v>
      </c>
      <c r="K903">
        <v>100030900</v>
      </c>
      <c r="L903" s="1">
        <v>46132</v>
      </c>
      <c r="M903" t="s">
        <v>833</v>
      </c>
      <c r="N903">
        <v>1200012044</v>
      </c>
      <c r="O903" t="s">
        <v>776</v>
      </c>
      <c r="P903" t="s">
        <v>54</v>
      </c>
      <c r="Q903" t="s">
        <v>724</v>
      </c>
    </row>
    <row r="904" spans="1:17" x14ac:dyDescent="0.3">
      <c r="A904" t="s">
        <v>826</v>
      </c>
      <c r="B904" t="s">
        <v>382</v>
      </c>
      <c r="C904" s="1">
        <v>46153</v>
      </c>
      <c r="D904">
        <v>1900.8</v>
      </c>
      <c r="E904" t="s">
        <v>92</v>
      </c>
      <c r="F904" t="s">
        <v>96</v>
      </c>
      <c r="G904" t="s">
        <v>448</v>
      </c>
      <c r="H904" t="s">
        <v>505</v>
      </c>
      <c r="I904">
        <v>1200012044</v>
      </c>
      <c r="J904">
        <v>6001062824</v>
      </c>
      <c r="K904">
        <v>100043120</v>
      </c>
      <c r="L904" s="1">
        <v>46170</v>
      </c>
      <c r="M904" t="s">
        <v>833</v>
      </c>
      <c r="N904">
        <v>1200012044</v>
      </c>
      <c r="O904" t="s">
        <v>776</v>
      </c>
      <c r="P904" t="s">
        <v>54</v>
      </c>
      <c r="Q904" t="s">
        <v>724</v>
      </c>
    </row>
    <row r="905" spans="1:17" x14ac:dyDescent="0.3">
      <c r="A905" t="s">
        <v>826</v>
      </c>
      <c r="B905" t="s">
        <v>382</v>
      </c>
      <c r="C905" s="1">
        <v>46188</v>
      </c>
      <c r="D905">
        <v>1548</v>
      </c>
      <c r="E905" t="s">
        <v>92</v>
      </c>
      <c r="F905" t="s">
        <v>96</v>
      </c>
      <c r="G905" t="s">
        <v>448</v>
      </c>
      <c r="H905" t="s">
        <v>505</v>
      </c>
      <c r="I905">
        <v>1200012044</v>
      </c>
      <c r="J905">
        <v>6001069120</v>
      </c>
      <c r="K905">
        <v>100053492</v>
      </c>
      <c r="L905" s="1">
        <v>46211</v>
      </c>
      <c r="M905" t="s">
        <v>833</v>
      </c>
      <c r="N905">
        <v>1200012044</v>
      </c>
      <c r="O905" t="s">
        <v>776</v>
      </c>
      <c r="P905" t="s">
        <v>54</v>
      </c>
      <c r="Q905" t="s">
        <v>724</v>
      </c>
    </row>
    <row r="906" spans="1:17" x14ac:dyDescent="0.3">
      <c r="A906" t="s">
        <v>826</v>
      </c>
      <c r="B906" t="s">
        <v>382</v>
      </c>
      <c r="C906" s="1">
        <v>46209</v>
      </c>
      <c r="D906">
        <v>1476.36</v>
      </c>
      <c r="E906" t="s">
        <v>92</v>
      </c>
      <c r="F906" t="s">
        <v>96</v>
      </c>
      <c r="G906" t="s">
        <v>448</v>
      </c>
      <c r="H906" t="s">
        <v>505</v>
      </c>
      <c r="I906">
        <v>1200012044</v>
      </c>
      <c r="J906">
        <v>6001072778</v>
      </c>
      <c r="K906">
        <v>100061061</v>
      </c>
      <c r="L906" s="1">
        <v>46211</v>
      </c>
      <c r="M906" t="s">
        <v>833</v>
      </c>
      <c r="N906">
        <v>1200012044</v>
      </c>
      <c r="O906" t="s">
        <v>776</v>
      </c>
      <c r="P906" t="s">
        <v>54</v>
      </c>
      <c r="Q906" t="s">
        <v>724</v>
      </c>
    </row>
    <row r="907" spans="1:17" x14ac:dyDescent="0.3">
      <c r="A907" t="s">
        <v>826</v>
      </c>
      <c r="B907" t="s">
        <v>382</v>
      </c>
      <c r="C907" s="1">
        <v>45055</v>
      </c>
      <c r="D907">
        <v>59.2</v>
      </c>
      <c r="E907" t="s">
        <v>92</v>
      </c>
      <c r="F907" t="s">
        <v>96</v>
      </c>
      <c r="G907" t="s">
        <v>449</v>
      </c>
      <c r="H907" t="s">
        <v>506</v>
      </c>
      <c r="I907">
        <v>1200010621</v>
      </c>
      <c r="J907">
        <v>6000853832</v>
      </c>
      <c r="K907">
        <v>100042965</v>
      </c>
      <c r="L907" s="1">
        <v>45077</v>
      </c>
      <c r="M907" t="s">
        <v>833</v>
      </c>
      <c r="N907">
        <v>1200010621</v>
      </c>
      <c r="O907" t="s">
        <v>776</v>
      </c>
      <c r="P907" t="s">
        <v>54</v>
      </c>
      <c r="Q907" t="s">
        <v>724</v>
      </c>
    </row>
    <row r="908" spans="1:17" x14ac:dyDescent="0.3">
      <c r="A908" t="s">
        <v>826</v>
      </c>
      <c r="B908" t="s">
        <v>382</v>
      </c>
      <c r="C908" s="1">
        <v>45055</v>
      </c>
      <c r="D908">
        <v>55.91</v>
      </c>
      <c r="E908" t="s">
        <v>92</v>
      </c>
      <c r="F908" t="s">
        <v>96</v>
      </c>
      <c r="G908" t="s">
        <v>449</v>
      </c>
      <c r="H908" t="s">
        <v>506</v>
      </c>
      <c r="I908">
        <v>1200010621</v>
      </c>
      <c r="J908">
        <v>6000853833</v>
      </c>
      <c r="K908">
        <v>100042966</v>
      </c>
      <c r="L908" s="1">
        <v>45077</v>
      </c>
      <c r="M908" t="s">
        <v>833</v>
      </c>
      <c r="N908">
        <v>1200010621</v>
      </c>
      <c r="O908" t="s">
        <v>776</v>
      </c>
      <c r="P908" t="s">
        <v>54</v>
      </c>
      <c r="Q908" t="s">
        <v>724</v>
      </c>
    </row>
    <row r="909" spans="1:17" x14ac:dyDescent="0.3">
      <c r="A909" t="s">
        <v>826</v>
      </c>
      <c r="B909" t="s">
        <v>382</v>
      </c>
      <c r="C909" s="1">
        <v>45069</v>
      </c>
      <c r="D909">
        <v>3.29</v>
      </c>
      <c r="E909" t="s">
        <v>92</v>
      </c>
      <c r="F909" t="s">
        <v>96</v>
      </c>
      <c r="G909" t="s">
        <v>449</v>
      </c>
      <c r="H909" t="s">
        <v>506</v>
      </c>
      <c r="I909">
        <v>1200010621</v>
      </c>
      <c r="J909">
        <v>6000855871</v>
      </c>
      <c r="K909">
        <v>100046411</v>
      </c>
      <c r="L909" s="1">
        <v>45091</v>
      </c>
      <c r="M909" t="s">
        <v>833</v>
      </c>
      <c r="N909">
        <v>1200010621</v>
      </c>
      <c r="O909" t="s">
        <v>776</v>
      </c>
      <c r="P909" t="s">
        <v>54</v>
      </c>
      <c r="Q909" t="s">
        <v>724</v>
      </c>
    </row>
    <row r="910" spans="1:17" x14ac:dyDescent="0.3">
      <c r="A910" t="s">
        <v>826</v>
      </c>
      <c r="B910" t="s">
        <v>382</v>
      </c>
      <c r="C910" s="1">
        <v>45082</v>
      </c>
      <c r="D910">
        <v>62.49</v>
      </c>
      <c r="E910" t="s">
        <v>92</v>
      </c>
      <c r="F910" t="s">
        <v>96</v>
      </c>
      <c r="G910" t="s">
        <v>449</v>
      </c>
      <c r="H910" t="s">
        <v>506</v>
      </c>
      <c r="I910">
        <v>1200010621</v>
      </c>
      <c r="J910">
        <v>6000857881</v>
      </c>
      <c r="K910">
        <v>100050105</v>
      </c>
      <c r="L910" s="1">
        <v>45093</v>
      </c>
      <c r="M910" t="s">
        <v>833</v>
      </c>
      <c r="N910">
        <v>1200010621</v>
      </c>
      <c r="O910" t="s">
        <v>776</v>
      </c>
      <c r="P910" t="s">
        <v>54</v>
      </c>
      <c r="Q910" t="s">
        <v>724</v>
      </c>
    </row>
    <row r="911" spans="1:17" x14ac:dyDescent="0.3">
      <c r="A911" t="s">
        <v>826</v>
      </c>
      <c r="B911" t="s">
        <v>382</v>
      </c>
      <c r="C911" s="1">
        <v>45089</v>
      </c>
      <c r="D911">
        <v>65.78</v>
      </c>
      <c r="E911" t="s">
        <v>92</v>
      </c>
      <c r="F911" t="s">
        <v>96</v>
      </c>
      <c r="G911" t="s">
        <v>449</v>
      </c>
      <c r="H911" t="s">
        <v>506</v>
      </c>
      <c r="I911">
        <v>1200010621</v>
      </c>
      <c r="J911">
        <v>6000859197</v>
      </c>
      <c r="K911">
        <v>100052273</v>
      </c>
      <c r="L911" s="1">
        <v>45111</v>
      </c>
      <c r="M911" t="s">
        <v>833</v>
      </c>
      <c r="N911">
        <v>1200010621</v>
      </c>
      <c r="O911" t="s">
        <v>776</v>
      </c>
      <c r="P911" t="s">
        <v>54</v>
      </c>
      <c r="Q911" t="s">
        <v>724</v>
      </c>
    </row>
    <row r="912" spans="1:17" x14ac:dyDescent="0.3">
      <c r="A912" t="s">
        <v>826</v>
      </c>
      <c r="B912" t="s">
        <v>382</v>
      </c>
      <c r="C912" s="1">
        <v>45089</v>
      </c>
      <c r="D912">
        <v>113.21</v>
      </c>
      <c r="E912" t="s">
        <v>92</v>
      </c>
      <c r="F912" t="s">
        <v>96</v>
      </c>
      <c r="G912" t="s">
        <v>449</v>
      </c>
      <c r="H912" t="s">
        <v>506</v>
      </c>
      <c r="I912">
        <v>1200010621</v>
      </c>
      <c r="J912">
        <v>6000859198</v>
      </c>
      <c r="K912">
        <v>100052274</v>
      </c>
      <c r="L912" s="1">
        <v>45111</v>
      </c>
      <c r="M912" t="s">
        <v>833</v>
      </c>
      <c r="N912">
        <v>1200010621</v>
      </c>
      <c r="O912" t="s">
        <v>776</v>
      </c>
      <c r="P912" t="s">
        <v>54</v>
      </c>
      <c r="Q912" t="s">
        <v>724</v>
      </c>
    </row>
    <row r="913" spans="1:17" x14ac:dyDescent="0.3">
      <c r="A913" t="s">
        <v>826</v>
      </c>
      <c r="B913" t="s">
        <v>382</v>
      </c>
      <c r="C913" s="1">
        <v>45089</v>
      </c>
      <c r="D913">
        <v>52.62</v>
      </c>
      <c r="E913" t="s">
        <v>92</v>
      </c>
      <c r="F913" t="s">
        <v>96</v>
      </c>
      <c r="G913" t="s">
        <v>449</v>
      </c>
      <c r="H913" t="s">
        <v>506</v>
      </c>
      <c r="I913">
        <v>1200010621</v>
      </c>
      <c r="J913">
        <v>6000859194</v>
      </c>
      <c r="K913">
        <v>100052270</v>
      </c>
      <c r="L913" s="1">
        <v>45111</v>
      </c>
      <c r="M913" t="s">
        <v>833</v>
      </c>
      <c r="N913">
        <v>1200010621</v>
      </c>
      <c r="O913" t="s">
        <v>776</v>
      </c>
      <c r="P913" t="s">
        <v>54</v>
      </c>
      <c r="Q913" t="s">
        <v>724</v>
      </c>
    </row>
    <row r="914" spans="1:17" x14ac:dyDescent="0.3">
      <c r="A914" t="s">
        <v>826</v>
      </c>
      <c r="B914" t="s">
        <v>382</v>
      </c>
      <c r="C914" s="1">
        <v>45112</v>
      </c>
      <c r="D914">
        <v>75.650000000000006</v>
      </c>
      <c r="E914" t="s">
        <v>92</v>
      </c>
      <c r="F914" t="s">
        <v>96</v>
      </c>
      <c r="G914" t="s">
        <v>449</v>
      </c>
      <c r="H914" t="s">
        <v>506</v>
      </c>
      <c r="I914">
        <v>1200010621</v>
      </c>
      <c r="J914">
        <v>6000863879</v>
      </c>
      <c r="K914">
        <v>100060676</v>
      </c>
      <c r="L914" s="1">
        <v>45132</v>
      </c>
      <c r="M914" t="s">
        <v>833</v>
      </c>
      <c r="N914">
        <v>1200010621</v>
      </c>
      <c r="O914" t="s">
        <v>776</v>
      </c>
      <c r="P914" t="s">
        <v>54</v>
      </c>
      <c r="Q914" t="s">
        <v>724</v>
      </c>
    </row>
    <row r="915" spans="1:17" x14ac:dyDescent="0.3">
      <c r="A915" t="s">
        <v>826</v>
      </c>
      <c r="B915" t="s">
        <v>382</v>
      </c>
      <c r="C915" s="1">
        <v>45142</v>
      </c>
      <c r="D915">
        <v>72.36</v>
      </c>
      <c r="E915" t="s">
        <v>92</v>
      </c>
      <c r="F915" t="s">
        <v>96</v>
      </c>
      <c r="G915" t="s">
        <v>449</v>
      </c>
      <c r="H915" t="s">
        <v>506</v>
      </c>
      <c r="I915">
        <v>1200010621</v>
      </c>
      <c r="J915">
        <v>6000868667</v>
      </c>
      <c r="K915">
        <v>100069564</v>
      </c>
      <c r="L915" s="1">
        <v>45175</v>
      </c>
      <c r="M915" t="s">
        <v>833</v>
      </c>
      <c r="N915">
        <v>1200010621</v>
      </c>
      <c r="O915" t="s">
        <v>776</v>
      </c>
      <c r="P915" t="s">
        <v>54</v>
      </c>
      <c r="Q915" t="s">
        <v>724</v>
      </c>
    </row>
    <row r="916" spans="1:17" x14ac:dyDescent="0.3">
      <c r="A916" t="s">
        <v>826</v>
      </c>
      <c r="B916" t="s">
        <v>382</v>
      </c>
      <c r="C916" s="1">
        <v>45175</v>
      </c>
      <c r="D916">
        <v>46.05</v>
      </c>
      <c r="E916" t="s">
        <v>92</v>
      </c>
      <c r="F916" t="s">
        <v>96</v>
      </c>
      <c r="G916" t="s">
        <v>449</v>
      </c>
      <c r="H916" t="s">
        <v>506</v>
      </c>
      <c r="I916">
        <v>1200010621</v>
      </c>
      <c r="J916">
        <v>6000873568</v>
      </c>
      <c r="K916">
        <v>100078082</v>
      </c>
      <c r="L916" s="1">
        <v>45183</v>
      </c>
      <c r="M916" t="s">
        <v>833</v>
      </c>
      <c r="N916">
        <v>1200010621</v>
      </c>
      <c r="O916" t="s">
        <v>776</v>
      </c>
      <c r="P916" t="s">
        <v>54</v>
      </c>
      <c r="Q916" t="s">
        <v>724</v>
      </c>
    </row>
    <row r="917" spans="1:17" x14ac:dyDescent="0.3">
      <c r="A917" t="s">
        <v>826</v>
      </c>
      <c r="B917" t="s">
        <v>382</v>
      </c>
      <c r="C917" s="1">
        <v>45237</v>
      </c>
      <c r="D917">
        <v>78.94</v>
      </c>
      <c r="E917" t="s">
        <v>92</v>
      </c>
      <c r="F917" t="s">
        <v>96</v>
      </c>
      <c r="G917" t="s">
        <v>449</v>
      </c>
      <c r="H917" t="s">
        <v>506</v>
      </c>
      <c r="I917">
        <v>1200010621</v>
      </c>
      <c r="J917">
        <v>6000885141</v>
      </c>
      <c r="K917">
        <v>100096847</v>
      </c>
      <c r="L917" s="1">
        <v>45253</v>
      </c>
      <c r="M917" t="s">
        <v>833</v>
      </c>
      <c r="N917">
        <v>1200010621</v>
      </c>
      <c r="O917" t="s">
        <v>776</v>
      </c>
      <c r="P917" t="s">
        <v>54</v>
      </c>
      <c r="Q917" t="s">
        <v>724</v>
      </c>
    </row>
    <row r="918" spans="1:17" x14ac:dyDescent="0.3">
      <c r="A918" t="s">
        <v>826</v>
      </c>
      <c r="B918" t="s">
        <v>382</v>
      </c>
      <c r="C918" s="1">
        <v>45265</v>
      </c>
      <c r="D918">
        <v>65.78</v>
      </c>
      <c r="E918" t="s">
        <v>92</v>
      </c>
      <c r="F918" t="s">
        <v>96</v>
      </c>
      <c r="G918" t="s">
        <v>449</v>
      </c>
      <c r="H918" t="s">
        <v>506</v>
      </c>
      <c r="I918">
        <v>1200010621</v>
      </c>
      <c r="J918">
        <v>6000891681</v>
      </c>
      <c r="K918">
        <v>100107980</v>
      </c>
      <c r="L918" s="1">
        <v>45282</v>
      </c>
      <c r="M918" t="s">
        <v>833</v>
      </c>
      <c r="N918">
        <v>1200010621</v>
      </c>
      <c r="O918" t="s">
        <v>776</v>
      </c>
      <c r="P918" t="s">
        <v>54</v>
      </c>
      <c r="Q918" t="s">
        <v>724</v>
      </c>
    </row>
    <row r="919" spans="1:17" x14ac:dyDescent="0.3">
      <c r="A919" t="s">
        <v>826</v>
      </c>
      <c r="B919" t="s">
        <v>382</v>
      </c>
      <c r="C919" s="1">
        <v>45296</v>
      </c>
      <c r="D919">
        <v>52.62</v>
      </c>
      <c r="E919" t="s">
        <v>92</v>
      </c>
      <c r="F919" t="s">
        <v>96</v>
      </c>
      <c r="G919" t="s">
        <v>449</v>
      </c>
      <c r="H919" t="s">
        <v>506</v>
      </c>
      <c r="I919">
        <v>1200010621</v>
      </c>
      <c r="J919">
        <v>6000900933</v>
      </c>
      <c r="K919">
        <v>100005547</v>
      </c>
      <c r="L919" s="1">
        <v>45342</v>
      </c>
      <c r="M919" t="s">
        <v>833</v>
      </c>
      <c r="N919">
        <v>1200010621</v>
      </c>
      <c r="O919" t="s">
        <v>776</v>
      </c>
      <c r="P919" t="s">
        <v>54</v>
      </c>
      <c r="Q919" t="s">
        <v>724</v>
      </c>
    </row>
    <row r="920" spans="1:17" x14ac:dyDescent="0.3">
      <c r="A920" t="s">
        <v>826</v>
      </c>
      <c r="B920" t="s">
        <v>382</v>
      </c>
      <c r="C920" s="1">
        <v>45328</v>
      </c>
      <c r="D920">
        <v>88.8</v>
      </c>
      <c r="E920" t="s">
        <v>92</v>
      </c>
      <c r="F920" t="s">
        <v>96</v>
      </c>
      <c r="G920" t="s">
        <v>449</v>
      </c>
      <c r="H920" t="s">
        <v>506</v>
      </c>
      <c r="I920">
        <v>1200010621</v>
      </c>
      <c r="J920">
        <v>6000906081</v>
      </c>
      <c r="K920">
        <v>100016084</v>
      </c>
      <c r="L920" s="1">
        <v>45371</v>
      </c>
      <c r="M920" t="s">
        <v>833</v>
      </c>
      <c r="N920">
        <v>1200010621</v>
      </c>
      <c r="O920" t="s">
        <v>776</v>
      </c>
      <c r="P920" t="s">
        <v>54</v>
      </c>
      <c r="Q920" t="s">
        <v>724</v>
      </c>
    </row>
    <row r="921" spans="1:17" x14ac:dyDescent="0.3">
      <c r="A921" t="s">
        <v>826</v>
      </c>
      <c r="B921" t="s">
        <v>382</v>
      </c>
      <c r="C921" s="1">
        <v>45385</v>
      </c>
      <c r="D921">
        <v>103.61</v>
      </c>
      <c r="E921" t="s">
        <v>92</v>
      </c>
      <c r="F921" t="s">
        <v>96</v>
      </c>
      <c r="G921" t="s">
        <v>449</v>
      </c>
      <c r="H921" t="s">
        <v>506</v>
      </c>
      <c r="I921">
        <v>1200012048</v>
      </c>
      <c r="J921">
        <v>6000915420</v>
      </c>
      <c r="K921">
        <v>100033431</v>
      </c>
      <c r="L921" s="1">
        <v>45436</v>
      </c>
      <c r="M921" t="s">
        <v>833</v>
      </c>
      <c r="N921">
        <v>1200012048</v>
      </c>
      <c r="O921" t="s">
        <v>776</v>
      </c>
      <c r="P921" t="s">
        <v>54</v>
      </c>
      <c r="Q921" t="s">
        <v>724</v>
      </c>
    </row>
    <row r="922" spans="1:17" x14ac:dyDescent="0.3">
      <c r="A922" t="s">
        <v>826</v>
      </c>
      <c r="B922" t="s">
        <v>382</v>
      </c>
      <c r="C922" s="1">
        <v>45418</v>
      </c>
      <c r="D922">
        <v>85.54</v>
      </c>
      <c r="E922" t="s">
        <v>92</v>
      </c>
      <c r="F922" t="s">
        <v>96</v>
      </c>
      <c r="G922" t="s">
        <v>449</v>
      </c>
      <c r="H922" t="s">
        <v>506</v>
      </c>
      <c r="I922">
        <v>1200012048</v>
      </c>
      <c r="J922">
        <v>6000921517</v>
      </c>
      <c r="K922">
        <v>100043920</v>
      </c>
      <c r="L922" s="1">
        <v>45436</v>
      </c>
      <c r="M922" t="s">
        <v>833</v>
      </c>
      <c r="N922">
        <v>1200012048</v>
      </c>
      <c r="O922" t="s">
        <v>776</v>
      </c>
      <c r="P922" t="s">
        <v>54</v>
      </c>
      <c r="Q922" t="s">
        <v>724</v>
      </c>
    </row>
    <row r="923" spans="1:17" x14ac:dyDescent="0.3">
      <c r="A923" t="s">
        <v>826</v>
      </c>
      <c r="B923" t="s">
        <v>382</v>
      </c>
      <c r="C923" s="1">
        <v>45476</v>
      </c>
      <c r="D923">
        <v>106.75</v>
      </c>
      <c r="E923" t="s">
        <v>92</v>
      </c>
      <c r="F923" t="s">
        <v>96</v>
      </c>
      <c r="G923" t="s">
        <v>449</v>
      </c>
      <c r="H923" t="s">
        <v>506</v>
      </c>
      <c r="I923">
        <v>1200012048</v>
      </c>
      <c r="J923">
        <v>6000931292</v>
      </c>
      <c r="K923">
        <v>100061222</v>
      </c>
      <c r="L923" s="1">
        <v>45503</v>
      </c>
      <c r="M923" t="s">
        <v>833</v>
      </c>
      <c r="N923">
        <v>1200012048</v>
      </c>
      <c r="O923" t="s">
        <v>776</v>
      </c>
      <c r="P923" t="s">
        <v>54</v>
      </c>
      <c r="Q923" t="s">
        <v>724</v>
      </c>
    </row>
    <row r="924" spans="1:17" x14ac:dyDescent="0.3">
      <c r="A924" t="s">
        <v>826</v>
      </c>
      <c r="B924" t="s">
        <v>382</v>
      </c>
      <c r="C924" s="1">
        <v>45506</v>
      </c>
      <c r="D924">
        <v>82.25</v>
      </c>
      <c r="E924" t="s">
        <v>92</v>
      </c>
      <c r="F924" t="s">
        <v>96</v>
      </c>
      <c r="G924" t="s">
        <v>449</v>
      </c>
      <c r="H924" t="s">
        <v>506</v>
      </c>
      <c r="I924">
        <v>1200012048</v>
      </c>
      <c r="J924">
        <v>6000936607</v>
      </c>
      <c r="K924">
        <v>100070343</v>
      </c>
      <c r="L924" s="1">
        <v>45537</v>
      </c>
      <c r="M924" t="s">
        <v>833</v>
      </c>
      <c r="N924">
        <v>1200012048</v>
      </c>
      <c r="O924" t="s">
        <v>776</v>
      </c>
      <c r="P924" t="s">
        <v>54</v>
      </c>
      <c r="Q924" t="s">
        <v>724</v>
      </c>
    </row>
    <row r="925" spans="1:17" x14ac:dyDescent="0.3">
      <c r="A925" t="s">
        <v>826</v>
      </c>
      <c r="B925" t="s">
        <v>382</v>
      </c>
      <c r="C925" s="1">
        <v>45532</v>
      </c>
      <c r="D925">
        <v>90.45</v>
      </c>
      <c r="E925" t="s">
        <v>92</v>
      </c>
      <c r="F925" t="s">
        <v>96</v>
      </c>
      <c r="G925" t="s">
        <v>449</v>
      </c>
      <c r="H925" t="s">
        <v>506</v>
      </c>
      <c r="I925">
        <v>1200012048</v>
      </c>
      <c r="J925">
        <v>6000939765</v>
      </c>
      <c r="K925">
        <v>100075351</v>
      </c>
      <c r="L925" s="1">
        <v>45567</v>
      </c>
      <c r="M925" t="s">
        <v>833</v>
      </c>
      <c r="N925">
        <v>1200012048</v>
      </c>
      <c r="O925" t="s">
        <v>776</v>
      </c>
      <c r="P925" t="s">
        <v>54</v>
      </c>
      <c r="Q925" t="s">
        <v>724</v>
      </c>
    </row>
    <row r="926" spans="1:17" x14ac:dyDescent="0.3">
      <c r="A926" t="s">
        <v>826</v>
      </c>
      <c r="B926" t="s">
        <v>382</v>
      </c>
      <c r="C926" s="1">
        <v>45532</v>
      </c>
      <c r="D926">
        <v>85.54</v>
      </c>
      <c r="E926" t="s">
        <v>92</v>
      </c>
      <c r="F926" t="s">
        <v>96</v>
      </c>
      <c r="G926" t="s">
        <v>449</v>
      </c>
      <c r="H926" t="s">
        <v>506</v>
      </c>
      <c r="I926">
        <v>1200012048</v>
      </c>
      <c r="J926">
        <v>6000939772</v>
      </c>
      <c r="K926">
        <v>100075358</v>
      </c>
      <c r="L926" s="1">
        <v>45567</v>
      </c>
      <c r="M926" t="s">
        <v>833</v>
      </c>
      <c r="N926">
        <v>1200012048</v>
      </c>
      <c r="O926" t="s">
        <v>776</v>
      </c>
      <c r="P926" t="s">
        <v>54</v>
      </c>
      <c r="Q926" t="s">
        <v>724</v>
      </c>
    </row>
    <row r="927" spans="1:17" x14ac:dyDescent="0.3">
      <c r="A927" t="s">
        <v>826</v>
      </c>
      <c r="B927" t="s">
        <v>382</v>
      </c>
      <c r="C927" s="1">
        <v>45540</v>
      </c>
      <c r="D927">
        <v>74.67</v>
      </c>
      <c r="E927" t="s">
        <v>92</v>
      </c>
      <c r="F927" t="s">
        <v>96</v>
      </c>
      <c r="G927" t="s">
        <v>449</v>
      </c>
      <c r="H927" t="s">
        <v>506</v>
      </c>
      <c r="I927">
        <v>1200012048</v>
      </c>
      <c r="J927">
        <v>6000941255</v>
      </c>
      <c r="K927">
        <v>100077922</v>
      </c>
      <c r="L927" s="1">
        <v>45567</v>
      </c>
      <c r="M927" t="s">
        <v>833</v>
      </c>
      <c r="N927">
        <v>1200012048</v>
      </c>
      <c r="O927" t="s">
        <v>776</v>
      </c>
      <c r="P927" t="s">
        <v>54</v>
      </c>
      <c r="Q927" t="s">
        <v>724</v>
      </c>
    </row>
    <row r="928" spans="1:17" x14ac:dyDescent="0.3">
      <c r="A928" t="s">
        <v>826</v>
      </c>
      <c r="B928" t="s">
        <v>382</v>
      </c>
      <c r="C928" s="1">
        <v>45663</v>
      </c>
      <c r="D928">
        <v>105.28</v>
      </c>
      <c r="E928" t="s">
        <v>92</v>
      </c>
      <c r="F928" t="s">
        <v>96</v>
      </c>
      <c r="G928" t="s">
        <v>449</v>
      </c>
      <c r="H928" t="s">
        <v>506</v>
      </c>
      <c r="I928">
        <v>1200012048</v>
      </c>
      <c r="J928">
        <v>6000972590</v>
      </c>
      <c r="K928">
        <v>100004887</v>
      </c>
      <c r="L928" s="1">
        <v>45713</v>
      </c>
      <c r="M928" t="s">
        <v>833</v>
      </c>
      <c r="N928">
        <v>1200012048</v>
      </c>
      <c r="O928" t="s">
        <v>776</v>
      </c>
      <c r="P928" t="s">
        <v>54</v>
      </c>
      <c r="Q928" t="s">
        <v>724</v>
      </c>
    </row>
    <row r="929" spans="1:17" x14ac:dyDescent="0.3">
      <c r="A929" t="s">
        <v>826</v>
      </c>
      <c r="B929" t="s">
        <v>382</v>
      </c>
      <c r="C929" s="1">
        <v>45679</v>
      </c>
      <c r="D929">
        <v>121.73</v>
      </c>
      <c r="E929" t="s">
        <v>92</v>
      </c>
      <c r="F929" t="s">
        <v>96</v>
      </c>
      <c r="G929" t="s">
        <v>449</v>
      </c>
      <c r="H929" t="s">
        <v>506</v>
      </c>
      <c r="I929">
        <v>1200012048</v>
      </c>
      <c r="J929">
        <v>6000974955</v>
      </c>
      <c r="K929">
        <v>100008576</v>
      </c>
      <c r="L929" s="1">
        <v>45723</v>
      </c>
      <c r="M929" t="s">
        <v>833</v>
      </c>
      <c r="N929">
        <v>1200012048</v>
      </c>
      <c r="O929" t="s">
        <v>776</v>
      </c>
      <c r="P929" t="s">
        <v>54</v>
      </c>
      <c r="Q929" t="s">
        <v>724</v>
      </c>
    </row>
    <row r="930" spans="1:17" x14ac:dyDescent="0.3">
      <c r="A930" t="s">
        <v>826</v>
      </c>
      <c r="B930" t="s">
        <v>382</v>
      </c>
      <c r="C930" s="1">
        <v>45693</v>
      </c>
      <c r="D930">
        <v>118.44</v>
      </c>
      <c r="E930" t="s">
        <v>92</v>
      </c>
      <c r="F930" t="s">
        <v>96</v>
      </c>
      <c r="G930" t="s">
        <v>449</v>
      </c>
      <c r="H930" t="s">
        <v>506</v>
      </c>
      <c r="I930">
        <v>1200012048</v>
      </c>
      <c r="J930">
        <v>6000976984</v>
      </c>
      <c r="K930">
        <v>100014335</v>
      </c>
      <c r="L930" s="1">
        <v>45740</v>
      </c>
      <c r="M930" t="s">
        <v>833</v>
      </c>
      <c r="N930">
        <v>1200012048</v>
      </c>
      <c r="O930" t="s">
        <v>776</v>
      </c>
      <c r="P930" t="s">
        <v>54</v>
      </c>
      <c r="Q930" t="s">
        <v>724</v>
      </c>
    </row>
    <row r="931" spans="1:17" x14ac:dyDescent="0.3">
      <c r="A931" t="s">
        <v>826</v>
      </c>
      <c r="B931" t="s">
        <v>382</v>
      </c>
      <c r="C931" s="1">
        <v>45723</v>
      </c>
      <c r="D931">
        <v>134.88999999999999</v>
      </c>
      <c r="E931" t="s">
        <v>92</v>
      </c>
      <c r="F931" t="s">
        <v>96</v>
      </c>
      <c r="G931" t="s">
        <v>449</v>
      </c>
      <c r="H931" t="s">
        <v>506</v>
      </c>
      <c r="I931">
        <v>1200012048</v>
      </c>
      <c r="J931">
        <v>6000981920</v>
      </c>
      <c r="K931">
        <v>100024044</v>
      </c>
      <c r="L931" s="1">
        <v>45740</v>
      </c>
      <c r="M931" t="s">
        <v>833</v>
      </c>
      <c r="N931">
        <v>1200012048</v>
      </c>
      <c r="O931" t="s">
        <v>776</v>
      </c>
      <c r="P931" t="s">
        <v>54</v>
      </c>
      <c r="Q931" t="s">
        <v>724</v>
      </c>
    </row>
    <row r="932" spans="1:17" x14ac:dyDescent="0.3">
      <c r="A932" t="s">
        <v>826</v>
      </c>
      <c r="B932" t="s">
        <v>382</v>
      </c>
      <c r="C932" s="1">
        <v>45806</v>
      </c>
      <c r="D932">
        <v>96.28</v>
      </c>
      <c r="E932" t="s">
        <v>92</v>
      </c>
      <c r="F932" t="s">
        <v>96</v>
      </c>
      <c r="G932" t="s">
        <v>449</v>
      </c>
      <c r="H932" t="s">
        <v>506</v>
      </c>
      <c r="I932">
        <v>1200012048</v>
      </c>
      <c r="J932">
        <v>6000995753</v>
      </c>
      <c r="K932">
        <v>100046979</v>
      </c>
      <c r="L932" s="1">
        <v>45834</v>
      </c>
      <c r="M932" t="s">
        <v>833</v>
      </c>
      <c r="N932">
        <v>1200012048</v>
      </c>
      <c r="O932" t="s">
        <v>776</v>
      </c>
      <c r="P932" t="s">
        <v>54</v>
      </c>
      <c r="Q932" t="s">
        <v>724</v>
      </c>
    </row>
    <row r="933" spans="1:17" x14ac:dyDescent="0.3">
      <c r="A933" t="s">
        <v>826</v>
      </c>
      <c r="B933" t="s">
        <v>382</v>
      </c>
      <c r="C933" s="1">
        <v>45846</v>
      </c>
      <c r="D933">
        <v>70.2</v>
      </c>
      <c r="E933" t="s">
        <v>92</v>
      </c>
      <c r="F933" t="s">
        <v>96</v>
      </c>
      <c r="G933" t="s">
        <v>449</v>
      </c>
      <c r="H933" t="s">
        <v>506</v>
      </c>
      <c r="I933">
        <v>1200012048</v>
      </c>
      <c r="J933">
        <v>6001003477</v>
      </c>
      <c r="K933">
        <v>100060278</v>
      </c>
      <c r="L933" s="1">
        <v>45889</v>
      </c>
      <c r="M933" t="s">
        <v>833</v>
      </c>
      <c r="N933">
        <v>1200012048</v>
      </c>
      <c r="O933" t="s">
        <v>776</v>
      </c>
      <c r="P933" t="s">
        <v>54</v>
      </c>
      <c r="Q933" t="s">
        <v>724</v>
      </c>
    </row>
    <row r="934" spans="1:17" x14ac:dyDescent="0.3">
      <c r="A934" t="s">
        <v>826</v>
      </c>
      <c r="B934" t="s">
        <v>382</v>
      </c>
      <c r="C934" s="1">
        <v>45846</v>
      </c>
      <c r="D934">
        <v>102.04</v>
      </c>
      <c r="E934" t="s">
        <v>92</v>
      </c>
      <c r="F934" t="s">
        <v>94</v>
      </c>
      <c r="G934" t="s">
        <v>449</v>
      </c>
      <c r="H934" t="s">
        <v>506</v>
      </c>
      <c r="I934">
        <v>1200012048</v>
      </c>
      <c r="J934">
        <v>6001003486</v>
      </c>
      <c r="K934">
        <v>100060291</v>
      </c>
      <c r="L934" s="1">
        <v>45877</v>
      </c>
      <c r="M934" t="s">
        <v>833</v>
      </c>
      <c r="N934">
        <v>1200012048</v>
      </c>
      <c r="O934" t="s">
        <v>776</v>
      </c>
      <c r="P934" t="s">
        <v>54</v>
      </c>
      <c r="Q934" t="s">
        <v>724</v>
      </c>
    </row>
    <row r="935" spans="1:17" x14ac:dyDescent="0.3">
      <c r="A935" t="s">
        <v>826</v>
      </c>
      <c r="B935" t="s">
        <v>382</v>
      </c>
      <c r="C935" s="1">
        <v>45846</v>
      </c>
      <c r="D935">
        <v>87.16</v>
      </c>
      <c r="E935" t="s">
        <v>92</v>
      </c>
      <c r="F935" t="s">
        <v>96</v>
      </c>
      <c r="G935" t="s">
        <v>449</v>
      </c>
      <c r="H935" t="s">
        <v>506</v>
      </c>
      <c r="I935">
        <v>1200012048</v>
      </c>
      <c r="J935">
        <v>6001003487</v>
      </c>
      <c r="K935">
        <v>100060293</v>
      </c>
      <c r="L935" s="1">
        <v>45877</v>
      </c>
      <c r="M935" t="s">
        <v>833</v>
      </c>
      <c r="N935">
        <v>1200012048</v>
      </c>
      <c r="O935" t="s">
        <v>776</v>
      </c>
      <c r="P935" t="s">
        <v>54</v>
      </c>
      <c r="Q935" t="s">
        <v>724</v>
      </c>
    </row>
    <row r="936" spans="1:17" x14ac:dyDescent="0.3">
      <c r="A936" t="s">
        <v>826</v>
      </c>
      <c r="B936" t="s">
        <v>382</v>
      </c>
      <c r="C936" s="1">
        <v>45846</v>
      </c>
      <c r="D936">
        <v>156.13999999999999</v>
      </c>
      <c r="E936" t="s">
        <v>92</v>
      </c>
      <c r="F936" t="s">
        <v>96</v>
      </c>
      <c r="G936" t="s">
        <v>449</v>
      </c>
      <c r="H936" t="s">
        <v>506</v>
      </c>
      <c r="I936">
        <v>1200012048</v>
      </c>
      <c r="J936">
        <v>6001003493</v>
      </c>
      <c r="K936">
        <v>100060299</v>
      </c>
      <c r="L936" s="1">
        <v>45877</v>
      </c>
      <c r="M936" t="s">
        <v>833</v>
      </c>
      <c r="N936">
        <v>1200012048</v>
      </c>
      <c r="O936" t="s">
        <v>776</v>
      </c>
      <c r="P936" t="s">
        <v>54</v>
      </c>
      <c r="Q936" t="s">
        <v>724</v>
      </c>
    </row>
    <row r="937" spans="1:17" x14ac:dyDescent="0.3">
      <c r="A937" t="s">
        <v>826</v>
      </c>
      <c r="B937" t="s">
        <v>382</v>
      </c>
      <c r="C937" s="1">
        <v>45846</v>
      </c>
      <c r="D937">
        <v>70.2</v>
      </c>
      <c r="E937" t="s">
        <v>92</v>
      </c>
      <c r="F937" t="s">
        <v>94</v>
      </c>
      <c r="G937" t="s">
        <v>449</v>
      </c>
      <c r="H937" t="s">
        <v>506</v>
      </c>
      <c r="I937">
        <v>1200012048</v>
      </c>
      <c r="J937">
        <v>6001003480</v>
      </c>
      <c r="K937">
        <v>100060284</v>
      </c>
      <c r="L937" s="1">
        <v>45877</v>
      </c>
      <c r="M937" t="s">
        <v>833</v>
      </c>
      <c r="N937">
        <v>1200012048</v>
      </c>
      <c r="O937" t="s">
        <v>776</v>
      </c>
      <c r="P937" t="s">
        <v>54</v>
      </c>
      <c r="Q937" t="s">
        <v>724</v>
      </c>
    </row>
    <row r="938" spans="1:17" x14ac:dyDescent="0.3">
      <c r="A938" t="s">
        <v>826</v>
      </c>
      <c r="B938" t="s">
        <v>382</v>
      </c>
      <c r="C938" s="1">
        <v>45888</v>
      </c>
      <c r="D938">
        <v>58.5</v>
      </c>
      <c r="E938" t="s">
        <v>92</v>
      </c>
      <c r="F938" t="s">
        <v>96</v>
      </c>
      <c r="G938" t="s">
        <v>449</v>
      </c>
      <c r="H938" t="s">
        <v>506</v>
      </c>
      <c r="I938">
        <v>1200012048</v>
      </c>
      <c r="J938">
        <v>6001009902</v>
      </c>
      <c r="K938">
        <v>100071002</v>
      </c>
      <c r="L938" s="1">
        <v>45889</v>
      </c>
      <c r="M938" t="s">
        <v>833</v>
      </c>
      <c r="N938">
        <v>1200012048</v>
      </c>
      <c r="O938" t="s">
        <v>776</v>
      </c>
      <c r="P938" t="s">
        <v>54</v>
      </c>
      <c r="Q938" t="s">
        <v>724</v>
      </c>
    </row>
    <row r="939" spans="1:17" x14ac:dyDescent="0.3">
      <c r="A939" t="s">
        <v>826</v>
      </c>
      <c r="B939" t="s">
        <v>382</v>
      </c>
      <c r="C939" s="1">
        <v>45888</v>
      </c>
      <c r="D939">
        <v>41.68</v>
      </c>
      <c r="E939" t="s">
        <v>92</v>
      </c>
      <c r="F939" t="s">
        <v>96</v>
      </c>
      <c r="G939" t="s">
        <v>449</v>
      </c>
      <c r="H939" t="s">
        <v>506</v>
      </c>
      <c r="I939">
        <v>1200012048</v>
      </c>
      <c r="J939">
        <v>6001009903</v>
      </c>
      <c r="K939">
        <v>100071003</v>
      </c>
      <c r="L939" s="1">
        <v>45889</v>
      </c>
      <c r="M939" t="s">
        <v>833</v>
      </c>
      <c r="N939">
        <v>1200012048</v>
      </c>
      <c r="O939" t="s">
        <v>776</v>
      </c>
      <c r="P939" t="s">
        <v>54</v>
      </c>
      <c r="Q939" t="s">
        <v>724</v>
      </c>
    </row>
    <row r="940" spans="1:17" x14ac:dyDescent="0.3">
      <c r="A940" t="s">
        <v>826</v>
      </c>
      <c r="B940" t="s">
        <v>382</v>
      </c>
      <c r="C940" s="1">
        <v>45937</v>
      </c>
      <c r="D940">
        <v>58.5</v>
      </c>
      <c r="E940" t="s">
        <v>92</v>
      </c>
      <c r="F940" t="s">
        <v>96</v>
      </c>
      <c r="G940" t="s">
        <v>449</v>
      </c>
      <c r="H940" t="s">
        <v>506</v>
      </c>
      <c r="I940">
        <v>1200012048</v>
      </c>
      <c r="J940">
        <v>6001019016</v>
      </c>
      <c r="K940">
        <v>100085255</v>
      </c>
      <c r="L940" s="1">
        <v>45950</v>
      </c>
      <c r="M940" t="s">
        <v>833</v>
      </c>
      <c r="N940">
        <v>1200012048</v>
      </c>
      <c r="O940" t="s">
        <v>776</v>
      </c>
      <c r="P940" t="s">
        <v>54</v>
      </c>
      <c r="Q940" t="s">
        <v>724</v>
      </c>
    </row>
    <row r="941" spans="1:17" x14ac:dyDescent="0.3">
      <c r="A941" t="s">
        <v>826</v>
      </c>
      <c r="B941" t="s">
        <v>382</v>
      </c>
      <c r="C941" s="1">
        <v>45937</v>
      </c>
      <c r="D941">
        <v>72.88</v>
      </c>
      <c r="E941" t="s">
        <v>92</v>
      </c>
      <c r="F941" t="s">
        <v>96</v>
      </c>
      <c r="G941" t="s">
        <v>449</v>
      </c>
      <c r="H941" t="s">
        <v>506</v>
      </c>
      <c r="I941">
        <v>1200012048</v>
      </c>
      <c r="J941">
        <v>6001019015</v>
      </c>
      <c r="K941">
        <v>100085254</v>
      </c>
      <c r="L941" s="1">
        <v>45950</v>
      </c>
      <c r="M941" t="s">
        <v>833</v>
      </c>
      <c r="N941">
        <v>1200012048</v>
      </c>
      <c r="O941" t="s">
        <v>776</v>
      </c>
      <c r="P941" t="s">
        <v>54</v>
      </c>
      <c r="Q941" t="s">
        <v>724</v>
      </c>
    </row>
    <row r="942" spans="1:17" x14ac:dyDescent="0.3">
      <c r="A942" t="s">
        <v>826</v>
      </c>
      <c r="B942" t="s">
        <v>382</v>
      </c>
      <c r="C942" s="1">
        <v>46029</v>
      </c>
      <c r="D942">
        <v>54.6</v>
      </c>
      <c r="E942" t="s">
        <v>92</v>
      </c>
      <c r="F942" t="s">
        <v>96</v>
      </c>
      <c r="G942" t="s">
        <v>449</v>
      </c>
      <c r="H942" t="s">
        <v>506</v>
      </c>
      <c r="I942">
        <v>1200012048</v>
      </c>
      <c r="J942">
        <v>6001041865</v>
      </c>
      <c r="K942">
        <v>100004767</v>
      </c>
      <c r="L942" s="1">
        <v>46055</v>
      </c>
      <c r="M942" t="s">
        <v>833</v>
      </c>
      <c r="N942">
        <v>1200012048</v>
      </c>
      <c r="O942" t="s">
        <v>776</v>
      </c>
      <c r="P942" t="s">
        <v>54</v>
      </c>
      <c r="Q942" t="s">
        <v>724</v>
      </c>
    </row>
    <row r="943" spans="1:17" x14ac:dyDescent="0.3">
      <c r="A943" t="s">
        <v>826</v>
      </c>
      <c r="B943" t="s">
        <v>382</v>
      </c>
      <c r="C943" s="1">
        <v>46029</v>
      </c>
      <c r="D943">
        <v>67.25</v>
      </c>
      <c r="E943" t="s">
        <v>92</v>
      </c>
      <c r="F943" t="s">
        <v>96</v>
      </c>
      <c r="G943" t="s">
        <v>449</v>
      </c>
      <c r="H943" t="s">
        <v>506</v>
      </c>
      <c r="I943">
        <v>1200010621</v>
      </c>
      <c r="J943">
        <v>6001041866</v>
      </c>
      <c r="K943">
        <v>100004768</v>
      </c>
      <c r="L943" s="1">
        <v>46041</v>
      </c>
      <c r="M943" t="s">
        <v>833</v>
      </c>
      <c r="N943">
        <v>1200010621</v>
      </c>
      <c r="O943" t="s">
        <v>776</v>
      </c>
      <c r="P943" t="s">
        <v>54</v>
      </c>
      <c r="Q943" t="s">
        <v>724</v>
      </c>
    </row>
    <row r="944" spans="1:17" x14ac:dyDescent="0.3">
      <c r="A944" t="s">
        <v>826</v>
      </c>
      <c r="B944" t="s">
        <v>382</v>
      </c>
      <c r="C944" s="1">
        <v>46029</v>
      </c>
      <c r="D944">
        <v>70.2</v>
      </c>
      <c r="E944" t="s">
        <v>92</v>
      </c>
      <c r="F944" t="s">
        <v>96</v>
      </c>
      <c r="G944" t="s">
        <v>449</v>
      </c>
      <c r="H944" t="s">
        <v>506</v>
      </c>
      <c r="I944">
        <v>1200012048</v>
      </c>
      <c r="J944">
        <v>6001041867</v>
      </c>
      <c r="K944">
        <v>100004769</v>
      </c>
      <c r="L944" s="1">
        <v>46055</v>
      </c>
      <c r="M944" t="s">
        <v>833</v>
      </c>
      <c r="N944">
        <v>1200012048</v>
      </c>
      <c r="O944" t="s">
        <v>776</v>
      </c>
      <c r="P944" t="s">
        <v>54</v>
      </c>
      <c r="Q944" t="s">
        <v>724</v>
      </c>
    </row>
    <row r="945" spans="1:17" x14ac:dyDescent="0.3">
      <c r="A945" t="s">
        <v>826</v>
      </c>
      <c r="B945" t="s">
        <v>382</v>
      </c>
      <c r="C945" s="1">
        <v>46056</v>
      </c>
      <c r="D945">
        <v>46.8</v>
      </c>
      <c r="E945" t="s">
        <v>92</v>
      </c>
      <c r="F945" t="s">
        <v>96</v>
      </c>
      <c r="G945" t="s">
        <v>449</v>
      </c>
      <c r="H945" t="s">
        <v>506</v>
      </c>
      <c r="I945">
        <v>1200012048</v>
      </c>
      <c r="J945">
        <v>6001046169</v>
      </c>
      <c r="K945">
        <v>100014526</v>
      </c>
      <c r="L945" s="1">
        <v>46077</v>
      </c>
      <c r="M945" t="s">
        <v>833</v>
      </c>
      <c r="N945">
        <v>1200012048</v>
      </c>
      <c r="O945" t="s">
        <v>776</v>
      </c>
      <c r="P945" t="s">
        <v>54</v>
      </c>
      <c r="Q945" t="s">
        <v>724</v>
      </c>
    </row>
    <row r="946" spans="1:17" x14ac:dyDescent="0.3">
      <c r="A946" t="s">
        <v>825</v>
      </c>
      <c r="B946" t="s">
        <v>382</v>
      </c>
      <c r="C946" s="1">
        <v>45996</v>
      </c>
      <c r="D946">
        <v>5665.33</v>
      </c>
      <c r="E946" t="s">
        <v>92</v>
      </c>
      <c r="F946" t="s">
        <v>96</v>
      </c>
      <c r="G946" t="s">
        <v>616</v>
      </c>
      <c r="H946" t="s">
        <v>549</v>
      </c>
      <c r="I946">
        <v>500007955</v>
      </c>
      <c r="J946">
        <v>6001032723</v>
      </c>
      <c r="K946">
        <v>100108368</v>
      </c>
      <c r="L946" s="1">
        <v>46009</v>
      </c>
      <c r="M946" t="s">
        <v>833</v>
      </c>
      <c r="N946">
        <v>500007955</v>
      </c>
      <c r="O946" t="s">
        <v>776</v>
      </c>
      <c r="P946" t="s">
        <v>54</v>
      </c>
      <c r="Q946" t="s">
        <v>724</v>
      </c>
    </row>
    <row r="947" spans="1:17" x14ac:dyDescent="0.3">
      <c r="A947" t="s">
        <v>825</v>
      </c>
      <c r="B947" t="s">
        <v>382</v>
      </c>
      <c r="C947" s="1">
        <v>46034</v>
      </c>
      <c r="D947">
        <v>5665.33</v>
      </c>
      <c r="E947" t="s">
        <v>92</v>
      </c>
      <c r="F947" t="s">
        <v>96</v>
      </c>
      <c r="G947" t="s">
        <v>616</v>
      </c>
      <c r="H947" t="s">
        <v>549</v>
      </c>
      <c r="I947">
        <v>500007955</v>
      </c>
      <c r="J947">
        <v>6001042829</v>
      </c>
      <c r="K947">
        <v>100005913</v>
      </c>
      <c r="L947" s="1">
        <v>46052</v>
      </c>
      <c r="M947" t="s">
        <v>833</v>
      </c>
      <c r="N947">
        <v>500007955</v>
      </c>
      <c r="O947" t="s">
        <v>776</v>
      </c>
      <c r="P947" t="s">
        <v>54</v>
      </c>
      <c r="Q947" t="s">
        <v>724</v>
      </c>
    </row>
    <row r="948" spans="1:17" x14ac:dyDescent="0.3">
      <c r="A948" t="s">
        <v>825</v>
      </c>
      <c r="B948" t="s">
        <v>382</v>
      </c>
      <c r="C948" s="1">
        <v>46120</v>
      </c>
      <c r="D948">
        <v>5665.33</v>
      </c>
      <c r="E948" t="s">
        <v>92</v>
      </c>
      <c r="F948" t="s">
        <v>96</v>
      </c>
      <c r="G948" t="s">
        <v>616</v>
      </c>
      <c r="H948" t="s">
        <v>549</v>
      </c>
      <c r="I948">
        <v>500007955</v>
      </c>
      <c r="J948">
        <v>6001057145</v>
      </c>
      <c r="K948">
        <v>100033661</v>
      </c>
      <c r="L948" s="1"/>
      <c r="M948" t="s">
        <v>836</v>
      </c>
      <c r="N948">
        <v>500007955</v>
      </c>
      <c r="O948" t="s">
        <v>776</v>
      </c>
      <c r="P948" t="s">
        <v>53</v>
      </c>
      <c r="Q948" t="s">
        <v>724</v>
      </c>
    </row>
    <row r="949" spans="1:17" x14ac:dyDescent="0.3">
      <c r="A949" t="s">
        <v>825</v>
      </c>
      <c r="B949" t="s">
        <v>382</v>
      </c>
      <c r="C949" s="1">
        <v>46121</v>
      </c>
      <c r="D949">
        <v>5665.33</v>
      </c>
      <c r="E949" t="s">
        <v>92</v>
      </c>
      <c r="F949" t="s">
        <v>96</v>
      </c>
      <c r="G949" t="s">
        <v>616</v>
      </c>
      <c r="H949" t="s">
        <v>549</v>
      </c>
      <c r="I949">
        <v>500007955</v>
      </c>
      <c r="J949">
        <v>6001057402</v>
      </c>
      <c r="K949">
        <v>100034050</v>
      </c>
      <c r="L949" s="1"/>
      <c r="M949" t="s">
        <v>836</v>
      </c>
      <c r="N949">
        <v>500007955</v>
      </c>
      <c r="O949" t="s">
        <v>776</v>
      </c>
      <c r="P949" t="s">
        <v>53</v>
      </c>
      <c r="Q949" t="s">
        <v>724</v>
      </c>
    </row>
    <row r="950" spans="1:17" x14ac:dyDescent="0.3">
      <c r="A950" t="s">
        <v>825</v>
      </c>
      <c r="B950" t="s">
        <v>382</v>
      </c>
      <c r="C950" s="1">
        <v>46121</v>
      </c>
      <c r="D950">
        <v>5665.33</v>
      </c>
      <c r="E950" t="s">
        <v>92</v>
      </c>
      <c r="F950" t="s">
        <v>96</v>
      </c>
      <c r="G950" t="s">
        <v>616</v>
      </c>
      <c r="H950" t="s">
        <v>549</v>
      </c>
      <c r="I950">
        <v>500007955</v>
      </c>
      <c r="J950">
        <v>6001057410</v>
      </c>
      <c r="K950">
        <v>100034058</v>
      </c>
      <c r="L950" s="1"/>
      <c r="M950" t="s">
        <v>836</v>
      </c>
      <c r="N950">
        <v>500007955</v>
      </c>
      <c r="O950" t="s">
        <v>776</v>
      </c>
      <c r="P950" t="s">
        <v>53</v>
      </c>
      <c r="Q950" t="s">
        <v>724</v>
      </c>
    </row>
    <row r="951" spans="1:17" x14ac:dyDescent="0.3">
      <c r="A951" t="s">
        <v>825</v>
      </c>
      <c r="B951" t="s">
        <v>382</v>
      </c>
      <c r="C951" s="1">
        <v>46154</v>
      </c>
      <c r="D951">
        <v>5665.33</v>
      </c>
      <c r="E951" t="s">
        <v>92</v>
      </c>
      <c r="F951" t="s">
        <v>96</v>
      </c>
      <c r="G951" t="s">
        <v>616</v>
      </c>
      <c r="H951" t="s">
        <v>549</v>
      </c>
      <c r="I951">
        <v>500007955</v>
      </c>
      <c r="J951">
        <v>6001063061</v>
      </c>
      <c r="K951">
        <v>100043458</v>
      </c>
      <c r="L951" s="1"/>
      <c r="M951" t="s">
        <v>836</v>
      </c>
      <c r="N951">
        <v>500007955</v>
      </c>
      <c r="O951" t="s">
        <v>776</v>
      </c>
      <c r="P951" t="s">
        <v>53</v>
      </c>
      <c r="Q951" t="s">
        <v>724</v>
      </c>
    </row>
    <row r="952" spans="1:17" x14ac:dyDescent="0.3">
      <c r="A952" t="s">
        <v>825</v>
      </c>
      <c r="B952" t="s">
        <v>383</v>
      </c>
      <c r="C952" s="1">
        <v>46199</v>
      </c>
      <c r="D952">
        <v>410.83</v>
      </c>
      <c r="E952" t="s">
        <v>92</v>
      </c>
      <c r="F952" t="s">
        <v>96</v>
      </c>
      <c r="G952" t="s">
        <v>616</v>
      </c>
      <c r="H952" t="s">
        <v>549</v>
      </c>
      <c r="I952">
        <v>500007955</v>
      </c>
      <c r="J952">
        <v>6001070797</v>
      </c>
      <c r="K952">
        <v>400001006</v>
      </c>
      <c r="L952" s="1">
        <v>46245</v>
      </c>
      <c r="M952" t="s">
        <v>833</v>
      </c>
      <c r="N952">
        <v>500007955</v>
      </c>
      <c r="O952" t="s">
        <v>776</v>
      </c>
      <c r="P952" t="s">
        <v>54</v>
      </c>
      <c r="Q952" t="s">
        <v>724</v>
      </c>
    </row>
    <row r="953" spans="1:17" x14ac:dyDescent="0.3">
      <c r="A953" t="s">
        <v>825</v>
      </c>
      <c r="B953" t="s">
        <v>382</v>
      </c>
      <c r="C953" s="1">
        <v>46211</v>
      </c>
      <c r="D953">
        <v>5665.33</v>
      </c>
      <c r="E953" t="s">
        <v>92</v>
      </c>
      <c r="F953" t="s">
        <v>96</v>
      </c>
      <c r="G953" t="s">
        <v>616</v>
      </c>
      <c r="H953" t="s">
        <v>549</v>
      </c>
      <c r="I953">
        <v>500007955</v>
      </c>
      <c r="J953">
        <v>6001073720</v>
      </c>
      <c r="K953">
        <v>100062377</v>
      </c>
      <c r="L953" s="1">
        <v>46245</v>
      </c>
      <c r="M953" t="s">
        <v>833</v>
      </c>
      <c r="N953">
        <v>500007955</v>
      </c>
      <c r="O953" t="s">
        <v>776</v>
      </c>
      <c r="P953" t="s">
        <v>54</v>
      </c>
      <c r="Q953" t="s">
        <v>724</v>
      </c>
    </row>
    <row r="954" spans="1:17" x14ac:dyDescent="0.3">
      <c r="A954" t="s">
        <v>825</v>
      </c>
      <c r="B954" t="s">
        <v>382</v>
      </c>
      <c r="C954" s="1">
        <v>46240</v>
      </c>
      <c r="D954">
        <v>5751.38</v>
      </c>
      <c r="E954" t="s">
        <v>92</v>
      </c>
      <c r="F954" t="s">
        <v>96</v>
      </c>
      <c r="G954" t="s">
        <v>616</v>
      </c>
      <c r="H954" t="s">
        <v>549</v>
      </c>
      <c r="I954">
        <v>500007955</v>
      </c>
      <c r="J954">
        <v>6001078292</v>
      </c>
      <c r="K954">
        <v>100070412</v>
      </c>
      <c r="L954" s="1">
        <v>46246</v>
      </c>
      <c r="M954" t="s">
        <v>833</v>
      </c>
      <c r="N954">
        <v>500007955</v>
      </c>
      <c r="O954" t="s">
        <v>776</v>
      </c>
      <c r="P954" t="s">
        <v>54</v>
      </c>
      <c r="Q954" t="s">
        <v>724</v>
      </c>
    </row>
    <row r="955" spans="1:17" x14ac:dyDescent="0.3">
      <c r="A955" t="s">
        <v>825</v>
      </c>
      <c r="B955" t="s">
        <v>382</v>
      </c>
      <c r="C955" s="1">
        <v>46240</v>
      </c>
      <c r="D955">
        <v>516.30999999999995</v>
      </c>
      <c r="E955" t="s">
        <v>94</v>
      </c>
      <c r="F955" t="s">
        <v>97</v>
      </c>
      <c r="G955" t="s">
        <v>616</v>
      </c>
      <c r="H955" t="s">
        <v>549</v>
      </c>
      <c r="I955">
        <v>500007955</v>
      </c>
      <c r="J955">
        <v>6001078287</v>
      </c>
      <c r="K955">
        <v>100070407</v>
      </c>
      <c r="L955" s="1"/>
      <c r="M955" t="s">
        <v>834</v>
      </c>
      <c r="N955">
        <v>500007955</v>
      </c>
      <c r="O955" t="s">
        <v>776</v>
      </c>
      <c r="P955" t="s">
        <v>53</v>
      </c>
      <c r="Q955" t="s">
        <v>724</v>
      </c>
    </row>
    <row r="956" spans="1:17" x14ac:dyDescent="0.3">
      <c r="A956" t="s">
        <v>825</v>
      </c>
      <c r="B956" t="s">
        <v>383</v>
      </c>
      <c r="C956" s="1">
        <v>46240</v>
      </c>
      <c r="D956">
        <v>6.2</v>
      </c>
      <c r="E956" t="s">
        <v>92</v>
      </c>
      <c r="F956" t="s">
        <v>96</v>
      </c>
      <c r="G956" t="s">
        <v>616</v>
      </c>
      <c r="H956" t="s">
        <v>549</v>
      </c>
      <c r="I956">
        <v>500007955</v>
      </c>
      <c r="J956">
        <v>6001078293</v>
      </c>
      <c r="K956">
        <v>400001096</v>
      </c>
      <c r="L956" s="1">
        <v>46246</v>
      </c>
      <c r="M956" t="s">
        <v>833</v>
      </c>
      <c r="N956">
        <v>500007955</v>
      </c>
      <c r="O956" t="s">
        <v>776</v>
      </c>
      <c r="P956" t="s">
        <v>54</v>
      </c>
      <c r="Q956" t="s">
        <v>724</v>
      </c>
    </row>
    <row r="957" spans="1:17" x14ac:dyDescent="0.3">
      <c r="A957" t="s">
        <v>825</v>
      </c>
      <c r="B957" t="s">
        <v>382</v>
      </c>
      <c r="C957" s="1">
        <v>45231</v>
      </c>
      <c r="D957">
        <v>3151</v>
      </c>
      <c r="E957" t="s">
        <v>92</v>
      </c>
      <c r="F957" t="s">
        <v>96</v>
      </c>
      <c r="G957" t="s">
        <v>98</v>
      </c>
      <c r="H957" t="s">
        <v>507</v>
      </c>
      <c r="I957">
        <v>1200011591</v>
      </c>
      <c r="J957">
        <v>6000883927</v>
      </c>
      <c r="K957">
        <v>100094232</v>
      </c>
      <c r="L957" s="1">
        <v>45250</v>
      </c>
      <c r="M957" t="s">
        <v>833</v>
      </c>
      <c r="N957">
        <v>1200011591</v>
      </c>
      <c r="O957" t="s">
        <v>776</v>
      </c>
      <c r="P957" t="s">
        <v>54</v>
      </c>
      <c r="Q957" t="s">
        <v>724</v>
      </c>
    </row>
    <row r="958" spans="1:17" x14ac:dyDescent="0.3">
      <c r="A958" t="s">
        <v>825</v>
      </c>
      <c r="B958" t="s">
        <v>382</v>
      </c>
      <c r="C958" s="1">
        <v>45352</v>
      </c>
      <c r="D958">
        <v>3151</v>
      </c>
      <c r="E958" t="s">
        <v>92</v>
      </c>
      <c r="F958" t="s">
        <v>96</v>
      </c>
      <c r="G958" t="s">
        <v>98</v>
      </c>
      <c r="H958" t="s">
        <v>507</v>
      </c>
      <c r="I958">
        <v>1200011591</v>
      </c>
      <c r="J958">
        <v>6000909790</v>
      </c>
      <c r="K958">
        <v>100022999</v>
      </c>
      <c r="L958" s="1">
        <v>45371</v>
      </c>
      <c r="M958" t="s">
        <v>833</v>
      </c>
      <c r="N958">
        <v>1200011591</v>
      </c>
      <c r="O958" t="s">
        <v>776</v>
      </c>
      <c r="P958" t="s">
        <v>54</v>
      </c>
      <c r="Q958" t="s">
        <v>724</v>
      </c>
    </row>
    <row r="959" spans="1:17" x14ac:dyDescent="0.3">
      <c r="A959" t="s">
        <v>825</v>
      </c>
      <c r="B959" t="s">
        <v>382</v>
      </c>
      <c r="C959" s="1">
        <v>45504</v>
      </c>
      <c r="D959">
        <v>3214.01</v>
      </c>
      <c r="E959" t="s">
        <v>92</v>
      </c>
      <c r="F959" t="s">
        <v>96</v>
      </c>
      <c r="G959" t="s">
        <v>98</v>
      </c>
      <c r="H959" t="s">
        <v>507</v>
      </c>
      <c r="I959">
        <v>1200011591</v>
      </c>
      <c r="J959">
        <v>6000936190</v>
      </c>
      <c r="K959">
        <v>100068969</v>
      </c>
      <c r="L959" s="1">
        <v>45531</v>
      </c>
      <c r="M959" t="s">
        <v>833</v>
      </c>
      <c r="N959">
        <v>1200011591</v>
      </c>
      <c r="O959" t="s">
        <v>776</v>
      </c>
      <c r="P959" t="s">
        <v>54</v>
      </c>
      <c r="Q959" t="s">
        <v>724</v>
      </c>
    </row>
    <row r="960" spans="1:17" x14ac:dyDescent="0.3">
      <c r="A960" t="s">
        <v>825</v>
      </c>
      <c r="B960" t="s">
        <v>382</v>
      </c>
      <c r="C960" s="1">
        <v>45734</v>
      </c>
      <c r="D960">
        <v>3214.01</v>
      </c>
      <c r="E960" t="s">
        <v>92</v>
      </c>
      <c r="F960" t="s">
        <v>96</v>
      </c>
      <c r="G960" t="s">
        <v>98</v>
      </c>
      <c r="H960" t="s">
        <v>507</v>
      </c>
      <c r="I960">
        <v>1200011591</v>
      </c>
      <c r="J960">
        <v>6000983710</v>
      </c>
      <c r="K960">
        <v>100026854</v>
      </c>
      <c r="L960" s="1">
        <v>45749</v>
      </c>
      <c r="M960" t="s">
        <v>833</v>
      </c>
      <c r="N960">
        <v>1200011591</v>
      </c>
      <c r="O960" t="s">
        <v>776</v>
      </c>
      <c r="P960" t="s">
        <v>54</v>
      </c>
      <c r="Q960" t="s">
        <v>724</v>
      </c>
    </row>
    <row r="961" spans="1:17" x14ac:dyDescent="0.3">
      <c r="A961" t="s">
        <v>825</v>
      </c>
      <c r="B961" t="s">
        <v>382</v>
      </c>
      <c r="C961" s="1">
        <v>45968</v>
      </c>
      <c r="D961">
        <v>3278.28</v>
      </c>
      <c r="E961" t="s">
        <v>92</v>
      </c>
      <c r="F961" t="s">
        <v>96</v>
      </c>
      <c r="G961" t="s">
        <v>98</v>
      </c>
      <c r="H961" t="s">
        <v>507</v>
      </c>
      <c r="I961">
        <v>1200011591</v>
      </c>
      <c r="J961">
        <v>6001025847</v>
      </c>
      <c r="K961">
        <v>100097105</v>
      </c>
      <c r="L961" s="1">
        <v>45981</v>
      </c>
      <c r="M961" t="s">
        <v>833</v>
      </c>
      <c r="N961">
        <v>1200011591</v>
      </c>
      <c r="O961" t="s">
        <v>776</v>
      </c>
      <c r="P961" t="s">
        <v>54</v>
      </c>
      <c r="Q961" t="s">
        <v>724</v>
      </c>
    </row>
    <row r="962" spans="1:17" x14ac:dyDescent="0.3">
      <c r="A962" t="s">
        <v>825</v>
      </c>
      <c r="B962" t="s">
        <v>382</v>
      </c>
      <c r="C962" s="1">
        <v>46077</v>
      </c>
      <c r="D962">
        <v>3278.29</v>
      </c>
      <c r="E962" t="s">
        <v>92</v>
      </c>
      <c r="F962" t="s">
        <v>96</v>
      </c>
      <c r="G962" t="s">
        <v>98</v>
      </c>
      <c r="H962" t="s">
        <v>507</v>
      </c>
      <c r="I962">
        <v>1200011591</v>
      </c>
      <c r="J962">
        <v>6001049678</v>
      </c>
      <c r="K962">
        <v>100020455</v>
      </c>
      <c r="L962" s="1">
        <v>46098</v>
      </c>
      <c r="M962" t="s">
        <v>833</v>
      </c>
      <c r="N962">
        <v>1200011591</v>
      </c>
      <c r="O962" t="s">
        <v>776</v>
      </c>
      <c r="P962" t="s">
        <v>54</v>
      </c>
      <c r="Q962" t="s">
        <v>724</v>
      </c>
    </row>
    <row r="963" spans="1:17" x14ac:dyDescent="0.3">
      <c r="A963" t="s">
        <v>824</v>
      </c>
      <c r="B963" t="s">
        <v>683</v>
      </c>
      <c r="C963" s="1">
        <v>46223</v>
      </c>
      <c r="D963">
        <v>7416</v>
      </c>
      <c r="E963" t="s">
        <v>92</v>
      </c>
      <c r="F963" t="s">
        <v>96</v>
      </c>
      <c r="G963" t="s">
        <v>98</v>
      </c>
      <c r="H963" t="s">
        <v>507</v>
      </c>
      <c r="I963">
        <v>300013352</v>
      </c>
      <c r="J963">
        <v>6001075387</v>
      </c>
      <c r="K963">
        <v>100065008</v>
      </c>
      <c r="L963" s="1">
        <v>46224</v>
      </c>
      <c r="M963" t="s">
        <v>833</v>
      </c>
      <c r="N963">
        <v>300013352</v>
      </c>
      <c r="O963" t="s">
        <v>776</v>
      </c>
      <c r="P963" t="s">
        <v>54</v>
      </c>
      <c r="Q963" t="s">
        <v>725</v>
      </c>
    </row>
    <row r="964" spans="1:17" x14ac:dyDescent="0.3">
      <c r="A964" t="s">
        <v>826</v>
      </c>
      <c r="B964" t="s">
        <v>382</v>
      </c>
      <c r="C964" s="1">
        <v>44995</v>
      </c>
      <c r="D964">
        <v>1425.9</v>
      </c>
      <c r="E964" t="s">
        <v>92</v>
      </c>
      <c r="F964" t="s">
        <v>96</v>
      </c>
      <c r="G964" t="s">
        <v>450</v>
      </c>
      <c r="H964" t="s">
        <v>615</v>
      </c>
      <c r="I964">
        <v>1200010595</v>
      </c>
      <c r="J964">
        <v>6000844373</v>
      </c>
      <c r="K964">
        <v>100027134</v>
      </c>
      <c r="L964" s="1">
        <v>45019</v>
      </c>
      <c r="M964" t="s">
        <v>833</v>
      </c>
      <c r="N964">
        <v>1200010595</v>
      </c>
      <c r="O964" t="s">
        <v>776</v>
      </c>
      <c r="P964" t="s">
        <v>54</v>
      </c>
      <c r="Q964" t="s">
        <v>724</v>
      </c>
    </row>
    <row r="965" spans="1:17" x14ac:dyDescent="0.3">
      <c r="A965" t="s">
        <v>826</v>
      </c>
      <c r="B965" t="s">
        <v>382</v>
      </c>
      <c r="C965" s="1">
        <v>45023</v>
      </c>
      <c r="D965">
        <v>552.64</v>
      </c>
      <c r="E965" t="s">
        <v>92</v>
      </c>
      <c r="F965" t="s">
        <v>96</v>
      </c>
      <c r="G965" t="s">
        <v>450</v>
      </c>
      <c r="H965" t="s">
        <v>615</v>
      </c>
      <c r="I965">
        <v>1200010595</v>
      </c>
      <c r="J965">
        <v>6000849454</v>
      </c>
      <c r="K965">
        <v>100035611</v>
      </c>
      <c r="L965" s="1">
        <v>45030</v>
      </c>
      <c r="M965" t="s">
        <v>833</v>
      </c>
      <c r="N965">
        <v>1200010595</v>
      </c>
      <c r="O965" t="s">
        <v>776</v>
      </c>
      <c r="P965" t="s">
        <v>54</v>
      </c>
      <c r="Q965" t="s">
        <v>724</v>
      </c>
    </row>
    <row r="966" spans="1:17" x14ac:dyDescent="0.3">
      <c r="A966" t="s">
        <v>826</v>
      </c>
      <c r="B966" t="s">
        <v>382</v>
      </c>
      <c r="C966" s="1">
        <v>45023</v>
      </c>
      <c r="D966">
        <v>437.49</v>
      </c>
      <c r="E966" t="s">
        <v>92</v>
      </c>
      <c r="F966" t="s">
        <v>96</v>
      </c>
      <c r="G966" t="s">
        <v>450</v>
      </c>
      <c r="H966" t="s">
        <v>615</v>
      </c>
      <c r="I966">
        <v>1200010595</v>
      </c>
      <c r="J966">
        <v>6000849459</v>
      </c>
      <c r="K966">
        <v>100035616</v>
      </c>
      <c r="L966" s="1">
        <v>45055</v>
      </c>
      <c r="M966" t="s">
        <v>833</v>
      </c>
      <c r="N966">
        <v>1200010595</v>
      </c>
      <c r="O966" t="s">
        <v>776</v>
      </c>
      <c r="P966" t="s">
        <v>54</v>
      </c>
      <c r="Q966" t="s">
        <v>724</v>
      </c>
    </row>
    <row r="967" spans="1:17" x14ac:dyDescent="0.3">
      <c r="A967" t="s">
        <v>826</v>
      </c>
      <c r="B967" t="s">
        <v>382</v>
      </c>
      <c r="C967" s="1">
        <v>45023</v>
      </c>
      <c r="D967">
        <v>82.8</v>
      </c>
      <c r="E967" t="s">
        <v>92</v>
      </c>
      <c r="F967" t="s">
        <v>96</v>
      </c>
      <c r="G967" t="s">
        <v>450</v>
      </c>
      <c r="H967" t="s">
        <v>615</v>
      </c>
      <c r="I967">
        <v>1200010595</v>
      </c>
      <c r="J967">
        <v>6000849431</v>
      </c>
      <c r="K967">
        <v>100035588</v>
      </c>
      <c r="L967" s="1">
        <v>45055</v>
      </c>
      <c r="M967" t="s">
        <v>833</v>
      </c>
      <c r="N967">
        <v>1200010595</v>
      </c>
      <c r="O967" t="s">
        <v>776</v>
      </c>
      <c r="P967" t="s">
        <v>54</v>
      </c>
      <c r="Q967" t="s">
        <v>724</v>
      </c>
    </row>
    <row r="968" spans="1:17" x14ac:dyDescent="0.3">
      <c r="A968" t="s">
        <v>826</v>
      </c>
      <c r="B968" t="s">
        <v>382</v>
      </c>
      <c r="C968" s="1">
        <v>45023</v>
      </c>
      <c r="D968">
        <v>276</v>
      </c>
      <c r="E968" t="s">
        <v>92</v>
      </c>
      <c r="F968" t="s">
        <v>96</v>
      </c>
      <c r="G968" t="s">
        <v>450</v>
      </c>
      <c r="H968" t="s">
        <v>615</v>
      </c>
      <c r="I968">
        <v>1200010595</v>
      </c>
      <c r="J968">
        <v>6000849435</v>
      </c>
      <c r="K968">
        <v>100035592</v>
      </c>
      <c r="L968" s="1">
        <v>45055</v>
      </c>
      <c r="M968" t="s">
        <v>833</v>
      </c>
      <c r="N968">
        <v>1200010595</v>
      </c>
      <c r="O968" t="s">
        <v>776</v>
      </c>
      <c r="P968" t="s">
        <v>54</v>
      </c>
      <c r="Q968" t="s">
        <v>724</v>
      </c>
    </row>
    <row r="969" spans="1:17" x14ac:dyDescent="0.3">
      <c r="A969" t="s">
        <v>826</v>
      </c>
      <c r="B969" t="s">
        <v>382</v>
      </c>
      <c r="C969" s="1">
        <v>45023</v>
      </c>
      <c r="D969">
        <v>12.56</v>
      </c>
      <c r="E969" t="s">
        <v>92</v>
      </c>
      <c r="F969" t="s">
        <v>96</v>
      </c>
      <c r="G969" t="s">
        <v>450</v>
      </c>
      <c r="H969" t="s">
        <v>615</v>
      </c>
      <c r="I969">
        <v>1200010595</v>
      </c>
      <c r="J969">
        <v>6000849438</v>
      </c>
      <c r="K969">
        <v>100035595</v>
      </c>
      <c r="L969" s="1">
        <v>45030</v>
      </c>
      <c r="M969" t="s">
        <v>833</v>
      </c>
      <c r="N969">
        <v>1200010595</v>
      </c>
      <c r="O969" t="s">
        <v>776</v>
      </c>
      <c r="P969" t="s">
        <v>54</v>
      </c>
      <c r="Q969" t="s">
        <v>724</v>
      </c>
    </row>
    <row r="970" spans="1:17" x14ac:dyDescent="0.3">
      <c r="A970" t="s">
        <v>826</v>
      </c>
      <c r="B970" t="s">
        <v>382</v>
      </c>
      <c r="C970" s="1">
        <v>45023</v>
      </c>
      <c r="D970">
        <v>196</v>
      </c>
      <c r="E970" t="s">
        <v>92</v>
      </c>
      <c r="F970" t="s">
        <v>96</v>
      </c>
      <c r="G970" t="s">
        <v>450</v>
      </c>
      <c r="H970" t="s">
        <v>615</v>
      </c>
      <c r="I970">
        <v>1200010595</v>
      </c>
      <c r="J970">
        <v>6000849443</v>
      </c>
      <c r="K970">
        <v>100035600</v>
      </c>
      <c r="L970" s="1">
        <v>45030</v>
      </c>
      <c r="M970" t="s">
        <v>833</v>
      </c>
      <c r="N970">
        <v>1200010595</v>
      </c>
      <c r="O970" t="s">
        <v>776</v>
      </c>
      <c r="P970" t="s">
        <v>54</v>
      </c>
      <c r="Q970" t="s">
        <v>724</v>
      </c>
    </row>
    <row r="971" spans="1:17" x14ac:dyDescent="0.3">
      <c r="A971" t="s">
        <v>826</v>
      </c>
      <c r="B971" t="s">
        <v>382</v>
      </c>
      <c r="C971" s="1">
        <v>45023</v>
      </c>
      <c r="D971">
        <v>18.84</v>
      </c>
      <c r="E971" t="s">
        <v>92</v>
      </c>
      <c r="F971" t="s">
        <v>96</v>
      </c>
      <c r="G971" t="s">
        <v>450</v>
      </c>
      <c r="H971" t="s">
        <v>615</v>
      </c>
      <c r="I971">
        <v>1200010595</v>
      </c>
      <c r="J971">
        <v>6000849445</v>
      </c>
      <c r="K971">
        <v>100035602</v>
      </c>
      <c r="L971" s="1">
        <v>45030</v>
      </c>
      <c r="M971" t="s">
        <v>833</v>
      </c>
      <c r="N971">
        <v>1200010595</v>
      </c>
      <c r="O971" t="s">
        <v>776</v>
      </c>
      <c r="P971" t="s">
        <v>54</v>
      </c>
      <c r="Q971" t="s">
        <v>724</v>
      </c>
    </row>
    <row r="972" spans="1:17" x14ac:dyDescent="0.3">
      <c r="A972" t="s">
        <v>826</v>
      </c>
      <c r="B972" t="s">
        <v>382</v>
      </c>
      <c r="C972" s="1">
        <v>45023</v>
      </c>
      <c r="D972">
        <v>254.8</v>
      </c>
      <c r="E972" t="s">
        <v>92</v>
      </c>
      <c r="F972" t="s">
        <v>96</v>
      </c>
      <c r="G972" t="s">
        <v>450</v>
      </c>
      <c r="H972" t="s">
        <v>615</v>
      </c>
      <c r="I972">
        <v>1200010595</v>
      </c>
      <c r="J972">
        <v>6000849447</v>
      </c>
      <c r="K972">
        <v>100035604</v>
      </c>
      <c r="L972" s="1">
        <v>45030</v>
      </c>
      <c r="M972" t="s">
        <v>833</v>
      </c>
      <c r="N972">
        <v>1200010595</v>
      </c>
      <c r="O972" t="s">
        <v>776</v>
      </c>
      <c r="P972" t="s">
        <v>54</v>
      </c>
      <c r="Q972" t="s">
        <v>724</v>
      </c>
    </row>
    <row r="973" spans="1:17" x14ac:dyDescent="0.3">
      <c r="A973" t="s">
        <v>826</v>
      </c>
      <c r="B973" t="s">
        <v>382</v>
      </c>
      <c r="C973" s="1">
        <v>45023</v>
      </c>
      <c r="D973">
        <v>3249.89</v>
      </c>
      <c r="E973" t="s">
        <v>92</v>
      </c>
      <c r="F973" t="s">
        <v>96</v>
      </c>
      <c r="G973" t="s">
        <v>450</v>
      </c>
      <c r="H973" t="s">
        <v>615</v>
      </c>
      <c r="I973">
        <v>1200010595</v>
      </c>
      <c r="J973">
        <v>6000849448</v>
      </c>
      <c r="K973">
        <v>100035605</v>
      </c>
      <c r="L973" s="1">
        <v>45050</v>
      </c>
      <c r="M973" t="s">
        <v>833</v>
      </c>
      <c r="N973">
        <v>1200010595</v>
      </c>
      <c r="O973" t="s">
        <v>776</v>
      </c>
      <c r="P973" t="s">
        <v>54</v>
      </c>
      <c r="Q973" t="s">
        <v>724</v>
      </c>
    </row>
    <row r="974" spans="1:17" x14ac:dyDescent="0.3">
      <c r="A974" t="s">
        <v>826</v>
      </c>
      <c r="B974" t="s">
        <v>382</v>
      </c>
      <c r="C974" s="1">
        <v>45023</v>
      </c>
      <c r="D974">
        <v>2001.01</v>
      </c>
      <c r="E974" t="s">
        <v>92</v>
      </c>
      <c r="F974" t="s">
        <v>96</v>
      </c>
      <c r="G974" t="s">
        <v>450</v>
      </c>
      <c r="H974" t="s">
        <v>615</v>
      </c>
      <c r="I974">
        <v>1200010595</v>
      </c>
      <c r="J974">
        <v>6000849434</v>
      </c>
      <c r="K974">
        <v>100035591</v>
      </c>
      <c r="L974" s="1">
        <v>45051</v>
      </c>
      <c r="M974" t="s">
        <v>833</v>
      </c>
      <c r="N974">
        <v>1200010595</v>
      </c>
      <c r="O974" t="s">
        <v>776</v>
      </c>
      <c r="P974" t="s">
        <v>54</v>
      </c>
      <c r="Q974" t="s">
        <v>724</v>
      </c>
    </row>
    <row r="975" spans="1:17" x14ac:dyDescent="0.3">
      <c r="A975" t="s">
        <v>826</v>
      </c>
      <c r="B975" t="s">
        <v>382</v>
      </c>
      <c r="C975" s="1">
        <v>45023</v>
      </c>
      <c r="D975">
        <v>580.29999999999995</v>
      </c>
      <c r="E975" t="s">
        <v>92</v>
      </c>
      <c r="F975" t="s">
        <v>96</v>
      </c>
      <c r="G975" t="s">
        <v>450</v>
      </c>
      <c r="H975" t="s">
        <v>615</v>
      </c>
      <c r="I975">
        <v>1200010595</v>
      </c>
      <c r="J975">
        <v>6000849442</v>
      </c>
      <c r="K975">
        <v>100035599</v>
      </c>
      <c r="L975" s="1">
        <v>45051</v>
      </c>
      <c r="M975" t="s">
        <v>833</v>
      </c>
      <c r="N975">
        <v>1200010595</v>
      </c>
      <c r="O975" t="s">
        <v>776</v>
      </c>
      <c r="P975" t="s">
        <v>54</v>
      </c>
      <c r="Q975" t="s">
        <v>724</v>
      </c>
    </row>
    <row r="976" spans="1:17" x14ac:dyDescent="0.3">
      <c r="A976" t="s">
        <v>826</v>
      </c>
      <c r="B976" t="s">
        <v>382</v>
      </c>
      <c r="C976" s="1">
        <v>45023</v>
      </c>
      <c r="D976">
        <v>414.48</v>
      </c>
      <c r="E976" t="s">
        <v>92</v>
      </c>
      <c r="F976" t="s">
        <v>96</v>
      </c>
      <c r="G976" t="s">
        <v>450</v>
      </c>
      <c r="H976" t="s">
        <v>615</v>
      </c>
      <c r="I976">
        <v>1200010595</v>
      </c>
      <c r="J976">
        <v>6000849451</v>
      </c>
      <c r="K976">
        <v>100035608</v>
      </c>
      <c r="L976" s="1">
        <v>45030</v>
      </c>
      <c r="M976" t="s">
        <v>833</v>
      </c>
      <c r="N976">
        <v>1200010595</v>
      </c>
      <c r="O976" t="s">
        <v>776</v>
      </c>
      <c r="P976" t="s">
        <v>54</v>
      </c>
      <c r="Q976" t="s">
        <v>724</v>
      </c>
    </row>
    <row r="977" spans="1:17" x14ac:dyDescent="0.3">
      <c r="A977" t="s">
        <v>826</v>
      </c>
      <c r="B977" t="s">
        <v>382</v>
      </c>
      <c r="C977" s="1">
        <v>45023</v>
      </c>
      <c r="D977">
        <v>1881.6</v>
      </c>
      <c r="E977" t="s">
        <v>92</v>
      </c>
      <c r="F977" t="s">
        <v>96</v>
      </c>
      <c r="G977" t="s">
        <v>450</v>
      </c>
      <c r="H977" t="s">
        <v>615</v>
      </c>
      <c r="I977">
        <v>1200010595</v>
      </c>
      <c r="J977">
        <v>6000849452</v>
      </c>
      <c r="K977">
        <v>100035609</v>
      </c>
      <c r="L977" s="1">
        <v>45030</v>
      </c>
      <c r="M977" t="s">
        <v>833</v>
      </c>
      <c r="N977">
        <v>1200010595</v>
      </c>
      <c r="O977" t="s">
        <v>776</v>
      </c>
      <c r="P977" t="s">
        <v>54</v>
      </c>
      <c r="Q977" t="s">
        <v>724</v>
      </c>
    </row>
    <row r="978" spans="1:17" x14ac:dyDescent="0.3">
      <c r="A978" t="s">
        <v>826</v>
      </c>
      <c r="B978" t="s">
        <v>382</v>
      </c>
      <c r="C978" s="1">
        <v>45023</v>
      </c>
      <c r="D978">
        <v>352.83</v>
      </c>
      <c r="E978" t="s">
        <v>92</v>
      </c>
      <c r="F978" t="s">
        <v>96</v>
      </c>
      <c r="G978" t="s">
        <v>450</v>
      </c>
      <c r="H978" t="s">
        <v>615</v>
      </c>
      <c r="I978">
        <v>1200010595</v>
      </c>
      <c r="J978">
        <v>6000849457</v>
      </c>
      <c r="K978">
        <v>100035614</v>
      </c>
      <c r="L978" s="1">
        <v>45063</v>
      </c>
      <c r="M978" t="s">
        <v>833</v>
      </c>
      <c r="N978">
        <v>1200010595</v>
      </c>
      <c r="O978" t="s">
        <v>776</v>
      </c>
      <c r="P978" t="s">
        <v>54</v>
      </c>
      <c r="Q978" t="s">
        <v>724</v>
      </c>
    </row>
    <row r="979" spans="1:17" x14ac:dyDescent="0.3">
      <c r="A979" t="s">
        <v>826</v>
      </c>
      <c r="B979" t="s">
        <v>382</v>
      </c>
      <c r="C979" s="1">
        <v>45023</v>
      </c>
      <c r="D979">
        <v>116.06</v>
      </c>
      <c r="E979" t="s">
        <v>92</v>
      </c>
      <c r="F979" t="s">
        <v>96</v>
      </c>
      <c r="G979" t="s">
        <v>450</v>
      </c>
      <c r="H979" t="s">
        <v>615</v>
      </c>
      <c r="I979">
        <v>1200010595</v>
      </c>
      <c r="J979">
        <v>6000849460</v>
      </c>
      <c r="K979">
        <v>100035617</v>
      </c>
      <c r="L979" s="1">
        <v>45055</v>
      </c>
      <c r="M979" t="s">
        <v>833</v>
      </c>
      <c r="N979">
        <v>1200010595</v>
      </c>
      <c r="O979" t="s">
        <v>776</v>
      </c>
      <c r="P979" t="s">
        <v>54</v>
      </c>
      <c r="Q979" t="s">
        <v>724</v>
      </c>
    </row>
    <row r="980" spans="1:17" x14ac:dyDescent="0.3">
      <c r="A980" t="s">
        <v>826</v>
      </c>
      <c r="B980" t="s">
        <v>382</v>
      </c>
      <c r="C980" s="1">
        <v>45023</v>
      </c>
      <c r="D980">
        <v>186.3</v>
      </c>
      <c r="E980" t="s">
        <v>92</v>
      </c>
      <c r="F980" t="s">
        <v>96</v>
      </c>
      <c r="G980" t="s">
        <v>450</v>
      </c>
      <c r="H980" t="s">
        <v>615</v>
      </c>
      <c r="I980">
        <v>1200010595</v>
      </c>
      <c r="J980">
        <v>6000849462</v>
      </c>
      <c r="K980">
        <v>100035619</v>
      </c>
      <c r="L980" s="1">
        <v>45055</v>
      </c>
      <c r="M980" t="s">
        <v>833</v>
      </c>
      <c r="N980">
        <v>1200010595</v>
      </c>
      <c r="O980" t="s">
        <v>776</v>
      </c>
      <c r="P980" t="s">
        <v>54</v>
      </c>
      <c r="Q980" t="s">
        <v>724</v>
      </c>
    </row>
    <row r="981" spans="1:17" x14ac:dyDescent="0.3">
      <c r="A981" t="s">
        <v>826</v>
      </c>
      <c r="B981" t="s">
        <v>382</v>
      </c>
      <c r="C981" s="1">
        <v>45023</v>
      </c>
      <c r="D981">
        <v>579.6</v>
      </c>
      <c r="E981" t="s">
        <v>92</v>
      </c>
      <c r="F981" t="s">
        <v>96</v>
      </c>
      <c r="G981" t="s">
        <v>450</v>
      </c>
      <c r="H981" t="s">
        <v>615</v>
      </c>
      <c r="I981">
        <v>1200010595</v>
      </c>
      <c r="J981">
        <v>6000849450</v>
      </c>
      <c r="K981">
        <v>100035607</v>
      </c>
      <c r="L981" s="1">
        <v>45050</v>
      </c>
      <c r="M981" t="s">
        <v>833</v>
      </c>
      <c r="N981">
        <v>1200010595</v>
      </c>
      <c r="O981" t="s">
        <v>776</v>
      </c>
      <c r="P981" t="s">
        <v>54</v>
      </c>
      <c r="Q981" t="s">
        <v>724</v>
      </c>
    </row>
    <row r="982" spans="1:17" x14ac:dyDescent="0.3">
      <c r="A982" t="s">
        <v>826</v>
      </c>
      <c r="B982" t="s">
        <v>382</v>
      </c>
      <c r="C982" s="1">
        <v>45023</v>
      </c>
      <c r="D982">
        <v>3188.7</v>
      </c>
      <c r="E982" t="s">
        <v>92</v>
      </c>
      <c r="F982" t="s">
        <v>96</v>
      </c>
      <c r="G982" t="s">
        <v>450</v>
      </c>
      <c r="H982" t="s">
        <v>615</v>
      </c>
      <c r="I982">
        <v>1200010595</v>
      </c>
      <c r="J982">
        <v>6000849428</v>
      </c>
      <c r="K982">
        <v>100035585</v>
      </c>
      <c r="L982" s="1">
        <v>45055</v>
      </c>
      <c r="M982" t="s">
        <v>833</v>
      </c>
      <c r="N982">
        <v>1200010595</v>
      </c>
      <c r="O982" t="s">
        <v>776</v>
      </c>
      <c r="P982" t="s">
        <v>54</v>
      </c>
      <c r="Q982" t="s">
        <v>724</v>
      </c>
    </row>
    <row r="983" spans="1:17" x14ac:dyDescent="0.3">
      <c r="A983" t="s">
        <v>826</v>
      </c>
      <c r="B983" t="s">
        <v>382</v>
      </c>
      <c r="C983" s="1">
        <v>45050</v>
      </c>
      <c r="D983">
        <v>3125.37</v>
      </c>
      <c r="E983" t="s">
        <v>92</v>
      </c>
      <c r="F983" t="s">
        <v>96</v>
      </c>
      <c r="G983" t="s">
        <v>450</v>
      </c>
      <c r="H983" t="s">
        <v>615</v>
      </c>
      <c r="I983">
        <v>1200010595</v>
      </c>
      <c r="J983">
        <v>6000852854</v>
      </c>
      <c r="K983">
        <v>100041577</v>
      </c>
      <c r="L983" s="1">
        <v>45072</v>
      </c>
      <c r="M983" t="s">
        <v>833</v>
      </c>
      <c r="N983">
        <v>1200010595</v>
      </c>
      <c r="O983" t="s">
        <v>776</v>
      </c>
      <c r="P983" t="s">
        <v>54</v>
      </c>
      <c r="Q983" t="s">
        <v>724</v>
      </c>
    </row>
    <row r="984" spans="1:17" x14ac:dyDescent="0.3">
      <c r="A984" t="s">
        <v>826</v>
      </c>
      <c r="B984" t="s">
        <v>382</v>
      </c>
      <c r="C984" s="1">
        <v>45050</v>
      </c>
      <c r="D984">
        <v>401.64</v>
      </c>
      <c r="E984" t="s">
        <v>92</v>
      </c>
      <c r="F984" t="s">
        <v>96</v>
      </c>
      <c r="G984" t="s">
        <v>450</v>
      </c>
      <c r="H984" t="s">
        <v>615</v>
      </c>
      <c r="I984">
        <v>1200010595</v>
      </c>
      <c r="J984">
        <v>6000852841</v>
      </c>
      <c r="K984">
        <v>100041564</v>
      </c>
      <c r="L984" s="1">
        <v>45076</v>
      </c>
      <c r="M984" t="s">
        <v>833</v>
      </c>
      <c r="N984">
        <v>1200010595</v>
      </c>
      <c r="O984" t="s">
        <v>776</v>
      </c>
      <c r="P984" t="s">
        <v>54</v>
      </c>
      <c r="Q984" t="s">
        <v>724</v>
      </c>
    </row>
    <row r="985" spans="1:17" x14ac:dyDescent="0.3">
      <c r="A985" t="s">
        <v>826</v>
      </c>
      <c r="B985" t="s">
        <v>382</v>
      </c>
      <c r="C985" s="1">
        <v>45084</v>
      </c>
      <c r="D985">
        <v>389.17</v>
      </c>
      <c r="E985" t="s">
        <v>92</v>
      </c>
      <c r="F985" t="s">
        <v>96</v>
      </c>
      <c r="G985" t="s">
        <v>450</v>
      </c>
      <c r="H985" t="s">
        <v>615</v>
      </c>
      <c r="I985">
        <v>1200010595</v>
      </c>
      <c r="J985">
        <v>6000858458</v>
      </c>
      <c r="K985">
        <v>100051094</v>
      </c>
      <c r="L985" s="1">
        <v>45098</v>
      </c>
      <c r="M985" t="s">
        <v>833</v>
      </c>
      <c r="N985">
        <v>1200010595</v>
      </c>
      <c r="O985" t="s">
        <v>776</v>
      </c>
      <c r="P985" t="s">
        <v>54</v>
      </c>
      <c r="Q985" t="s">
        <v>724</v>
      </c>
    </row>
    <row r="986" spans="1:17" x14ac:dyDescent="0.3">
      <c r="A986" t="s">
        <v>826</v>
      </c>
      <c r="B986" t="s">
        <v>382</v>
      </c>
      <c r="C986" s="1">
        <v>45084</v>
      </c>
      <c r="D986">
        <v>3384.63</v>
      </c>
      <c r="E986" t="s">
        <v>92</v>
      </c>
      <c r="F986" t="s">
        <v>96</v>
      </c>
      <c r="G986" t="s">
        <v>450</v>
      </c>
      <c r="H986" t="s">
        <v>615</v>
      </c>
      <c r="I986">
        <v>1200010595</v>
      </c>
      <c r="J986">
        <v>6000858460</v>
      </c>
      <c r="K986">
        <v>100051096</v>
      </c>
      <c r="L986" s="1">
        <v>45099</v>
      </c>
      <c r="M986" t="s">
        <v>833</v>
      </c>
      <c r="N986">
        <v>1200010595</v>
      </c>
      <c r="O986" t="s">
        <v>776</v>
      </c>
      <c r="P986" t="s">
        <v>54</v>
      </c>
      <c r="Q986" t="s">
        <v>724</v>
      </c>
    </row>
    <row r="987" spans="1:17" x14ac:dyDescent="0.3">
      <c r="A987" t="s">
        <v>826</v>
      </c>
      <c r="B987" t="s">
        <v>382</v>
      </c>
      <c r="C987" s="1">
        <v>45111</v>
      </c>
      <c r="D987">
        <v>4030.8</v>
      </c>
      <c r="E987" t="s">
        <v>92</v>
      </c>
      <c r="F987" t="s">
        <v>96</v>
      </c>
      <c r="G987" t="s">
        <v>450</v>
      </c>
      <c r="H987" t="s">
        <v>615</v>
      </c>
      <c r="I987">
        <v>1200010595</v>
      </c>
      <c r="J987">
        <v>6000863661</v>
      </c>
      <c r="K987">
        <v>100060407</v>
      </c>
      <c r="L987" s="1">
        <v>45132</v>
      </c>
      <c r="M987" t="s">
        <v>833</v>
      </c>
      <c r="N987">
        <v>1200010595</v>
      </c>
      <c r="O987" t="s">
        <v>776</v>
      </c>
      <c r="P987" t="s">
        <v>54</v>
      </c>
      <c r="Q987" t="s">
        <v>724</v>
      </c>
    </row>
    <row r="988" spans="1:17" x14ac:dyDescent="0.3">
      <c r="A988" t="s">
        <v>826</v>
      </c>
      <c r="B988" t="s">
        <v>382</v>
      </c>
      <c r="C988" s="1">
        <v>45111</v>
      </c>
      <c r="D988">
        <v>492.68</v>
      </c>
      <c r="E988" t="s">
        <v>92</v>
      </c>
      <c r="F988" t="s">
        <v>96</v>
      </c>
      <c r="G988" t="s">
        <v>450</v>
      </c>
      <c r="H988" t="s">
        <v>615</v>
      </c>
      <c r="I988">
        <v>1200010595</v>
      </c>
      <c r="J988">
        <v>6000863654</v>
      </c>
      <c r="K988">
        <v>100060399</v>
      </c>
      <c r="L988" s="1">
        <v>45132</v>
      </c>
      <c r="M988" t="s">
        <v>833</v>
      </c>
      <c r="N988">
        <v>1200010595</v>
      </c>
      <c r="O988" t="s">
        <v>776</v>
      </c>
      <c r="P988" t="s">
        <v>54</v>
      </c>
      <c r="Q988" t="s">
        <v>724</v>
      </c>
    </row>
    <row r="989" spans="1:17" x14ac:dyDescent="0.3">
      <c r="A989" t="s">
        <v>826</v>
      </c>
      <c r="B989" t="s">
        <v>382</v>
      </c>
      <c r="C989" s="1">
        <v>45845</v>
      </c>
      <c r="D989">
        <v>1009.02</v>
      </c>
      <c r="E989" t="s">
        <v>92</v>
      </c>
      <c r="F989" t="s">
        <v>96</v>
      </c>
      <c r="G989" t="s">
        <v>450</v>
      </c>
      <c r="H989" t="s">
        <v>615</v>
      </c>
      <c r="I989">
        <v>1200012049</v>
      </c>
      <c r="J989">
        <v>6001003262</v>
      </c>
      <c r="K989">
        <v>100060019</v>
      </c>
      <c r="L989" s="1">
        <v>45873</v>
      </c>
      <c r="M989" t="s">
        <v>833</v>
      </c>
      <c r="N989">
        <v>1200012049</v>
      </c>
      <c r="O989" t="s">
        <v>776</v>
      </c>
      <c r="P989" t="s">
        <v>54</v>
      </c>
      <c r="Q989" t="s">
        <v>724</v>
      </c>
    </row>
    <row r="990" spans="1:17" x14ac:dyDescent="0.3">
      <c r="A990" t="s">
        <v>826</v>
      </c>
      <c r="B990" t="s">
        <v>382</v>
      </c>
      <c r="C990" s="1">
        <v>45845</v>
      </c>
      <c r="D990">
        <v>1097.0999999999999</v>
      </c>
      <c r="E990" t="s">
        <v>92</v>
      </c>
      <c r="F990" t="s">
        <v>96</v>
      </c>
      <c r="G990" t="s">
        <v>450</v>
      </c>
      <c r="H990" t="s">
        <v>615</v>
      </c>
      <c r="I990">
        <v>1200012049</v>
      </c>
      <c r="J990">
        <v>6001003266</v>
      </c>
      <c r="K990">
        <v>100060023</v>
      </c>
      <c r="L990" s="1">
        <v>45873</v>
      </c>
      <c r="M990" t="s">
        <v>833</v>
      </c>
      <c r="N990">
        <v>1200012049</v>
      </c>
      <c r="O990" t="s">
        <v>776</v>
      </c>
      <c r="P990" t="s">
        <v>54</v>
      </c>
      <c r="Q990" t="s">
        <v>724</v>
      </c>
    </row>
    <row r="991" spans="1:17" x14ac:dyDescent="0.3">
      <c r="A991" t="s">
        <v>826</v>
      </c>
      <c r="B991" t="s">
        <v>382</v>
      </c>
      <c r="C991" s="1">
        <v>45845</v>
      </c>
      <c r="D991">
        <v>1168.47</v>
      </c>
      <c r="E991" t="s">
        <v>92</v>
      </c>
      <c r="F991" t="s">
        <v>96</v>
      </c>
      <c r="G991" t="s">
        <v>450</v>
      </c>
      <c r="H991" t="s">
        <v>615</v>
      </c>
      <c r="I991">
        <v>1200012049</v>
      </c>
      <c r="J991">
        <v>6001003318</v>
      </c>
      <c r="K991">
        <v>100060075</v>
      </c>
      <c r="L991" s="1">
        <v>45873</v>
      </c>
      <c r="M991" t="s">
        <v>833</v>
      </c>
      <c r="N991">
        <v>1200012049</v>
      </c>
      <c r="O991" t="s">
        <v>776</v>
      </c>
      <c r="P991" t="s">
        <v>54</v>
      </c>
      <c r="Q991" t="s">
        <v>724</v>
      </c>
    </row>
    <row r="992" spans="1:17" x14ac:dyDescent="0.3">
      <c r="A992" t="s">
        <v>826</v>
      </c>
      <c r="B992" t="s">
        <v>382</v>
      </c>
      <c r="C992" s="1">
        <v>45845</v>
      </c>
      <c r="D992">
        <v>866.92</v>
      </c>
      <c r="E992" t="s">
        <v>92</v>
      </c>
      <c r="F992" t="s">
        <v>96</v>
      </c>
      <c r="G992" t="s">
        <v>450</v>
      </c>
      <c r="H992" t="s">
        <v>615</v>
      </c>
      <c r="I992">
        <v>1200012049</v>
      </c>
      <c r="J992">
        <v>6001003322</v>
      </c>
      <c r="K992">
        <v>100060080</v>
      </c>
      <c r="L992" s="1">
        <v>45873</v>
      </c>
      <c r="M992" t="s">
        <v>833</v>
      </c>
      <c r="N992">
        <v>1200012049</v>
      </c>
      <c r="O992" t="s">
        <v>776</v>
      </c>
      <c r="P992" t="s">
        <v>54</v>
      </c>
      <c r="Q992" t="s">
        <v>724</v>
      </c>
    </row>
    <row r="993" spans="1:17" x14ac:dyDescent="0.3">
      <c r="A993" t="s">
        <v>826</v>
      </c>
      <c r="B993" t="s">
        <v>382</v>
      </c>
      <c r="C993" s="1">
        <v>45845</v>
      </c>
      <c r="D993">
        <v>732.59</v>
      </c>
      <c r="E993" t="s">
        <v>92</v>
      </c>
      <c r="F993" t="s">
        <v>96</v>
      </c>
      <c r="G993" t="s">
        <v>450</v>
      </c>
      <c r="H993" t="s">
        <v>615</v>
      </c>
      <c r="I993">
        <v>1200012049</v>
      </c>
      <c r="J993">
        <v>6001003278</v>
      </c>
      <c r="K993">
        <v>100060035</v>
      </c>
      <c r="L993" s="1">
        <v>45869</v>
      </c>
      <c r="M993" t="s">
        <v>833</v>
      </c>
      <c r="N993">
        <v>1200012049</v>
      </c>
      <c r="O993" t="s">
        <v>776</v>
      </c>
      <c r="P993" t="s">
        <v>54</v>
      </c>
      <c r="Q993" t="s">
        <v>724</v>
      </c>
    </row>
    <row r="994" spans="1:17" x14ac:dyDescent="0.3">
      <c r="A994" t="s">
        <v>826</v>
      </c>
      <c r="B994" t="s">
        <v>382</v>
      </c>
      <c r="C994" s="1">
        <v>45845</v>
      </c>
      <c r="D994">
        <v>810.1</v>
      </c>
      <c r="E994" t="s">
        <v>92</v>
      </c>
      <c r="F994" t="s">
        <v>96</v>
      </c>
      <c r="G994" t="s">
        <v>450</v>
      </c>
      <c r="H994" t="s">
        <v>615</v>
      </c>
      <c r="I994">
        <v>1200012049</v>
      </c>
      <c r="J994">
        <v>6001003282</v>
      </c>
      <c r="K994">
        <v>100060039</v>
      </c>
      <c r="L994" s="1">
        <v>45869</v>
      </c>
      <c r="M994" t="s">
        <v>833</v>
      </c>
      <c r="N994">
        <v>1200012049</v>
      </c>
      <c r="O994" t="s">
        <v>776</v>
      </c>
      <c r="P994" t="s">
        <v>54</v>
      </c>
      <c r="Q994" t="s">
        <v>724</v>
      </c>
    </row>
    <row r="995" spans="1:17" x14ac:dyDescent="0.3">
      <c r="A995" t="s">
        <v>826</v>
      </c>
      <c r="B995" t="s">
        <v>382</v>
      </c>
      <c r="C995" s="1">
        <v>45845</v>
      </c>
      <c r="D995">
        <v>838.13</v>
      </c>
      <c r="E995" t="s">
        <v>92</v>
      </c>
      <c r="F995" t="s">
        <v>96</v>
      </c>
      <c r="G995" t="s">
        <v>450</v>
      </c>
      <c r="H995" t="s">
        <v>615</v>
      </c>
      <c r="I995">
        <v>1200012049</v>
      </c>
      <c r="J995">
        <v>6001003286</v>
      </c>
      <c r="K995">
        <v>100060043</v>
      </c>
      <c r="L995" s="1">
        <v>45866</v>
      </c>
      <c r="M995" t="s">
        <v>833</v>
      </c>
      <c r="N995">
        <v>1200012049</v>
      </c>
      <c r="O995" t="s">
        <v>776</v>
      </c>
      <c r="P995" t="s">
        <v>54</v>
      </c>
      <c r="Q995" t="s">
        <v>724</v>
      </c>
    </row>
    <row r="996" spans="1:17" x14ac:dyDescent="0.3">
      <c r="A996" t="s">
        <v>826</v>
      </c>
      <c r="B996" t="s">
        <v>382</v>
      </c>
      <c r="C996" s="1">
        <v>45845</v>
      </c>
      <c r="D996">
        <v>1004.92</v>
      </c>
      <c r="E996" t="s">
        <v>92</v>
      </c>
      <c r="F996" t="s">
        <v>96</v>
      </c>
      <c r="G996" t="s">
        <v>450</v>
      </c>
      <c r="H996" t="s">
        <v>615</v>
      </c>
      <c r="I996">
        <v>1200012049</v>
      </c>
      <c r="J996">
        <v>6001003297</v>
      </c>
      <c r="K996">
        <v>100060054</v>
      </c>
      <c r="L996" s="1">
        <v>45866</v>
      </c>
      <c r="M996" t="s">
        <v>833</v>
      </c>
      <c r="N996">
        <v>1200012049</v>
      </c>
      <c r="O996" t="s">
        <v>776</v>
      </c>
      <c r="P996" t="s">
        <v>54</v>
      </c>
      <c r="Q996" t="s">
        <v>724</v>
      </c>
    </row>
    <row r="997" spans="1:17" x14ac:dyDescent="0.3">
      <c r="A997" t="s">
        <v>826</v>
      </c>
      <c r="B997" t="s">
        <v>382</v>
      </c>
      <c r="C997" s="1">
        <v>45845</v>
      </c>
      <c r="D997">
        <v>817</v>
      </c>
      <c r="E997" t="s">
        <v>92</v>
      </c>
      <c r="F997" t="s">
        <v>96</v>
      </c>
      <c r="G997" t="s">
        <v>450</v>
      </c>
      <c r="H997" t="s">
        <v>615</v>
      </c>
      <c r="I997">
        <v>1200012049</v>
      </c>
      <c r="J997">
        <v>6001003312</v>
      </c>
      <c r="K997">
        <v>100060069</v>
      </c>
      <c r="L997" s="1">
        <v>45866</v>
      </c>
      <c r="M997" t="s">
        <v>833</v>
      </c>
      <c r="N997">
        <v>1200012049</v>
      </c>
      <c r="O997" t="s">
        <v>776</v>
      </c>
      <c r="P997" t="s">
        <v>54</v>
      </c>
      <c r="Q997" t="s">
        <v>724</v>
      </c>
    </row>
    <row r="998" spans="1:17" x14ac:dyDescent="0.3">
      <c r="A998" t="s">
        <v>826</v>
      </c>
      <c r="B998" t="s">
        <v>382</v>
      </c>
      <c r="C998" s="1">
        <v>45845</v>
      </c>
      <c r="D998">
        <v>953.39</v>
      </c>
      <c r="E998" t="s">
        <v>92</v>
      </c>
      <c r="F998" t="s">
        <v>96</v>
      </c>
      <c r="G998" t="s">
        <v>450</v>
      </c>
      <c r="H998" t="s">
        <v>615</v>
      </c>
      <c r="I998">
        <v>1200012049</v>
      </c>
      <c r="J998">
        <v>6001003314</v>
      </c>
      <c r="K998">
        <v>100060071</v>
      </c>
      <c r="L998" s="1">
        <v>45866</v>
      </c>
      <c r="M998" t="s">
        <v>833</v>
      </c>
      <c r="N998">
        <v>1200012049</v>
      </c>
      <c r="O998" t="s">
        <v>776</v>
      </c>
      <c r="P998" t="s">
        <v>54</v>
      </c>
      <c r="Q998" t="s">
        <v>724</v>
      </c>
    </row>
    <row r="999" spans="1:17" x14ac:dyDescent="0.3">
      <c r="A999" t="s">
        <v>826</v>
      </c>
      <c r="B999" t="s">
        <v>382</v>
      </c>
      <c r="C999" s="1">
        <v>45845</v>
      </c>
      <c r="D999">
        <v>849.45</v>
      </c>
      <c r="E999" t="s">
        <v>92</v>
      </c>
      <c r="F999" t="s">
        <v>96</v>
      </c>
      <c r="G999" t="s">
        <v>450</v>
      </c>
      <c r="H999" t="s">
        <v>615</v>
      </c>
      <c r="I999">
        <v>1200012049</v>
      </c>
      <c r="J999">
        <v>6001003261</v>
      </c>
      <c r="K999">
        <v>100060017</v>
      </c>
      <c r="L999" s="1">
        <v>45869</v>
      </c>
      <c r="M999" t="s">
        <v>833</v>
      </c>
      <c r="N999">
        <v>1200012049</v>
      </c>
      <c r="O999" t="s">
        <v>776</v>
      </c>
      <c r="P999" t="s">
        <v>54</v>
      </c>
      <c r="Q999" t="s">
        <v>724</v>
      </c>
    </row>
    <row r="1000" spans="1:17" x14ac:dyDescent="0.3">
      <c r="A1000" t="s">
        <v>826</v>
      </c>
      <c r="B1000" t="s">
        <v>382</v>
      </c>
      <c r="C1000" s="1">
        <v>45845</v>
      </c>
      <c r="D1000">
        <v>867.35</v>
      </c>
      <c r="E1000" t="s">
        <v>92</v>
      </c>
      <c r="F1000" t="s">
        <v>96</v>
      </c>
      <c r="G1000" t="s">
        <v>450</v>
      </c>
      <c r="H1000" t="s">
        <v>615</v>
      </c>
      <c r="I1000">
        <v>1200012049</v>
      </c>
      <c r="J1000">
        <v>6001003259</v>
      </c>
      <c r="K1000">
        <v>100060015</v>
      </c>
      <c r="L1000" s="1">
        <v>45869</v>
      </c>
      <c r="M1000" t="s">
        <v>833</v>
      </c>
      <c r="N1000">
        <v>1200012049</v>
      </c>
      <c r="O1000" t="s">
        <v>776</v>
      </c>
      <c r="P1000" t="s">
        <v>54</v>
      </c>
      <c r="Q1000" t="s">
        <v>724</v>
      </c>
    </row>
    <row r="1001" spans="1:17" x14ac:dyDescent="0.3">
      <c r="A1001" t="s">
        <v>826</v>
      </c>
      <c r="B1001" t="s">
        <v>382</v>
      </c>
      <c r="C1001" s="1">
        <v>45845</v>
      </c>
      <c r="D1001">
        <v>908.32</v>
      </c>
      <c r="E1001" t="s">
        <v>92</v>
      </c>
      <c r="F1001" t="s">
        <v>96</v>
      </c>
      <c r="G1001" t="s">
        <v>450</v>
      </c>
      <c r="H1001" t="s">
        <v>615</v>
      </c>
      <c r="I1001">
        <v>1200012049</v>
      </c>
      <c r="J1001">
        <v>6001003260</v>
      </c>
      <c r="K1001">
        <v>100060016</v>
      </c>
      <c r="L1001" s="1">
        <v>45869</v>
      </c>
      <c r="M1001" t="s">
        <v>833</v>
      </c>
      <c r="N1001">
        <v>1200012049</v>
      </c>
      <c r="O1001" t="s">
        <v>776</v>
      </c>
      <c r="P1001" t="s">
        <v>54</v>
      </c>
      <c r="Q1001" t="s">
        <v>724</v>
      </c>
    </row>
    <row r="1002" spans="1:17" x14ac:dyDescent="0.3">
      <c r="A1002" t="s">
        <v>826</v>
      </c>
      <c r="B1002" t="s">
        <v>382</v>
      </c>
      <c r="C1002" s="1">
        <v>45845</v>
      </c>
      <c r="D1002">
        <v>983.03</v>
      </c>
      <c r="E1002" t="s">
        <v>92</v>
      </c>
      <c r="F1002" t="s">
        <v>96</v>
      </c>
      <c r="G1002" t="s">
        <v>450</v>
      </c>
      <c r="H1002" t="s">
        <v>615</v>
      </c>
      <c r="I1002">
        <v>1200012049</v>
      </c>
      <c r="J1002">
        <v>6001003277</v>
      </c>
      <c r="K1002">
        <v>100060034</v>
      </c>
      <c r="L1002" s="1">
        <v>45866</v>
      </c>
      <c r="M1002" t="s">
        <v>833</v>
      </c>
      <c r="N1002">
        <v>1200012049</v>
      </c>
      <c r="O1002" t="s">
        <v>776</v>
      </c>
      <c r="P1002" t="s">
        <v>54</v>
      </c>
      <c r="Q1002" t="s">
        <v>724</v>
      </c>
    </row>
    <row r="1003" spans="1:17" x14ac:dyDescent="0.3">
      <c r="A1003" t="s">
        <v>826</v>
      </c>
      <c r="B1003" t="s">
        <v>382</v>
      </c>
      <c r="C1003" s="1">
        <v>45845</v>
      </c>
      <c r="D1003">
        <v>958.67</v>
      </c>
      <c r="E1003" t="s">
        <v>92</v>
      </c>
      <c r="F1003" t="s">
        <v>96</v>
      </c>
      <c r="G1003" t="s">
        <v>450</v>
      </c>
      <c r="H1003" t="s">
        <v>615</v>
      </c>
      <c r="I1003">
        <v>1200012049</v>
      </c>
      <c r="J1003">
        <v>6001003285</v>
      </c>
      <c r="K1003">
        <v>100060042</v>
      </c>
      <c r="L1003" s="1">
        <v>45866</v>
      </c>
      <c r="M1003" t="s">
        <v>833</v>
      </c>
      <c r="N1003">
        <v>1200012049</v>
      </c>
      <c r="O1003" t="s">
        <v>776</v>
      </c>
      <c r="P1003" t="s">
        <v>54</v>
      </c>
      <c r="Q1003" t="s">
        <v>724</v>
      </c>
    </row>
    <row r="1004" spans="1:17" x14ac:dyDescent="0.3">
      <c r="A1004" t="s">
        <v>826</v>
      </c>
      <c r="B1004" t="s">
        <v>382</v>
      </c>
      <c r="C1004" s="1">
        <v>45845</v>
      </c>
      <c r="D1004">
        <v>808.49</v>
      </c>
      <c r="E1004" t="s">
        <v>92</v>
      </c>
      <c r="F1004" t="s">
        <v>96</v>
      </c>
      <c r="G1004" t="s">
        <v>450</v>
      </c>
      <c r="H1004" t="s">
        <v>615</v>
      </c>
      <c r="I1004">
        <v>1200012049</v>
      </c>
      <c r="J1004">
        <v>6001003287</v>
      </c>
      <c r="K1004">
        <v>100060044</v>
      </c>
      <c r="L1004" s="1">
        <v>45866</v>
      </c>
      <c r="M1004" t="s">
        <v>833</v>
      </c>
      <c r="N1004">
        <v>1200012049</v>
      </c>
      <c r="O1004" t="s">
        <v>776</v>
      </c>
      <c r="P1004" t="s">
        <v>54</v>
      </c>
      <c r="Q1004" t="s">
        <v>724</v>
      </c>
    </row>
    <row r="1005" spans="1:17" x14ac:dyDescent="0.3">
      <c r="A1005" t="s">
        <v>826</v>
      </c>
      <c r="B1005" t="s">
        <v>382</v>
      </c>
      <c r="C1005" s="1">
        <v>45845</v>
      </c>
      <c r="D1005">
        <v>993.6</v>
      </c>
      <c r="E1005" t="s">
        <v>92</v>
      </c>
      <c r="F1005" t="s">
        <v>96</v>
      </c>
      <c r="G1005" t="s">
        <v>450</v>
      </c>
      <c r="H1005" t="s">
        <v>615</v>
      </c>
      <c r="I1005">
        <v>1200012049</v>
      </c>
      <c r="J1005">
        <v>6001003294</v>
      </c>
      <c r="K1005">
        <v>100060051</v>
      </c>
      <c r="L1005" s="1">
        <v>45873</v>
      </c>
      <c r="M1005" t="s">
        <v>833</v>
      </c>
      <c r="N1005">
        <v>1200012049</v>
      </c>
      <c r="O1005" t="s">
        <v>776</v>
      </c>
      <c r="P1005" t="s">
        <v>54</v>
      </c>
      <c r="Q1005" t="s">
        <v>724</v>
      </c>
    </row>
    <row r="1006" spans="1:17" x14ac:dyDescent="0.3">
      <c r="A1006" t="s">
        <v>826</v>
      </c>
      <c r="B1006" t="s">
        <v>382</v>
      </c>
      <c r="C1006" s="1">
        <v>45894</v>
      </c>
      <c r="D1006">
        <v>973.68</v>
      </c>
      <c r="E1006" t="s">
        <v>92</v>
      </c>
      <c r="F1006" t="s">
        <v>96</v>
      </c>
      <c r="G1006" t="s">
        <v>450</v>
      </c>
      <c r="H1006" t="s">
        <v>615</v>
      </c>
      <c r="I1006">
        <v>1200012049</v>
      </c>
      <c r="J1006">
        <v>6001010627</v>
      </c>
      <c r="K1006">
        <v>100071943</v>
      </c>
      <c r="L1006" s="1">
        <v>45896</v>
      </c>
      <c r="M1006" t="s">
        <v>833</v>
      </c>
      <c r="N1006">
        <v>1200012049</v>
      </c>
      <c r="O1006" t="s">
        <v>776</v>
      </c>
      <c r="P1006" t="s">
        <v>54</v>
      </c>
      <c r="Q1006" t="s">
        <v>724</v>
      </c>
    </row>
    <row r="1007" spans="1:17" x14ac:dyDescent="0.3">
      <c r="A1007" t="s">
        <v>826</v>
      </c>
      <c r="B1007" t="s">
        <v>382</v>
      </c>
      <c r="C1007" s="1">
        <v>45894</v>
      </c>
      <c r="D1007">
        <v>1070.71</v>
      </c>
      <c r="E1007" t="s">
        <v>92</v>
      </c>
      <c r="F1007" t="s">
        <v>96</v>
      </c>
      <c r="G1007" t="s">
        <v>450</v>
      </c>
      <c r="H1007" t="s">
        <v>615</v>
      </c>
      <c r="I1007">
        <v>1200012049</v>
      </c>
      <c r="J1007">
        <v>6001010632</v>
      </c>
      <c r="K1007">
        <v>100071946</v>
      </c>
      <c r="L1007" s="1">
        <v>45896</v>
      </c>
      <c r="M1007" t="s">
        <v>833</v>
      </c>
      <c r="N1007">
        <v>1200012049</v>
      </c>
      <c r="O1007" t="s">
        <v>776</v>
      </c>
      <c r="P1007" t="s">
        <v>54</v>
      </c>
      <c r="Q1007" t="s">
        <v>724</v>
      </c>
    </row>
    <row r="1008" spans="1:17" x14ac:dyDescent="0.3">
      <c r="A1008" t="s">
        <v>826</v>
      </c>
      <c r="B1008" t="s">
        <v>382</v>
      </c>
      <c r="C1008" s="1">
        <v>45908</v>
      </c>
      <c r="D1008">
        <v>801.61</v>
      </c>
      <c r="E1008" t="s">
        <v>92</v>
      </c>
      <c r="F1008" t="s">
        <v>96</v>
      </c>
      <c r="G1008" t="s">
        <v>450</v>
      </c>
      <c r="H1008" t="s">
        <v>615</v>
      </c>
      <c r="I1008">
        <v>1200012049</v>
      </c>
      <c r="J1008">
        <v>6001013455</v>
      </c>
      <c r="K1008">
        <v>100076350</v>
      </c>
      <c r="L1008" s="1">
        <v>45923</v>
      </c>
      <c r="M1008" t="s">
        <v>833</v>
      </c>
      <c r="N1008">
        <v>1200012049</v>
      </c>
      <c r="O1008" t="s">
        <v>776</v>
      </c>
      <c r="P1008" t="s">
        <v>54</v>
      </c>
      <c r="Q1008" t="s">
        <v>724</v>
      </c>
    </row>
    <row r="1009" spans="1:17" x14ac:dyDescent="0.3">
      <c r="A1009" t="s">
        <v>826</v>
      </c>
      <c r="B1009" t="s">
        <v>382</v>
      </c>
      <c r="C1009" s="1">
        <v>45944</v>
      </c>
      <c r="D1009">
        <v>1414.86</v>
      </c>
      <c r="E1009" t="s">
        <v>92</v>
      </c>
      <c r="F1009" t="s">
        <v>96</v>
      </c>
      <c r="G1009" t="s">
        <v>450</v>
      </c>
      <c r="H1009" t="s">
        <v>615</v>
      </c>
      <c r="I1009">
        <v>1200012049</v>
      </c>
      <c r="J1009">
        <v>6001020392</v>
      </c>
      <c r="K1009">
        <v>100087556</v>
      </c>
      <c r="L1009" s="1">
        <v>45950</v>
      </c>
      <c r="M1009" t="s">
        <v>833</v>
      </c>
      <c r="N1009">
        <v>1200012049</v>
      </c>
      <c r="O1009" t="s">
        <v>776</v>
      </c>
      <c r="P1009" t="s">
        <v>54</v>
      </c>
      <c r="Q1009" t="s">
        <v>724</v>
      </c>
    </row>
    <row r="1010" spans="1:17" x14ac:dyDescent="0.3">
      <c r="A1010" t="s">
        <v>826</v>
      </c>
      <c r="B1010" t="s">
        <v>382</v>
      </c>
      <c r="C1010" s="1">
        <v>45967</v>
      </c>
      <c r="D1010">
        <v>1239.1199999999999</v>
      </c>
      <c r="E1010" t="s">
        <v>92</v>
      </c>
      <c r="F1010" t="s">
        <v>96</v>
      </c>
      <c r="G1010" t="s">
        <v>450</v>
      </c>
      <c r="H1010" t="s">
        <v>615</v>
      </c>
      <c r="I1010">
        <v>1200012049</v>
      </c>
      <c r="J1010">
        <v>6001025288</v>
      </c>
      <c r="K1010">
        <v>100096415</v>
      </c>
      <c r="L1010" s="1">
        <v>45985</v>
      </c>
      <c r="M1010" t="s">
        <v>833</v>
      </c>
      <c r="N1010">
        <v>1200012049</v>
      </c>
      <c r="O1010" t="s">
        <v>776</v>
      </c>
      <c r="P1010" t="s">
        <v>54</v>
      </c>
      <c r="Q1010" t="s">
        <v>724</v>
      </c>
    </row>
    <row r="1011" spans="1:17" x14ac:dyDescent="0.3">
      <c r="A1011" t="s">
        <v>826</v>
      </c>
      <c r="B1011" t="s">
        <v>382</v>
      </c>
      <c r="C1011" s="1">
        <v>45996</v>
      </c>
      <c r="D1011">
        <v>1173.75</v>
      </c>
      <c r="E1011" t="s">
        <v>92</v>
      </c>
      <c r="F1011" t="s">
        <v>96</v>
      </c>
      <c r="G1011" t="s">
        <v>450</v>
      </c>
      <c r="H1011" t="s">
        <v>615</v>
      </c>
      <c r="I1011">
        <v>1200012049</v>
      </c>
      <c r="J1011">
        <v>6001032692</v>
      </c>
      <c r="K1011">
        <v>100108338</v>
      </c>
      <c r="L1011" s="1">
        <v>46001</v>
      </c>
      <c r="M1011" t="s">
        <v>833</v>
      </c>
      <c r="N1011">
        <v>1200012049</v>
      </c>
      <c r="O1011" t="s">
        <v>776</v>
      </c>
      <c r="P1011" t="s">
        <v>54</v>
      </c>
      <c r="Q1011" t="s">
        <v>724</v>
      </c>
    </row>
    <row r="1012" spans="1:17" x14ac:dyDescent="0.3">
      <c r="A1012" t="s">
        <v>826</v>
      </c>
      <c r="B1012" t="s">
        <v>382</v>
      </c>
      <c r="C1012" s="1">
        <v>46031</v>
      </c>
      <c r="D1012">
        <v>1215.1500000000001</v>
      </c>
      <c r="E1012" t="s">
        <v>92</v>
      </c>
      <c r="F1012" t="s">
        <v>96</v>
      </c>
      <c r="G1012" t="s">
        <v>450</v>
      </c>
      <c r="H1012" t="s">
        <v>615</v>
      </c>
      <c r="I1012">
        <v>1200012049</v>
      </c>
      <c r="J1012">
        <v>6001042532</v>
      </c>
      <c r="K1012">
        <v>100005431</v>
      </c>
      <c r="L1012" s="1">
        <v>46052</v>
      </c>
      <c r="M1012" t="s">
        <v>833</v>
      </c>
      <c r="N1012">
        <v>1200012049</v>
      </c>
      <c r="O1012" t="s">
        <v>776</v>
      </c>
      <c r="P1012" t="s">
        <v>54</v>
      </c>
      <c r="Q1012" t="s">
        <v>724</v>
      </c>
    </row>
    <row r="1013" spans="1:17" x14ac:dyDescent="0.3">
      <c r="A1013" t="s">
        <v>826</v>
      </c>
      <c r="B1013" t="s">
        <v>382</v>
      </c>
      <c r="C1013" s="1">
        <v>46126</v>
      </c>
      <c r="D1013">
        <v>785.77</v>
      </c>
      <c r="E1013" t="s">
        <v>92</v>
      </c>
      <c r="F1013" t="s">
        <v>96</v>
      </c>
      <c r="G1013" t="s">
        <v>450</v>
      </c>
      <c r="H1013" t="s">
        <v>615</v>
      </c>
      <c r="I1013">
        <v>1200013988</v>
      </c>
      <c r="J1013">
        <v>6001058279</v>
      </c>
      <c r="K1013">
        <v>100035319</v>
      </c>
      <c r="L1013" s="1">
        <v>46188</v>
      </c>
      <c r="M1013" t="s">
        <v>833</v>
      </c>
      <c r="N1013">
        <v>1200013988</v>
      </c>
      <c r="O1013" t="s">
        <v>776</v>
      </c>
      <c r="P1013" t="s">
        <v>54</v>
      </c>
      <c r="Q1013" t="s">
        <v>724</v>
      </c>
    </row>
    <row r="1014" spans="1:17" x14ac:dyDescent="0.3">
      <c r="A1014" t="s">
        <v>826</v>
      </c>
      <c r="B1014" t="s">
        <v>382</v>
      </c>
      <c r="C1014" s="1">
        <v>46155</v>
      </c>
      <c r="D1014">
        <v>541.20000000000005</v>
      </c>
      <c r="E1014" t="s">
        <v>92</v>
      </c>
      <c r="F1014" t="s">
        <v>96</v>
      </c>
      <c r="G1014" t="s">
        <v>450</v>
      </c>
      <c r="H1014" t="s">
        <v>615</v>
      </c>
      <c r="I1014">
        <v>1200013988</v>
      </c>
      <c r="J1014">
        <v>6001063329</v>
      </c>
      <c r="K1014">
        <v>100043811</v>
      </c>
      <c r="L1014" s="1">
        <v>46189</v>
      </c>
      <c r="M1014" t="s">
        <v>833</v>
      </c>
      <c r="N1014">
        <v>1200013988</v>
      </c>
      <c r="O1014" t="s">
        <v>776</v>
      </c>
      <c r="P1014" t="s">
        <v>54</v>
      </c>
      <c r="Q1014" t="s">
        <v>724</v>
      </c>
    </row>
    <row r="1015" spans="1:17" x14ac:dyDescent="0.3">
      <c r="A1015" t="s">
        <v>826</v>
      </c>
      <c r="B1015" t="s">
        <v>382</v>
      </c>
      <c r="C1015" s="1">
        <v>46181</v>
      </c>
      <c r="D1015">
        <v>652.66999999999996</v>
      </c>
      <c r="E1015" t="s">
        <v>92</v>
      </c>
      <c r="F1015" t="s">
        <v>96</v>
      </c>
      <c r="G1015" t="s">
        <v>450</v>
      </c>
      <c r="H1015" t="s">
        <v>615</v>
      </c>
      <c r="I1015">
        <v>1200013988</v>
      </c>
      <c r="J1015">
        <v>6001067706</v>
      </c>
      <c r="K1015">
        <v>100051169</v>
      </c>
      <c r="L1015" s="1">
        <v>46190</v>
      </c>
      <c r="M1015" t="s">
        <v>833</v>
      </c>
      <c r="N1015">
        <v>1200013988</v>
      </c>
      <c r="O1015" t="s">
        <v>776</v>
      </c>
      <c r="P1015" t="s">
        <v>54</v>
      </c>
      <c r="Q1015" t="s">
        <v>724</v>
      </c>
    </row>
    <row r="1016" spans="1:17" x14ac:dyDescent="0.3">
      <c r="A1016" t="s">
        <v>826</v>
      </c>
      <c r="B1016" t="s">
        <v>382</v>
      </c>
      <c r="C1016" s="1">
        <v>46188</v>
      </c>
      <c r="D1016">
        <v>382.8</v>
      </c>
      <c r="E1016" t="s">
        <v>92</v>
      </c>
      <c r="F1016" t="s">
        <v>96</v>
      </c>
      <c r="G1016" t="s">
        <v>450</v>
      </c>
      <c r="H1016" t="s">
        <v>615</v>
      </c>
      <c r="I1016">
        <v>1200012049</v>
      </c>
      <c r="J1016">
        <v>6001069075</v>
      </c>
      <c r="K1016">
        <v>100053404</v>
      </c>
      <c r="L1016" s="1">
        <v>46192</v>
      </c>
      <c r="M1016" t="s">
        <v>833</v>
      </c>
      <c r="N1016">
        <v>1200012049</v>
      </c>
      <c r="O1016" t="s">
        <v>776</v>
      </c>
      <c r="P1016" t="s">
        <v>54</v>
      </c>
      <c r="Q1016" t="s">
        <v>724</v>
      </c>
    </row>
    <row r="1017" spans="1:17" x14ac:dyDescent="0.3">
      <c r="A1017" t="s">
        <v>826</v>
      </c>
      <c r="B1017" t="s">
        <v>382</v>
      </c>
      <c r="C1017" s="1">
        <v>46212</v>
      </c>
      <c r="D1017">
        <v>635.07000000000005</v>
      </c>
      <c r="E1017" t="s">
        <v>92</v>
      </c>
      <c r="F1017" t="s">
        <v>96</v>
      </c>
      <c r="G1017" t="s">
        <v>450</v>
      </c>
      <c r="H1017" t="s">
        <v>615</v>
      </c>
      <c r="I1017">
        <v>1200012049</v>
      </c>
      <c r="J1017">
        <v>6001073967</v>
      </c>
      <c r="K1017">
        <v>100062823</v>
      </c>
      <c r="L1017" s="1">
        <v>46223</v>
      </c>
      <c r="M1017" t="s">
        <v>833</v>
      </c>
      <c r="N1017">
        <v>1200012049</v>
      </c>
      <c r="O1017" t="s">
        <v>776</v>
      </c>
      <c r="P1017" t="s">
        <v>54</v>
      </c>
      <c r="Q1017" t="s">
        <v>724</v>
      </c>
    </row>
    <row r="1018" spans="1:17" x14ac:dyDescent="0.3">
      <c r="A1018" t="s">
        <v>826</v>
      </c>
      <c r="B1018" t="s">
        <v>382</v>
      </c>
      <c r="C1018" s="1">
        <v>46240</v>
      </c>
      <c r="D1018">
        <v>589.6</v>
      </c>
      <c r="E1018" t="s">
        <v>92</v>
      </c>
      <c r="F1018" t="s">
        <v>96</v>
      </c>
      <c r="G1018" t="s">
        <v>450</v>
      </c>
      <c r="H1018" t="s">
        <v>615</v>
      </c>
      <c r="I1018">
        <v>1200013988</v>
      </c>
      <c r="J1018">
        <v>6001078273</v>
      </c>
      <c r="K1018">
        <v>100070360</v>
      </c>
      <c r="L1018" s="1">
        <v>46253</v>
      </c>
      <c r="M1018" t="s">
        <v>833</v>
      </c>
      <c r="N1018">
        <v>1200013988</v>
      </c>
      <c r="O1018" t="s">
        <v>776</v>
      </c>
      <c r="P1018" t="s">
        <v>54</v>
      </c>
      <c r="Q1018" t="s">
        <v>724</v>
      </c>
    </row>
    <row r="1019" spans="1:17" x14ac:dyDescent="0.3">
      <c r="A1019" t="s">
        <v>824</v>
      </c>
      <c r="B1019" t="s">
        <v>382</v>
      </c>
      <c r="C1019" s="1">
        <v>45218</v>
      </c>
      <c r="D1019">
        <v>2668.81</v>
      </c>
      <c r="E1019" t="s">
        <v>92</v>
      </c>
      <c r="F1019" t="s">
        <v>96</v>
      </c>
      <c r="G1019" t="s">
        <v>641</v>
      </c>
      <c r="H1019" t="s">
        <v>642</v>
      </c>
      <c r="I1019">
        <v>800002672</v>
      </c>
      <c r="J1019">
        <v>6000881788</v>
      </c>
      <c r="K1019">
        <v>100090755</v>
      </c>
      <c r="L1019" s="1">
        <v>45237</v>
      </c>
      <c r="M1019" t="s">
        <v>833</v>
      </c>
      <c r="N1019">
        <v>800002672</v>
      </c>
      <c r="O1019" t="s">
        <v>776</v>
      </c>
      <c r="P1019" t="s">
        <v>54</v>
      </c>
      <c r="Q1019" t="s">
        <v>724</v>
      </c>
    </row>
    <row r="1020" spans="1:17" x14ac:dyDescent="0.3">
      <c r="A1020" t="s">
        <v>824</v>
      </c>
      <c r="B1020" t="s">
        <v>382</v>
      </c>
      <c r="C1020" s="1">
        <v>45218</v>
      </c>
      <c r="D1020">
        <v>2668.81</v>
      </c>
      <c r="E1020" t="s">
        <v>92</v>
      </c>
      <c r="F1020" t="s">
        <v>96</v>
      </c>
      <c r="G1020" t="s">
        <v>641</v>
      </c>
      <c r="H1020" t="s">
        <v>642</v>
      </c>
      <c r="I1020">
        <v>800002672</v>
      </c>
      <c r="J1020">
        <v>6000881779</v>
      </c>
      <c r="K1020">
        <v>100090747</v>
      </c>
      <c r="L1020" s="1">
        <v>45238</v>
      </c>
      <c r="M1020" t="s">
        <v>833</v>
      </c>
      <c r="N1020">
        <v>800002672</v>
      </c>
      <c r="O1020" t="s">
        <v>776</v>
      </c>
      <c r="P1020" t="s">
        <v>54</v>
      </c>
      <c r="Q1020" t="s">
        <v>724</v>
      </c>
    </row>
    <row r="1021" spans="1:17" x14ac:dyDescent="0.3">
      <c r="A1021" t="s">
        <v>824</v>
      </c>
      <c r="B1021" t="s">
        <v>382</v>
      </c>
      <c r="C1021" s="1">
        <v>45218</v>
      </c>
      <c r="D1021">
        <v>2396.6999999999998</v>
      </c>
      <c r="E1021" t="s">
        <v>92</v>
      </c>
      <c r="F1021" t="s">
        <v>96</v>
      </c>
      <c r="G1021" t="s">
        <v>641</v>
      </c>
      <c r="H1021" t="s">
        <v>642</v>
      </c>
      <c r="I1021">
        <v>800002672</v>
      </c>
      <c r="J1021">
        <v>6000881760</v>
      </c>
      <c r="K1021">
        <v>100090725</v>
      </c>
      <c r="L1021" s="1">
        <v>45237</v>
      </c>
      <c r="M1021" t="s">
        <v>833</v>
      </c>
      <c r="N1021">
        <v>800002672</v>
      </c>
      <c r="O1021" t="s">
        <v>776</v>
      </c>
      <c r="P1021" t="s">
        <v>54</v>
      </c>
      <c r="Q1021" t="s">
        <v>724</v>
      </c>
    </row>
    <row r="1022" spans="1:17" x14ac:dyDescent="0.3">
      <c r="A1022" t="s">
        <v>824</v>
      </c>
      <c r="B1022" t="s">
        <v>382</v>
      </c>
      <c r="C1022" s="1">
        <v>45219</v>
      </c>
      <c r="D1022">
        <v>2668.81</v>
      </c>
      <c r="E1022" t="s">
        <v>92</v>
      </c>
      <c r="F1022" t="s">
        <v>96</v>
      </c>
      <c r="G1022" t="s">
        <v>641</v>
      </c>
      <c r="H1022" t="s">
        <v>642</v>
      </c>
      <c r="I1022">
        <v>800002672</v>
      </c>
      <c r="J1022">
        <v>6000881869</v>
      </c>
      <c r="K1022">
        <v>100090856</v>
      </c>
      <c r="L1022" s="1">
        <v>45237</v>
      </c>
      <c r="M1022" t="s">
        <v>833</v>
      </c>
      <c r="N1022">
        <v>800002672</v>
      </c>
      <c r="O1022" t="s">
        <v>776</v>
      </c>
      <c r="P1022" t="s">
        <v>54</v>
      </c>
      <c r="Q1022" t="s">
        <v>724</v>
      </c>
    </row>
    <row r="1023" spans="1:17" x14ac:dyDescent="0.3">
      <c r="A1023" t="s">
        <v>824</v>
      </c>
      <c r="B1023" t="s">
        <v>382</v>
      </c>
      <c r="C1023" s="1">
        <v>45295</v>
      </c>
      <c r="D1023">
        <v>2668.81</v>
      </c>
      <c r="E1023" t="s">
        <v>92</v>
      </c>
      <c r="F1023" t="s">
        <v>96</v>
      </c>
      <c r="G1023" t="s">
        <v>641</v>
      </c>
      <c r="H1023" t="s">
        <v>642</v>
      </c>
      <c r="I1023">
        <v>800002672</v>
      </c>
      <c r="J1023">
        <v>6000900482</v>
      </c>
      <c r="K1023">
        <v>100004951</v>
      </c>
      <c r="L1023" s="1">
        <v>45306</v>
      </c>
      <c r="M1023" t="s">
        <v>833</v>
      </c>
      <c r="N1023">
        <v>800002672</v>
      </c>
      <c r="O1023" t="s">
        <v>776</v>
      </c>
      <c r="P1023" t="s">
        <v>54</v>
      </c>
      <c r="Q1023" t="s">
        <v>724</v>
      </c>
    </row>
    <row r="1024" spans="1:17" x14ac:dyDescent="0.3">
      <c r="A1024" t="s">
        <v>824</v>
      </c>
      <c r="B1024" t="s">
        <v>382</v>
      </c>
      <c r="C1024" s="1">
        <v>45321</v>
      </c>
      <c r="D1024">
        <v>2668.81</v>
      </c>
      <c r="E1024" t="s">
        <v>92</v>
      </c>
      <c r="F1024" t="s">
        <v>96</v>
      </c>
      <c r="G1024" t="s">
        <v>641</v>
      </c>
      <c r="H1024" t="s">
        <v>642</v>
      </c>
      <c r="I1024">
        <v>800002672</v>
      </c>
      <c r="J1024">
        <v>6000904582</v>
      </c>
      <c r="K1024">
        <v>100011564</v>
      </c>
      <c r="L1024" s="1">
        <v>45337</v>
      </c>
      <c r="M1024" t="s">
        <v>833</v>
      </c>
      <c r="N1024">
        <v>800002672</v>
      </c>
      <c r="O1024" t="s">
        <v>776</v>
      </c>
      <c r="P1024" t="s">
        <v>54</v>
      </c>
      <c r="Q1024" t="s">
        <v>724</v>
      </c>
    </row>
    <row r="1025" spans="1:17" x14ac:dyDescent="0.3">
      <c r="A1025" t="s">
        <v>824</v>
      </c>
      <c r="B1025" t="s">
        <v>382</v>
      </c>
      <c r="C1025" s="1">
        <v>45322</v>
      </c>
      <c r="D1025">
        <v>6357.78</v>
      </c>
      <c r="E1025" t="s">
        <v>92</v>
      </c>
      <c r="F1025" t="s">
        <v>96</v>
      </c>
      <c r="G1025" t="s">
        <v>641</v>
      </c>
      <c r="H1025" t="s">
        <v>642</v>
      </c>
      <c r="I1025">
        <v>800002670</v>
      </c>
      <c r="J1025">
        <v>6000904685</v>
      </c>
      <c r="K1025">
        <v>100011770</v>
      </c>
      <c r="L1025" s="1">
        <v>45341</v>
      </c>
      <c r="M1025" t="s">
        <v>833</v>
      </c>
      <c r="N1025">
        <v>800002670</v>
      </c>
      <c r="O1025" t="s">
        <v>776</v>
      </c>
      <c r="P1025" t="s">
        <v>54</v>
      </c>
      <c r="Q1025" t="s">
        <v>724</v>
      </c>
    </row>
    <row r="1026" spans="1:17" x14ac:dyDescent="0.3">
      <c r="A1026" t="s">
        <v>824</v>
      </c>
      <c r="B1026" t="s">
        <v>382</v>
      </c>
      <c r="C1026" s="1">
        <v>45322</v>
      </c>
      <c r="D1026">
        <v>6357.78</v>
      </c>
      <c r="E1026" t="s">
        <v>92</v>
      </c>
      <c r="F1026" t="s">
        <v>96</v>
      </c>
      <c r="G1026" t="s">
        <v>641</v>
      </c>
      <c r="H1026" t="s">
        <v>642</v>
      </c>
      <c r="I1026">
        <v>800002670</v>
      </c>
      <c r="J1026">
        <v>6000904687</v>
      </c>
      <c r="K1026">
        <v>100011772</v>
      </c>
      <c r="L1026" s="1">
        <v>45341</v>
      </c>
      <c r="M1026" t="s">
        <v>833</v>
      </c>
      <c r="N1026">
        <v>800002670</v>
      </c>
      <c r="O1026" t="s">
        <v>776</v>
      </c>
      <c r="P1026" t="s">
        <v>54</v>
      </c>
      <c r="Q1026" t="s">
        <v>724</v>
      </c>
    </row>
    <row r="1027" spans="1:17" x14ac:dyDescent="0.3">
      <c r="A1027" t="s">
        <v>824</v>
      </c>
      <c r="B1027" t="s">
        <v>382</v>
      </c>
      <c r="C1027" s="1">
        <v>45322</v>
      </c>
      <c r="D1027">
        <v>6357.78</v>
      </c>
      <c r="E1027" t="s">
        <v>92</v>
      </c>
      <c r="F1027" t="s">
        <v>96</v>
      </c>
      <c r="G1027" t="s">
        <v>641</v>
      </c>
      <c r="H1027" t="s">
        <v>642</v>
      </c>
      <c r="I1027">
        <v>800002670</v>
      </c>
      <c r="J1027">
        <v>6000904688</v>
      </c>
      <c r="K1027">
        <v>100011773</v>
      </c>
      <c r="L1027" s="1">
        <v>45341</v>
      </c>
      <c r="M1027" t="s">
        <v>833</v>
      </c>
      <c r="N1027">
        <v>800002670</v>
      </c>
      <c r="O1027" t="s">
        <v>776</v>
      </c>
      <c r="P1027" t="s">
        <v>54</v>
      </c>
      <c r="Q1027" t="s">
        <v>724</v>
      </c>
    </row>
    <row r="1028" spans="1:17" x14ac:dyDescent="0.3">
      <c r="A1028" t="s">
        <v>824</v>
      </c>
      <c r="B1028" t="s">
        <v>382</v>
      </c>
      <c r="C1028" s="1">
        <v>45329</v>
      </c>
      <c r="D1028">
        <v>2668.81</v>
      </c>
      <c r="E1028" t="s">
        <v>92</v>
      </c>
      <c r="F1028" t="s">
        <v>96</v>
      </c>
      <c r="G1028" t="s">
        <v>641</v>
      </c>
      <c r="H1028" t="s">
        <v>642</v>
      </c>
      <c r="I1028">
        <v>800002672</v>
      </c>
      <c r="J1028">
        <v>6000906326</v>
      </c>
      <c r="K1028">
        <v>100017430</v>
      </c>
      <c r="L1028" s="1">
        <v>45335</v>
      </c>
      <c r="M1028" t="s">
        <v>833</v>
      </c>
      <c r="N1028">
        <v>800002672</v>
      </c>
      <c r="O1028" t="s">
        <v>776</v>
      </c>
      <c r="P1028" t="s">
        <v>54</v>
      </c>
      <c r="Q1028" t="s">
        <v>724</v>
      </c>
    </row>
    <row r="1029" spans="1:17" x14ac:dyDescent="0.3">
      <c r="A1029" t="s">
        <v>824</v>
      </c>
      <c r="B1029" t="s">
        <v>382</v>
      </c>
      <c r="C1029" s="1">
        <v>45330</v>
      </c>
      <c r="D1029">
        <v>6357.78</v>
      </c>
      <c r="E1029" t="s">
        <v>92</v>
      </c>
      <c r="F1029" t="s">
        <v>96</v>
      </c>
      <c r="G1029" t="s">
        <v>641</v>
      </c>
      <c r="H1029" t="s">
        <v>642</v>
      </c>
      <c r="I1029">
        <v>800002670</v>
      </c>
      <c r="J1029">
        <v>6000906590</v>
      </c>
      <c r="K1029">
        <v>100017814</v>
      </c>
      <c r="L1029" s="1">
        <v>45349</v>
      </c>
      <c r="M1029" t="s">
        <v>833</v>
      </c>
      <c r="N1029">
        <v>800002670</v>
      </c>
      <c r="O1029" t="s">
        <v>776</v>
      </c>
      <c r="P1029" t="s">
        <v>54</v>
      </c>
      <c r="Q1029" t="s">
        <v>724</v>
      </c>
    </row>
    <row r="1030" spans="1:17" x14ac:dyDescent="0.3">
      <c r="A1030" t="s">
        <v>824</v>
      </c>
      <c r="B1030" t="s">
        <v>382</v>
      </c>
      <c r="C1030" s="1">
        <v>45330</v>
      </c>
      <c r="D1030">
        <v>6357.78</v>
      </c>
      <c r="E1030" t="s">
        <v>92</v>
      </c>
      <c r="F1030" t="s">
        <v>96</v>
      </c>
      <c r="G1030" t="s">
        <v>641</v>
      </c>
      <c r="H1030" t="s">
        <v>642</v>
      </c>
      <c r="I1030">
        <v>800002670</v>
      </c>
      <c r="J1030">
        <v>6000906591</v>
      </c>
      <c r="K1030">
        <v>100017815</v>
      </c>
      <c r="L1030" s="1">
        <v>45349</v>
      </c>
      <c r="M1030" t="s">
        <v>833</v>
      </c>
      <c r="N1030">
        <v>800002670</v>
      </c>
      <c r="O1030" t="s">
        <v>776</v>
      </c>
      <c r="P1030" t="s">
        <v>54</v>
      </c>
      <c r="Q1030" t="s">
        <v>724</v>
      </c>
    </row>
    <row r="1031" spans="1:17" x14ac:dyDescent="0.3">
      <c r="A1031" t="s">
        <v>824</v>
      </c>
      <c r="B1031" t="s">
        <v>382</v>
      </c>
      <c r="C1031" s="1">
        <v>45330</v>
      </c>
      <c r="D1031">
        <v>6357.76</v>
      </c>
      <c r="E1031" t="s">
        <v>92</v>
      </c>
      <c r="F1031" t="s">
        <v>96</v>
      </c>
      <c r="G1031" t="s">
        <v>641</v>
      </c>
      <c r="H1031" t="s">
        <v>642</v>
      </c>
      <c r="I1031">
        <v>800002670</v>
      </c>
      <c r="J1031">
        <v>6000906574</v>
      </c>
      <c r="K1031">
        <v>100017796</v>
      </c>
      <c r="L1031" s="1">
        <v>45349</v>
      </c>
      <c r="M1031" t="s">
        <v>833</v>
      </c>
      <c r="N1031">
        <v>800002670</v>
      </c>
      <c r="O1031" t="s">
        <v>776</v>
      </c>
      <c r="P1031" t="s">
        <v>54</v>
      </c>
      <c r="Q1031" t="s">
        <v>724</v>
      </c>
    </row>
    <row r="1032" spans="1:17" x14ac:dyDescent="0.3">
      <c r="A1032" t="s">
        <v>824</v>
      </c>
      <c r="B1032" t="s">
        <v>382</v>
      </c>
      <c r="C1032" s="1">
        <v>45330</v>
      </c>
      <c r="D1032">
        <v>6357.76</v>
      </c>
      <c r="E1032" t="s">
        <v>92</v>
      </c>
      <c r="F1032" t="s">
        <v>96</v>
      </c>
      <c r="G1032" t="s">
        <v>641</v>
      </c>
      <c r="H1032" t="s">
        <v>642</v>
      </c>
      <c r="I1032">
        <v>800002670</v>
      </c>
      <c r="J1032">
        <v>6000906576</v>
      </c>
      <c r="K1032">
        <v>100017798</v>
      </c>
      <c r="L1032" s="1">
        <v>45349</v>
      </c>
      <c r="M1032" t="s">
        <v>833</v>
      </c>
      <c r="N1032">
        <v>800002670</v>
      </c>
      <c r="O1032" t="s">
        <v>776</v>
      </c>
      <c r="P1032" t="s">
        <v>54</v>
      </c>
      <c r="Q1032" t="s">
        <v>724</v>
      </c>
    </row>
    <row r="1033" spans="1:17" x14ac:dyDescent="0.3">
      <c r="A1033" t="s">
        <v>824</v>
      </c>
      <c r="B1033" t="s">
        <v>382</v>
      </c>
      <c r="C1033" s="1">
        <v>45330</v>
      </c>
      <c r="D1033">
        <v>6357.78</v>
      </c>
      <c r="E1033" t="s">
        <v>92</v>
      </c>
      <c r="F1033" t="s">
        <v>96</v>
      </c>
      <c r="G1033" t="s">
        <v>641</v>
      </c>
      <c r="H1033" t="s">
        <v>642</v>
      </c>
      <c r="I1033">
        <v>800002670</v>
      </c>
      <c r="J1033">
        <v>6000906577</v>
      </c>
      <c r="K1033">
        <v>100017799</v>
      </c>
      <c r="L1033" s="1">
        <v>45349</v>
      </c>
      <c r="M1033" t="s">
        <v>833</v>
      </c>
      <c r="N1033">
        <v>800002670</v>
      </c>
      <c r="O1033" t="s">
        <v>776</v>
      </c>
      <c r="P1033" t="s">
        <v>54</v>
      </c>
      <c r="Q1033" t="s">
        <v>724</v>
      </c>
    </row>
    <row r="1034" spans="1:17" x14ac:dyDescent="0.3">
      <c r="A1034" t="s">
        <v>824</v>
      </c>
      <c r="B1034" t="s">
        <v>382</v>
      </c>
      <c r="C1034" s="1">
        <v>45351</v>
      </c>
      <c r="D1034">
        <v>6357.78</v>
      </c>
      <c r="E1034" t="s">
        <v>92</v>
      </c>
      <c r="F1034" t="s">
        <v>96</v>
      </c>
      <c r="G1034" t="s">
        <v>641</v>
      </c>
      <c r="H1034" t="s">
        <v>642</v>
      </c>
      <c r="I1034">
        <v>800002670</v>
      </c>
      <c r="J1034">
        <v>6000909716</v>
      </c>
      <c r="K1034">
        <v>100022858</v>
      </c>
      <c r="L1034" s="1">
        <v>45365</v>
      </c>
      <c r="M1034" t="s">
        <v>833</v>
      </c>
      <c r="N1034">
        <v>800002670</v>
      </c>
      <c r="O1034" t="s">
        <v>776</v>
      </c>
      <c r="P1034" t="s">
        <v>54</v>
      </c>
      <c r="Q1034" t="s">
        <v>724</v>
      </c>
    </row>
    <row r="1035" spans="1:17" x14ac:dyDescent="0.3">
      <c r="A1035" t="s">
        <v>824</v>
      </c>
      <c r="B1035" t="s">
        <v>382</v>
      </c>
      <c r="C1035" s="1">
        <v>45356</v>
      </c>
      <c r="D1035">
        <v>2668.81</v>
      </c>
      <c r="E1035" t="s">
        <v>92</v>
      </c>
      <c r="F1035" t="s">
        <v>96</v>
      </c>
      <c r="G1035" t="s">
        <v>641</v>
      </c>
      <c r="H1035" t="s">
        <v>642</v>
      </c>
      <c r="I1035">
        <v>800002672</v>
      </c>
      <c r="J1035">
        <v>6000910642</v>
      </c>
      <c r="K1035">
        <v>100025247</v>
      </c>
      <c r="L1035" s="1">
        <v>45358</v>
      </c>
      <c r="M1035" t="s">
        <v>833</v>
      </c>
      <c r="N1035">
        <v>800002672</v>
      </c>
      <c r="O1035" t="s">
        <v>776</v>
      </c>
      <c r="P1035" t="s">
        <v>54</v>
      </c>
      <c r="Q1035" t="s">
        <v>724</v>
      </c>
    </row>
    <row r="1036" spans="1:17" x14ac:dyDescent="0.3">
      <c r="A1036" t="s">
        <v>824</v>
      </c>
      <c r="B1036" t="s">
        <v>382</v>
      </c>
      <c r="C1036" s="1">
        <v>45393</v>
      </c>
      <c r="D1036">
        <v>6357.78</v>
      </c>
      <c r="E1036" t="s">
        <v>92</v>
      </c>
      <c r="F1036" t="s">
        <v>96</v>
      </c>
      <c r="G1036" t="s">
        <v>641</v>
      </c>
      <c r="H1036" t="s">
        <v>642</v>
      </c>
      <c r="I1036">
        <v>800002670</v>
      </c>
      <c r="J1036">
        <v>6000917345</v>
      </c>
      <c r="K1036">
        <v>100036043</v>
      </c>
      <c r="L1036" s="1">
        <v>45412</v>
      </c>
      <c r="M1036" t="s">
        <v>833</v>
      </c>
      <c r="N1036">
        <v>800002670</v>
      </c>
      <c r="O1036" t="s">
        <v>776</v>
      </c>
      <c r="P1036" t="s">
        <v>54</v>
      </c>
      <c r="Q1036" t="s">
        <v>724</v>
      </c>
    </row>
    <row r="1037" spans="1:17" x14ac:dyDescent="0.3">
      <c r="A1037" t="s">
        <v>824</v>
      </c>
      <c r="B1037" t="s">
        <v>382</v>
      </c>
      <c r="C1037" s="1">
        <v>45393</v>
      </c>
      <c r="D1037">
        <v>2668.81</v>
      </c>
      <c r="E1037" t="s">
        <v>92</v>
      </c>
      <c r="F1037" t="s">
        <v>96</v>
      </c>
      <c r="G1037" t="s">
        <v>641</v>
      </c>
      <c r="H1037" t="s">
        <v>642</v>
      </c>
      <c r="I1037">
        <v>800002672</v>
      </c>
      <c r="J1037">
        <v>6000917346</v>
      </c>
      <c r="K1037">
        <v>100036044</v>
      </c>
      <c r="L1037" s="1">
        <v>45397</v>
      </c>
      <c r="M1037" t="s">
        <v>833</v>
      </c>
      <c r="N1037">
        <v>800002672</v>
      </c>
      <c r="O1037" t="s">
        <v>776</v>
      </c>
      <c r="P1037" t="s">
        <v>54</v>
      </c>
      <c r="Q1037" t="s">
        <v>724</v>
      </c>
    </row>
    <row r="1038" spans="1:17" x14ac:dyDescent="0.3">
      <c r="A1038" t="s">
        <v>824</v>
      </c>
      <c r="B1038" t="s">
        <v>382</v>
      </c>
      <c r="C1038" s="1">
        <v>45393</v>
      </c>
      <c r="D1038">
        <v>6357.78</v>
      </c>
      <c r="E1038" t="s">
        <v>92</v>
      </c>
      <c r="F1038" t="s">
        <v>96</v>
      </c>
      <c r="G1038" t="s">
        <v>641</v>
      </c>
      <c r="H1038" t="s">
        <v>642</v>
      </c>
      <c r="I1038">
        <v>800002670</v>
      </c>
      <c r="J1038">
        <v>6000917344</v>
      </c>
      <c r="K1038">
        <v>100036042</v>
      </c>
      <c r="L1038" s="1">
        <v>45412</v>
      </c>
      <c r="M1038" t="s">
        <v>833</v>
      </c>
      <c r="N1038">
        <v>800002670</v>
      </c>
      <c r="O1038" t="s">
        <v>776</v>
      </c>
      <c r="P1038" t="s">
        <v>54</v>
      </c>
      <c r="Q1038" t="s">
        <v>724</v>
      </c>
    </row>
    <row r="1039" spans="1:17" x14ac:dyDescent="0.3">
      <c r="A1039" t="s">
        <v>824</v>
      </c>
      <c r="B1039" t="s">
        <v>382</v>
      </c>
      <c r="C1039" s="1">
        <v>45663</v>
      </c>
      <c r="D1039">
        <v>2731.26</v>
      </c>
      <c r="E1039" t="s">
        <v>92</v>
      </c>
      <c r="F1039" t="s">
        <v>96</v>
      </c>
      <c r="G1039" t="s">
        <v>641</v>
      </c>
      <c r="H1039" t="s">
        <v>642</v>
      </c>
      <c r="I1039">
        <v>800002672</v>
      </c>
      <c r="J1039">
        <v>6000972933</v>
      </c>
      <c r="K1039">
        <v>100005284</v>
      </c>
      <c r="L1039" s="1">
        <v>45770</v>
      </c>
      <c r="M1039" t="s">
        <v>833</v>
      </c>
      <c r="N1039">
        <v>800002672</v>
      </c>
      <c r="O1039" t="s">
        <v>776</v>
      </c>
      <c r="P1039" t="s">
        <v>54</v>
      </c>
      <c r="Q1039" t="s">
        <v>724</v>
      </c>
    </row>
    <row r="1040" spans="1:17" x14ac:dyDescent="0.3">
      <c r="A1040" t="s">
        <v>824</v>
      </c>
      <c r="B1040" t="s">
        <v>382</v>
      </c>
      <c r="C1040" s="1">
        <v>45663</v>
      </c>
      <c r="D1040">
        <v>2731.26</v>
      </c>
      <c r="E1040" t="s">
        <v>92</v>
      </c>
      <c r="F1040" t="s">
        <v>96</v>
      </c>
      <c r="G1040" t="s">
        <v>641</v>
      </c>
      <c r="H1040" t="s">
        <v>642</v>
      </c>
      <c r="I1040">
        <v>800002672</v>
      </c>
      <c r="J1040">
        <v>6000972941</v>
      </c>
      <c r="K1040">
        <v>100005292</v>
      </c>
      <c r="L1040" s="1">
        <v>45770</v>
      </c>
      <c r="M1040" t="s">
        <v>833</v>
      </c>
      <c r="N1040">
        <v>800002672</v>
      </c>
      <c r="O1040" t="s">
        <v>776</v>
      </c>
      <c r="P1040" t="s">
        <v>54</v>
      </c>
      <c r="Q1040" t="s">
        <v>724</v>
      </c>
    </row>
    <row r="1041" spans="1:17" x14ac:dyDescent="0.3">
      <c r="A1041" t="s">
        <v>824</v>
      </c>
      <c r="B1041" t="s">
        <v>382</v>
      </c>
      <c r="C1041" s="1">
        <v>45663</v>
      </c>
      <c r="D1041">
        <v>2731.26</v>
      </c>
      <c r="E1041" t="s">
        <v>92</v>
      </c>
      <c r="F1041" t="s">
        <v>96</v>
      </c>
      <c r="G1041" t="s">
        <v>641</v>
      </c>
      <c r="H1041" t="s">
        <v>642</v>
      </c>
      <c r="I1041">
        <v>800002672</v>
      </c>
      <c r="J1041">
        <v>6000972905</v>
      </c>
      <c r="K1041">
        <v>100005256</v>
      </c>
      <c r="L1041" s="1">
        <v>45770</v>
      </c>
      <c r="M1041" t="s">
        <v>833</v>
      </c>
      <c r="N1041">
        <v>800002672</v>
      </c>
      <c r="O1041" t="s">
        <v>776</v>
      </c>
      <c r="P1041" t="s">
        <v>54</v>
      </c>
      <c r="Q1041" t="s">
        <v>724</v>
      </c>
    </row>
    <row r="1042" spans="1:17" x14ac:dyDescent="0.3">
      <c r="A1042" t="s">
        <v>824</v>
      </c>
      <c r="B1042" t="s">
        <v>382</v>
      </c>
      <c r="C1042" s="1">
        <v>45663</v>
      </c>
      <c r="D1042">
        <v>2731.26</v>
      </c>
      <c r="E1042" t="s">
        <v>92</v>
      </c>
      <c r="F1042" t="s">
        <v>96</v>
      </c>
      <c r="G1042" t="s">
        <v>641</v>
      </c>
      <c r="H1042" t="s">
        <v>642</v>
      </c>
      <c r="I1042">
        <v>800002672</v>
      </c>
      <c r="J1042">
        <v>6000972895</v>
      </c>
      <c r="K1042">
        <v>100005246</v>
      </c>
      <c r="L1042" s="1">
        <v>45770</v>
      </c>
      <c r="M1042" t="s">
        <v>833</v>
      </c>
      <c r="N1042">
        <v>800002672</v>
      </c>
      <c r="O1042" t="s">
        <v>776</v>
      </c>
      <c r="P1042" t="s">
        <v>54</v>
      </c>
      <c r="Q1042" t="s">
        <v>724</v>
      </c>
    </row>
    <row r="1043" spans="1:17" x14ac:dyDescent="0.3">
      <c r="A1043" t="s">
        <v>824</v>
      </c>
      <c r="B1043" t="s">
        <v>382</v>
      </c>
      <c r="C1043" s="1">
        <v>45663</v>
      </c>
      <c r="D1043">
        <v>2731.26</v>
      </c>
      <c r="E1043" t="s">
        <v>92</v>
      </c>
      <c r="F1043" t="s">
        <v>96</v>
      </c>
      <c r="G1043" t="s">
        <v>641</v>
      </c>
      <c r="H1043" t="s">
        <v>642</v>
      </c>
      <c r="I1043">
        <v>800002672</v>
      </c>
      <c r="J1043">
        <v>6000972911</v>
      </c>
      <c r="K1043">
        <v>100005262</v>
      </c>
      <c r="L1043" s="1">
        <v>45770</v>
      </c>
      <c r="M1043" t="s">
        <v>833</v>
      </c>
      <c r="N1043">
        <v>800002672</v>
      </c>
      <c r="O1043" t="s">
        <v>776</v>
      </c>
      <c r="P1043" t="s">
        <v>54</v>
      </c>
      <c r="Q1043" t="s">
        <v>724</v>
      </c>
    </row>
    <row r="1044" spans="1:17" x14ac:dyDescent="0.3">
      <c r="A1044" t="s">
        <v>824</v>
      </c>
      <c r="B1044" t="s">
        <v>382</v>
      </c>
      <c r="C1044" s="1">
        <v>45663</v>
      </c>
      <c r="D1044">
        <v>2731.26</v>
      </c>
      <c r="E1044" t="s">
        <v>92</v>
      </c>
      <c r="F1044" t="s">
        <v>96</v>
      </c>
      <c r="G1044" t="s">
        <v>641</v>
      </c>
      <c r="H1044" t="s">
        <v>642</v>
      </c>
      <c r="I1044">
        <v>800002672</v>
      </c>
      <c r="J1044">
        <v>6000972913</v>
      </c>
      <c r="K1044">
        <v>100005264</v>
      </c>
      <c r="L1044" s="1">
        <v>45770</v>
      </c>
      <c r="M1044" t="s">
        <v>833</v>
      </c>
      <c r="N1044">
        <v>800002672</v>
      </c>
      <c r="O1044" t="s">
        <v>776</v>
      </c>
      <c r="P1044" t="s">
        <v>54</v>
      </c>
      <c r="Q1044" t="s">
        <v>724</v>
      </c>
    </row>
    <row r="1045" spans="1:17" x14ac:dyDescent="0.3">
      <c r="A1045" t="s">
        <v>824</v>
      </c>
      <c r="B1045" t="s">
        <v>382</v>
      </c>
      <c r="C1045" s="1">
        <v>45663</v>
      </c>
      <c r="D1045">
        <v>2731.26</v>
      </c>
      <c r="E1045" t="s">
        <v>92</v>
      </c>
      <c r="F1045" t="s">
        <v>96</v>
      </c>
      <c r="G1045" t="s">
        <v>641</v>
      </c>
      <c r="H1045" t="s">
        <v>642</v>
      </c>
      <c r="I1045">
        <v>800002672</v>
      </c>
      <c r="J1045">
        <v>6000972914</v>
      </c>
      <c r="K1045">
        <v>100005265</v>
      </c>
      <c r="L1045" s="1">
        <v>45770</v>
      </c>
      <c r="M1045" t="s">
        <v>833</v>
      </c>
      <c r="N1045">
        <v>800002672</v>
      </c>
      <c r="O1045" t="s">
        <v>776</v>
      </c>
      <c r="P1045" t="s">
        <v>54</v>
      </c>
      <c r="Q1045" t="s">
        <v>724</v>
      </c>
    </row>
    <row r="1046" spans="1:17" x14ac:dyDescent="0.3">
      <c r="A1046" t="s">
        <v>824</v>
      </c>
      <c r="B1046" t="s">
        <v>382</v>
      </c>
      <c r="C1046" s="1">
        <v>45663</v>
      </c>
      <c r="D1046">
        <v>2731.26</v>
      </c>
      <c r="E1046" t="s">
        <v>92</v>
      </c>
      <c r="F1046" t="s">
        <v>96</v>
      </c>
      <c r="G1046" t="s">
        <v>641</v>
      </c>
      <c r="H1046" t="s">
        <v>642</v>
      </c>
      <c r="I1046">
        <v>800002672</v>
      </c>
      <c r="J1046">
        <v>6000972930</v>
      </c>
      <c r="K1046">
        <v>100005281</v>
      </c>
      <c r="L1046" s="1">
        <v>45775</v>
      </c>
      <c r="M1046" t="s">
        <v>833</v>
      </c>
      <c r="N1046">
        <v>800002672</v>
      </c>
      <c r="O1046" t="s">
        <v>776</v>
      </c>
      <c r="P1046" t="s">
        <v>54</v>
      </c>
      <c r="Q1046" t="s">
        <v>724</v>
      </c>
    </row>
    <row r="1047" spans="1:17" x14ac:dyDescent="0.3">
      <c r="A1047" t="s">
        <v>824</v>
      </c>
      <c r="B1047" t="s">
        <v>382</v>
      </c>
      <c r="C1047" s="1">
        <v>45685</v>
      </c>
      <c r="D1047">
        <v>2731.26</v>
      </c>
      <c r="E1047" t="s">
        <v>92</v>
      </c>
      <c r="F1047" t="s">
        <v>96</v>
      </c>
      <c r="G1047" t="s">
        <v>641</v>
      </c>
      <c r="H1047" t="s">
        <v>642</v>
      </c>
      <c r="I1047">
        <v>800002672</v>
      </c>
      <c r="J1047">
        <v>6000975442</v>
      </c>
      <c r="K1047">
        <v>100009544</v>
      </c>
      <c r="L1047" s="1">
        <v>45775</v>
      </c>
      <c r="M1047" t="s">
        <v>833</v>
      </c>
      <c r="N1047">
        <v>800002672</v>
      </c>
      <c r="O1047" t="s">
        <v>776</v>
      </c>
      <c r="P1047" t="s">
        <v>54</v>
      </c>
      <c r="Q1047" t="s">
        <v>724</v>
      </c>
    </row>
    <row r="1048" spans="1:17" x14ac:dyDescent="0.3">
      <c r="A1048" t="s">
        <v>824</v>
      </c>
      <c r="B1048" t="s">
        <v>382</v>
      </c>
      <c r="C1048" s="1">
        <v>45714</v>
      </c>
      <c r="D1048">
        <v>2731.26</v>
      </c>
      <c r="E1048" t="s">
        <v>92</v>
      </c>
      <c r="F1048" t="s">
        <v>96</v>
      </c>
      <c r="G1048" t="s">
        <v>641</v>
      </c>
      <c r="H1048" t="s">
        <v>642</v>
      </c>
      <c r="I1048">
        <v>800002672</v>
      </c>
      <c r="J1048">
        <v>6000979976</v>
      </c>
      <c r="K1048">
        <v>100020027</v>
      </c>
      <c r="L1048" s="1">
        <v>45770</v>
      </c>
      <c r="M1048" t="s">
        <v>833</v>
      </c>
      <c r="N1048">
        <v>800002672</v>
      </c>
      <c r="O1048" t="s">
        <v>776</v>
      </c>
      <c r="P1048" t="s">
        <v>54</v>
      </c>
      <c r="Q1048" t="s">
        <v>724</v>
      </c>
    </row>
    <row r="1049" spans="1:17" x14ac:dyDescent="0.3">
      <c r="A1049" t="s">
        <v>824</v>
      </c>
      <c r="B1049" t="s">
        <v>382</v>
      </c>
      <c r="C1049" s="1">
        <v>45729</v>
      </c>
      <c r="D1049">
        <v>6506.52</v>
      </c>
      <c r="E1049" t="s">
        <v>92</v>
      </c>
      <c r="F1049" t="s">
        <v>96</v>
      </c>
      <c r="G1049" t="s">
        <v>641</v>
      </c>
      <c r="H1049" t="s">
        <v>642</v>
      </c>
      <c r="I1049">
        <v>800002670</v>
      </c>
      <c r="J1049">
        <v>6000982815</v>
      </c>
      <c r="K1049">
        <v>100025407</v>
      </c>
      <c r="L1049" s="1">
        <v>45770</v>
      </c>
      <c r="M1049" t="s">
        <v>833</v>
      </c>
      <c r="N1049">
        <v>800002670</v>
      </c>
      <c r="O1049" t="s">
        <v>776</v>
      </c>
      <c r="P1049" t="s">
        <v>54</v>
      </c>
      <c r="Q1049" t="s">
        <v>724</v>
      </c>
    </row>
    <row r="1050" spans="1:17" x14ac:dyDescent="0.3">
      <c r="A1050" t="s">
        <v>824</v>
      </c>
      <c r="B1050" t="s">
        <v>382</v>
      </c>
      <c r="C1050" s="1">
        <v>45729</v>
      </c>
      <c r="D1050">
        <v>6506.52</v>
      </c>
      <c r="E1050" t="s">
        <v>92</v>
      </c>
      <c r="F1050" t="s">
        <v>96</v>
      </c>
      <c r="G1050" t="s">
        <v>641</v>
      </c>
      <c r="H1050" t="s">
        <v>642</v>
      </c>
      <c r="I1050">
        <v>800002670</v>
      </c>
      <c r="J1050">
        <v>6000982816</v>
      </c>
      <c r="K1050">
        <v>100025408</v>
      </c>
      <c r="L1050" s="1">
        <v>45770</v>
      </c>
      <c r="M1050" t="s">
        <v>833</v>
      </c>
      <c r="N1050">
        <v>800002670</v>
      </c>
      <c r="O1050" t="s">
        <v>776</v>
      </c>
      <c r="P1050" t="s">
        <v>54</v>
      </c>
      <c r="Q1050" t="s">
        <v>724</v>
      </c>
    </row>
    <row r="1051" spans="1:17" x14ac:dyDescent="0.3">
      <c r="A1051" t="s">
        <v>824</v>
      </c>
      <c r="B1051" t="s">
        <v>382</v>
      </c>
      <c r="C1051" s="1">
        <v>45729</v>
      </c>
      <c r="D1051">
        <v>6506.52</v>
      </c>
      <c r="E1051" t="s">
        <v>92</v>
      </c>
      <c r="F1051" t="s">
        <v>96</v>
      </c>
      <c r="G1051" t="s">
        <v>641</v>
      </c>
      <c r="H1051" t="s">
        <v>642</v>
      </c>
      <c r="I1051">
        <v>800002670</v>
      </c>
      <c r="J1051">
        <v>6000982818</v>
      </c>
      <c r="K1051">
        <v>100025410</v>
      </c>
      <c r="L1051" s="1">
        <v>45770</v>
      </c>
      <c r="M1051" t="s">
        <v>833</v>
      </c>
      <c r="N1051">
        <v>800002670</v>
      </c>
      <c r="O1051" t="s">
        <v>776</v>
      </c>
      <c r="P1051" t="s">
        <v>54</v>
      </c>
      <c r="Q1051" t="s">
        <v>724</v>
      </c>
    </row>
    <row r="1052" spans="1:17" x14ac:dyDescent="0.3">
      <c r="A1052" t="s">
        <v>824</v>
      </c>
      <c r="B1052" t="s">
        <v>382</v>
      </c>
      <c r="C1052" s="1">
        <v>45729</v>
      </c>
      <c r="D1052">
        <v>6506.52</v>
      </c>
      <c r="E1052" t="s">
        <v>92</v>
      </c>
      <c r="F1052" t="s">
        <v>96</v>
      </c>
      <c r="G1052" t="s">
        <v>641</v>
      </c>
      <c r="H1052" t="s">
        <v>642</v>
      </c>
      <c r="I1052">
        <v>800002670</v>
      </c>
      <c r="J1052">
        <v>6000982819</v>
      </c>
      <c r="K1052">
        <v>100025411</v>
      </c>
      <c r="L1052" s="1">
        <v>45770</v>
      </c>
      <c r="M1052" t="s">
        <v>833</v>
      </c>
      <c r="N1052">
        <v>800002670</v>
      </c>
      <c r="O1052" t="s">
        <v>776</v>
      </c>
      <c r="P1052" t="s">
        <v>54</v>
      </c>
      <c r="Q1052" t="s">
        <v>724</v>
      </c>
    </row>
    <row r="1053" spans="1:17" x14ac:dyDescent="0.3">
      <c r="A1053" t="s">
        <v>824</v>
      </c>
      <c r="B1053" t="s">
        <v>382</v>
      </c>
      <c r="C1053" s="1">
        <v>45729</v>
      </c>
      <c r="D1053">
        <v>6506.52</v>
      </c>
      <c r="E1053" t="s">
        <v>92</v>
      </c>
      <c r="F1053" t="s">
        <v>96</v>
      </c>
      <c r="G1053" t="s">
        <v>641</v>
      </c>
      <c r="H1053" t="s">
        <v>642</v>
      </c>
      <c r="I1053">
        <v>800002670</v>
      </c>
      <c r="J1053">
        <v>6000982820</v>
      </c>
      <c r="K1053">
        <v>100025412</v>
      </c>
      <c r="L1053" s="1">
        <v>45770</v>
      </c>
      <c r="M1053" t="s">
        <v>833</v>
      </c>
      <c r="N1053">
        <v>800002670</v>
      </c>
      <c r="O1053" t="s">
        <v>776</v>
      </c>
      <c r="P1053" t="s">
        <v>54</v>
      </c>
      <c r="Q1053" t="s">
        <v>724</v>
      </c>
    </row>
    <row r="1054" spans="1:17" x14ac:dyDescent="0.3">
      <c r="A1054" t="s">
        <v>824</v>
      </c>
      <c r="B1054" t="s">
        <v>382</v>
      </c>
      <c r="C1054" s="1">
        <v>45729</v>
      </c>
      <c r="D1054">
        <v>6506.52</v>
      </c>
      <c r="E1054" t="s">
        <v>92</v>
      </c>
      <c r="F1054" t="s">
        <v>96</v>
      </c>
      <c r="G1054" t="s">
        <v>641</v>
      </c>
      <c r="H1054" t="s">
        <v>642</v>
      </c>
      <c r="I1054">
        <v>800002670</v>
      </c>
      <c r="J1054">
        <v>6000982821</v>
      </c>
      <c r="K1054">
        <v>100025413</v>
      </c>
      <c r="L1054" s="1">
        <v>45770</v>
      </c>
      <c r="M1054" t="s">
        <v>833</v>
      </c>
      <c r="N1054">
        <v>800002670</v>
      </c>
      <c r="O1054" t="s">
        <v>776</v>
      </c>
      <c r="P1054" t="s">
        <v>54</v>
      </c>
      <c r="Q1054" t="s">
        <v>724</v>
      </c>
    </row>
    <row r="1055" spans="1:17" x14ac:dyDescent="0.3">
      <c r="A1055" t="s">
        <v>824</v>
      </c>
      <c r="B1055" t="s">
        <v>382</v>
      </c>
      <c r="C1055" s="1">
        <v>45729</v>
      </c>
      <c r="D1055">
        <v>6506.52</v>
      </c>
      <c r="E1055" t="s">
        <v>92</v>
      </c>
      <c r="F1055" t="s">
        <v>96</v>
      </c>
      <c r="G1055" t="s">
        <v>641</v>
      </c>
      <c r="H1055" t="s">
        <v>642</v>
      </c>
      <c r="I1055">
        <v>800002670</v>
      </c>
      <c r="J1055">
        <v>6000982822</v>
      </c>
      <c r="K1055">
        <v>100025414</v>
      </c>
      <c r="L1055" s="1">
        <v>45770</v>
      </c>
      <c r="M1055" t="s">
        <v>833</v>
      </c>
      <c r="N1055">
        <v>800002670</v>
      </c>
      <c r="O1055" t="s">
        <v>776</v>
      </c>
      <c r="P1055" t="s">
        <v>54</v>
      </c>
      <c r="Q1055" t="s">
        <v>724</v>
      </c>
    </row>
    <row r="1056" spans="1:17" x14ac:dyDescent="0.3">
      <c r="A1056" t="s">
        <v>824</v>
      </c>
      <c r="B1056" t="s">
        <v>382</v>
      </c>
      <c r="C1056" s="1">
        <v>45729</v>
      </c>
      <c r="D1056">
        <v>6506.52</v>
      </c>
      <c r="E1056" t="s">
        <v>92</v>
      </c>
      <c r="F1056" t="s">
        <v>96</v>
      </c>
      <c r="G1056" t="s">
        <v>641</v>
      </c>
      <c r="H1056" t="s">
        <v>642</v>
      </c>
      <c r="I1056">
        <v>800002670</v>
      </c>
      <c r="J1056">
        <v>6000982823</v>
      </c>
      <c r="K1056">
        <v>100025415</v>
      </c>
      <c r="L1056" s="1">
        <v>45770</v>
      </c>
      <c r="M1056" t="s">
        <v>833</v>
      </c>
      <c r="N1056">
        <v>800002670</v>
      </c>
      <c r="O1056" t="s">
        <v>776</v>
      </c>
      <c r="P1056" t="s">
        <v>54</v>
      </c>
      <c r="Q1056" t="s">
        <v>724</v>
      </c>
    </row>
    <row r="1057" spans="1:17" x14ac:dyDescent="0.3">
      <c r="A1057" t="s">
        <v>824</v>
      </c>
      <c r="B1057" t="s">
        <v>382</v>
      </c>
      <c r="C1057" s="1">
        <v>45729</v>
      </c>
      <c r="D1057">
        <v>6506.52</v>
      </c>
      <c r="E1057" t="s">
        <v>92</v>
      </c>
      <c r="F1057" t="s">
        <v>96</v>
      </c>
      <c r="G1057" t="s">
        <v>641</v>
      </c>
      <c r="H1057" t="s">
        <v>642</v>
      </c>
      <c r="I1057">
        <v>800002670</v>
      </c>
      <c r="J1057">
        <v>6000982824</v>
      </c>
      <c r="K1057">
        <v>100025416</v>
      </c>
      <c r="L1057" s="1">
        <v>45770</v>
      </c>
      <c r="M1057" t="s">
        <v>833</v>
      </c>
      <c r="N1057">
        <v>800002670</v>
      </c>
      <c r="O1057" t="s">
        <v>776</v>
      </c>
      <c r="P1057" t="s">
        <v>54</v>
      </c>
      <c r="Q1057" t="s">
        <v>724</v>
      </c>
    </row>
    <row r="1058" spans="1:17" x14ac:dyDescent="0.3">
      <c r="A1058" t="s">
        <v>824</v>
      </c>
      <c r="B1058" t="s">
        <v>382</v>
      </c>
      <c r="C1058" s="1">
        <v>45729</v>
      </c>
      <c r="D1058">
        <v>6506.52</v>
      </c>
      <c r="E1058" t="s">
        <v>92</v>
      </c>
      <c r="F1058" t="s">
        <v>96</v>
      </c>
      <c r="G1058" t="s">
        <v>641</v>
      </c>
      <c r="H1058" t="s">
        <v>642</v>
      </c>
      <c r="I1058">
        <v>800002670</v>
      </c>
      <c r="J1058">
        <v>6000982825</v>
      </c>
      <c r="K1058">
        <v>100025417</v>
      </c>
      <c r="L1058" s="1">
        <v>45770</v>
      </c>
      <c r="M1058" t="s">
        <v>833</v>
      </c>
      <c r="N1058">
        <v>800002670</v>
      </c>
      <c r="O1058" t="s">
        <v>776</v>
      </c>
      <c r="P1058" t="s">
        <v>54</v>
      </c>
      <c r="Q1058" t="s">
        <v>724</v>
      </c>
    </row>
    <row r="1059" spans="1:17" x14ac:dyDescent="0.3">
      <c r="A1059" t="s">
        <v>824</v>
      </c>
      <c r="B1059" t="s">
        <v>382</v>
      </c>
      <c r="C1059" s="1">
        <v>45729</v>
      </c>
      <c r="D1059">
        <v>6506.52</v>
      </c>
      <c r="E1059" t="s">
        <v>92</v>
      </c>
      <c r="F1059" t="s">
        <v>96</v>
      </c>
      <c r="G1059" t="s">
        <v>641</v>
      </c>
      <c r="H1059" t="s">
        <v>642</v>
      </c>
      <c r="I1059">
        <v>800002670</v>
      </c>
      <c r="J1059">
        <v>6000982817</v>
      </c>
      <c r="K1059">
        <v>100025409</v>
      </c>
      <c r="L1059" s="1">
        <v>45770</v>
      </c>
      <c r="M1059" t="s">
        <v>833</v>
      </c>
      <c r="N1059">
        <v>800002670</v>
      </c>
      <c r="O1059" t="s">
        <v>776</v>
      </c>
      <c r="P1059" t="s">
        <v>54</v>
      </c>
      <c r="Q1059" t="s">
        <v>724</v>
      </c>
    </row>
    <row r="1060" spans="1:17" x14ac:dyDescent="0.3">
      <c r="A1060" t="s">
        <v>824</v>
      </c>
      <c r="B1060" t="s">
        <v>382</v>
      </c>
      <c r="C1060" s="1">
        <v>45748</v>
      </c>
      <c r="D1060">
        <v>6506.52</v>
      </c>
      <c r="E1060" t="s">
        <v>92</v>
      </c>
      <c r="F1060" t="s">
        <v>96</v>
      </c>
      <c r="G1060" t="s">
        <v>641</v>
      </c>
      <c r="H1060" t="s">
        <v>642</v>
      </c>
      <c r="I1060">
        <v>800002670</v>
      </c>
      <c r="J1060">
        <v>6000985743</v>
      </c>
      <c r="K1060">
        <v>100030243</v>
      </c>
      <c r="L1060" s="1">
        <v>45770</v>
      </c>
      <c r="M1060" t="s">
        <v>833</v>
      </c>
      <c r="N1060">
        <v>800002670</v>
      </c>
      <c r="O1060" t="s">
        <v>776</v>
      </c>
      <c r="P1060" t="s">
        <v>54</v>
      </c>
      <c r="Q1060" t="s">
        <v>724</v>
      </c>
    </row>
    <row r="1061" spans="1:17" x14ac:dyDescent="0.3">
      <c r="A1061" t="s">
        <v>824</v>
      </c>
      <c r="B1061" t="s">
        <v>382</v>
      </c>
      <c r="C1061" s="1">
        <v>45748</v>
      </c>
      <c r="D1061">
        <v>2731.26</v>
      </c>
      <c r="E1061" t="s">
        <v>92</v>
      </c>
      <c r="F1061" t="s">
        <v>96</v>
      </c>
      <c r="G1061" t="s">
        <v>641</v>
      </c>
      <c r="H1061" t="s">
        <v>642</v>
      </c>
      <c r="I1061">
        <v>800002672</v>
      </c>
      <c r="J1061">
        <v>6000985747</v>
      </c>
      <c r="K1061">
        <v>100030247</v>
      </c>
      <c r="L1061" s="1">
        <v>45770</v>
      </c>
      <c r="M1061" t="s">
        <v>833</v>
      </c>
      <c r="N1061">
        <v>800002672</v>
      </c>
      <c r="O1061" t="s">
        <v>776</v>
      </c>
      <c r="P1061" t="s">
        <v>54</v>
      </c>
      <c r="Q1061" t="s">
        <v>724</v>
      </c>
    </row>
    <row r="1062" spans="1:17" x14ac:dyDescent="0.3">
      <c r="A1062" t="s">
        <v>824</v>
      </c>
      <c r="B1062" t="s">
        <v>382</v>
      </c>
      <c r="C1062" s="1">
        <v>45929</v>
      </c>
      <c r="D1062">
        <v>2793.98</v>
      </c>
      <c r="E1062" t="s">
        <v>92</v>
      </c>
      <c r="F1062" t="s">
        <v>96</v>
      </c>
      <c r="G1062" t="s">
        <v>641</v>
      </c>
      <c r="H1062" t="s">
        <v>642</v>
      </c>
      <c r="I1062">
        <v>800002672</v>
      </c>
      <c r="J1062">
        <v>6001016805</v>
      </c>
      <c r="K1062">
        <v>100081297</v>
      </c>
      <c r="L1062" s="1">
        <v>45937</v>
      </c>
      <c r="M1062" t="s">
        <v>833</v>
      </c>
      <c r="N1062">
        <v>800002672</v>
      </c>
      <c r="O1062" t="s">
        <v>776</v>
      </c>
      <c r="P1062" t="s">
        <v>54</v>
      </c>
      <c r="Q1062" t="s">
        <v>724</v>
      </c>
    </row>
    <row r="1063" spans="1:17" x14ac:dyDescent="0.3">
      <c r="A1063" t="s">
        <v>824</v>
      </c>
      <c r="B1063" t="s">
        <v>382</v>
      </c>
      <c r="C1063" s="1">
        <v>45929</v>
      </c>
      <c r="D1063">
        <v>2793.98</v>
      </c>
      <c r="E1063" t="s">
        <v>92</v>
      </c>
      <c r="F1063" t="s">
        <v>96</v>
      </c>
      <c r="G1063" t="s">
        <v>641</v>
      </c>
      <c r="H1063" t="s">
        <v>642</v>
      </c>
      <c r="I1063">
        <v>800002672</v>
      </c>
      <c r="J1063">
        <v>6001016801</v>
      </c>
      <c r="K1063">
        <v>100081293</v>
      </c>
      <c r="L1063" s="1">
        <v>45937</v>
      </c>
      <c r="M1063" t="s">
        <v>833</v>
      </c>
      <c r="N1063">
        <v>800002672</v>
      </c>
      <c r="O1063" t="s">
        <v>776</v>
      </c>
      <c r="P1063" t="s">
        <v>54</v>
      </c>
      <c r="Q1063" t="s">
        <v>724</v>
      </c>
    </row>
    <row r="1064" spans="1:17" x14ac:dyDescent="0.3">
      <c r="A1064" t="s">
        <v>824</v>
      </c>
      <c r="B1064" t="s">
        <v>382</v>
      </c>
      <c r="C1064" s="1">
        <v>45929</v>
      </c>
      <c r="D1064">
        <v>2793.98</v>
      </c>
      <c r="E1064" t="s">
        <v>92</v>
      </c>
      <c r="F1064" t="s">
        <v>96</v>
      </c>
      <c r="G1064" t="s">
        <v>641</v>
      </c>
      <c r="H1064" t="s">
        <v>642</v>
      </c>
      <c r="I1064">
        <v>800002672</v>
      </c>
      <c r="J1064">
        <v>6001016799</v>
      </c>
      <c r="K1064">
        <v>100081291</v>
      </c>
      <c r="L1064" s="1">
        <v>45937</v>
      </c>
      <c r="M1064" t="s">
        <v>833</v>
      </c>
      <c r="N1064">
        <v>800002672</v>
      </c>
      <c r="O1064" t="s">
        <v>776</v>
      </c>
      <c r="P1064" t="s">
        <v>54</v>
      </c>
      <c r="Q1064" t="s">
        <v>724</v>
      </c>
    </row>
    <row r="1065" spans="1:17" x14ac:dyDescent="0.3">
      <c r="A1065" t="s">
        <v>824</v>
      </c>
      <c r="B1065" t="s">
        <v>382</v>
      </c>
      <c r="C1065" s="1">
        <v>45929</v>
      </c>
      <c r="D1065">
        <v>2793.98</v>
      </c>
      <c r="E1065" t="s">
        <v>92</v>
      </c>
      <c r="F1065" t="s">
        <v>96</v>
      </c>
      <c r="G1065" t="s">
        <v>641</v>
      </c>
      <c r="H1065" t="s">
        <v>642</v>
      </c>
      <c r="I1065">
        <v>800002672</v>
      </c>
      <c r="J1065">
        <v>6001016800</v>
      </c>
      <c r="K1065">
        <v>100081292</v>
      </c>
      <c r="L1065" s="1">
        <v>45937</v>
      </c>
      <c r="M1065" t="s">
        <v>833</v>
      </c>
      <c r="N1065">
        <v>800002672</v>
      </c>
      <c r="O1065" t="s">
        <v>776</v>
      </c>
      <c r="P1065" t="s">
        <v>54</v>
      </c>
      <c r="Q1065" t="s">
        <v>724</v>
      </c>
    </row>
    <row r="1066" spans="1:17" x14ac:dyDescent="0.3">
      <c r="A1066" t="s">
        <v>824</v>
      </c>
      <c r="B1066" t="s">
        <v>382</v>
      </c>
      <c r="C1066" s="1">
        <v>45929</v>
      </c>
      <c r="D1066">
        <v>2793.98</v>
      </c>
      <c r="E1066" t="s">
        <v>92</v>
      </c>
      <c r="F1066" t="s">
        <v>96</v>
      </c>
      <c r="G1066" t="s">
        <v>641</v>
      </c>
      <c r="H1066" t="s">
        <v>642</v>
      </c>
      <c r="I1066">
        <v>800002672</v>
      </c>
      <c r="J1066">
        <v>6001016802</v>
      </c>
      <c r="K1066">
        <v>100081294</v>
      </c>
      <c r="L1066" s="1">
        <v>45937</v>
      </c>
      <c r="M1066" t="s">
        <v>833</v>
      </c>
      <c r="N1066">
        <v>800002672</v>
      </c>
      <c r="O1066" t="s">
        <v>776</v>
      </c>
      <c r="P1066" t="s">
        <v>54</v>
      </c>
      <c r="Q1066" t="s">
        <v>724</v>
      </c>
    </row>
    <row r="1067" spans="1:17" x14ac:dyDescent="0.3">
      <c r="A1067" t="s">
        <v>824</v>
      </c>
      <c r="B1067" t="s">
        <v>382</v>
      </c>
      <c r="C1067" s="1">
        <v>45929</v>
      </c>
      <c r="D1067">
        <v>2793.98</v>
      </c>
      <c r="E1067" t="s">
        <v>92</v>
      </c>
      <c r="F1067" t="s">
        <v>96</v>
      </c>
      <c r="G1067" t="s">
        <v>641</v>
      </c>
      <c r="H1067" t="s">
        <v>642</v>
      </c>
      <c r="I1067">
        <v>800002672</v>
      </c>
      <c r="J1067">
        <v>6001016804</v>
      </c>
      <c r="K1067">
        <v>100081296</v>
      </c>
      <c r="L1067" s="1">
        <v>45937</v>
      </c>
      <c r="M1067" t="s">
        <v>833</v>
      </c>
      <c r="N1067">
        <v>800002672</v>
      </c>
      <c r="O1067" t="s">
        <v>776</v>
      </c>
      <c r="P1067" t="s">
        <v>54</v>
      </c>
      <c r="Q1067" t="s">
        <v>724</v>
      </c>
    </row>
    <row r="1068" spans="1:17" x14ac:dyDescent="0.3">
      <c r="A1068" t="s">
        <v>824</v>
      </c>
      <c r="B1068" t="s">
        <v>382</v>
      </c>
      <c r="C1068" s="1">
        <v>45938</v>
      </c>
      <c r="D1068">
        <v>6655.93</v>
      </c>
      <c r="E1068" t="s">
        <v>92</v>
      </c>
      <c r="F1068" t="s">
        <v>96</v>
      </c>
      <c r="G1068" t="s">
        <v>641</v>
      </c>
      <c r="H1068" t="s">
        <v>642</v>
      </c>
      <c r="I1068">
        <v>800002670</v>
      </c>
      <c r="J1068">
        <v>6001019555</v>
      </c>
      <c r="K1068">
        <v>100086082</v>
      </c>
      <c r="L1068" s="1">
        <v>45959</v>
      </c>
      <c r="M1068" t="s">
        <v>833</v>
      </c>
      <c r="N1068">
        <v>800002670</v>
      </c>
      <c r="O1068" t="s">
        <v>776</v>
      </c>
      <c r="P1068" t="s">
        <v>54</v>
      </c>
      <c r="Q1068" t="s">
        <v>724</v>
      </c>
    </row>
    <row r="1069" spans="1:17" x14ac:dyDescent="0.3">
      <c r="A1069" t="s">
        <v>824</v>
      </c>
      <c r="B1069" t="s">
        <v>382</v>
      </c>
      <c r="C1069" s="1">
        <v>45943</v>
      </c>
      <c r="D1069">
        <v>6655.93</v>
      </c>
      <c r="E1069" t="s">
        <v>92</v>
      </c>
      <c r="F1069" t="s">
        <v>96</v>
      </c>
      <c r="G1069" t="s">
        <v>641</v>
      </c>
      <c r="H1069" t="s">
        <v>642</v>
      </c>
      <c r="I1069">
        <v>800002670</v>
      </c>
      <c r="J1069">
        <v>6001020267</v>
      </c>
      <c r="K1069">
        <v>100087344</v>
      </c>
      <c r="L1069" s="1">
        <v>45965</v>
      </c>
      <c r="M1069" t="s">
        <v>833</v>
      </c>
      <c r="N1069">
        <v>800002670</v>
      </c>
      <c r="O1069" t="s">
        <v>776</v>
      </c>
      <c r="P1069" t="s">
        <v>54</v>
      </c>
      <c r="Q1069" t="s">
        <v>724</v>
      </c>
    </row>
    <row r="1070" spans="1:17" x14ac:dyDescent="0.3">
      <c r="A1070" t="s">
        <v>824</v>
      </c>
      <c r="B1070" t="s">
        <v>382</v>
      </c>
      <c r="C1070" s="1">
        <v>45943</v>
      </c>
      <c r="D1070">
        <v>6655.93</v>
      </c>
      <c r="E1070" t="s">
        <v>92</v>
      </c>
      <c r="F1070" t="s">
        <v>96</v>
      </c>
      <c r="G1070" t="s">
        <v>641</v>
      </c>
      <c r="H1070" t="s">
        <v>642</v>
      </c>
      <c r="I1070">
        <v>800002670</v>
      </c>
      <c r="J1070">
        <v>6001020271</v>
      </c>
      <c r="K1070">
        <v>100087348</v>
      </c>
      <c r="L1070" s="1">
        <v>45965</v>
      </c>
      <c r="M1070" t="s">
        <v>833</v>
      </c>
      <c r="N1070">
        <v>800002670</v>
      </c>
      <c r="O1070" t="s">
        <v>776</v>
      </c>
      <c r="P1070" t="s">
        <v>54</v>
      </c>
      <c r="Q1070" t="s">
        <v>724</v>
      </c>
    </row>
    <row r="1071" spans="1:17" x14ac:dyDescent="0.3">
      <c r="A1071" t="s">
        <v>824</v>
      </c>
      <c r="B1071" t="s">
        <v>382</v>
      </c>
      <c r="C1071" s="1">
        <v>45943</v>
      </c>
      <c r="D1071">
        <v>6655.93</v>
      </c>
      <c r="E1071" t="s">
        <v>92</v>
      </c>
      <c r="F1071" t="s">
        <v>96</v>
      </c>
      <c r="G1071" t="s">
        <v>641</v>
      </c>
      <c r="H1071" t="s">
        <v>642</v>
      </c>
      <c r="I1071">
        <v>800002670</v>
      </c>
      <c r="J1071">
        <v>6001020273</v>
      </c>
      <c r="K1071">
        <v>100087350</v>
      </c>
      <c r="L1071" s="1">
        <v>45965</v>
      </c>
      <c r="M1071" t="s">
        <v>833</v>
      </c>
      <c r="N1071">
        <v>800002670</v>
      </c>
      <c r="O1071" t="s">
        <v>776</v>
      </c>
      <c r="P1071" t="s">
        <v>54</v>
      </c>
      <c r="Q1071" t="s">
        <v>724</v>
      </c>
    </row>
    <row r="1072" spans="1:17" x14ac:dyDescent="0.3">
      <c r="A1072" t="s">
        <v>824</v>
      </c>
      <c r="B1072" t="s">
        <v>382</v>
      </c>
      <c r="C1072" s="1">
        <v>45943</v>
      </c>
      <c r="D1072">
        <v>6655.93</v>
      </c>
      <c r="E1072" t="s">
        <v>92</v>
      </c>
      <c r="F1072" t="s">
        <v>96</v>
      </c>
      <c r="G1072" t="s">
        <v>641</v>
      </c>
      <c r="H1072" t="s">
        <v>642</v>
      </c>
      <c r="I1072">
        <v>800002670</v>
      </c>
      <c r="J1072">
        <v>6001020269</v>
      </c>
      <c r="K1072">
        <v>100087346</v>
      </c>
      <c r="L1072" s="1">
        <v>45965</v>
      </c>
      <c r="M1072" t="s">
        <v>833</v>
      </c>
      <c r="N1072">
        <v>800002670</v>
      </c>
      <c r="O1072" t="s">
        <v>776</v>
      </c>
      <c r="P1072" t="s">
        <v>54</v>
      </c>
      <c r="Q1072" t="s">
        <v>724</v>
      </c>
    </row>
    <row r="1073" spans="1:17" x14ac:dyDescent="0.3">
      <c r="A1073" t="s">
        <v>824</v>
      </c>
      <c r="B1073" t="s">
        <v>382</v>
      </c>
      <c r="C1073" s="1">
        <v>45943</v>
      </c>
      <c r="D1073">
        <v>6655.93</v>
      </c>
      <c r="E1073" t="s">
        <v>92</v>
      </c>
      <c r="F1073" t="s">
        <v>96</v>
      </c>
      <c r="G1073" t="s">
        <v>641</v>
      </c>
      <c r="H1073" t="s">
        <v>642</v>
      </c>
      <c r="I1073">
        <v>800002670</v>
      </c>
      <c r="J1073">
        <v>6001020276</v>
      </c>
      <c r="K1073">
        <v>100087353</v>
      </c>
      <c r="L1073" s="1">
        <v>45965</v>
      </c>
      <c r="M1073" t="s">
        <v>833</v>
      </c>
      <c r="N1073">
        <v>800002670</v>
      </c>
      <c r="O1073" t="s">
        <v>776</v>
      </c>
      <c r="P1073" t="s">
        <v>54</v>
      </c>
      <c r="Q1073" t="s">
        <v>724</v>
      </c>
    </row>
    <row r="1074" spans="1:17" x14ac:dyDescent="0.3">
      <c r="A1074" t="s">
        <v>824</v>
      </c>
      <c r="B1074" t="s">
        <v>382</v>
      </c>
      <c r="C1074" s="1">
        <v>45960</v>
      </c>
      <c r="D1074">
        <v>2793.98</v>
      </c>
      <c r="E1074" t="s">
        <v>92</v>
      </c>
      <c r="F1074" t="s">
        <v>96</v>
      </c>
      <c r="G1074" t="s">
        <v>641</v>
      </c>
      <c r="H1074" t="s">
        <v>642</v>
      </c>
      <c r="I1074">
        <v>800002672</v>
      </c>
      <c r="J1074">
        <v>6001023643</v>
      </c>
      <c r="K1074">
        <v>100093188</v>
      </c>
      <c r="L1074" s="1">
        <v>45973</v>
      </c>
      <c r="M1074" t="s">
        <v>833</v>
      </c>
      <c r="N1074">
        <v>800002672</v>
      </c>
      <c r="O1074" t="s">
        <v>776</v>
      </c>
      <c r="P1074" t="s">
        <v>54</v>
      </c>
      <c r="Q1074" t="s">
        <v>724</v>
      </c>
    </row>
    <row r="1075" spans="1:17" x14ac:dyDescent="0.3">
      <c r="A1075" t="s">
        <v>824</v>
      </c>
      <c r="B1075" t="s">
        <v>382</v>
      </c>
      <c r="C1075" s="1">
        <v>45964</v>
      </c>
      <c r="D1075">
        <v>6655.93</v>
      </c>
      <c r="E1075" t="s">
        <v>92</v>
      </c>
      <c r="F1075" t="s">
        <v>96</v>
      </c>
      <c r="G1075" t="s">
        <v>641</v>
      </c>
      <c r="H1075" t="s">
        <v>642</v>
      </c>
      <c r="I1075">
        <v>800002670</v>
      </c>
      <c r="J1075">
        <v>6001024005</v>
      </c>
      <c r="K1075">
        <v>100094538</v>
      </c>
      <c r="L1075" s="1">
        <v>45982</v>
      </c>
      <c r="M1075" t="s">
        <v>833</v>
      </c>
      <c r="N1075">
        <v>800002670</v>
      </c>
      <c r="O1075" t="s">
        <v>776</v>
      </c>
      <c r="P1075" t="s">
        <v>54</v>
      </c>
      <c r="Q1075" t="s">
        <v>724</v>
      </c>
    </row>
    <row r="1076" spans="1:17" x14ac:dyDescent="0.3">
      <c r="A1076" t="s">
        <v>824</v>
      </c>
      <c r="B1076" t="s">
        <v>382</v>
      </c>
      <c r="C1076" s="1">
        <v>45992</v>
      </c>
      <c r="D1076">
        <v>2793.98</v>
      </c>
      <c r="E1076" t="s">
        <v>92</v>
      </c>
      <c r="F1076" t="s">
        <v>96</v>
      </c>
      <c r="G1076" t="s">
        <v>641</v>
      </c>
      <c r="H1076" t="s">
        <v>642</v>
      </c>
      <c r="I1076">
        <v>800002672</v>
      </c>
      <c r="J1076">
        <v>6001030300</v>
      </c>
      <c r="K1076">
        <v>100104229</v>
      </c>
      <c r="L1076" s="1">
        <v>45999</v>
      </c>
      <c r="M1076" t="s">
        <v>833</v>
      </c>
      <c r="N1076">
        <v>800002672</v>
      </c>
      <c r="O1076" t="s">
        <v>776</v>
      </c>
      <c r="P1076" t="s">
        <v>54</v>
      </c>
      <c r="Q1076" t="s">
        <v>724</v>
      </c>
    </row>
    <row r="1077" spans="1:17" x14ac:dyDescent="0.3">
      <c r="A1077" t="s">
        <v>824</v>
      </c>
      <c r="B1077" t="s">
        <v>382</v>
      </c>
      <c r="C1077" s="1">
        <v>45993</v>
      </c>
      <c r="D1077">
        <v>6655.93</v>
      </c>
      <c r="E1077" t="s">
        <v>92</v>
      </c>
      <c r="F1077" t="s">
        <v>96</v>
      </c>
      <c r="G1077" t="s">
        <v>641</v>
      </c>
      <c r="H1077" t="s">
        <v>642</v>
      </c>
      <c r="I1077">
        <v>800002670</v>
      </c>
      <c r="J1077">
        <v>6001030780</v>
      </c>
      <c r="K1077">
        <v>100104766</v>
      </c>
      <c r="L1077" s="1">
        <v>45994</v>
      </c>
      <c r="M1077" t="s">
        <v>833</v>
      </c>
      <c r="N1077">
        <v>800002670</v>
      </c>
      <c r="O1077" t="s">
        <v>776</v>
      </c>
      <c r="P1077" t="s">
        <v>54</v>
      </c>
      <c r="Q1077" t="s">
        <v>724</v>
      </c>
    </row>
    <row r="1078" spans="1:17" x14ac:dyDescent="0.3">
      <c r="A1078" t="s">
        <v>824</v>
      </c>
      <c r="B1078" t="s">
        <v>382</v>
      </c>
      <c r="C1078" s="1">
        <v>46002</v>
      </c>
      <c r="D1078">
        <v>2668.81</v>
      </c>
      <c r="E1078" t="s">
        <v>92</v>
      </c>
      <c r="F1078" t="s">
        <v>96</v>
      </c>
      <c r="G1078" t="s">
        <v>641</v>
      </c>
      <c r="H1078" t="s">
        <v>642</v>
      </c>
      <c r="I1078">
        <v>800002672</v>
      </c>
      <c r="J1078">
        <v>6001034381</v>
      </c>
      <c r="K1078">
        <v>100111206</v>
      </c>
      <c r="L1078" s="1">
        <v>46007</v>
      </c>
      <c r="M1078" t="s">
        <v>833</v>
      </c>
      <c r="N1078">
        <v>800002672</v>
      </c>
      <c r="O1078" t="s">
        <v>776</v>
      </c>
      <c r="P1078" t="s">
        <v>54</v>
      </c>
      <c r="Q1078" t="s">
        <v>724</v>
      </c>
    </row>
    <row r="1079" spans="1:17" x14ac:dyDescent="0.3">
      <c r="A1079" t="s">
        <v>824</v>
      </c>
      <c r="B1079" t="s">
        <v>382</v>
      </c>
      <c r="C1079" s="1">
        <v>46027</v>
      </c>
      <c r="D1079">
        <v>6655.93</v>
      </c>
      <c r="E1079" t="s">
        <v>92</v>
      </c>
      <c r="F1079" t="s">
        <v>96</v>
      </c>
      <c r="G1079" t="s">
        <v>641</v>
      </c>
      <c r="H1079" t="s">
        <v>642</v>
      </c>
      <c r="I1079">
        <v>800002670</v>
      </c>
      <c r="J1079">
        <v>6001037430</v>
      </c>
      <c r="K1079">
        <v>100001181</v>
      </c>
      <c r="L1079" s="1">
        <v>46052</v>
      </c>
      <c r="M1079" t="s">
        <v>833</v>
      </c>
      <c r="N1079">
        <v>800002670</v>
      </c>
      <c r="O1079" t="s">
        <v>776</v>
      </c>
      <c r="P1079" t="s">
        <v>54</v>
      </c>
      <c r="Q1079" t="s">
        <v>724</v>
      </c>
    </row>
    <row r="1080" spans="1:17" x14ac:dyDescent="0.3">
      <c r="A1080" t="s">
        <v>824</v>
      </c>
      <c r="B1080" t="s">
        <v>382</v>
      </c>
      <c r="C1080" s="1">
        <v>46027</v>
      </c>
      <c r="D1080">
        <v>2793.98</v>
      </c>
      <c r="E1080" t="s">
        <v>92</v>
      </c>
      <c r="F1080" t="s">
        <v>96</v>
      </c>
      <c r="G1080" t="s">
        <v>641</v>
      </c>
      <c r="H1080" t="s">
        <v>642</v>
      </c>
      <c r="I1080">
        <v>800002672</v>
      </c>
      <c r="J1080">
        <v>6001037442</v>
      </c>
      <c r="K1080">
        <v>100001193</v>
      </c>
      <c r="L1080" s="1">
        <v>46041</v>
      </c>
      <c r="M1080" t="s">
        <v>833</v>
      </c>
      <c r="N1080">
        <v>800002672</v>
      </c>
      <c r="O1080" t="s">
        <v>776</v>
      </c>
      <c r="P1080" t="s">
        <v>54</v>
      </c>
      <c r="Q1080" t="s">
        <v>724</v>
      </c>
    </row>
    <row r="1081" spans="1:17" x14ac:dyDescent="0.3">
      <c r="A1081" t="s">
        <v>824</v>
      </c>
      <c r="B1081" t="s">
        <v>382</v>
      </c>
      <c r="C1081" s="1">
        <v>46091</v>
      </c>
      <c r="D1081">
        <v>2793.98</v>
      </c>
      <c r="E1081" t="s">
        <v>92</v>
      </c>
      <c r="F1081" t="s">
        <v>96</v>
      </c>
      <c r="G1081" t="s">
        <v>624</v>
      </c>
      <c r="H1081" t="s">
        <v>625</v>
      </c>
      <c r="I1081">
        <v>800002672</v>
      </c>
      <c r="J1081">
        <v>6001052026</v>
      </c>
      <c r="K1081">
        <v>100024864</v>
      </c>
      <c r="L1081" s="1">
        <v>46112</v>
      </c>
      <c r="M1081" t="s">
        <v>833</v>
      </c>
      <c r="N1081">
        <v>800002672</v>
      </c>
      <c r="O1081" t="s">
        <v>776</v>
      </c>
      <c r="P1081" t="s">
        <v>54</v>
      </c>
      <c r="Q1081" t="s">
        <v>724</v>
      </c>
    </row>
    <row r="1082" spans="1:17" x14ac:dyDescent="0.3">
      <c r="A1082" t="s">
        <v>824</v>
      </c>
      <c r="B1082" t="s">
        <v>382</v>
      </c>
      <c r="C1082" s="1">
        <v>46091</v>
      </c>
      <c r="D1082">
        <v>2793.98</v>
      </c>
      <c r="E1082" t="s">
        <v>92</v>
      </c>
      <c r="F1082" t="s">
        <v>96</v>
      </c>
      <c r="G1082" t="s">
        <v>624</v>
      </c>
      <c r="H1082" t="s">
        <v>625</v>
      </c>
      <c r="I1082">
        <v>800002672</v>
      </c>
      <c r="J1082">
        <v>6001052027</v>
      </c>
      <c r="K1082">
        <v>100024865</v>
      </c>
      <c r="L1082" s="1">
        <v>46112</v>
      </c>
      <c r="M1082" t="s">
        <v>833</v>
      </c>
      <c r="N1082">
        <v>800002672</v>
      </c>
      <c r="O1082" t="s">
        <v>776</v>
      </c>
      <c r="P1082" t="s">
        <v>54</v>
      </c>
      <c r="Q1082" t="s">
        <v>724</v>
      </c>
    </row>
    <row r="1083" spans="1:17" x14ac:dyDescent="0.3">
      <c r="A1083" t="s">
        <v>824</v>
      </c>
      <c r="B1083" t="s">
        <v>382</v>
      </c>
      <c r="C1083" s="1">
        <v>46113</v>
      </c>
      <c r="D1083">
        <v>2458.81</v>
      </c>
      <c r="E1083" t="s">
        <v>92</v>
      </c>
      <c r="F1083" t="s">
        <v>96</v>
      </c>
      <c r="G1083" t="s">
        <v>624</v>
      </c>
      <c r="H1083" t="s">
        <v>625</v>
      </c>
      <c r="I1083">
        <v>800002672</v>
      </c>
      <c r="J1083">
        <v>6001055620</v>
      </c>
      <c r="K1083">
        <v>100030619</v>
      </c>
      <c r="L1083" s="1">
        <v>46126</v>
      </c>
      <c r="M1083" t="s">
        <v>833</v>
      </c>
      <c r="N1083">
        <v>800002672</v>
      </c>
      <c r="O1083" t="s">
        <v>776</v>
      </c>
      <c r="P1083" t="s">
        <v>54</v>
      </c>
      <c r="Q1083" t="s">
        <v>724</v>
      </c>
    </row>
    <row r="1084" spans="1:17" x14ac:dyDescent="0.3">
      <c r="A1084" t="s">
        <v>824</v>
      </c>
      <c r="B1084" t="s">
        <v>382</v>
      </c>
      <c r="C1084" s="1">
        <v>46113</v>
      </c>
      <c r="D1084">
        <v>2689.26</v>
      </c>
      <c r="E1084" t="s">
        <v>92</v>
      </c>
      <c r="F1084" t="s">
        <v>96</v>
      </c>
      <c r="G1084" t="s">
        <v>624</v>
      </c>
      <c r="H1084" t="s">
        <v>625</v>
      </c>
      <c r="I1084">
        <v>800002672</v>
      </c>
      <c r="J1084">
        <v>6001055622</v>
      </c>
      <c r="K1084">
        <v>100030621</v>
      </c>
      <c r="L1084" s="1">
        <v>46126</v>
      </c>
      <c r="M1084" t="s">
        <v>833</v>
      </c>
      <c r="N1084">
        <v>800002672</v>
      </c>
      <c r="O1084" t="s">
        <v>776</v>
      </c>
      <c r="P1084" t="s">
        <v>54</v>
      </c>
      <c r="Q1084" t="s">
        <v>724</v>
      </c>
    </row>
    <row r="1085" spans="1:17" x14ac:dyDescent="0.3">
      <c r="A1085" t="s">
        <v>824</v>
      </c>
      <c r="B1085" t="s">
        <v>382</v>
      </c>
      <c r="C1085" s="1">
        <v>46113</v>
      </c>
      <c r="D1085">
        <v>2793.98</v>
      </c>
      <c r="E1085" t="s">
        <v>92</v>
      </c>
      <c r="F1085" t="s">
        <v>96</v>
      </c>
      <c r="G1085" t="s">
        <v>624</v>
      </c>
      <c r="H1085" t="s">
        <v>625</v>
      </c>
      <c r="I1085">
        <v>800002672</v>
      </c>
      <c r="J1085">
        <v>6001055582</v>
      </c>
      <c r="K1085">
        <v>100030581</v>
      </c>
      <c r="L1085" s="1">
        <v>46128</v>
      </c>
      <c r="M1085" t="s">
        <v>833</v>
      </c>
      <c r="N1085">
        <v>800002672</v>
      </c>
      <c r="O1085" t="s">
        <v>776</v>
      </c>
      <c r="P1085" t="s">
        <v>54</v>
      </c>
      <c r="Q1085" t="s">
        <v>724</v>
      </c>
    </row>
    <row r="1086" spans="1:17" x14ac:dyDescent="0.3">
      <c r="A1086" t="s">
        <v>824</v>
      </c>
      <c r="B1086" t="s">
        <v>382</v>
      </c>
      <c r="C1086" s="1">
        <v>46113</v>
      </c>
      <c r="D1086">
        <v>2584.81</v>
      </c>
      <c r="E1086" t="s">
        <v>92</v>
      </c>
      <c r="F1086" t="s">
        <v>96</v>
      </c>
      <c r="G1086" t="s">
        <v>624</v>
      </c>
      <c r="H1086" t="s">
        <v>625</v>
      </c>
      <c r="I1086">
        <v>800002672</v>
      </c>
      <c r="J1086">
        <v>6001055621</v>
      </c>
      <c r="K1086">
        <v>100030620</v>
      </c>
      <c r="L1086" s="1">
        <v>46126</v>
      </c>
      <c r="M1086" t="s">
        <v>833</v>
      </c>
      <c r="N1086">
        <v>800002672</v>
      </c>
      <c r="O1086" t="s">
        <v>776</v>
      </c>
      <c r="P1086" t="s">
        <v>54</v>
      </c>
      <c r="Q1086" t="s">
        <v>724</v>
      </c>
    </row>
    <row r="1087" spans="1:17" x14ac:dyDescent="0.3">
      <c r="A1087" t="s">
        <v>824</v>
      </c>
      <c r="B1087" t="s">
        <v>382</v>
      </c>
      <c r="C1087" s="1">
        <v>46143</v>
      </c>
      <c r="D1087">
        <v>2828.41</v>
      </c>
      <c r="E1087" t="s">
        <v>92</v>
      </c>
      <c r="F1087" t="s">
        <v>96</v>
      </c>
      <c r="G1087" t="s">
        <v>624</v>
      </c>
      <c r="H1087" t="s">
        <v>625</v>
      </c>
      <c r="I1087">
        <v>800002672</v>
      </c>
      <c r="J1087">
        <v>6001061311</v>
      </c>
      <c r="K1087">
        <v>100040248</v>
      </c>
      <c r="L1087" s="1">
        <v>46191</v>
      </c>
      <c r="M1087" t="s">
        <v>833</v>
      </c>
      <c r="N1087">
        <v>800002672</v>
      </c>
      <c r="O1087" t="s">
        <v>776</v>
      </c>
      <c r="P1087" t="s">
        <v>54</v>
      </c>
      <c r="Q1087" t="s">
        <v>724</v>
      </c>
    </row>
    <row r="1088" spans="1:17" x14ac:dyDescent="0.3">
      <c r="A1088" t="s">
        <v>824</v>
      </c>
      <c r="B1088" t="s">
        <v>382</v>
      </c>
      <c r="C1088" s="1">
        <v>46175</v>
      </c>
      <c r="D1088">
        <v>6737.95</v>
      </c>
      <c r="E1088" t="s">
        <v>92</v>
      </c>
      <c r="F1088" t="s">
        <v>96</v>
      </c>
      <c r="G1088" t="s">
        <v>624</v>
      </c>
      <c r="H1088" t="s">
        <v>625</v>
      </c>
      <c r="I1088">
        <v>800002670</v>
      </c>
      <c r="J1088">
        <v>6001066334</v>
      </c>
      <c r="K1088">
        <v>100049125</v>
      </c>
      <c r="L1088" s="1">
        <v>46192</v>
      </c>
      <c r="M1088" t="s">
        <v>833</v>
      </c>
      <c r="N1088">
        <v>800002670</v>
      </c>
      <c r="O1088" t="s">
        <v>776</v>
      </c>
      <c r="P1088" t="s">
        <v>54</v>
      </c>
      <c r="Q1088" t="s">
        <v>724</v>
      </c>
    </row>
    <row r="1089" spans="1:17" x14ac:dyDescent="0.3">
      <c r="A1089" t="s">
        <v>824</v>
      </c>
      <c r="B1089" t="s">
        <v>382</v>
      </c>
      <c r="C1089" s="1">
        <v>46175</v>
      </c>
      <c r="D1089">
        <v>6655.93</v>
      </c>
      <c r="E1089" t="s">
        <v>92</v>
      </c>
      <c r="F1089" t="s">
        <v>96</v>
      </c>
      <c r="G1089" t="s">
        <v>624</v>
      </c>
      <c r="H1089" t="s">
        <v>625</v>
      </c>
      <c r="I1089">
        <v>800002670</v>
      </c>
      <c r="J1089">
        <v>6001066336</v>
      </c>
      <c r="K1089">
        <v>100049127</v>
      </c>
      <c r="L1089" s="1">
        <v>46192</v>
      </c>
      <c r="M1089" t="s">
        <v>833</v>
      </c>
      <c r="N1089">
        <v>800002670</v>
      </c>
      <c r="O1089" t="s">
        <v>776</v>
      </c>
      <c r="P1089" t="s">
        <v>54</v>
      </c>
      <c r="Q1089" t="s">
        <v>724</v>
      </c>
    </row>
    <row r="1090" spans="1:17" x14ac:dyDescent="0.3">
      <c r="A1090" t="s">
        <v>824</v>
      </c>
      <c r="B1090" t="s">
        <v>382</v>
      </c>
      <c r="C1090" s="1">
        <v>46175</v>
      </c>
      <c r="D1090">
        <v>6655.93</v>
      </c>
      <c r="E1090" t="s">
        <v>92</v>
      </c>
      <c r="F1090" t="s">
        <v>96</v>
      </c>
      <c r="G1090" t="s">
        <v>624</v>
      </c>
      <c r="H1090" t="s">
        <v>625</v>
      </c>
      <c r="I1090">
        <v>800002670</v>
      </c>
      <c r="J1090">
        <v>6001066337</v>
      </c>
      <c r="K1090">
        <v>100049128</v>
      </c>
      <c r="L1090" s="1">
        <v>46192</v>
      </c>
      <c r="M1090" t="s">
        <v>833</v>
      </c>
      <c r="N1090">
        <v>800002670</v>
      </c>
      <c r="O1090" t="s">
        <v>776</v>
      </c>
      <c r="P1090" t="s">
        <v>54</v>
      </c>
      <c r="Q1090" t="s">
        <v>724</v>
      </c>
    </row>
    <row r="1091" spans="1:17" x14ac:dyDescent="0.3">
      <c r="A1091" t="s">
        <v>824</v>
      </c>
      <c r="B1091" t="s">
        <v>382</v>
      </c>
      <c r="C1091" s="1">
        <v>46175</v>
      </c>
      <c r="D1091">
        <v>2828.41</v>
      </c>
      <c r="E1091" t="s">
        <v>92</v>
      </c>
      <c r="F1091" t="s">
        <v>96</v>
      </c>
      <c r="G1091" t="s">
        <v>624</v>
      </c>
      <c r="H1091" t="s">
        <v>625</v>
      </c>
      <c r="I1091">
        <v>800002672</v>
      </c>
      <c r="J1091">
        <v>6001066398</v>
      </c>
      <c r="K1091">
        <v>100049196</v>
      </c>
      <c r="L1091" s="1">
        <v>46191</v>
      </c>
      <c r="M1091" t="s">
        <v>833</v>
      </c>
      <c r="N1091">
        <v>800002672</v>
      </c>
      <c r="O1091" t="s">
        <v>776</v>
      </c>
      <c r="P1091" t="s">
        <v>54</v>
      </c>
      <c r="Q1091" t="s">
        <v>724</v>
      </c>
    </row>
    <row r="1092" spans="1:17" x14ac:dyDescent="0.3">
      <c r="A1092" t="s">
        <v>824</v>
      </c>
      <c r="B1092" t="s">
        <v>382</v>
      </c>
      <c r="C1092" s="1">
        <v>46175</v>
      </c>
      <c r="D1092">
        <v>6737.95</v>
      </c>
      <c r="E1092" t="s">
        <v>92</v>
      </c>
      <c r="F1092" t="s">
        <v>96</v>
      </c>
      <c r="G1092" t="s">
        <v>624</v>
      </c>
      <c r="H1092" t="s">
        <v>625</v>
      </c>
      <c r="I1092">
        <v>800002670</v>
      </c>
      <c r="J1092">
        <v>6001066335</v>
      </c>
      <c r="K1092">
        <v>100049126</v>
      </c>
      <c r="L1092" s="1">
        <v>46197</v>
      </c>
      <c r="M1092" t="s">
        <v>833</v>
      </c>
      <c r="N1092">
        <v>800002670</v>
      </c>
      <c r="O1092" t="s">
        <v>776</v>
      </c>
      <c r="P1092" t="s">
        <v>54</v>
      </c>
      <c r="Q1092" t="s">
        <v>724</v>
      </c>
    </row>
    <row r="1093" spans="1:17" x14ac:dyDescent="0.3">
      <c r="A1093" t="s">
        <v>824</v>
      </c>
      <c r="B1093" t="s">
        <v>382</v>
      </c>
      <c r="C1093" s="1">
        <v>46175</v>
      </c>
      <c r="D1093">
        <v>6655.93</v>
      </c>
      <c r="E1093" t="s">
        <v>92</v>
      </c>
      <c r="F1093" t="s">
        <v>96</v>
      </c>
      <c r="G1093" t="s">
        <v>624</v>
      </c>
      <c r="H1093" t="s">
        <v>625</v>
      </c>
      <c r="I1093">
        <v>800002670</v>
      </c>
      <c r="J1093">
        <v>6001066333</v>
      </c>
      <c r="K1093">
        <v>100049124</v>
      </c>
      <c r="L1093" s="1">
        <v>46192</v>
      </c>
      <c r="M1093" t="s">
        <v>833</v>
      </c>
      <c r="N1093">
        <v>800002670</v>
      </c>
      <c r="O1093" t="s">
        <v>776</v>
      </c>
      <c r="P1093" t="s">
        <v>54</v>
      </c>
      <c r="Q1093" t="s">
        <v>724</v>
      </c>
    </row>
    <row r="1094" spans="1:17" x14ac:dyDescent="0.3">
      <c r="A1094" t="s">
        <v>824</v>
      </c>
      <c r="B1094" t="s">
        <v>382</v>
      </c>
      <c r="C1094" s="1">
        <v>46204</v>
      </c>
      <c r="D1094">
        <v>2828.41</v>
      </c>
      <c r="E1094" t="s">
        <v>92</v>
      </c>
      <c r="F1094" t="s">
        <v>96</v>
      </c>
      <c r="G1094" t="s">
        <v>624</v>
      </c>
      <c r="H1094" t="s">
        <v>625</v>
      </c>
      <c r="I1094">
        <v>800002672</v>
      </c>
      <c r="J1094">
        <v>6001071787</v>
      </c>
      <c r="K1094">
        <v>100058346</v>
      </c>
      <c r="L1094" s="1">
        <v>46233</v>
      </c>
      <c r="M1094" t="s">
        <v>833</v>
      </c>
      <c r="N1094">
        <v>800002672</v>
      </c>
      <c r="O1094" t="s">
        <v>776</v>
      </c>
      <c r="P1094" t="s">
        <v>54</v>
      </c>
      <c r="Q1094" t="s">
        <v>724</v>
      </c>
    </row>
    <row r="1095" spans="1:17" x14ac:dyDescent="0.3">
      <c r="A1095" t="s">
        <v>824</v>
      </c>
      <c r="B1095" t="s">
        <v>382</v>
      </c>
      <c r="C1095" s="1">
        <v>46204</v>
      </c>
      <c r="D1095">
        <v>6737.95</v>
      </c>
      <c r="E1095" t="s">
        <v>92</v>
      </c>
      <c r="F1095" t="s">
        <v>96</v>
      </c>
      <c r="G1095" t="s">
        <v>624</v>
      </c>
      <c r="H1095" t="s">
        <v>625</v>
      </c>
      <c r="I1095">
        <v>800002670</v>
      </c>
      <c r="J1095">
        <v>6001071786</v>
      </c>
      <c r="K1095">
        <v>100058345</v>
      </c>
      <c r="L1095" s="1"/>
      <c r="M1095" t="s">
        <v>836</v>
      </c>
      <c r="N1095">
        <v>800002670</v>
      </c>
      <c r="O1095" t="s">
        <v>776</v>
      </c>
      <c r="P1095" t="s">
        <v>53</v>
      </c>
      <c r="Q1095" t="s">
        <v>724</v>
      </c>
    </row>
    <row r="1096" spans="1:17" x14ac:dyDescent="0.3">
      <c r="A1096" t="s">
        <v>824</v>
      </c>
      <c r="B1096" t="s">
        <v>382</v>
      </c>
      <c r="C1096" s="1">
        <v>46237</v>
      </c>
      <c r="D1096">
        <v>6737.95</v>
      </c>
      <c r="E1096" t="s">
        <v>93</v>
      </c>
      <c r="F1096" t="s">
        <v>94</v>
      </c>
      <c r="G1096" t="s">
        <v>624</v>
      </c>
      <c r="H1096" t="s">
        <v>625</v>
      </c>
      <c r="I1096">
        <v>800002670</v>
      </c>
      <c r="J1096">
        <v>6001077490</v>
      </c>
      <c r="K1096">
        <v>100069284</v>
      </c>
      <c r="L1096" s="1"/>
      <c r="M1096" t="s">
        <v>834</v>
      </c>
      <c r="N1096">
        <v>800002670</v>
      </c>
      <c r="O1096" t="s">
        <v>776</v>
      </c>
      <c r="P1096" t="s">
        <v>53</v>
      </c>
      <c r="Q1096" t="s">
        <v>724</v>
      </c>
    </row>
    <row r="1097" spans="1:17" x14ac:dyDescent="0.3">
      <c r="A1097" t="s">
        <v>824</v>
      </c>
      <c r="B1097" t="s">
        <v>382</v>
      </c>
      <c r="C1097" s="1">
        <v>46237</v>
      </c>
      <c r="D1097">
        <v>2828.41</v>
      </c>
      <c r="E1097" t="s">
        <v>93</v>
      </c>
      <c r="F1097" t="s">
        <v>94</v>
      </c>
      <c r="G1097" t="s">
        <v>624</v>
      </c>
      <c r="H1097" t="s">
        <v>625</v>
      </c>
      <c r="I1097">
        <v>800002672</v>
      </c>
      <c r="J1097">
        <v>6001077491</v>
      </c>
      <c r="K1097">
        <v>100069285</v>
      </c>
      <c r="L1097" s="1"/>
      <c r="M1097" t="s">
        <v>834</v>
      </c>
      <c r="N1097">
        <v>800002672</v>
      </c>
      <c r="O1097" t="s">
        <v>776</v>
      </c>
      <c r="P1097" t="s">
        <v>53</v>
      </c>
      <c r="Q1097" t="s">
        <v>724</v>
      </c>
    </row>
    <row r="1098" spans="1:17" x14ac:dyDescent="0.3">
      <c r="A1098" t="s">
        <v>826</v>
      </c>
      <c r="B1098" t="s">
        <v>382</v>
      </c>
      <c r="C1098" s="1">
        <v>45702</v>
      </c>
      <c r="D1098">
        <v>768</v>
      </c>
      <c r="E1098" t="s">
        <v>92</v>
      </c>
      <c r="F1098" t="s">
        <v>96</v>
      </c>
      <c r="G1098" t="s">
        <v>451</v>
      </c>
      <c r="H1098" t="s">
        <v>508</v>
      </c>
      <c r="I1098">
        <v>1200012808</v>
      </c>
      <c r="J1098">
        <v>6000978523</v>
      </c>
      <c r="K1098">
        <v>100017416</v>
      </c>
      <c r="L1098" s="1">
        <v>45740</v>
      </c>
      <c r="M1098" t="s">
        <v>833</v>
      </c>
      <c r="N1098">
        <v>1200012808</v>
      </c>
      <c r="O1098" t="s">
        <v>776</v>
      </c>
      <c r="P1098" t="s">
        <v>54</v>
      </c>
      <c r="Q1098" t="s">
        <v>724</v>
      </c>
    </row>
    <row r="1099" spans="1:17" x14ac:dyDescent="0.3">
      <c r="A1099" t="s">
        <v>826</v>
      </c>
      <c r="B1099" t="s">
        <v>382</v>
      </c>
      <c r="C1099" s="1">
        <v>45862</v>
      </c>
      <c r="D1099">
        <v>1344</v>
      </c>
      <c r="E1099" t="s">
        <v>92</v>
      </c>
      <c r="F1099" t="s">
        <v>96</v>
      </c>
      <c r="G1099" t="s">
        <v>451</v>
      </c>
      <c r="H1099" t="s">
        <v>508</v>
      </c>
      <c r="I1099">
        <v>1200012808</v>
      </c>
      <c r="J1099">
        <v>6001006026</v>
      </c>
      <c r="K1099">
        <v>100064550</v>
      </c>
      <c r="L1099" s="1">
        <v>45866</v>
      </c>
      <c r="M1099" t="s">
        <v>833</v>
      </c>
      <c r="N1099">
        <v>1200012808</v>
      </c>
      <c r="O1099" t="s">
        <v>776</v>
      </c>
      <c r="P1099" t="s">
        <v>54</v>
      </c>
      <c r="Q1099" t="s">
        <v>724</v>
      </c>
    </row>
    <row r="1100" spans="1:17" x14ac:dyDescent="0.3">
      <c r="A1100" t="s">
        <v>826</v>
      </c>
      <c r="B1100" t="s">
        <v>382</v>
      </c>
      <c r="C1100" s="1">
        <v>46003</v>
      </c>
      <c r="D1100">
        <v>768</v>
      </c>
      <c r="E1100" t="s">
        <v>92</v>
      </c>
      <c r="F1100" t="s">
        <v>96</v>
      </c>
      <c r="G1100" t="s">
        <v>451</v>
      </c>
      <c r="H1100" t="s">
        <v>508</v>
      </c>
      <c r="I1100">
        <v>1200012808</v>
      </c>
      <c r="J1100">
        <v>6001041338</v>
      </c>
      <c r="K1100">
        <v>100004241</v>
      </c>
      <c r="L1100" s="1">
        <v>46048</v>
      </c>
      <c r="M1100" t="s">
        <v>833</v>
      </c>
      <c r="N1100">
        <v>1200012808</v>
      </c>
      <c r="O1100" t="s">
        <v>776</v>
      </c>
      <c r="P1100" t="s">
        <v>54</v>
      </c>
      <c r="Q1100" t="s">
        <v>724</v>
      </c>
    </row>
    <row r="1101" spans="1:17" x14ac:dyDescent="0.3">
      <c r="A1101" t="s">
        <v>826</v>
      </c>
      <c r="B1101" t="s">
        <v>382</v>
      </c>
      <c r="C1101" s="1">
        <v>46206</v>
      </c>
      <c r="D1101">
        <v>1344</v>
      </c>
      <c r="E1101" t="s">
        <v>92</v>
      </c>
      <c r="F1101" t="s">
        <v>96</v>
      </c>
      <c r="G1101" t="s">
        <v>451</v>
      </c>
      <c r="H1101" t="s">
        <v>508</v>
      </c>
      <c r="I1101">
        <v>1200012808</v>
      </c>
      <c r="J1101">
        <v>6001072558</v>
      </c>
      <c r="K1101">
        <v>100060709</v>
      </c>
      <c r="L1101" s="1">
        <v>46234</v>
      </c>
      <c r="M1101" t="s">
        <v>833</v>
      </c>
      <c r="N1101">
        <v>1200012808</v>
      </c>
      <c r="O1101" t="s">
        <v>776</v>
      </c>
      <c r="P1101" t="s">
        <v>54</v>
      </c>
      <c r="Q1101" t="s">
        <v>724</v>
      </c>
    </row>
    <row r="1102" spans="1:17" x14ac:dyDescent="0.3">
      <c r="A1102" t="s">
        <v>824</v>
      </c>
      <c r="B1102" t="s">
        <v>382</v>
      </c>
      <c r="C1102" s="1">
        <v>45593</v>
      </c>
      <c r="D1102">
        <v>558</v>
      </c>
      <c r="E1102" t="s">
        <v>92</v>
      </c>
      <c r="F1102" t="s">
        <v>96</v>
      </c>
      <c r="G1102" t="s">
        <v>794</v>
      </c>
      <c r="H1102" t="s">
        <v>795</v>
      </c>
      <c r="I1102">
        <v>1200012010</v>
      </c>
      <c r="J1102">
        <v>6000951397</v>
      </c>
      <c r="K1102">
        <v>100094560</v>
      </c>
      <c r="L1102" s="1">
        <v>45596</v>
      </c>
      <c r="M1102" t="s">
        <v>833</v>
      </c>
      <c r="N1102">
        <v>1200012010</v>
      </c>
      <c r="O1102" t="s">
        <v>776</v>
      </c>
      <c r="P1102" t="s">
        <v>54</v>
      </c>
      <c r="Q1102" t="s">
        <v>724</v>
      </c>
    </row>
    <row r="1103" spans="1:17" x14ac:dyDescent="0.3">
      <c r="A1103" t="s">
        <v>824</v>
      </c>
      <c r="B1103" t="s">
        <v>382</v>
      </c>
      <c r="C1103" s="1">
        <v>45863</v>
      </c>
      <c r="D1103">
        <v>5146.32</v>
      </c>
      <c r="E1103" t="s">
        <v>92</v>
      </c>
      <c r="F1103" t="s">
        <v>96</v>
      </c>
      <c r="G1103" t="s">
        <v>401</v>
      </c>
      <c r="H1103" t="s">
        <v>647</v>
      </c>
      <c r="I1103">
        <v>700005153</v>
      </c>
      <c r="J1103">
        <v>6001006150</v>
      </c>
      <c r="K1103">
        <v>100064772</v>
      </c>
      <c r="L1103" s="1">
        <v>46000</v>
      </c>
      <c r="M1103" t="s">
        <v>833</v>
      </c>
      <c r="N1103">
        <v>700005153</v>
      </c>
      <c r="O1103" t="s">
        <v>776</v>
      </c>
      <c r="P1103" t="s">
        <v>54</v>
      </c>
      <c r="Q1103" t="s">
        <v>724</v>
      </c>
    </row>
    <row r="1104" spans="1:17" x14ac:dyDescent="0.3">
      <c r="A1104" t="s">
        <v>824</v>
      </c>
      <c r="B1104" t="s">
        <v>382</v>
      </c>
      <c r="C1104" s="1">
        <v>45967</v>
      </c>
      <c r="D1104">
        <v>12408.42</v>
      </c>
      <c r="E1104" t="s">
        <v>92</v>
      </c>
      <c r="F1104" t="s">
        <v>96</v>
      </c>
      <c r="G1104" t="s">
        <v>401</v>
      </c>
      <c r="H1104" t="s">
        <v>647</v>
      </c>
      <c r="I1104">
        <v>700005153</v>
      </c>
      <c r="J1104">
        <v>6001025309</v>
      </c>
      <c r="K1104">
        <v>100096442</v>
      </c>
      <c r="L1104" s="1">
        <v>46000</v>
      </c>
      <c r="M1104" t="s">
        <v>833</v>
      </c>
      <c r="N1104">
        <v>700005153</v>
      </c>
      <c r="O1104" t="s">
        <v>776</v>
      </c>
      <c r="P1104" t="s">
        <v>54</v>
      </c>
      <c r="Q1104" t="s">
        <v>724</v>
      </c>
    </row>
    <row r="1105" spans="1:17" x14ac:dyDescent="0.3">
      <c r="A1105" t="s">
        <v>824</v>
      </c>
      <c r="B1105" t="s">
        <v>382</v>
      </c>
      <c r="C1105" s="1">
        <v>45082</v>
      </c>
      <c r="D1105">
        <v>502.77</v>
      </c>
      <c r="E1105" t="s">
        <v>92</v>
      </c>
      <c r="F1105" t="s">
        <v>96</v>
      </c>
      <c r="G1105" t="s">
        <v>452</v>
      </c>
      <c r="H1105" t="s">
        <v>563</v>
      </c>
      <c r="I1105">
        <v>500006154</v>
      </c>
      <c r="J1105">
        <v>6000857646</v>
      </c>
      <c r="K1105">
        <v>100049813</v>
      </c>
      <c r="L1105" s="1">
        <v>45110</v>
      </c>
      <c r="M1105" t="s">
        <v>833</v>
      </c>
      <c r="N1105">
        <v>500006154</v>
      </c>
      <c r="O1105" t="s">
        <v>776</v>
      </c>
      <c r="P1105" t="s">
        <v>54</v>
      </c>
      <c r="Q1105" t="s">
        <v>724</v>
      </c>
    </row>
    <row r="1106" spans="1:17" x14ac:dyDescent="0.3">
      <c r="A1106" t="s">
        <v>824</v>
      </c>
      <c r="B1106" t="s">
        <v>382</v>
      </c>
      <c r="C1106" s="1">
        <v>45110</v>
      </c>
      <c r="D1106">
        <v>11.93</v>
      </c>
      <c r="E1106" t="s">
        <v>92</v>
      </c>
      <c r="F1106" t="s">
        <v>96</v>
      </c>
      <c r="G1106" t="s">
        <v>452</v>
      </c>
      <c r="H1106" t="s">
        <v>563</v>
      </c>
      <c r="I1106">
        <v>500006154</v>
      </c>
      <c r="J1106">
        <v>6000863382</v>
      </c>
      <c r="K1106">
        <v>100059941</v>
      </c>
      <c r="L1106" s="1">
        <v>45133</v>
      </c>
      <c r="M1106" t="s">
        <v>833</v>
      </c>
      <c r="N1106">
        <v>500006154</v>
      </c>
      <c r="O1106" t="s">
        <v>776</v>
      </c>
      <c r="P1106" t="s">
        <v>54</v>
      </c>
      <c r="Q1106" t="s">
        <v>724</v>
      </c>
    </row>
    <row r="1107" spans="1:17" x14ac:dyDescent="0.3">
      <c r="A1107" t="s">
        <v>824</v>
      </c>
      <c r="B1107" t="s">
        <v>382</v>
      </c>
      <c r="C1107" s="1">
        <v>45173</v>
      </c>
      <c r="D1107">
        <v>11.5</v>
      </c>
      <c r="E1107" t="s">
        <v>92</v>
      </c>
      <c r="F1107" t="s">
        <v>96</v>
      </c>
      <c r="G1107" t="s">
        <v>452</v>
      </c>
      <c r="H1107" t="s">
        <v>563</v>
      </c>
      <c r="I1107">
        <v>500006154</v>
      </c>
      <c r="J1107">
        <v>6000872911</v>
      </c>
      <c r="K1107">
        <v>100077231</v>
      </c>
      <c r="L1107" s="1">
        <v>45175</v>
      </c>
      <c r="M1107" t="s">
        <v>833</v>
      </c>
      <c r="N1107">
        <v>500006154</v>
      </c>
      <c r="O1107" t="s">
        <v>776</v>
      </c>
      <c r="P1107" t="s">
        <v>54</v>
      </c>
      <c r="Q1107" t="s">
        <v>724</v>
      </c>
    </row>
    <row r="1108" spans="1:17" x14ac:dyDescent="0.3">
      <c r="A1108" t="s">
        <v>824</v>
      </c>
      <c r="B1108" t="s">
        <v>382</v>
      </c>
      <c r="C1108" s="1">
        <v>45233</v>
      </c>
      <c r="D1108">
        <v>165.48</v>
      </c>
      <c r="E1108" t="s">
        <v>92</v>
      </c>
      <c r="F1108" t="s">
        <v>96</v>
      </c>
      <c r="G1108" t="s">
        <v>452</v>
      </c>
      <c r="H1108" t="s">
        <v>563</v>
      </c>
      <c r="I1108">
        <v>500006154</v>
      </c>
      <c r="J1108">
        <v>6000884408</v>
      </c>
      <c r="K1108">
        <v>100095804</v>
      </c>
      <c r="L1108" s="1">
        <v>45253</v>
      </c>
      <c r="M1108" t="s">
        <v>833</v>
      </c>
      <c r="N1108">
        <v>500006154</v>
      </c>
      <c r="O1108" t="s">
        <v>776</v>
      </c>
      <c r="P1108" t="s">
        <v>54</v>
      </c>
      <c r="Q1108" t="s">
        <v>724</v>
      </c>
    </row>
    <row r="1109" spans="1:17" x14ac:dyDescent="0.3">
      <c r="A1109" t="s">
        <v>824</v>
      </c>
      <c r="B1109" t="s">
        <v>382</v>
      </c>
      <c r="C1109" s="1">
        <v>45341</v>
      </c>
      <c r="D1109">
        <v>75.64</v>
      </c>
      <c r="E1109" t="s">
        <v>92</v>
      </c>
      <c r="F1109" t="s">
        <v>96</v>
      </c>
      <c r="G1109" t="s">
        <v>452</v>
      </c>
      <c r="H1109" t="s">
        <v>563</v>
      </c>
      <c r="I1109">
        <v>500006154</v>
      </c>
      <c r="J1109">
        <v>6000907902</v>
      </c>
      <c r="K1109">
        <v>100020006</v>
      </c>
      <c r="L1109" s="1">
        <v>45357</v>
      </c>
      <c r="M1109" t="s">
        <v>833</v>
      </c>
      <c r="N1109">
        <v>500006154</v>
      </c>
      <c r="O1109" t="s">
        <v>776</v>
      </c>
      <c r="P1109" t="s">
        <v>54</v>
      </c>
      <c r="Q1109" t="s">
        <v>724</v>
      </c>
    </row>
    <row r="1110" spans="1:17" x14ac:dyDescent="0.3">
      <c r="A1110" t="s">
        <v>824</v>
      </c>
      <c r="B1110" t="s">
        <v>382</v>
      </c>
      <c r="C1110" s="1">
        <v>45414</v>
      </c>
      <c r="D1110">
        <v>11.94</v>
      </c>
      <c r="E1110" t="s">
        <v>92</v>
      </c>
      <c r="F1110" t="s">
        <v>96</v>
      </c>
      <c r="G1110" t="s">
        <v>452</v>
      </c>
      <c r="H1110" t="s">
        <v>563</v>
      </c>
      <c r="I1110">
        <v>500006154</v>
      </c>
      <c r="J1110">
        <v>6000920991</v>
      </c>
      <c r="K1110">
        <v>100043218</v>
      </c>
      <c r="L1110" s="1">
        <v>45433</v>
      </c>
      <c r="M1110" t="s">
        <v>833</v>
      </c>
      <c r="N1110">
        <v>500006154</v>
      </c>
      <c r="O1110" t="s">
        <v>776</v>
      </c>
      <c r="P1110" t="s">
        <v>54</v>
      </c>
      <c r="Q1110" t="s">
        <v>724</v>
      </c>
    </row>
    <row r="1111" spans="1:17" x14ac:dyDescent="0.3">
      <c r="A1111" t="s">
        <v>824</v>
      </c>
      <c r="B1111" t="s">
        <v>382</v>
      </c>
      <c r="C1111" s="1">
        <v>45448</v>
      </c>
      <c r="D1111">
        <v>12.89</v>
      </c>
      <c r="E1111" t="s">
        <v>92</v>
      </c>
      <c r="F1111" t="s">
        <v>96</v>
      </c>
      <c r="G1111" t="s">
        <v>452</v>
      </c>
      <c r="H1111" t="s">
        <v>563</v>
      </c>
      <c r="I1111">
        <v>500006154</v>
      </c>
      <c r="J1111">
        <v>6000926164</v>
      </c>
      <c r="K1111">
        <v>100052043</v>
      </c>
      <c r="L1111" s="1">
        <v>45462</v>
      </c>
      <c r="M1111" t="s">
        <v>833</v>
      </c>
      <c r="N1111">
        <v>500006154</v>
      </c>
      <c r="O1111" t="s">
        <v>776</v>
      </c>
      <c r="P1111" t="s">
        <v>54</v>
      </c>
      <c r="Q1111" t="s">
        <v>724</v>
      </c>
    </row>
    <row r="1112" spans="1:17" x14ac:dyDescent="0.3">
      <c r="A1112" t="s">
        <v>824</v>
      </c>
      <c r="B1112" t="s">
        <v>382</v>
      </c>
      <c r="C1112" s="1">
        <v>45503</v>
      </c>
      <c r="D1112">
        <v>13.09</v>
      </c>
      <c r="E1112" t="s">
        <v>92</v>
      </c>
      <c r="F1112" t="s">
        <v>96</v>
      </c>
      <c r="G1112" t="s">
        <v>452</v>
      </c>
      <c r="H1112" t="s">
        <v>563</v>
      </c>
      <c r="I1112">
        <v>500006154</v>
      </c>
      <c r="J1112">
        <v>6000935885</v>
      </c>
      <c r="K1112">
        <v>100068592</v>
      </c>
      <c r="L1112" s="1">
        <v>45509</v>
      </c>
      <c r="M1112" t="s">
        <v>833</v>
      </c>
      <c r="N1112">
        <v>500006154</v>
      </c>
      <c r="O1112" t="s">
        <v>776</v>
      </c>
      <c r="P1112" t="s">
        <v>54</v>
      </c>
      <c r="Q1112" t="s">
        <v>724</v>
      </c>
    </row>
    <row r="1113" spans="1:17" x14ac:dyDescent="0.3">
      <c r="A1113" t="s">
        <v>824</v>
      </c>
      <c r="B1113" t="s">
        <v>382</v>
      </c>
      <c r="C1113" s="1">
        <v>45509</v>
      </c>
      <c r="D1113">
        <v>12.86</v>
      </c>
      <c r="E1113" t="s">
        <v>92</v>
      </c>
      <c r="F1113" t="s">
        <v>96</v>
      </c>
      <c r="G1113" t="s">
        <v>452</v>
      </c>
      <c r="H1113" t="s">
        <v>563</v>
      </c>
      <c r="I1113">
        <v>500006154</v>
      </c>
      <c r="J1113">
        <v>6000937204</v>
      </c>
      <c r="K1113">
        <v>100071157</v>
      </c>
      <c r="L1113" s="1">
        <v>45537</v>
      </c>
      <c r="M1113" t="s">
        <v>833</v>
      </c>
      <c r="N1113">
        <v>500006154</v>
      </c>
      <c r="O1113" t="s">
        <v>776</v>
      </c>
      <c r="P1113" t="s">
        <v>54</v>
      </c>
      <c r="Q1113" t="s">
        <v>724</v>
      </c>
    </row>
    <row r="1114" spans="1:17" x14ac:dyDescent="0.3">
      <c r="A1114" t="s">
        <v>824</v>
      </c>
      <c r="B1114" t="s">
        <v>382</v>
      </c>
      <c r="C1114" s="1">
        <v>45600</v>
      </c>
      <c r="D1114">
        <v>11.9</v>
      </c>
      <c r="E1114" t="s">
        <v>92</v>
      </c>
      <c r="F1114" t="s">
        <v>96</v>
      </c>
      <c r="G1114" t="s">
        <v>452</v>
      </c>
      <c r="H1114" t="s">
        <v>563</v>
      </c>
      <c r="I1114">
        <v>500006154</v>
      </c>
      <c r="J1114">
        <v>6000952863</v>
      </c>
      <c r="K1114">
        <v>100097337</v>
      </c>
      <c r="L1114" s="1">
        <v>45603</v>
      </c>
      <c r="M1114" t="s">
        <v>833</v>
      </c>
      <c r="N1114">
        <v>500006154</v>
      </c>
      <c r="O1114" t="s">
        <v>776</v>
      </c>
      <c r="P1114" t="s">
        <v>54</v>
      </c>
      <c r="Q1114" t="s">
        <v>724</v>
      </c>
    </row>
    <row r="1115" spans="1:17" x14ac:dyDescent="0.3">
      <c r="A1115" t="s">
        <v>824</v>
      </c>
      <c r="B1115" t="s">
        <v>382</v>
      </c>
      <c r="C1115" s="1">
        <v>45631</v>
      </c>
      <c r="D1115">
        <v>143.26</v>
      </c>
      <c r="E1115" t="s">
        <v>92</v>
      </c>
      <c r="F1115" t="s">
        <v>96</v>
      </c>
      <c r="G1115" t="s">
        <v>452</v>
      </c>
      <c r="H1115" t="s">
        <v>563</v>
      </c>
      <c r="I1115">
        <v>500006154</v>
      </c>
      <c r="J1115">
        <v>6000960363</v>
      </c>
      <c r="K1115">
        <v>100110108</v>
      </c>
      <c r="L1115" s="1">
        <v>45635</v>
      </c>
      <c r="M1115" t="s">
        <v>833</v>
      </c>
      <c r="N1115">
        <v>500006154</v>
      </c>
      <c r="O1115" t="s">
        <v>776</v>
      </c>
      <c r="P1115" t="s">
        <v>54</v>
      </c>
      <c r="Q1115" t="s">
        <v>724</v>
      </c>
    </row>
    <row r="1116" spans="1:17" x14ac:dyDescent="0.3">
      <c r="A1116" t="s">
        <v>824</v>
      </c>
      <c r="B1116" t="s">
        <v>382</v>
      </c>
      <c r="C1116" s="1">
        <v>45663</v>
      </c>
      <c r="D1116">
        <v>11.48</v>
      </c>
      <c r="E1116" t="s">
        <v>92</v>
      </c>
      <c r="F1116" t="s">
        <v>96</v>
      </c>
      <c r="G1116" t="s">
        <v>452</v>
      </c>
      <c r="H1116" t="s">
        <v>563</v>
      </c>
      <c r="I1116">
        <v>500006154</v>
      </c>
      <c r="J1116">
        <v>6000972050</v>
      </c>
      <c r="K1116">
        <v>100004337</v>
      </c>
      <c r="L1116" s="1">
        <v>45692</v>
      </c>
      <c r="M1116" t="s">
        <v>833</v>
      </c>
      <c r="N1116">
        <v>500006154</v>
      </c>
      <c r="O1116" t="s">
        <v>776</v>
      </c>
      <c r="P1116" t="s">
        <v>54</v>
      </c>
      <c r="Q1116" t="s">
        <v>724</v>
      </c>
    </row>
    <row r="1117" spans="1:17" x14ac:dyDescent="0.3">
      <c r="A1117" t="s">
        <v>824</v>
      </c>
      <c r="B1117" t="s">
        <v>382</v>
      </c>
      <c r="C1117" s="1">
        <v>45842</v>
      </c>
      <c r="D1117">
        <v>81.14</v>
      </c>
      <c r="E1117" t="s">
        <v>92</v>
      </c>
      <c r="F1117" t="s">
        <v>96</v>
      </c>
      <c r="G1117" t="s">
        <v>452</v>
      </c>
      <c r="H1117" t="s">
        <v>563</v>
      </c>
      <c r="I1117">
        <v>500006154</v>
      </c>
      <c r="J1117">
        <v>6001002355</v>
      </c>
      <c r="K1117">
        <v>100058860</v>
      </c>
      <c r="L1117" s="1">
        <v>45846</v>
      </c>
      <c r="M1117" t="s">
        <v>833</v>
      </c>
      <c r="N1117">
        <v>500006154</v>
      </c>
      <c r="O1117" t="s">
        <v>776</v>
      </c>
      <c r="P1117" t="s">
        <v>54</v>
      </c>
      <c r="Q1117" t="s">
        <v>724</v>
      </c>
    </row>
    <row r="1118" spans="1:17" x14ac:dyDescent="0.3">
      <c r="A1118" t="s">
        <v>824</v>
      </c>
      <c r="B1118" t="s">
        <v>382</v>
      </c>
      <c r="C1118" s="1">
        <v>45901</v>
      </c>
      <c r="D1118">
        <v>11.89</v>
      </c>
      <c r="E1118" t="s">
        <v>92</v>
      </c>
      <c r="F1118" t="s">
        <v>96</v>
      </c>
      <c r="G1118" t="s">
        <v>452</v>
      </c>
      <c r="H1118" t="s">
        <v>563</v>
      </c>
      <c r="I1118">
        <v>500006154</v>
      </c>
      <c r="J1118">
        <v>6001012000</v>
      </c>
      <c r="K1118">
        <v>100073941</v>
      </c>
      <c r="L1118" s="1">
        <v>45908</v>
      </c>
      <c r="M1118" t="s">
        <v>833</v>
      </c>
      <c r="N1118">
        <v>500006154</v>
      </c>
      <c r="O1118" t="s">
        <v>776</v>
      </c>
      <c r="P1118" t="s">
        <v>54</v>
      </c>
      <c r="Q1118" t="s">
        <v>724</v>
      </c>
    </row>
    <row r="1119" spans="1:17" x14ac:dyDescent="0.3">
      <c r="A1119" t="s">
        <v>824</v>
      </c>
      <c r="B1119" t="s">
        <v>382</v>
      </c>
      <c r="C1119" s="1">
        <v>45932</v>
      </c>
      <c r="D1119">
        <v>22.69</v>
      </c>
      <c r="E1119" t="s">
        <v>92</v>
      </c>
      <c r="F1119" t="s">
        <v>96</v>
      </c>
      <c r="G1119" t="s">
        <v>452</v>
      </c>
      <c r="H1119" t="s">
        <v>563</v>
      </c>
      <c r="I1119">
        <v>500006154</v>
      </c>
      <c r="J1119">
        <v>6001017693</v>
      </c>
      <c r="K1119">
        <v>100083273</v>
      </c>
      <c r="L1119" s="1">
        <v>45957</v>
      </c>
      <c r="M1119" t="s">
        <v>833</v>
      </c>
      <c r="N1119">
        <v>500006154</v>
      </c>
      <c r="O1119" t="s">
        <v>776</v>
      </c>
      <c r="P1119" t="s">
        <v>54</v>
      </c>
      <c r="Q1119" t="s">
        <v>724</v>
      </c>
    </row>
    <row r="1120" spans="1:17" x14ac:dyDescent="0.3">
      <c r="A1120" t="s">
        <v>826</v>
      </c>
      <c r="B1120" t="s">
        <v>683</v>
      </c>
      <c r="C1120" s="1">
        <v>45497</v>
      </c>
      <c r="D1120">
        <v>9508.89</v>
      </c>
      <c r="E1120" t="s">
        <v>92</v>
      </c>
      <c r="F1120" t="s">
        <v>96</v>
      </c>
      <c r="G1120" t="s">
        <v>714</v>
      </c>
      <c r="H1120" t="s">
        <v>715</v>
      </c>
      <c r="I1120">
        <v>300014688</v>
      </c>
      <c r="J1120">
        <v>6000934976</v>
      </c>
      <c r="K1120">
        <v>100067161</v>
      </c>
      <c r="L1120" s="1">
        <v>45517</v>
      </c>
      <c r="M1120" t="s">
        <v>833</v>
      </c>
      <c r="N1120">
        <v>300014688</v>
      </c>
      <c r="O1120" t="s">
        <v>776</v>
      </c>
      <c r="P1120" t="s">
        <v>54</v>
      </c>
      <c r="Q1120" t="s">
        <v>725</v>
      </c>
    </row>
    <row r="1121" spans="1:17" x14ac:dyDescent="0.3">
      <c r="A1121" t="s">
        <v>372</v>
      </c>
      <c r="B1121" t="s">
        <v>382</v>
      </c>
      <c r="C1121" s="1">
        <v>45359</v>
      </c>
      <c r="D1121">
        <v>23653.93</v>
      </c>
      <c r="E1121" t="s">
        <v>92</v>
      </c>
      <c r="F1121" t="s">
        <v>96</v>
      </c>
      <c r="G1121" t="s">
        <v>675</v>
      </c>
      <c r="H1121" t="s">
        <v>676</v>
      </c>
      <c r="I1121">
        <v>500005427</v>
      </c>
      <c r="J1121">
        <v>6000911343</v>
      </c>
      <c r="K1121">
        <v>100026259</v>
      </c>
      <c r="L1121" s="1">
        <v>45401</v>
      </c>
      <c r="M1121" t="s">
        <v>833</v>
      </c>
      <c r="N1121">
        <v>500005427</v>
      </c>
      <c r="O1121" t="s">
        <v>776</v>
      </c>
      <c r="P1121" t="s">
        <v>54</v>
      </c>
      <c r="Q1121" t="s">
        <v>724</v>
      </c>
    </row>
    <row r="1122" spans="1:17" x14ac:dyDescent="0.3">
      <c r="A1122" t="s">
        <v>824</v>
      </c>
      <c r="B1122" t="s">
        <v>382</v>
      </c>
      <c r="C1122" s="1">
        <v>44942</v>
      </c>
      <c r="D1122">
        <v>6885.8</v>
      </c>
      <c r="E1122" t="s">
        <v>92</v>
      </c>
      <c r="F1122" t="s">
        <v>96</v>
      </c>
      <c r="G1122" t="s">
        <v>453</v>
      </c>
      <c r="H1122" t="s">
        <v>552</v>
      </c>
      <c r="I1122">
        <v>500005900</v>
      </c>
      <c r="J1122">
        <v>6000834619</v>
      </c>
      <c r="K1122">
        <v>100007009</v>
      </c>
      <c r="L1122" s="1">
        <v>44960</v>
      </c>
      <c r="M1122" t="s">
        <v>833</v>
      </c>
      <c r="N1122">
        <v>500005900</v>
      </c>
      <c r="O1122" t="s">
        <v>776</v>
      </c>
      <c r="P1122" t="s">
        <v>54</v>
      </c>
      <c r="Q1122" t="s">
        <v>724</v>
      </c>
    </row>
    <row r="1123" spans="1:17" x14ac:dyDescent="0.3">
      <c r="A1123" t="s">
        <v>825</v>
      </c>
      <c r="B1123" t="s">
        <v>382</v>
      </c>
      <c r="C1123" s="1">
        <v>45187</v>
      </c>
      <c r="D1123">
        <v>30364.81</v>
      </c>
      <c r="E1123" t="s">
        <v>92</v>
      </c>
      <c r="F1123" t="s">
        <v>96</v>
      </c>
      <c r="G1123" t="s">
        <v>453</v>
      </c>
      <c r="H1123" t="s">
        <v>552</v>
      </c>
      <c r="I1123">
        <v>500005900</v>
      </c>
      <c r="J1123">
        <v>6000875628</v>
      </c>
      <c r="K1123">
        <v>100081026</v>
      </c>
      <c r="L1123" s="1">
        <v>45205</v>
      </c>
      <c r="M1123" t="s">
        <v>833</v>
      </c>
      <c r="N1123">
        <v>500005900</v>
      </c>
      <c r="O1123" t="s">
        <v>776</v>
      </c>
      <c r="P1123" t="s">
        <v>54</v>
      </c>
      <c r="Q1123" t="s">
        <v>724</v>
      </c>
    </row>
    <row r="1124" spans="1:17" x14ac:dyDescent="0.3">
      <c r="A1124" t="s">
        <v>825</v>
      </c>
      <c r="B1124" t="s">
        <v>382</v>
      </c>
      <c r="C1124" s="1">
        <v>45215</v>
      </c>
      <c r="D1124">
        <v>18040.46</v>
      </c>
      <c r="E1124" t="s">
        <v>92</v>
      </c>
      <c r="F1124" t="s">
        <v>96</v>
      </c>
      <c r="G1124" t="s">
        <v>453</v>
      </c>
      <c r="H1124" t="s">
        <v>552</v>
      </c>
      <c r="I1124">
        <v>500005900</v>
      </c>
      <c r="J1124">
        <v>6000881170</v>
      </c>
      <c r="K1124">
        <v>100089828</v>
      </c>
      <c r="L1124" s="1">
        <v>45233</v>
      </c>
      <c r="M1124" t="s">
        <v>833</v>
      </c>
      <c r="N1124">
        <v>500005900</v>
      </c>
      <c r="O1124" t="s">
        <v>776</v>
      </c>
      <c r="P1124" t="s">
        <v>54</v>
      </c>
      <c r="Q1124" t="s">
        <v>724</v>
      </c>
    </row>
    <row r="1125" spans="1:17" x14ac:dyDescent="0.3">
      <c r="A1125" t="s">
        <v>824</v>
      </c>
      <c r="B1125" t="s">
        <v>382</v>
      </c>
      <c r="C1125" s="1">
        <v>45215</v>
      </c>
      <c r="D1125">
        <v>19947.63</v>
      </c>
      <c r="E1125" t="s">
        <v>92</v>
      </c>
      <c r="F1125" t="s">
        <v>96</v>
      </c>
      <c r="G1125" t="s">
        <v>453</v>
      </c>
      <c r="H1125" t="s">
        <v>552</v>
      </c>
      <c r="I1125">
        <v>500005900</v>
      </c>
      <c r="J1125">
        <v>6000881121</v>
      </c>
      <c r="K1125">
        <v>100089779</v>
      </c>
      <c r="L1125" s="1">
        <v>45233</v>
      </c>
      <c r="M1125" t="s">
        <v>833</v>
      </c>
      <c r="N1125">
        <v>500005900</v>
      </c>
      <c r="O1125" t="s">
        <v>776</v>
      </c>
      <c r="P1125" t="s">
        <v>54</v>
      </c>
      <c r="Q1125" t="s">
        <v>724</v>
      </c>
    </row>
    <row r="1126" spans="1:17" x14ac:dyDescent="0.3">
      <c r="A1126" t="s">
        <v>824</v>
      </c>
      <c r="B1126" t="s">
        <v>382</v>
      </c>
      <c r="C1126" s="1">
        <v>45215</v>
      </c>
      <c r="D1126">
        <v>14683.06</v>
      </c>
      <c r="E1126" t="s">
        <v>92</v>
      </c>
      <c r="F1126" t="s">
        <v>96</v>
      </c>
      <c r="G1126" t="s">
        <v>453</v>
      </c>
      <c r="H1126" t="s">
        <v>552</v>
      </c>
      <c r="I1126">
        <v>500005900</v>
      </c>
      <c r="J1126">
        <v>6000881144</v>
      </c>
      <c r="K1126">
        <v>100089802</v>
      </c>
      <c r="L1126" s="1">
        <v>45233</v>
      </c>
      <c r="M1126" t="s">
        <v>833</v>
      </c>
      <c r="N1126">
        <v>500005900</v>
      </c>
      <c r="O1126" t="s">
        <v>776</v>
      </c>
      <c r="P1126" t="s">
        <v>54</v>
      </c>
      <c r="Q1126" t="s">
        <v>724</v>
      </c>
    </row>
    <row r="1127" spans="1:17" x14ac:dyDescent="0.3">
      <c r="A1127" t="s">
        <v>825</v>
      </c>
      <c r="B1127" t="s">
        <v>382</v>
      </c>
      <c r="C1127" s="1">
        <v>45236</v>
      </c>
      <c r="D1127">
        <v>5654.17</v>
      </c>
      <c r="E1127" t="s">
        <v>92</v>
      </c>
      <c r="F1127" t="s">
        <v>96</v>
      </c>
      <c r="G1127" t="s">
        <v>453</v>
      </c>
      <c r="H1127" t="s">
        <v>552</v>
      </c>
      <c r="I1127">
        <v>500005900</v>
      </c>
      <c r="J1127">
        <v>6000884592</v>
      </c>
      <c r="K1127">
        <v>100096042</v>
      </c>
      <c r="L1127" s="1">
        <v>45264</v>
      </c>
      <c r="M1127" t="s">
        <v>833</v>
      </c>
      <c r="N1127">
        <v>500005900</v>
      </c>
      <c r="O1127" t="s">
        <v>776</v>
      </c>
      <c r="P1127" t="s">
        <v>54</v>
      </c>
      <c r="Q1127" t="s">
        <v>724</v>
      </c>
    </row>
    <row r="1128" spans="1:17" x14ac:dyDescent="0.3">
      <c r="A1128" t="s">
        <v>825</v>
      </c>
      <c r="B1128" t="s">
        <v>382</v>
      </c>
      <c r="C1128" s="1">
        <v>45324</v>
      </c>
      <c r="D1128">
        <v>23263.69</v>
      </c>
      <c r="E1128" t="s">
        <v>92</v>
      </c>
      <c r="F1128" t="s">
        <v>96</v>
      </c>
      <c r="G1128" t="s">
        <v>453</v>
      </c>
      <c r="H1128" t="s">
        <v>552</v>
      </c>
      <c r="I1128">
        <v>500005900</v>
      </c>
      <c r="J1128">
        <v>6000905419</v>
      </c>
      <c r="K1128">
        <v>100015147</v>
      </c>
      <c r="L1128" s="1">
        <v>45348</v>
      </c>
      <c r="M1128" t="s">
        <v>833</v>
      </c>
      <c r="N1128">
        <v>500005900</v>
      </c>
      <c r="O1128" t="s">
        <v>776</v>
      </c>
      <c r="P1128" t="s">
        <v>54</v>
      </c>
      <c r="Q1128" t="s">
        <v>724</v>
      </c>
    </row>
    <row r="1129" spans="1:17" x14ac:dyDescent="0.3">
      <c r="A1129" t="s">
        <v>824</v>
      </c>
      <c r="B1129" t="s">
        <v>382</v>
      </c>
      <c r="C1129" s="1">
        <v>45341</v>
      </c>
      <c r="D1129">
        <v>7926.85</v>
      </c>
      <c r="E1129" t="s">
        <v>92</v>
      </c>
      <c r="F1129" t="s">
        <v>96</v>
      </c>
      <c r="G1129" t="s">
        <v>453</v>
      </c>
      <c r="H1129" t="s">
        <v>552</v>
      </c>
      <c r="I1129">
        <v>500006790</v>
      </c>
      <c r="J1129">
        <v>6000907749</v>
      </c>
      <c r="K1129">
        <v>100019800</v>
      </c>
      <c r="L1129" s="1">
        <v>45362</v>
      </c>
      <c r="M1129" t="s">
        <v>833</v>
      </c>
      <c r="N1129">
        <v>500006790</v>
      </c>
      <c r="O1129" t="s">
        <v>776</v>
      </c>
      <c r="P1129" t="s">
        <v>54</v>
      </c>
      <c r="Q1129" t="s">
        <v>724</v>
      </c>
    </row>
    <row r="1130" spans="1:17" x14ac:dyDescent="0.3">
      <c r="A1130" t="s">
        <v>824</v>
      </c>
      <c r="B1130" t="s">
        <v>382</v>
      </c>
      <c r="C1130" s="1">
        <v>45366</v>
      </c>
      <c r="D1130">
        <v>14532.18</v>
      </c>
      <c r="E1130" t="s">
        <v>92</v>
      </c>
      <c r="F1130" t="s">
        <v>96</v>
      </c>
      <c r="G1130" t="s">
        <v>453</v>
      </c>
      <c r="H1130" t="s">
        <v>552</v>
      </c>
      <c r="I1130">
        <v>500005900</v>
      </c>
      <c r="J1130">
        <v>6000912557</v>
      </c>
      <c r="K1130">
        <v>100028197</v>
      </c>
      <c r="L1130" s="1">
        <v>45391</v>
      </c>
      <c r="M1130" t="s">
        <v>833</v>
      </c>
      <c r="N1130">
        <v>500005900</v>
      </c>
      <c r="O1130" t="s">
        <v>776</v>
      </c>
      <c r="P1130" t="s">
        <v>54</v>
      </c>
      <c r="Q1130" t="s">
        <v>724</v>
      </c>
    </row>
    <row r="1131" spans="1:17" x14ac:dyDescent="0.3">
      <c r="A1131" t="s">
        <v>825</v>
      </c>
      <c r="B1131" t="s">
        <v>382</v>
      </c>
      <c r="C1131" s="1">
        <v>45366</v>
      </c>
      <c r="D1131">
        <v>16387.84</v>
      </c>
      <c r="E1131" t="s">
        <v>92</v>
      </c>
      <c r="F1131" t="s">
        <v>96</v>
      </c>
      <c r="G1131" t="s">
        <v>453</v>
      </c>
      <c r="H1131" t="s">
        <v>552</v>
      </c>
      <c r="I1131">
        <v>500005900</v>
      </c>
      <c r="J1131">
        <v>6000912561</v>
      </c>
      <c r="K1131">
        <v>100028201</v>
      </c>
      <c r="L1131" s="1">
        <v>45385</v>
      </c>
      <c r="M1131" t="s">
        <v>833</v>
      </c>
      <c r="N1131">
        <v>500005900</v>
      </c>
      <c r="O1131" t="s">
        <v>776</v>
      </c>
      <c r="P1131" t="s">
        <v>54</v>
      </c>
      <c r="Q1131" t="s">
        <v>724</v>
      </c>
    </row>
    <row r="1132" spans="1:17" x14ac:dyDescent="0.3">
      <c r="A1132" t="s">
        <v>824</v>
      </c>
      <c r="B1132" t="s">
        <v>382</v>
      </c>
      <c r="C1132" s="1">
        <v>45369</v>
      </c>
      <c r="D1132">
        <v>4885.8</v>
      </c>
      <c r="E1132" t="s">
        <v>92</v>
      </c>
      <c r="F1132" t="s">
        <v>96</v>
      </c>
      <c r="G1132" t="s">
        <v>453</v>
      </c>
      <c r="H1132" t="s">
        <v>552</v>
      </c>
      <c r="I1132">
        <v>500006790</v>
      </c>
      <c r="J1132">
        <v>6000912660</v>
      </c>
      <c r="K1132">
        <v>100028302</v>
      </c>
      <c r="L1132" s="1">
        <v>45377</v>
      </c>
      <c r="M1132" t="s">
        <v>833</v>
      </c>
      <c r="N1132">
        <v>500006790</v>
      </c>
      <c r="O1132" t="s">
        <v>776</v>
      </c>
      <c r="P1132" t="s">
        <v>54</v>
      </c>
      <c r="Q1132" t="s">
        <v>724</v>
      </c>
    </row>
    <row r="1133" spans="1:17" x14ac:dyDescent="0.3">
      <c r="A1133" t="s">
        <v>824</v>
      </c>
      <c r="B1133" t="s">
        <v>382</v>
      </c>
      <c r="C1133" s="1">
        <v>45399</v>
      </c>
      <c r="D1133">
        <v>4036.56</v>
      </c>
      <c r="E1133" t="s">
        <v>92</v>
      </c>
      <c r="F1133" t="s">
        <v>96</v>
      </c>
      <c r="G1133" t="s">
        <v>453</v>
      </c>
      <c r="H1133" t="s">
        <v>552</v>
      </c>
      <c r="I1133">
        <v>500006790</v>
      </c>
      <c r="J1133">
        <v>6000918431</v>
      </c>
      <c r="K1133">
        <v>100038077</v>
      </c>
      <c r="L1133" s="1">
        <v>45406</v>
      </c>
      <c r="M1133" t="s">
        <v>833</v>
      </c>
      <c r="N1133">
        <v>500006790</v>
      </c>
      <c r="O1133" t="s">
        <v>776</v>
      </c>
      <c r="P1133" t="s">
        <v>54</v>
      </c>
      <c r="Q1133" t="s">
        <v>724</v>
      </c>
    </row>
    <row r="1134" spans="1:17" x14ac:dyDescent="0.3">
      <c r="A1134" t="s">
        <v>824</v>
      </c>
      <c r="B1134" t="s">
        <v>382</v>
      </c>
      <c r="C1134" s="1">
        <v>45429</v>
      </c>
      <c r="D1134">
        <v>2438.02</v>
      </c>
      <c r="E1134" t="s">
        <v>92</v>
      </c>
      <c r="F1134" t="s">
        <v>96</v>
      </c>
      <c r="G1134" t="s">
        <v>453</v>
      </c>
      <c r="H1134" t="s">
        <v>552</v>
      </c>
      <c r="I1134">
        <v>500006790</v>
      </c>
      <c r="J1134">
        <v>6000923225</v>
      </c>
      <c r="K1134">
        <v>100046684</v>
      </c>
      <c r="L1134" s="1">
        <v>45434</v>
      </c>
      <c r="M1134" t="s">
        <v>833</v>
      </c>
      <c r="N1134">
        <v>500006790</v>
      </c>
      <c r="O1134" t="s">
        <v>776</v>
      </c>
      <c r="P1134" t="s">
        <v>54</v>
      </c>
      <c r="Q1134" t="s">
        <v>724</v>
      </c>
    </row>
    <row r="1135" spans="1:17" x14ac:dyDescent="0.3">
      <c r="A1135" t="s">
        <v>824</v>
      </c>
      <c r="B1135" t="s">
        <v>382</v>
      </c>
      <c r="C1135" s="1">
        <v>45460</v>
      </c>
      <c r="D1135">
        <v>2512.77</v>
      </c>
      <c r="E1135" t="s">
        <v>92</v>
      </c>
      <c r="F1135" t="s">
        <v>96</v>
      </c>
      <c r="G1135" t="s">
        <v>453</v>
      </c>
      <c r="H1135" t="s">
        <v>552</v>
      </c>
      <c r="I1135">
        <v>500006790</v>
      </c>
      <c r="J1135">
        <v>6000928582</v>
      </c>
      <c r="K1135">
        <v>100056007</v>
      </c>
      <c r="L1135" s="1">
        <v>45462</v>
      </c>
      <c r="M1135" t="s">
        <v>833</v>
      </c>
      <c r="N1135">
        <v>500006790</v>
      </c>
      <c r="O1135" t="s">
        <v>776</v>
      </c>
      <c r="P1135" t="s">
        <v>54</v>
      </c>
      <c r="Q1135" t="s">
        <v>724</v>
      </c>
    </row>
    <row r="1136" spans="1:17" x14ac:dyDescent="0.3">
      <c r="A1136" t="s">
        <v>824</v>
      </c>
      <c r="B1136" t="s">
        <v>382</v>
      </c>
      <c r="C1136" s="1">
        <v>45490</v>
      </c>
      <c r="D1136">
        <v>2056.69</v>
      </c>
      <c r="E1136" t="s">
        <v>92</v>
      </c>
      <c r="F1136" t="s">
        <v>96</v>
      </c>
      <c r="G1136" t="s">
        <v>453</v>
      </c>
      <c r="H1136" t="s">
        <v>552</v>
      </c>
      <c r="I1136">
        <v>500006790</v>
      </c>
      <c r="J1136">
        <v>6000934196</v>
      </c>
      <c r="K1136">
        <v>100065695</v>
      </c>
      <c r="L1136" s="1">
        <v>45495</v>
      </c>
      <c r="M1136" t="s">
        <v>833</v>
      </c>
      <c r="N1136">
        <v>500006790</v>
      </c>
      <c r="O1136" t="s">
        <v>776</v>
      </c>
      <c r="P1136" t="s">
        <v>54</v>
      </c>
      <c r="Q1136" t="s">
        <v>724</v>
      </c>
    </row>
    <row r="1137" spans="1:17" x14ac:dyDescent="0.3">
      <c r="A1137" t="s">
        <v>824</v>
      </c>
      <c r="B1137" t="s">
        <v>382</v>
      </c>
      <c r="C1137" s="1">
        <v>45523</v>
      </c>
      <c r="D1137">
        <v>2550.1999999999998</v>
      </c>
      <c r="E1137" t="s">
        <v>92</v>
      </c>
      <c r="F1137" t="s">
        <v>96</v>
      </c>
      <c r="G1137" t="s">
        <v>453</v>
      </c>
      <c r="H1137" t="s">
        <v>552</v>
      </c>
      <c r="I1137">
        <v>500006790</v>
      </c>
      <c r="J1137">
        <v>6000938675</v>
      </c>
      <c r="K1137">
        <v>100073676</v>
      </c>
      <c r="L1137" s="1">
        <v>45532</v>
      </c>
      <c r="M1137" t="s">
        <v>833</v>
      </c>
      <c r="N1137">
        <v>500006790</v>
      </c>
      <c r="O1137" t="s">
        <v>776</v>
      </c>
      <c r="P1137" t="s">
        <v>54</v>
      </c>
      <c r="Q1137" t="s">
        <v>724</v>
      </c>
    </row>
    <row r="1138" spans="1:17" x14ac:dyDescent="0.3">
      <c r="A1138" t="s">
        <v>824</v>
      </c>
      <c r="B1138" t="s">
        <v>382</v>
      </c>
      <c r="C1138" s="1">
        <v>45553</v>
      </c>
      <c r="D1138">
        <v>2535.92</v>
      </c>
      <c r="E1138" t="s">
        <v>92</v>
      </c>
      <c r="F1138" t="s">
        <v>96</v>
      </c>
      <c r="G1138" t="s">
        <v>453</v>
      </c>
      <c r="H1138" t="s">
        <v>552</v>
      </c>
      <c r="I1138">
        <v>500006790</v>
      </c>
      <c r="J1138">
        <v>6000943697</v>
      </c>
      <c r="K1138">
        <v>100082162</v>
      </c>
      <c r="L1138" s="1">
        <v>45555</v>
      </c>
      <c r="M1138" t="s">
        <v>833</v>
      </c>
      <c r="N1138">
        <v>500006790</v>
      </c>
      <c r="O1138" t="s">
        <v>776</v>
      </c>
      <c r="P1138" t="s">
        <v>54</v>
      </c>
      <c r="Q1138" t="s">
        <v>724</v>
      </c>
    </row>
    <row r="1139" spans="1:17" x14ac:dyDescent="0.3">
      <c r="A1139" t="s">
        <v>824</v>
      </c>
      <c r="B1139" t="s">
        <v>382</v>
      </c>
      <c r="C1139" s="1">
        <v>45582</v>
      </c>
      <c r="D1139">
        <v>2306.0500000000002</v>
      </c>
      <c r="E1139" t="s">
        <v>92</v>
      </c>
      <c r="F1139" t="s">
        <v>96</v>
      </c>
      <c r="G1139" t="s">
        <v>453</v>
      </c>
      <c r="H1139" t="s">
        <v>552</v>
      </c>
      <c r="I1139">
        <v>500006790</v>
      </c>
      <c r="J1139">
        <v>6000949807</v>
      </c>
      <c r="K1139">
        <v>100091908</v>
      </c>
      <c r="L1139" s="1">
        <v>45588</v>
      </c>
      <c r="M1139" t="s">
        <v>833</v>
      </c>
      <c r="N1139">
        <v>500006790</v>
      </c>
      <c r="O1139" t="s">
        <v>776</v>
      </c>
      <c r="P1139" t="s">
        <v>54</v>
      </c>
      <c r="Q1139" t="s">
        <v>724</v>
      </c>
    </row>
    <row r="1140" spans="1:17" x14ac:dyDescent="0.3">
      <c r="A1140" t="s">
        <v>824</v>
      </c>
      <c r="B1140" t="s">
        <v>382</v>
      </c>
      <c r="C1140" s="1">
        <v>45615</v>
      </c>
      <c r="D1140">
        <v>4542.1899999999996</v>
      </c>
      <c r="E1140" t="s">
        <v>92</v>
      </c>
      <c r="F1140" t="s">
        <v>96</v>
      </c>
      <c r="G1140" t="s">
        <v>453</v>
      </c>
      <c r="H1140" t="s">
        <v>552</v>
      </c>
      <c r="I1140">
        <v>500006790</v>
      </c>
      <c r="J1140">
        <v>6000955756</v>
      </c>
      <c r="K1140">
        <v>100102230</v>
      </c>
      <c r="L1140" s="1">
        <v>45621</v>
      </c>
      <c r="M1140" t="s">
        <v>833</v>
      </c>
      <c r="N1140">
        <v>500006790</v>
      </c>
      <c r="O1140" t="s">
        <v>776</v>
      </c>
      <c r="P1140" t="s">
        <v>54</v>
      </c>
      <c r="Q1140" t="s">
        <v>724</v>
      </c>
    </row>
    <row r="1141" spans="1:17" x14ac:dyDescent="0.3">
      <c r="A1141" t="s">
        <v>824</v>
      </c>
      <c r="B1141" t="s">
        <v>382</v>
      </c>
      <c r="C1141" s="1">
        <v>45643</v>
      </c>
      <c r="D1141">
        <v>3086.71</v>
      </c>
      <c r="E1141" t="s">
        <v>92</v>
      </c>
      <c r="F1141" t="s">
        <v>96</v>
      </c>
      <c r="G1141" t="s">
        <v>453</v>
      </c>
      <c r="H1141" t="s">
        <v>552</v>
      </c>
      <c r="I1141">
        <v>500006790</v>
      </c>
      <c r="J1141">
        <v>6000963437</v>
      </c>
      <c r="K1141">
        <v>100115463</v>
      </c>
      <c r="L1141" s="1">
        <v>45646</v>
      </c>
      <c r="M1141" t="s">
        <v>833</v>
      </c>
      <c r="N1141">
        <v>500006790</v>
      </c>
      <c r="O1141" t="s">
        <v>776</v>
      </c>
      <c r="P1141" t="s">
        <v>54</v>
      </c>
      <c r="Q1141" t="s">
        <v>724</v>
      </c>
    </row>
    <row r="1142" spans="1:17" x14ac:dyDescent="0.3">
      <c r="A1142" t="s">
        <v>824</v>
      </c>
      <c r="B1142" t="s">
        <v>382</v>
      </c>
      <c r="C1142" s="1">
        <v>45677</v>
      </c>
      <c r="D1142">
        <v>5855.19</v>
      </c>
      <c r="E1142" t="s">
        <v>92</v>
      </c>
      <c r="F1142" t="s">
        <v>96</v>
      </c>
      <c r="G1142" t="s">
        <v>453</v>
      </c>
      <c r="H1142" t="s">
        <v>552</v>
      </c>
      <c r="I1142">
        <v>500006790</v>
      </c>
      <c r="J1142">
        <v>6000974577</v>
      </c>
      <c r="K1142">
        <v>100007702</v>
      </c>
      <c r="L1142" s="1">
        <v>45699</v>
      </c>
      <c r="M1142" t="s">
        <v>833</v>
      </c>
      <c r="N1142">
        <v>500006790</v>
      </c>
      <c r="O1142" t="s">
        <v>776</v>
      </c>
      <c r="P1142" t="s">
        <v>54</v>
      </c>
      <c r="Q1142" t="s">
        <v>724</v>
      </c>
    </row>
    <row r="1143" spans="1:17" x14ac:dyDescent="0.3">
      <c r="A1143" t="s">
        <v>824</v>
      </c>
      <c r="B1143" t="s">
        <v>382</v>
      </c>
      <c r="C1143" s="1">
        <v>45699</v>
      </c>
      <c r="D1143">
        <v>27821.94</v>
      </c>
      <c r="E1143" t="s">
        <v>92</v>
      </c>
      <c r="F1143" t="s">
        <v>96</v>
      </c>
      <c r="G1143" t="s">
        <v>453</v>
      </c>
      <c r="H1143" t="s">
        <v>552</v>
      </c>
      <c r="I1143">
        <v>500005900</v>
      </c>
      <c r="J1143">
        <v>6000978013</v>
      </c>
      <c r="K1143">
        <v>100016119</v>
      </c>
      <c r="L1143" s="1">
        <v>45805</v>
      </c>
      <c r="M1143" t="s">
        <v>833</v>
      </c>
      <c r="N1143">
        <v>500005900</v>
      </c>
      <c r="O1143" t="s">
        <v>776</v>
      </c>
      <c r="P1143" t="s">
        <v>54</v>
      </c>
      <c r="Q1143" t="s">
        <v>724</v>
      </c>
    </row>
    <row r="1144" spans="1:17" x14ac:dyDescent="0.3">
      <c r="A1144" t="s">
        <v>824</v>
      </c>
      <c r="B1144" t="s">
        <v>382</v>
      </c>
      <c r="C1144" s="1">
        <v>45705</v>
      </c>
      <c r="D1144">
        <v>4823.1899999999996</v>
      </c>
      <c r="E1144" t="s">
        <v>92</v>
      </c>
      <c r="F1144" t="s">
        <v>96</v>
      </c>
      <c r="G1144" t="s">
        <v>453</v>
      </c>
      <c r="H1144" t="s">
        <v>552</v>
      </c>
      <c r="I1144">
        <v>500006790</v>
      </c>
      <c r="J1144">
        <v>6000978808</v>
      </c>
      <c r="K1144">
        <v>100018076</v>
      </c>
      <c r="L1144" s="1">
        <v>45708</v>
      </c>
      <c r="M1144" t="s">
        <v>833</v>
      </c>
      <c r="N1144">
        <v>500006790</v>
      </c>
      <c r="O1144" t="s">
        <v>776</v>
      </c>
      <c r="P1144" t="s">
        <v>54</v>
      </c>
      <c r="Q1144" t="s">
        <v>724</v>
      </c>
    </row>
    <row r="1145" spans="1:17" x14ac:dyDescent="0.3">
      <c r="A1145" t="s">
        <v>824</v>
      </c>
      <c r="B1145" t="s">
        <v>382</v>
      </c>
      <c r="C1145" s="1">
        <v>45733</v>
      </c>
      <c r="D1145">
        <v>5048.49</v>
      </c>
      <c r="E1145" t="s">
        <v>92</v>
      </c>
      <c r="F1145" t="s">
        <v>96</v>
      </c>
      <c r="G1145" t="s">
        <v>453</v>
      </c>
      <c r="H1145" t="s">
        <v>552</v>
      </c>
      <c r="I1145">
        <v>500006790</v>
      </c>
      <c r="J1145">
        <v>6000983478</v>
      </c>
      <c r="K1145">
        <v>100026456</v>
      </c>
      <c r="L1145" s="1">
        <v>45751</v>
      </c>
      <c r="M1145" t="s">
        <v>833</v>
      </c>
      <c r="N1145">
        <v>500006790</v>
      </c>
      <c r="O1145" t="s">
        <v>776</v>
      </c>
      <c r="P1145" t="s">
        <v>54</v>
      </c>
      <c r="Q1145" t="s">
        <v>724</v>
      </c>
    </row>
    <row r="1146" spans="1:17" x14ac:dyDescent="0.3">
      <c r="A1146" t="s">
        <v>824</v>
      </c>
      <c r="B1146" t="s">
        <v>382</v>
      </c>
      <c r="C1146" s="1">
        <v>45768</v>
      </c>
      <c r="D1146">
        <v>3575.8</v>
      </c>
      <c r="E1146" t="s">
        <v>92</v>
      </c>
      <c r="F1146" t="s">
        <v>96</v>
      </c>
      <c r="G1146" t="s">
        <v>453</v>
      </c>
      <c r="H1146" t="s">
        <v>552</v>
      </c>
      <c r="I1146">
        <v>500006790</v>
      </c>
      <c r="J1146">
        <v>6000989606</v>
      </c>
      <c r="K1146">
        <v>100036788</v>
      </c>
      <c r="L1146" s="1">
        <v>45783</v>
      </c>
      <c r="M1146" t="s">
        <v>833</v>
      </c>
      <c r="N1146">
        <v>500006790</v>
      </c>
      <c r="O1146" t="s">
        <v>776</v>
      </c>
      <c r="P1146" t="s">
        <v>54</v>
      </c>
      <c r="Q1146" t="s">
        <v>724</v>
      </c>
    </row>
    <row r="1147" spans="1:17" x14ac:dyDescent="0.3">
      <c r="A1147" t="s">
        <v>824</v>
      </c>
      <c r="B1147" t="s">
        <v>382</v>
      </c>
      <c r="C1147" s="1">
        <v>45796</v>
      </c>
      <c r="D1147">
        <v>2179.2800000000002</v>
      </c>
      <c r="E1147" t="s">
        <v>92</v>
      </c>
      <c r="F1147" t="s">
        <v>96</v>
      </c>
      <c r="G1147" t="s">
        <v>453</v>
      </c>
      <c r="H1147" t="s">
        <v>552</v>
      </c>
      <c r="I1147">
        <v>500006790</v>
      </c>
      <c r="J1147">
        <v>6000993822</v>
      </c>
      <c r="K1147">
        <v>100043770</v>
      </c>
      <c r="L1147" s="1">
        <v>45800</v>
      </c>
      <c r="M1147" t="s">
        <v>833</v>
      </c>
      <c r="N1147">
        <v>500006790</v>
      </c>
      <c r="O1147" t="s">
        <v>776</v>
      </c>
      <c r="P1147" t="s">
        <v>54</v>
      </c>
      <c r="Q1147" t="s">
        <v>724</v>
      </c>
    </row>
    <row r="1148" spans="1:17" x14ac:dyDescent="0.3">
      <c r="A1148" t="s">
        <v>824</v>
      </c>
      <c r="B1148" t="s">
        <v>382</v>
      </c>
      <c r="C1148" s="1">
        <v>45826</v>
      </c>
      <c r="D1148">
        <v>2245.27</v>
      </c>
      <c r="E1148" t="s">
        <v>92</v>
      </c>
      <c r="F1148" t="s">
        <v>96</v>
      </c>
      <c r="G1148" t="s">
        <v>453</v>
      </c>
      <c r="H1148" t="s">
        <v>552</v>
      </c>
      <c r="I1148">
        <v>500006790</v>
      </c>
      <c r="J1148">
        <v>6000999325</v>
      </c>
      <c r="K1148">
        <v>100052861</v>
      </c>
      <c r="L1148" s="1">
        <v>45846</v>
      </c>
      <c r="M1148" t="s">
        <v>833</v>
      </c>
      <c r="N1148">
        <v>500006790</v>
      </c>
      <c r="O1148" t="s">
        <v>776</v>
      </c>
      <c r="P1148" t="s">
        <v>54</v>
      </c>
      <c r="Q1148" t="s">
        <v>724</v>
      </c>
    </row>
    <row r="1149" spans="1:17" x14ac:dyDescent="0.3">
      <c r="A1149" t="s">
        <v>824</v>
      </c>
      <c r="B1149" t="s">
        <v>382</v>
      </c>
      <c r="C1149" s="1">
        <v>45855</v>
      </c>
      <c r="D1149">
        <v>2434.2399999999998</v>
      </c>
      <c r="E1149" t="s">
        <v>92</v>
      </c>
      <c r="F1149" t="s">
        <v>96</v>
      </c>
      <c r="G1149" t="s">
        <v>453</v>
      </c>
      <c r="H1149" t="s">
        <v>552</v>
      </c>
      <c r="I1149">
        <v>500006790</v>
      </c>
      <c r="J1149">
        <v>6001005144</v>
      </c>
      <c r="K1149">
        <v>100063164</v>
      </c>
      <c r="L1149" s="1">
        <v>45856</v>
      </c>
      <c r="M1149" t="s">
        <v>833</v>
      </c>
      <c r="N1149">
        <v>500006790</v>
      </c>
      <c r="O1149" t="s">
        <v>776</v>
      </c>
      <c r="P1149" t="s">
        <v>54</v>
      </c>
      <c r="Q1149" t="s">
        <v>724</v>
      </c>
    </row>
    <row r="1150" spans="1:17" x14ac:dyDescent="0.3">
      <c r="A1150" t="s">
        <v>824</v>
      </c>
      <c r="B1150" t="s">
        <v>382</v>
      </c>
      <c r="C1150" s="1">
        <v>45887</v>
      </c>
      <c r="D1150">
        <v>2461.54</v>
      </c>
      <c r="E1150" t="s">
        <v>92</v>
      </c>
      <c r="F1150" t="s">
        <v>96</v>
      </c>
      <c r="G1150" t="s">
        <v>453</v>
      </c>
      <c r="H1150" t="s">
        <v>552</v>
      </c>
      <c r="I1150">
        <v>500006790</v>
      </c>
      <c r="J1150">
        <v>6001009698</v>
      </c>
      <c r="K1150">
        <v>100070732</v>
      </c>
      <c r="L1150" s="1">
        <v>45888</v>
      </c>
      <c r="M1150" t="s">
        <v>833</v>
      </c>
      <c r="N1150">
        <v>500006790</v>
      </c>
      <c r="O1150" t="s">
        <v>776</v>
      </c>
      <c r="P1150" t="s">
        <v>54</v>
      </c>
      <c r="Q1150" t="s">
        <v>724</v>
      </c>
    </row>
    <row r="1151" spans="1:17" x14ac:dyDescent="0.3">
      <c r="A1151" t="s">
        <v>824</v>
      </c>
      <c r="B1151" t="s">
        <v>382</v>
      </c>
      <c r="C1151" s="1">
        <v>45917</v>
      </c>
      <c r="D1151">
        <v>2426.09</v>
      </c>
      <c r="E1151" t="s">
        <v>92</v>
      </c>
      <c r="F1151" t="s">
        <v>96</v>
      </c>
      <c r="G1151" t="s">
        <v>453</v>
      </c>
      <c r="H1151" t="s">
        <v>552</v>
      </c>
      <c r="I1151">
        <v>500006790</v>
      </c>
      <c r="J1151">
        <v>6001015033</v>
      </c>
      <c r="K1151">
        <v>100078593</v>
      </c>
      <c r="L1151" s="1">
        <v>45919</v>
      </c>
      <c r="M1151" t="s">
        <v>833</v>
      </c>
      <c r="N1151">
        <v>500006790</v>
      </c>
      <c r="O1151" t="s">
        <v>776</v>
      </c>
      <c r="P1151" t="s">
        <v>54</v>
      </c>
      <c r="Q1151" t="s">
        <v>724</v>
      </c>
    </row>
    <row r="1152" spans="1:17" x14ac:dyDescent="0.3">
      <c r="A1152" t="s">
        <v>824</v>
      </c>
      <c r="B1152" t="s">
        <v>382</v>
      </c>
      <c r="C1152" s="1">
        <v>45947</v>
      </c>
      <c r="D1152">
        <v>2267.08</v>
      </c>
      <c r="E1152" t="s">
        <v>92</v>
      </c>
      <c r="F1152" t="s">
        <v>96</v>
      </c>
      <c r="G1152" t="s">
        <v>453</v>
      </c>
      <c r="H1152" t="s">
        <v>552</v>
      </c>
      <c r="I1152">
        <v>500006790</v>
      </c>
      <c r="J1152">
        <v>6001021350</v>
      </c>
      <c r="K1152">
        <v>100089029</v>
      </c>
      <c r="L1152" s="1">
        <v>45957</v>
      </c>
      <c r="M1152" t="s">
        <v>833</v>
      </c>
      <c r="N1152">
        <v>500006790</v>
      </c>
      <c r="O1152" t="s">
        <v>776</v>
      </c>
      <c r="P1152" t="s">
        <v>54</v>
      </c>
      <c r="Q1152" t="s">
        <v>724</v>
      </c>
    </row>
    <row r="1153" spans="1:17" x14ac:dyDescent="0.3">
      <c r="A1153" t="s">
        <v>824</v>
      </c>
      <c r="B1153" t="s">
        <v>382</v>
      </c>
      <c r="C1153" s="1">
        <v>45978</v>
      </c>
      <c r="D1153">
        <v>3358.62</v>
      </c>
      <c r="E1153" t="s">
        <v>92</v>
      </c>
      <c r="F1153" t="s">
        <v>96</v>
      </c>
      <c r="G1153" t="s">
        <v>453</v>
      </c>
      <c r="H1153" t="s">
        <v>552</v>
      </c>
      <c r="I1153">
        <v>500006790</v>
      </c>
      <c r="J1153">
        <v>6001027271</v>
      </c>
      <c r="K1153">
        <v>100099384</v>
      </c>
      <c r="L1153" s="1">
        <v>45981</v>
      </c>
      <c r="M1153" t="s">
        <v>833</v>
      </c>
      <c r="N1153">
        <v>500006790</v>
      </c>
      <c r="O1153" t="s">
        <v>776</v>
      </c>
      <c r="P1153" t="s">
        <v>54</v>
      </c>
      <c r="Q1153" t="s">
        <v>724</v>
      </c>
    </row>
    <row r="1154" spans="1:17" x14ac:dyDescent="0.3">
      <c r="A1154" t="s">
        <v>824</v>
      </c>
      <c r="B1154" t="s">
        <v>382</v>
      </c>
      <c r="C1154" s="1">
        <v>46008</v>
      </c>
      <c r="D1154">
        <v>5146.76</v>
      </c>
      <c r="E1154" t="s">
        <v>92</v>
      </c>
      <c r="F1154" t="s">
        <v>96</v>
      </c>
      <c r="G1154" t="s">
        <v>453</v>
      </c>
      <c r="H1154" t="s">
        <v>552</v>
      </c>
      <c r="I1154">
        <v>500006790</v>
      </c>
      <c r="J1154">
        <v>6001039415</v>
      </c>
      <c r="K1154">
        <v>100002451</v>
      </c>
      <c r="L1154" s="1">
        <v>46041</v>
      </c>
      <c r="M1154" t="s">
        <v>833</v>
      </c>
      <c r="N1154">
        <v>500006790</v>
      </c>
      <c r="O1154" t="s">
        <v>776</v>
      </c>
      <c r="P1154" t="s">
        <v>54</v>
      </c>
      <c r="Q1154" t="s">
        <v>724</v>
      </c>
    </row>
    <row r="1155" spans="1:17" x14ac:dyDescent="0.3">
      <c r="A1155" t="s">
        <v>824</v>
      </c>
      <c r="B1155" t="s">
        <v>382</v>
      </c>
      <c r="C1155" s="1">
        <v>46029</v>
      </c>
      <c r="D1155">
        <v>3696.02</v>
      </c>
      <c r="E1155" t="s">
        <v>92</v>
      </c>
      <c r="F1155" t="s">
        <v>96</v>
      </c>
      <c r="G1155" t="s">
        <v>453</v>
      </c>
      <c r="H1155" t="s">
        <v>552</v>
      </c>
      <c r="I1155">
        <v>500006790</v>
      </c>
      <c r="J1155">
        <v>6001041964</v>
      </c>
      <c r="K1155">
        <v>100004866</v>
      </c>
      <c r="L1155" s="1">
        <v>46050</v>
      </c>
      <c r="M1155" t="s">
        <v>833</v>
      </c>
      <c r="N1155">
        <v>500006790</v>
      </c>
      <c r="O1155" t="s">
        <v>776</v>
      </c>
      <c r="P1155" t="s">
        <v>54</v>
      </c>
      <c r="Q1155" t="s">
        <v>724</v>
      </c>
    </row>
    <row r="1156" spans="1:17" x14ac:dyDescent="0.3">
      <c r="A1156" t="s">
        <v>826</v>
      </c>
      <c r="B1156" t="s">
        <v>683</v>
      </c>
      <c r="C1156" s="1">
        <v>45699</v>
      </c>
      <c r="D1156">
        <v>26.5</v>
      </c>
      <c r="E1156" t="s">
        <v>92</v>
      </c>
      <c r="F1156" t="s">
        <v>96</v>
      </c>
      <c r="G1156" t="s">
        <v>695</v>
      </c>
      <c r="H1156" t="s">
        <v>696</v>
      </c>
      <c r="I1156">
        <v>1000006414</v>
      </c>
      <c r="J1156">
        <v>6000977928</v>
      </c>
      <c r="K1156">
        <v>100015976</v>
      </c>
      <c r="L1156" s="1">
        <v>45700</v>
      </c>
      <c r="M1156" t="s">
        <v>833</v>
      </c>
      <c r="N1156">
        <v>1000006414</v>
      </c>
      <c r="O1156" t="s">
        <v>776</v>
      </c>
      <c r="P1156" t="s">
        <v>54</v>
      </c>
      <c r="Q1156" t="s">
        <v>725</v>
      </c>
    </row>
    <row r="1157" spans="1:17" x14ac:dyDescent="0.3">
      <c r="A1157" t="s">
        <v>824</v>
      </c>
      <c r="B1157" t="s">
        <v>683</v>
      </c>
      <c r="C1157" s="1">
        <v>46085</v>
      </c>
      <c r="D1157">
        <v>1000.79</v>
      </c>
      <c r="E1157" t="s">
        <v>92</v>
      </c>
      <c r="F1157" t="s">
        <v>96</v>
      </c>
      <c r="G1157" t="s">
        <v>695</v>
      </c>
      <c r="H1157" t="s">
        <v>696</v>
      </c>
      <c r="I1157">
        <v>1200013603</v>
      </c>
      <c r="J1157">
        <v>6001051113</v>
      </c>
      <c r="K1157">
        <v>100023593</v>
      </c>
      <c r="L1157" s="1">
        <v>46087</v>
      </c>
      <c r="M1157" t="s">
        <v>833</v>
      </c>
      <c r="N1157">
        <v>1200013603</v>
      </c>
      <c r="O1157" t="s">
        <v>776</v>
      </c>
      <c r="P1157" t="s">
        <v>54</v>
      </c>
      <c r="Q1157" t="s">
        <v>725</v>
      </c>
    </row>
    <row r="1158" spans="1:17" x14ac:dyDescent="0.3">
      <c r="A1158" t="s">
        <v>826</v>
      </c>
      <c r="B1158" t="s">
        <v>382</v>
      </c>
      <c r="C1158" s="1">
        <v>45455</v>
      </c>
      <c r="D1158">
        <v>19839.12</v>
      </c>
      <c r="E1158" t="s">
        <v>92</v>
      </c>
      <c r="F1158" t="s">
        <v>96</v>
      </c>
      <c r="G1158" t="s">
        <v>413</v>
      </c>
      <c r="H1158" t="s">
        <v>650</v>
      </c>
      <c r="I1158">
        <v>300014788</v>
      </c>
      <c r="J1158">
        <v>6000927781</v>
      </c>
      <c r="K1158">
        <v>100054755</v>
      </c>
      <c r="L1158" s="1">
        <v>45558</v>
      </c>
      <c r="M1158" t="s">
        <v>833</v>
      </c>
      <c r="N1158">
        <v>300014788</v>
      </c>
      <c r="O1158" t="s">
        <v>776</v>
      </c>
      <c r="P1158" t="s">
        <v>54</v>
      </c>
      <c r="Q1158" t="s">
        <v>724</v>
      </c>
    </row>
    <row r="1159" spans="1:17" x14ac:dyDescent="0.3">
      <c r="A1159" t="s">
        <v>826</v>
      </c>
      <c r="B1159" t="s">
        <v>382</v>
      </c>
      <c r="C1159" s="1">
        <v>45511</v>
      </c>
      <c r="D1159">
        <v>39882.720000000001</v>
      </c>
      <c r="E1159" t="s">
        <v>92</v>
      </c>
      <c r="F1159" t="s">
        <v>96</v>
      </c>
      <c r="G1159" t="s">
        <v>413</v>
      </c>
      <c r="H1159" t="s">
        <v>650</v>
      </c>
      <c r="I1159">
        <v>300014788</v>
      </c>
      <c r="J1159">
        <v>6000937747</v>
      </c>
      <c r="K1159">
        <v>100072047</v>
      </c>
      <c r="L1159" s="1">
        <v>45587</v>
      </c>
      <c r="M1159" t="s">
        <v>833</v>
      </c>
      <c r="N1159">
        <v>300014788</v>
      </c>
      <c r="O1159" t="s">
        <v>776</v>
      </c>
      <c r="P1159" t="s">
        <v>54</v>
      </c>
      <c r="Q1159" t="s">
        <v>724</v>
      </c>
    </row>
    <row r="1160" spans="1:17" x14ac:dyDescent="0.3">
      <c r="A1160" t="s">
        <v>824</v>
      </c>
      <c r="B1160" t="s">
        <v>683</v>
      </c>
      <c r="C1160" s="1">
        <v>45639</v>
      </c>
      <c r="D1160">
        <v>5964</v>
      </c>
      <c r="E1160" t="s">
        <v>92</v>
      </c>
      <c r="F1160" t="s">
        <v>96</v>
      </c>
      <c r="G1160" t="s">
        <v>413</v>
      </c>
      <c r="H1160" t="s">
        <v>650</v>
      </c>
      <c r="I1160">
        <v>700005152</v>
      </c>
      <c r="J1160">
        <v>6000972758</v>
      </c>
      <c r="K1160">
        <v>100005021</v>
      </c>
      <c r="L1160" s="1">
        <v>45791</v>
      </c>
      <c r="M1160" t="s">
        <v>833</v>
      </c>
      <c r="N1160">
        <v>700005152</v>
      </c>
      <c r="O1160" t="s">
        <v>776</v>
      </c>
      <c r="P1160" t="s">
        <v>54</v>
      </c>
      <c r="Q1160" t="s">
        <v>725</v>
      </c>
    </row>
    <row r="1161" spans="1:17" x14ac:dyDescent="0.3">
      <c r="A1161" t="s">
        <v>826</v>
      </c>
      <c r="B1161" t="s">
        <v>382</v>
      </c>
      <c r="C1161" s="1">
        <v>45911</v>
      </c>
      <c r="D1161">
        <v>7478.16</v>
      </c>
      <c r="E1161" t="s">
        <v>92</v>
      </c>
      <c r="F1161" t="s">
        <v>96</v>
      </c>
      <c r="G1161" t="s">
        <v>413</v>
      </c>
      <c r="H1161" t="s">
        <v>650</v>
      </c>
      <c r="I1161">
        <v>300014788</v>
      </c>
      <c r="J1161">
        <v>6001013977</v>
      </c>
      <c r="K1161">
        <v>100077098</v>
      </c>
      <c r="L1161" s="1">
        <v>46014</v>
      </c>
      <c r="M1161" t="s">
        <v>833</v>
      </c>
      <c r="N1161">
        <v>300014788</v>
      </c>
      <c r="O1161" t="s">
        <v>776</v>
      </c>
      <c r="P1161" t="s">
        <v>54</v>
      </c>
      <c r="Q1161" t="s">
        <v>724</v>
      </c>
    </row>
    <row r="1162" spans="1:17" x14ac:dyDescent="0.3">
      <c r="A1162" t="s">
        <v>824</v>
      </c>
      <c r="B1162" t="s">
        <v>382</v>
      </c>
      <c r="C1162" s="1">
        <v>45635</v>
      </c>
      <c r="D1162">
        <v>75084.399999999994</v>
      </c>
      <c r="E1162" t="s">
        <v>92</v>
      </c>
      <c r="F1162" t="s">
        <v>96</v>
      </c>
      <c r="G1162" t="s">
        <v>403</v>
      </c>
      <c r="H1162" t="s">
        <v>553</v>
      </c>
      <c r="I1162">
        <v>700005152</v>
      </c>
      <c r="J1162">
        <v>6000970226</v>
      </c>
      <c r="K1162">
        <v>100002492</v>
      </c>
      <c r="L1162" s="1">
        <v>45803</v>
      </c>
      <c r="M1162" t="s">
        <v>833</v>
      </c>
      <c r="N1162">
        <v>700005152</v>
      </c>
      <c r="O1162" t="s">
        <v>776</v>
      </c>
      <c r="P1162" t="s">
        <v>54</v>
      </c>
      <c r="Q1162" t="s">
        <v>724</v>
      </c>
    </row>
    <row r="1163" spans="1:17" x14ac:dyDescent="0.3">
      <c r="A1163" t="s">
        <v>824</v>
      </c>
      <c r="B1163" t="s">
        <v>382</v>
      </c>
      <c r="C1163" s="1">
        <v>45755</v>
      </c>
      <c r="D1163">
        <v>80987.66</v>
      </c>
      <c r="E1163" t="s">
        <v>92</v>
      </c>
      <c r="F1163" t="s">
        <v>96</v>
      </c>
      <c r="G1163" t="s">
        <v>403</v>
      </c>
      <c r="H1163" t="s">
        <v>553</v>
      </c>
      <c r="I1163">
        <v>700005152</v>
      </c>
      <c r="J1163">
        <v>6000987800</v>
      </c>
      <c r="K1163">
        <v>100033904</v>
      </c>
      <c r="L1163" s="1">
        <v>45803</v>
      </c>
      <c r="M1163" t="s">
        <v>833</v>
      </c>
      <c r="N1163">
        <v>700005152</v>
      </c>
      <c r="O1163" t="s">
        <v>776</v>
      </c>
      <c r="P1163" t="s">
        <v>54</v>
      </c>
      <c r="Q1163" t="s">
        <v>724</v>
      </c>
    </row>
    <row r="1164" spans="1:17" x14ac:dyDescent="0.3">
      <c r="A1164" t="s">
        <v>824</v>
      </c>
      <c r="B1164" t="s">
        <v>382</v>
      </c>
      <c r="C1164" s="1">
        <v>45923</v>
      </c>
      <c r="D1164">
        <v>13025.94</v>
      </c>
      <c r="E1164" t="s">
        <v>92</v>
      </c>
      <c r="F1164" t="s">
        <v>96</v>
      </c>
      <c r="G1164" t="s">
        <v>403</v>
      </c>
      <c r="H1164" t="s">
        <v>553</v>
      </c>
      <c r="I1164">
        <v>700005152</v>
      </c>
      <c r="J1164">
        <v>6001015905</v>
      </c>
      <c r="K1164">
        <v>100079939</v>
      </c>
      <c r="L1164" s="1">
        <v>45986</v>
      </c>
      <c r="M1164" t="s">
        <v>833</v>
      </c>
      <c r="N1164">
        <v>700005152</v>
      </c>
      <c r="O1164" t="s">
        <v>776</v>
      </c>
      <c r="P1164" t="s">
        <v>54</v>
      </c>
      <c r="Q1164" t="s">
        <v>724</v>
      </c>
    </row>
    <row r="1165" spans="1:17" x14ac:dyDescent="0.3">
      <c r="A1165" t="s">
        <v>824</v>
      </c>
      <c r="B1165" t="s">
        <v>382</v>
      </c>
      <c r="C1165" s="1">
        <v>44939</v>
      </c>
      <c r="D1165">
        <v>4013.98</v>
      </c>
      <c r="E1165" t="s">
        <v>92</v>
      </c>
      <c r="F1165" t="s">
        <v>96</v>
      </c>
      <c r="G1165" t="s">
        <v>454</v>
      </c>
      <c r="H1165" t="s">
        <v>554</v>
      </c>
      <c r="I1165">
        <v>500004654</v>
      </c>
      <c r="J1165">
        <v>6000834479</v>
      </c>
      <c r="K1165">
        <v>100006798</v>
      </c>
      <c r="L1165" s="1">
        <v>45036</v>
      </c>
      <c r="M1165" t="s">
        <v>833</v>
      </c>
      <c r="N1165">
        <v>500004654</v>
      </c>
      <c r="O1165" t="s">
        <v>776</v>
      </c>
      <c r="P1165" t="s">
        <v>54</v>
      </c>
      <c r="Q1165" t="s">
        <v>724</v>
      </c>
    </row>
    <row r="1166" spans="1:17" x14ac:dyDescent="0.3">
      <c r="A1166" t="s">
        <v>824</v>
      </c>
      <c r="B1166" t="s">
        <v>382</v>
      </c>
      <c r="C1166" s="1">
        <v>44966</v>
      </c>
      <c r="D1166">
        <v>6434.62</v>
      </c>
      <c r="E1166" t="s">
        <v>92</v>
      </c>
      <c r="F1166" t="s">
        <v>96</v>
      </c>
      <c r="G1166" t="s">
        <v>454</v>
      </c>
      <c r="H1166" t="s">
        <v>554</v>
      </c>
      <c r="I1166">
        <v>500004654</v>
      </c>
      <c r="J1166">
        <v>6000838559</v>
      </c>
      <c r="K1166">
        <v>100017312</v>
      </c>
      <c r="L1166" s="1">
        <v>45036</v>
      </c>
      <c r="M1166" t="s">
        <v>833</v>
      </c>
      <c r="N1166">
        <v>500004654</v>
      </c>
      <c r="O1166" t="s">
        <v>776</v>
      </c>
      <c r="P1166" t="s">
        <v>54</v>
      </c>
      <c r="Q1166" t="s">
        <v>724</v>
      </c>
    </row>
    <row r="1167" spans="1:17" x14ac:dyDescent="0.3">
      <c r="A1167" t="s">
        <v>824</v>
      </c>
      <c r="B1167" t="s">
        <v>382</v>
      </c>
      <c r="C1167" s="1">
        <v>44999</v>
      </c>
      <c r="D1167">
        <v>5717.8</v>
      </c>
      <c r="E1167" t="s">
        <v>92</v>
      </c>
      <c r="F1167" t="s">
        <v>96</v>
      </c>
      <c r="G1167" t="s">
        <v>454</v>
      </c>
      <c r="H1167" t="s">
        <v>554</v>
      </c>
      <c r="I1167">
        <v>500004654</v>
      </c>
      <c r="J1167">
        <v>6000844809</v>
      </c>
      <c r="K1167">
        <v>100027764</v>
      </c>
      <c r="L1167" s="1">
        <v>45037</v>
      </c>
      <c r="M1167" t="s">
        <v>833</v>
      </c>
      <c r="N1167">
        <v>500004654</v>
      </c>
      <c r="O1167" t="s">
        <v>776</v>
      </c>
      <c r="P1167" t="s">
        <v>54</v>
      </c>
      <c r="Q1167" t="s">
        <v>724</v>
      </c>
    </row>
    <row r="1168" spans="1:17" x14ac:dyDescent="0.3">
      <c r="A1168" t="s">
        <v>824</v>
      </c>
      <c r="B1168" t="s">
        <v>382</v>
      </c>
      <c r="C1168" s="1">
        <v>45030</v>
      </c>
      <c r="D1168">
        <v>5890.13</v>
      </c>
      <c r="E1168" t="s">
        <v>92</v>
      </c>
      <c r="F1168" t="s">
        <v>96</v>
      </c>
      <c r="G1168" t="s">
        <v>454</v>
      </c>
      <c r="H1168" t="s">
        <v>554</v>
      </c>
      <c r="I1168">
        <v>500004654</v>
      </c>
      <c r="J1168">
        <v>6000850199</v>
      </c>
      <c r="K1168">
        <v>100036889</v>
      </c>
      <c r="L1168" s="1">
        <v>45049</v>
      </c>
      <c r="M1168" t="s">
        <v>833</v>
      </c>
      <c r="N1168">
        <v>500004654</v>
      </c>
      <c r="O1168" t="s">
        <v>776</v>
      </c>
      <c r="P1168" t="s">
        <v>54</v>
      </c>
      <c r="Q1168" t="s">
        <v>724</v>
      </c>
    </row>
    <row r="1169" spans="1:17" x14ac:dyDescent="0.3">
      <c r="A1169" t="s">
        <v>824</v>
      </c>
      <c r="B1169" t="s">
        <v>382</v>
      </c>
      <c r="C1169" s="1">
        <v>45061</v>
      </c>
      <c r="D1169">
        <v>4691.46</v>
      </c>
      <c r="E1169" t="s">
        <v>92</v>
      </c>
      <c r="F1169" t="s">
        <v>96</v>
      </c>
      <c r="G1169" t="s">
        <v>454</v>
      </c>
      <c r="H1169" t="s">
        <v>554</v>
      </c>
      <c r="I1169">
        <v>500004654</v>
      </c>
      <c r="J1169">
        <v>6000854828</v>
      </c>
      <c r="K1169">
        <v>100044854</v>
      </c>
      <c r="L1169" s="1">
        <v>45070</v>
      </c>
      <c r="M1169" t="s">
        <v>833</v>
      </c>
      <c r="N1169">
        <v>500004654</v>
      </c>
      <c r="O1169" t="s">
        <v>776</v>
      </c>
      <c r="P1169" t="s">
        <v>54</v>
      </c>
      <c r="Q1169" t="s">
        <v>724</v>
      </c>
    </row>
    <row r="1170" spans="1:17" x14ac:dyDescent="0.3">
      <c r="A1170" t="s">
        <v>824</v>
      </c>
      <c r="B1170" t="s">
        <v>382</v>
      </c>
      <c r="C1170" s="1">
        <v>45091</v>
      </c>
      <c r="D1170">
        <v>4961.8900000000003</v>
      </c>
      <c r="E1170" t="s">
        <v>92</v>
      </c>
      <c r="F1170" t="s">
        <v>96</v>
      </c>
      <c r="G1170" t="s">
        <v>454</v>
      </c>
      <c r="H1170" t="s">
        <v>554</v>
      </c>
      <c r="I1170">
        <v>500004654</v>
      </c>
      <c r="J1170">
        <v>6000859804</v>
      </c>
      <c r="K1170">
        <v>100053266</v>
      </c>
      <c r="L1170" s="1">
        <v>45111</v>
      </c>
      <c r="M1170" t="s">
        <v>833</v>
      </c>
      <c r="N1170">
        <v>500004654</v>
      </c>
      <c r="O1170" t="s">
        <v>776</v>
      </c>
      <c r="P1170" t="s">
        <v>54</v>
      </c>
      <c r="Q1170" t="s">
        <v>724</v>
      </c>
    </row>
    <row r="1171" spans="1:17" x14ac:dyDescent="0.3">
      <c r="A1171" t="s">
        <v>824</v>
      </c>
      <c r="B1171" t="s">
        <v>382</v>
      </c>
      <c r="C1171" s="1">
        <v>45120</v>
      </c>
      <c r="D1171">
        <v>4971.3</v>
      </c>
      <c r="E1171" t="s">
        <v>92</v>
      </c>
      <c r="F1171" t="s">
        <v>96</v>
      </c>
      <c r="G1171" t="s">
        <v>454</v>
      </c>
      <c r="H1171" t="s">
        <v>554</v>
      </c>
      <c r="I1171">
        <v>500004654</v>
      </c>
      <c r="J1171">
        <v>6000865580</v>
      </c>
      <c r="K1171">
        <v>100063550</v>
      </c>
      <c r="L1171" s="1">
        <v>45135</v>
      </c>
      <c r="M1171" t="s">
        <v>833</v>
      </c>
      <c r="N1171">
        <v>500004654</v>
      </c>
      <c r="O1171" t="s">
        <v>776</v>
      </c>
      <c r="P1171" t="s">
        <v>54</v>
      </c>
      <c r="Q1171" t="s">
        <v>724</v>
      </c>
    </row>
    <row r="1172" spans="1:17" x14ac:dyDescent="0.3">
      <c r="A1172" t="s">
        <v>824</v>
      </c>
      <c r="B1172" t="s">
        <v>382</v>
      </c>
      <c r="C1172" s="1">
        <v>45148</v>
      </c>
      <c r="D1172">
        <v>5461.43</v>
      </c>
      <c r="E1172" t="s">
        <v>92</v>
      </c>
      <c r="F1172" t="s">
        <v>96</v>
      </c>
      <c r="G1172" t="s">
        <v>454</v>
      </c>
      <c r="H1172" t="s">
        <v>554</v>
      </c>
      <c r="I1172">
        <v>500004654</v>
      </c>
      <c r="J1172">
        <v>6000869983</v>
      </c>
      <c r="K1172">
        <v>100071338</v>
      </c>
      <c r="L1172" s="1">
        <v>45167</v>
      </c>
      <c r="M1172" t="s">
        <v>833</v>
      </c>
      <c r="N1172">
        <v>500004654</v>
      </c>
      <c r="O1172" t="s">
        <v>776</v>
      </c>
      <c r="P1172" t="s">
        <v>54</v>
      </c>
      <c r="Q1172" t="s">
        <v>724</v>
      </c>
    </row>
    <row r="1173" spans="1:17" x14ac:dyDescent="0.3">
      <c r="A1173" t="s">
        <v>824</v>
      </c>
      <c r="B1173" t="s">
        <v>382</v>
      </c>
      <c r="C1173" s="1">
        <v>45181</v>
      </c>
      <c r="D1173">
        <v>6008.49</v>
      </c>
      <c r="E1173" t="s">
        <v>92</v>
      </c>
      <c r="F1173" t="s">
        <v>96</v>
      </c>
      <c r="G1173" t="s">
        <v>454</v>
      </c>
      <c r="H1173" t="s">
        <v>554</v>
      </c>
      <c r="I1173">
        <v>500004654</v>
      </c>
      <c r="J1173">
        <v>6000874747</v>
      </c>
      <c r="K1173">
        <v>100079751</v>
      </c>
      <c r="L1173" s="1">
        <v>45205</v>
      </c>
      <c r="M1173" t="s">
        <v>833</v>
      </c>
      <c r="N1173">
        <v>500004654</v>
      </c>
      <c r="O1173" t="s">
        <v>776</v>
      </c>
      <c r="P1173" t="s">
        <v>54</v>
      </c>
      <c r="Q1173" t="s">
        <v>724</v>
      </c>
    </row>
    <row r="1174" spans="1:17" x14ac:dyDescent="0.3">
      <c r="A1174" t="s">
        <v>824</v>
      </c>
      <c r="B1174" t="s">
        <v>382</v>
      </c>
      <c r="C1174" s="1">
        <v>45208</v>
      </c>
      <c r="D1174">
        <v>5726.12</v>
      </c>
      <c r="E1174" t="s">
        <v>92</v>
      </c>
      <c r="F1174" t="s">
        <v>96</v>
      </c>
      <c r="G1174" t="s">
        <v>454</v>
      </c>
      <c r="H1174" t="s">
        <v>554</v>
      </c>
      <c r="I1174">
        <v>500004654</v>
      </c>
      <c r="J1174">
        <v>6000879429</v>
      </c>
      <c r="K1174">
        <v>100087118</v>
      </c>
      <c r="L1174" s="1">
        <v>45226</v>
      </c>
      <c r="M1174" t="s">
        <v>833</v>
      </c>
      <c r="N1174">
        <v>500004654</v>
      </c>
      <c r="O1174" t="s">
        <v>776</v>
      </c>
      <c r="P1174" t="s">
        <v>54</v>
      </c>
      <c r="Q1174" t="s">
        <v>724</v>
      </c>
    </row>
    <row r="1175" spans="1:17" x14ac:dyDescent="0.3">
      <c r="A1175" t="s">
        <v>824</v>
      </c>
      <c r="B1175" t="s">
        <v>382</v>
      </c>
      <c r="C1175" s="1">
        <v>45239</v>
      </c>
      <c r="D1175">
        <v>5646.22</v>
      </c>
      <c r="E1175" t="s">
        <v>92</v>
      </c>
      <c r="F1175" t="s">
        <v>96</v>
      </c>
      <c r="G1175" t="s">
        <v>454</v>
      </c>
      <c r="H1175" t="s">
        <v>554</v>
      </c>
      <c r="I1175">
        <v>500004654</v>
      </c>
      <c r="J1175">
        <v>6000885949</v>
      </c>
      <c r="K1175">
        <v>100098155</v>
      </c>
      <c r="L1175" s="1">
        <v>45258</v>
      </c>
      <c r="M1175" t="s">
        <v>833</v>
      </c>
      <c r="N1175">
        <v>500004654</v>
      </c>
      <c r="O1175" t="s">
        <v>776</v>
      </c>
      <c r="P1175" t="s">
        <v>54</v>
      </c>
      <c r="Q1175" t="s">
        <v>724</v>
      </c>
    </row>
    <row r="1176" spans="1:17" x14ac:dyDescent="0.3">
      <c r="A1176" t="s">
        <v>824</v>
      </c>
      <c r="B1176" t="s">
        <v>382</v>
      </c>
      <c r="C1176" s="1">
        <v>45268</v>
      </c>
      <c r="D1176">
        <v>7153.26</v>
      </c>
      <c r="E1176" t="s">
        <v>92</v>
      </c>
      <c r="F1176" t="s">
        <v>96</v>
      </c>
      <c r="G1176" t="s">
        <v>454</v>
      </c>
      <c r="H1176" t="s">
        <v>554</v>
      </c>
      <c r="I1176">
        <v>500004654</v>
      </c>
      <c r="J1176">
        <v>6000892977</v>
      </c>
      <c r="K1176">
        <v>100110200</v>
      </c>
      <c r="L1176" s="1">
        <v>45272</v>
      </c>
      <c r="M1176" t="s">
        <v>833</v>
      </c>
      <c r="N1176">
        <v>500004654</v>
      </c>
      <c r="O1176" t="s">
        <v>776</v>
      </c>
      <c r="P1176" t="s">
        <v>54</v>
      </c>
      <c r="Q1176" t="s">
        <v>724</v>
      </c>
    </row>
    <row r="1177" spans="1:17" x14ac:dyDescent="0.3">
      <c r="A1177" t="s">
        <v>824</v>
      </c>
      <c r="B1177" t="s">
        <v>382</v>
      </c>
      <c r="C1177" s="1">
        <v>45301</v>
      </c>
      <c r="D1177">
        <v>5900.14</v>
      </c>
      <c r="E1177" t="s">
        <v>92</v>
      </c>
      <c r="F1177" t="s">
        <v>96</v>
      </c>
      <c r="G1177" t="s">
        <v>454</v>
      </c>
      <c r="H1177" t="s">
        <v>554</v>
      </c>
      <c r="I1177">
        <v>500004654</v>
      </c>
      <c r="J1177">
        <v>6000901614</v>
      </c>
      <c r="K1177">
        <v>100006581</v>
      </c>
      <c r="L1177" s="1">
        <v>45320</v>
      </c>
      <c r="M1177" t="s">
        <v>833</v>
      </c>
      <c r="N1177">
        <v>500004654</v>
      </c>
      <c r="O1177" t="s">
        <v>776</v>
      </c>
      <c r="P1177" t="s">
        <v>54</v>
      </c>
      <c r="Q1177" t="s">
        <v>724</v>
      </c>
    </row>
    <row r="1178" spans="1:17" x14ac:dyDescent="0.3">
      <c r="A1178" t="s">
        <v>824</v>
      </c>
      <c r="B1178" t="s">
        <v>382</v>
      </c>
      <c r="C1178" s="1">
        <v>45343</v>
      </c>
      <c r="D1178">
        <v>7220.06</v>
      </c>
      <c r="E1178" t="s">
        <v>92</v>
      </c>
      <c r="F1178" t="s">
        <v>96</v>
      </c>
      <c r="G1178" t="s">
        <v>454</v>
      </c>
      <c r="H1178" t="s">
        <v>554</v>
      </c>
      <c r="I1178">
        <v>500006793</v>
      </c>
      <c r="J1178">
        <v>6000908267</v>
      </c>
      <c r="K1178">
        <v>100020524</v>
      </c>
      <c r="L1178" s="1">
        <v>45371</v>
      </c>
      <c r="M1178" t="s">
        <v>833</v>
      </c>
      <c r="N1178">
        <v>500006793</v>
      </c>
      <c r="O1178" t="s">
        <v>776</v>
      </c>
      <c r="P1178" t="s">
        <v>54</v>
      </c>
      <c r="Q1178" t="s">
        <v>724</v>
      </c>
    </row>
    <row r="1179" spans="1:17" x14ac:dyDescent="0.3">
      <c r="A1179" t="s">
        <v>824</v>
      </c>
      <c r="B1179" t="s">
        <v>382</v>
      </c>
      <c r="C1179" s="1">
        <v>45343</v>
      </c>
      <c r="D1179">
        <v>7919.69</v>
      </c>
      <c r="E1179" t="s">
        <v>92</v>
      </c>
      <c r="F1179" t="s">
        <v>96</v>
      </c>
      <c r="G1179" t="s">
        <v>454</v>
      </c>
      <c r="H1179" t="s">
        <v>554</v>
      </c>
      <c r="I1179">
        <v>500006798</v>
      </c>
      <c r="J1179">
        <v>6000908271</v>
      </c>
      <c r="K1179">
        <v>100020528</v>
      </c>
      <c r="L1179" s="1">
        <v>45362</v>
      </c>
      <c r="M1179" t="s">
        <v>833</v>
      </c>
      <c r="N1179">
        <v>500006798</v>
      </c>
      <c r="O1179" t="s">
        <v>776</v>
      </c>
      <c r="P1179" t="s">
        <v>54</v>
      </c>
      <c r="Q1179" t="s">
        <v>724</v>
      </c>
    </row>
    <row r="1180" spans="1:17" x14ac:dyDescent="0.3">
      <c r="A1180" t="s">
        <v>824</v>
      </c>
      <c r="B1180" t="s">
        <v>382</v>
      </c>
      <c r="C1180" s="1">
        <v>45359</v>
      </c>
      <c r="D1180">
        <v>5184.7</v>
      </c>
      <c r="E1180" t="s">
        <v>92</v>
      </c>
      <c r="F1180" t="s">
        <v>96</v>
      </c>
      <c r="G1180" t="s">
        <v>454</v>
      </c>
      <c r="H1180" t="s">
        <v>554</v>
      </c>
      <c r="I1180">
        <v>500006793</v>
      </c>
      <c r="J1180">
        <v>6000911571</v>
      </c>
      <c r="K1180">
        <v>100026563</v>
      </c>
      <c r="L1180" s="1">
        <v>45378</v>
      </c>
      <c r="M1180" t="s">
        <v>833</v>
      </c>
      <c r="N1180">
        <v>500006793</v>
      </c>
      <c r="O1180" t="s">
        <v>776</v>
      </c>
      <c r="P1180" t="s">
        <v>54</v>
      </c>
      <c r="Q1180" t="s">
        <v>724</v>
      </c>
    </row>
    <row r="1181" spans="1:17" x14ac:dyDescent="0.3">
      <c r="A1181" t="s">
        <v>824</v>
      </c>
      <c r="B1181" t="s">
        <v>382</v>
      </c>
      <c r="C1181" s="1">
        <v>45363</v>
      </c>
      <c r="D1181">
        <v>5914.63</v>
      </c>
      <c r="E1181" t="s">
        <v>92</v>
      </c>
      <c r="F1181" t="s">
        <v>96</v>
      </c>
      <c r="G1181" t="s">
        <v>454</v>
      </c>
      <c r="H1181" t="s">
        <v>554</v>
      </c>
      <c r="I1181">
        <v>500006798</v>
      </c>
      <c r="J1181">
        <v>6000911911</v>
      </c>
      <c r="K1181">
        <v>100027176</v>
      </c>
      <c r="L1181" s="1">
        <v>45379</v>
      </c>
      <c r="M1181" t="s">
        <v>833</v>
      </c>
      <c r="N1181">
        <v>500006798</v>
      </c>
      <c r="O1181" t="s">
        <v>776</v>
      </c>
      <c r="P1181" t="s">
        <v>54</v>
      </c>
      <c r="Q1181" t="s">
        <v>724</v>
      </c>
    </row>
    <row r="1182" spans="1:17" x14ac:dyDescent="0.3">
      <c r="A1182" t="s">
        <v>824</v>
      </c>
      <c r="B1182" t="s">
        <v>382</v>
      </c>
      <c r="C1182" s="1">
        <v>45391</v>
      </c>
      <c r="D1182">
        <v>3129.77</v>
      </c>
      <c r="E1182" t="s">
        <v>92</v>
      </c>
      <c r="F1182" t="s">
        <v>96</v>
      </c>
      <c r="G1182" t="s">
        <v>454</v>
      </c>
      <c r="H1182" t="s">
        <v>554</v>
      </c>
      <c r="I1182">
        <v>500006798</v>
      </c>
      <c r="J1182">
        <v>6000916742</v>
      </c>
      <c r="K1182">
        <v>100035189</v>
      </c>
      <c r="L1182" s="1">
        <v>45398</v>
      </c>
      <c r="M1182" t="s">
        <v>833</v>
      </c>
      <c r="N1182">
        <v>500006798</v>
      </c>
      <c r="O1182" t="s">
        <v>776</v>
      </c>
      <c r="P1182" t="s">
        <v>54</v>
      </c>
      <c r="Q1182" t="s">
        <v>724</v>
      </c>
    </row>
    <row r="1183" spans="1:17" x14ac:dyDescent="0.3">
      <c r="A1183" t="s">
        <v>824</v>
      </c>
      <c r="B1183" t="s">
        <v>382</v>
      </c>
      <c r="C1183" s="1">
        <v>45391</v>
      </c>
      <c r="D1183">
        <v>5308.98</v>
      </c>
      <c r="E1183" t="s">
        <v>92</v>
      </c>
      <c r="F1183" t="s">
        <v>96</v>
      </c>
      <c r="G1183" t="s">
        <v>454</v>
      </c>
      <c r="H1183" t="s">
        <v>554</v>
      </c>
      <c r="I1183">
        <v>500006793</v>
      </c>
      <c r="J1183">
        <v>6000916767</v>
      </c>
      <c r="K1183">
        <v>100035214</v>
      </c>
      <c r="L1183" s="1">
        <v>45407</v>
      </c>
      <c r="M1183" t="s">
        <v>833</v>
      </c>
      <c r="N1183">
        <v>500006793</v>
      </c>
      <c r="O1183" t="s">
        <v>776</v>
      </c>
      <c r="P1183" t="s">
        <v>54</v>
      </c>
      <c r="Q1183" t="s">
        <v>724</v>
      </c>
    </row>
    <row r="1184" spans="1:17" x14ac:dyDescent="0.3">
      <c r="A1184" t="s">
        <v>824</v>
      </c>
      <c r="B1184" t="s">
        <v>382</v>
      </c>
      <c r="C1184" s="1">
        <v>45425</v>
      </c>
      <c r="D1184">
        <v>3472.19</v>
      </c>
      <c r="E1184" t="s">
        <v>92</v>
      </c>
      <c r="F1184" t="s">
        <v>96</v>
      </c>
      <c r="G1184" t="s">
        <v>454</v>
      </c>
      <c r="H1184" t="s">
        <v>554</v>
      </c>
      <c r="I1184">
        <v>500006798</v>
      </c>
      <c r="J1184">
        <v>6000922081</v>
      </c>
      <c r="K1184">
        <v>100044934</v>
      </c>
      <c r="L1184" s="1">
        <v>45428</v>
      </c>
      <c r="M1184" t="s">
        <v>833</v>
      </c>
      <c r="N1184">
        <v>500006798</v>
      </c>
      <c r="O1184" t="s">
        <v>776</v>
      </c>
      <c r="P1184" t="s">
        <v>54</v>
      </c>
      <c r="Q1184" t="s">
        <v>724</v>
      </c>
    </row>
    <row r="1185" spans="1:17" x14ac:dyDescent="0.3">
      <c r="A1185" t="s">
        <v>824</v>
      </c>
      <c r="B1185" t="s">
        <v>382</v>
      </c>
      <c r="C1185" s="1">
        <v>45425</v>
      </c>
      <c r="D1185">
        <v>4142.72</v>
      </c>
      <c r="E1185" t="s">
        <v>92</v>
      </c>
      <c r="F1185" t="s">
        <v>96</v>
      </c>
      <c r="G1185" t="s">
        <v>454</v>
      </c>
      <c r="H1185" t="s">
        <v>554</v>
      </c>
      <c r="I1185">
        <v>500006793</v>
      </c>
      <c r="J1185">
        <v>6000922087</v>
      </c>
      <c r="K1185">
        <v>100044938</v>
      </c>
      <c r="L1185" s="1">
        <v>45434</v>
      </c>
      <c r="M1185" t="s">
        <v>833</v>
      </c>
      <c r="N1185">
        <v>500006793</v>
      </c>
      <c r="O1185" t="s">
        <v>776</v>
      </c>
      <c r="P1185" t="s">
        <v>54</v>
      </c>
      <c r="Q1185" t="s">
        <v>724</v>
      </c>
    </row>
    <row r="1186" spans="1:17" x14ac:dyDescent="0.3">
      <c r="A1186" t="s">
        <v>824</v>
      </c>
      <c r="B1186" t="s">
        <v>382</v>
      </c>
      <c r="C1186" s="1">
        <v>45449</v>
      </c>
      <c r="D1186">
        <v>2278.86</v>
      </c>
      <c r="E1186" t="s">
        <v>92</v>
      </c>
      <c r="F1186" t="s">
        <v>96</v>
      </c>
      <c r="G1186" t="s">
        <v>454</v>
      </c>
      <c r="H1186" t="s">
        <v>554</v>
      </c>
      <c r="I1186">
        <v>500006798</v>
      </c>
      <c r="J1186">
        <v>6000926682</v>
      </c>
      <c r="K1186">
        <v>100052787</v>
      </c>
      <c r="L1186" s="1">
        <v>45455</v>
      </c>
      <c r="M1186" t="s">
        <v>833</v>
      </c>
      <c r="N1186">
        <v>500006798</v>
      </c>
      <c r="O1186" t="s">
        <v>776</v>
      </c>
      <c r="P1186" t="s">
        <v>54</v>
      </c>
      <c r="Q1186" t="s">
        <v>724</v>
      </c>
    </row>
    <row r="1187" spans="1:17" x14ac:dyDescent="0.3">
      <c r="A1187" t="s">
        <v>824</v>
      </c>
      <c r="B1187" t="s">
        <v>382</v>
      </c>
      <c r="C1187" s="1">
        <v>45450</v>
      </c>
      <c r="D1187">
        <v>4985.6400000000003</v>
      </c>
      <c r="E1187" t="s">
        <v>92</v>
      </c>
      <c r="F1187" t="s">
        <v>96</v>
      </c>
      <c r="G1187" t="s">
        <v>454</v>
      </c>
      <c r="H1187" t="s">
        <v>554</v>
      </c>
      <c r="I1187">
        <v>500006793</v>
      </c>
      <c r="J1187">
        <v>6000926728</v>
      </c>
      <c r="K1187">
        <v>100052833</v>
      </c>
      <c r="L1187" s="1">
        <v>45460</v>
      </c>
      <c r="M1187" t="s">
        <v>833</v>
      </c>
      <c r="N1187">
        <v>500006793</v>
      </c>
      <c r="O1187" t="s">
        <v>776</v>
      </c>
      <c r="P1187" t="s">
        <v>54</v>
      </c>
      <c r="Q1187" t="s">
        <v>724</v>
      </c>
    </row>
    <row r="1188" spans="1:17" x14ac:dyDescent="0.3">
      <c r="A1188" t="s">
        <v>824</v>
      </c>
      <c r="B1188" t="s">
        <v>382</v>
      </c>
      <c r="C1188" s="1">
        <v>45482</v>
      </c>
      <c r="D1188">
        <v>4675.71</v>
      </c>
      <c r="E1188" t="s">
        <v>92</v>
      </c>
      <c r="F1188" t="s">
        <v>96</v>
      </c>
      <c r="G1188" t="s">
        <v>454</v>
      </c>
      <c r="H1188" t="s">
        <v>554</v>
      </c>
      <c r="I1188">
        <v>500006793</v>
      </c>
      <c r="J1188">
        <v>6000932725</v>
      </c>
      <c r="K1188">
        <v>100063300</v>
      </c>
      <c r="L1188" s="1">
        <v>45489</v>
      </c>
      <c r="M1188" t="s">
        <v>833</v>
      </c>
      <c r="N1188">
        <v>500006793</v>
      </c>
      <c r="O1188" t="s">
        <v>776</v>
      </c>
      <c r="P1188" t="s">
        <v>54</v>
      </c>
      <c r="Q1188" t="s">
        <v>724</v>
      </c>
    </row>
    <row r="1189" spans="1:17" x14ac:dyDescent="0.3">
      <c r="A1189" t="s">
        <v>824</v>
      </c>
      <c r="B1189" t="s">
        <v>382</v>
      </c>
      <c r="C1189" s="1">
        <v>45482</v>
      </c>
      <c r="D1189">
        <v>1173.98</v>
      </c>
      <c r="E1189" t="s">
        <v>92</v>
      </c>
      <c r="F1189" t="s">
        <v>96</v>
      </c>
      <c r="G1189" t="s">
        <v>454</v>
      </c>
      <c r="H1189" t="s">
        <v>554</v>
      </c>
      <c r="I1189">
        <v>500006798</v>
      </c>
      <c r="J1189">
        <v>6000932694</v>
      </c>
      <c r="K1189">
        <v>100063268</v>
      </c>
      <c r="L1189" s="1">
        <v>45483</v>
      </c>
      <c r="M1189" t="s">
        <v>833</v>
      </c>
      <c r="N1189">
        <v>500006798</v>
      </c>
      <c r="O1189" t="s">
        <v>776</v>
      </c>
      <c r="P1189" t="s">
        <v>54</v>
      </c>
      <c r="Q1189" t="s">
        <v>724</v>
      </c>
    </row>
    <row r="1190" spans="1:17" x14ac:dyDescent="0.3">
      <c r="A1190" t="s">
        <v>824</v>
      </c>
      <c r="B1190" t="s">
        <v>382</v>
      </c>
      <c r="C1190" s="1">
        <v>45513</v>
      </c>
      <c r="D1190">
        <v>610.54999999999995</v>
      </c>
      <c r="E1190" t="s">
        <v>92</v>
      </c>
      <c r="F1190" t="s">
        <v>96</v>
      </c>
      <c r="G1190" t="s">
        <v>454</v>
      </c>
      <c r="H1190" t="s">
        <v>554</v>
      </c>
      <c r="I1190">
        <v>500006798</v>
      </c>
      <c r="J1190">
        <v>6000938074</v>
      </c>
      <c r="K1190">
        <v>100072662</v>
      </c>
      <c r="L1190" s="1">
        <v>45525</v>
      </c>
      <c r="M1190" t="s">
        <v>833</v>
      </c>
      <c r="N1190">
        <v>500006798</v>
      </c>
      <c r="O1190" t="s">
        <v>776</v>
      </c>
      <c r="P1190" t="s">
        <v>54</v>
      </c>
      <c r="Q1190" t="s">
        <v>724</v>
      </c>
    </row>
    <row r="1191" spans="1:17" x14ac:dyDescent="0.3">
      <c r="A1191" t="s">
        <v>824</v>
      </c>
      <c r="B1191" t="s">
        <v>382</v>
      </c>
      <c r="C1191" s="1">
        <v>45513</v>
      </c>
      <c r="D1191">
        <v>5710.06</v>
      </c>
      <c r="E1191" t="s">
        <v>92</v>
      </c>
      <c r="F1191" t="s">
        <v>96</v>
      </c>
      <c r="G1191" t="s">
        <v>454</v>
      </c>
      <c r="H1191" t="s">
        <v>554</v>
      </c>
      <c r="I1191">
        <v>500006793</v>
      </c>
      <c r="J1191">
        <v>6000938108</v>
      </c>
      <c r="K1191">
        <v>100072702</v>
      </c>
      <c r="L1191" s="1">
        <v>45532</v>
      </c>
      <c r="M1191" t="s">
        <v>833</v>
      </c>
      <c r="N1191">
        <v>500006793</v>
      </c>
      <c r="O1191" t="s">
        <v>776</v>
      </c>
      <c r="P1191" t="s">
        <v>54</v>
      </c>
      <c r="Q1191" t="s">
        <v>724</v>
      </c>
    </row>
    <row r="1192" spans="1:17" x14ac:dyDescent="0.3">
      <c r="A1192" t="s">
        <v>824</v>
      </c>
      <c r="B1192" t="s">
        <v>382</v>
      </c>
      <c r="C1192" s="1">
        <v>45546</v>
      </c>
      <c r="D1192">
        <v>5692.6</v>
      </c>
      <c r="E1192" t="s">
        <v>92</v>
      </c>
      <c r="F1192" t="s">
        <v>96</v>
      </c>
      <c r="G1192" t="s">
        <v>454</v>
      </c>
      <c r="H1192" t="s">
        <v>554</v>
      </c>
      <c r="I1192">
        <v>500006793</v>
      </c>
      <c r="J1192">
        <v>6000942526</v>
      </c>
      <c r="K1192">
        <v>100079748</v>
      </c>
      <c r="L1192" s="1">
        <v>45565</v>
      </c>
      <c r="M1192" t="s">
        <v>833</v>
      </c>
      <c r="N1192">
        <v>500006793</v>
      </c>
      <c r="O1192" t="s">
        <v>776</v>
      </c>
      <c r="P1192" t="s">
        <v>54</v>
      </c>
      <c r="Q1192" t="s">
        <v>724</v>
      </c>
    </row>
    <row r="1193" spans="1:17" x14ac:dyDescent="0.3">
      <c r="A1193" t="s">
        <v>824</v>
      </c>
      <c r="B1193" t="s">
        <v>382</v>
      </c>
      <c r="C1193" s="1">
        <v>45546</v>
      </c>
      <c r="D1193">
        <v>511.26</v>
      </c>
      <c r="E1193" t="s">
        <v>92</v>
      </c>
      <c r="F1193" t="s">
        <v>96</v>
      </c>
      <c r="G1193" t="s">
        <v>454</v>
      </c>
      <c r="H1193" t="s">
        <v>554</v>
      </c>
      <c r="I1193">
        <v>500006798</v>
      </c>
      <c r="J1193">
        <v>6000942506</v>
      </c>
      <c r="K1193">
        <v>100079729</v>
      </c>
      <c r="L1193" s="1">
        <v>45547</v>
      </c>
      <c r="M1193" t="s">
        <v>833</v>
      </c>
      <c r="N1193">
        <v>500006798</v>
      </c>
      <c r="O1193" t="s">
        <v>776</v>
      </c>
      <c r="P1193" t="s">
        <v>54</v>
      </c>
      <c r="Q1193" t="s">
        <v>724</v>
      </c>
    </row>
    <row r="1194" spans="1:17" x14ac:dyDescent="0.3">
      <c r="A1194" t="s">
        <v>824</v>
      </c>
      <c r="B1194" t="s">
        <v>382</v>
      </c>
      <c r="C1194" s="1">
        <v>45574</v>
      </c>
      <c r="D1194">
        <v>4127.8100000000004</v>
      </c>
      <c r="E1194" t="s">
        <v>92</v>
      </c>
      <c r="F1194" t="s">
        <v>96</v>
      </c>
      <c r="G1194" t="s">
        <v>454</v>
      </c>
      <c r="H1194" t="s">
        <v>554</v>
      </c>
      <c r="I1194">
        <v>500006793</v>
      </c>
      <c r="J1194">
        <v>6000948199</v>
      </c>
      <c r="K1194">
        <v>100089436</v>
      </c>
      <c r="L1194" s="1">
        <v>45576</v>
      </c>
      <c r="M1194" t="s">
        <v>833</v>
      </c>
      <c r="N1194">
        <v>500006793</v>
      </c>
      <c r="O1194" t="s">
        <v>776</v>
      </c>
      <c r="P1194" t="s">
        <v>54</v>
      </c>
      <c r="Q1194" t="s">
        <v>724</v>
      </c>
    </row>
    <row r="1195" spans="1:17" x14ac:dyDescent="0.3">
      <c r="A1195" t="s">
        <v>824</v>
      </c>
      <c r="B1195" t="s">
        <v>382</v>
      </c>
      <c r="C1195" s="1">
        <v>45574</v>
      </c>
      <c r="D1195">
        <v>1381.63</v>
      </c>
      <c r="E1195" t="s">
        <v>92</v>
      </c>
      <c r="F1195" t="s">
        <v>96</v>
      </c>
      <c r="G1195" t="s">
        <v>454</v>
      </c>
      <c r="H1195" t="s">
        <v>554</v>
      </c>
      <c r="I1195">
        <v>500006798</v>
      </c>
      <c r="J1195">
        <v>6000948212</v>
      </c>
      <c r="K1195">
        <v>100089448</v>
      </c>
      <c r="L1195" s="1">
        <v>45575</v>
      </c>
      <c r="M1195" t="s">
        <v>833</v>
      </c>
      <c r="N1195">
        <v>500006798</v>
      </c>
      <c r="O1195" t="s">
        <v>776</v>
      </c>
      <c r="P1195" t="s">
        <v>54</v>
      </c>
      <c r="Q1195" t="s">
        <v>724</v>
      </c>
    </row>
    <row r="1196" spans="1:17" x14ac:dyDescent="0.3">
      <c r="A1196" t="s">
        <v>824</v>
      </c>
      <c r="B1196" t="s">
        <v>382</v>
      </c>
      <c r="C1196" s="1">
        <v>45604</v>
      </c>
      <c r="D1196">
        <v>4816.72</v>
      </c>
      <c r="E1196" t="s">
        <v>92</v>
      </c>
      <c r="F1196" t="s">
        <v>96</v>
      </c>
      <c r="G1196" t="s">
        <v>454</v>
      </c>
      <c r="H1196" t="s">
        <v>554</v>
      </c>
      <c r="I1196">
        <v>500006793</v>
      </c>
      <c r="J1196">
        <v>6000954126</v>
      </c>
      <c r="K1196">
        <v>100099462</v>
      </c>
      <c r="L1196" s="1">
        <v>45622</v>
      </c>
      <c r="M1196" t="s">
        <v>833</v>
      </c>
      <c r="N1196">
        <v>500006793</v>
      </c>
      <c r="O1196" t="s">
        <v>776</v>
      </c>
      <c r="P1196" t="s">
        <v>54</v>
      </c>
      <c r="Q1196" t="s">
        <v>724</v>
      </c>
    </row>
    <row r="1197" spans="1:17" x14ac:dyDescent="0.3">
      <c r="A1197" t="s">
        <v>824</v>
      </c>
      <c r="B1197" t="s">
        <v>382</v>
      </c>
      <c r="C1197" s="1">
        <v>45604</v>
      </c>
      <c r="D1197">
        <v>4217.03</v>
      </c>
      <c r="E1197" t="s">
        <v>92</v>
      </c>
      <c r="F1197" t="s">
        <v>96</v>
      </c>
      <c r="G1197" t="s">
        <v>454</v>
      </c>
      <c r="H1197" t="s">
        <v>554</v>
      </c>
      <c r="I1197">
        <v>500006798</v>
      </c>
      <c r="J1197">
        <v>6000954157</v>
      </c>
      <c r="K1197">
        <v>100099502</v>
      </c>
      <c r="L1197" s="1">
        <v>45617</v>
      </c>
      <c r="M1197" t="s">
        <v>833</v>
      </c>
      <c r="N1197">
        <v>500006798</v>
      </c>
      <c r="O1197" t="s">
        <v>776</v>
      </c>
      <c r="P1197" t="s">
        <v>54</v>
      </c>
      <c r="Q1197" t="s">
        <v>724</v>
      </c>
    </row>
    <row r="1198" spans="1:17" x14ac:dyDescent="0.3">
      <c r="A1198" t="s">
        <v>824</v>
      </c>
      <c r="B1198" t="s">
        <v>382</v>
      </c>
      <c r="C1198" s="1">
        <v>45637</v>
      </c>
      <c r="D1198">
        <v>5522.96</v>
      </c>
      <c r="E1198" t="s">
        <v>92</v>
      </c>
      <c r="F1198" t="s">
        <v>96</v>
      </c>
      <c r="G1198" t="s">
        <v>454</v>
      </c>
      <c r="H1198" t="s">
        <v>554</v>
      </c>
      <c r="I1198">
        <v>500006798</v>
      </c>
      <c r="J1198">
        <v>6000962419</v>
      </c>
      <c r="K1198">
        <v>100112837</v>
      </c>
      <c r="L1198" s="1">
        <v>45644</v>
      </c>
      <c r="M1198" t="s">
        <v>833</v>
      </c>
      <c r="N1198">
        <v>500006798</v>
      </c>
      <c r="O1198" t="s">
        <v>776</v>
      </c>
      <c r="P1198" t="s">
        <v>54</v>
      </c>
      <c r="Q1198" t="s">
        <v>724</v>
      </c>
    </row>
    <row r="1199" spans="1:17" x14ac:dyDescent="0.3">
      <c r="A1199" t="s">
        <v>824</v>
      </c>
      <c r="B1199" t="s">
        <v>382</v>
      </c>
      <c r="C1199" s="1">
        <v>45637</v>
      </c>
      <c r="D1199">
        <v>6512.35</v>
      </c>
      <c r="E1199" t="s">
        <v>92</v>
      </c>
      <c r="F1199" t="s">
        <v>96</v>
      </c>
      <c r="G1199" t="s">
        <v>454</v>
      </c>
      <c r="H1199" t="s">
        <v>554</v>
      </c>
      <c r="I1199">
        <v>500006793</v>
      </c>
      <c r="J1199">
        <v>6000962425</v>
      </c>
      <c r="K1199">
        <v>100112843</v>
      </c>
      <c r="L1199" s="1">
        <v>45645</v>
      </c>
      <c r="M1199" t="s">
        <v>833</v>
      </c>
      <c r="N1199">
        <v>500006793</v>
      </c>
      <c r="O1199" t="s">
        <v>776</v>
      </c>
      <c r="P1199" t="s">
        <v>54</v>
      </c>
      <c r="Q1199" t="s">
        <v>724</v>
      </c>
    </row>
    <row r="1200" spans="1:17" x14ac:dyDescent="0.3">
      <c r="A1200" t="s">
        <v>824</v>
      </c>
      <c r="B1200" t="s">
        <v>382</v>
      </c>
      <c r="C1200" s="1">
        <v>45670</v>
      </c>
      <c r="D1200">
        <v>8004.17</v>
      </c>
      <c r="E1200" t="s">
        <v>92</v>
      </c>
      <c r="F1200" t="s">
        <v>96</v>
      </c>
      <c r="G1200" t="s">
        <v>454</v>
      </c>
      <c r="H1200" t="s">
        <v>554</v>
      </c>
      <c r="I1200">
        <v>500006798</v>
      </c>
      <c r="J1200">
        <v>6000973822</v>
      </c>
      <c r="K1200">
        <v>100006410</v>
      </c>
      <c r="L1200" s="1">
        <v>45699</v>
      </c>
      <c r="M1200" t="s">
        <v>833</v>
      </c>
      <c r="N1200">
        <v>500006798</v>
      </c>
      <c r="O1200" t="s">
        <v>776</v>
      </c>
      <c r="P1200" t="s">
        <v>54</v>
      </c>
      <c r="Q1200" t="s">
        <v>724</v>
      </c>
    </row>
    <row r="1201" spans="1:17" x14ac:dyDescent="0.3">
      <c r="A1201" t="s">
        <v>824</v>
      </c>
      <c r="B1201" t="s">
        <v>382</v>
      </c>
      <c r="C1201" s="1">
        <v>45670</v>
      </c>
      <c r="D1201">
        <v>5827.45</v>
      </c>
      <c r="E1201" t="s">
        <v>92</v>
      </c>
      <c r="F1201" t="s">
        <v>96</v>
      </c>
      <c r="G1201" t="s">
        <v>454</v>
      </c>
      <c r="H1201" t="s">
        <v>554</v>
      </c>
      <c r="I1201">
        <v>500006793</v>
      </c>
      <c r="J1201">
        <v>6000973853</v>
      </c>
      <c r="K1201">
        <v>100006440</v>
      </c>
      <c r="L1201" s="1">
        <v>45707</v>
      </c>
      <c r="M1201" t="s">
        <v>833</v>
      </c>
      <c r="N1201">
        <v>500006793</v>
      </c>
      <c r="O1201" t="s">
        <v>776</v>
      </c>
      <c r="P1201" t="s">
        <v>54</v>
      </c>
      <c r="Q1201" t="s">
        <v>724</v>
      </c>
    </row>
    <row r="1202" spans="1:17" x14ac:dyDescent="0.3">
      <c r="A1202" t="s">
        <v>824</v>
      </c>
      <c r="B1202" t="s">
        <v>382</v>
      </c>
      <c r="C1202" s="1">
        <v>45699</v>
      </c>
      <c r="D1202">
        <v>7244.06</v>
      </c>
      <c r="E1202" t="s">
        <v>92</v>
      </c>
      <c r="F1202" t="s">
        <v>96</v>
      </c>
      <c r="G1202" t="s">
        <v>454</v>
      </c>
      <c r="H1202" t="s">
        <v>554</v>
      </c>
      <c r="I1202">
        <v>500006793</v>
      </c>
      <c r="J1202">
        <v>6000978084</v>
      </c>
      <c r="K1202">
        <v>100016253</v>
      </c>
      <c r="L1202" s="1">
        <v>45716</v>
      </c>
      <c r="M1202" t="s">
        <v>833</v>
      </c>
      <c r="N1202">
        <v>500006793</v>
      </c>
      <c r="O1202" t="s">
        <v>776</v>
      </c>
      <c r="P1202" t="s">
        <v>54</v>
      </c>
      <c r="Q1202" t="s">
        <v>724</v>
      </c>
    </row>
    <row r="1203" spans="1:17" x14ac:dyDescent="0.3">
      <c r="A1203" t="s">
        <v>824</v>
      </c>
      <c r="B1203" t="s">
        <v>382</v>
      </c>
      <c r="C1203" s="1">
        <v>45700</v>
      </c>
      <c r="D1203">
        <v>7600.12</v>
      </c>
      <c r="E1203" t="s">
        <v>92</v>
      </c>
      <c r="F1203" t="s">
        <v>96</v>
      </c>
      <c r="G1203" t="s">
        <v>454</v>
      </c>
      <c r="H1203" t="s">
        <v>554</v>
      </c>
      <c r="I1203">
        <v>500006798</v>
      </c>
      <c r="J1203">
        <v>6000978256</v>
      </c>
      <c r="K1203">
        <v>100016607</v>
      </c>
      <c r="L1203" s="1">
        <v>45719</v>
      </c>
      <c r="M1203" t="s">
        <v>833</v>
      </c>
      <c r="N1203">
        <v>500006798</v>
      </c>
      <c r="O1203" t="s">
        <v>776</v>
      </c>
      <c r="P1203" t="s">
        <v>54</v>
      </c>
      <c r="Q1203" t="s">
        <v>724</v>
      </c>
    </row>
    <row r="1204" spans="1:17" x14ac:dyDescent="0.3">
      <c r="A1204" t="s">
        <v>824</v>
      </c>
      <c r="B1204" t="s">
        <v>382</v>
      </c>
      <c r="C1204" s="1">
        <v>45730</v>
      </c>
      <c r="D1204">
        <v>5505.02</v>
      </c>
      <c r="E1204" t="s">
        <v>92</v>
      </c>
      <c r="F1204" t="s">
        <v>96</v>
      </c>
      <c r="G1204" t="s">
        <v>454</v>
      </c>
      <c r="H1204" t="s">
        <v>554</v>
      </c>
      <c r="I1204">
        <v>500006793</v>
      </c>
      <c r="J1204">
        <v>6000983161</v>
      </c>
      <c r="K1204">
        <v>100025975</v>
      </c>
      <c r="L1204" s="1">
        <v>45749</v>
      </c>
      <c r="M1204" t="s">
        <v>833</v>
      </c>
      <c r="N1204">
        <v>500006793</v>
      </c>
      <c r="O1204" t="s">
        <v>776</v>
      </c>
      <c r="P1204" t="s">
        <v>54</v>
      </c>
      <c r="Q1204" t="s">
        <v>724</v>
      </c>
    </row>
    <row r="1205" spans="1:17" x14ac:dyDescent="0.3">
      <c r="A1205" t="s">
        <v>824</v>
      </c>
      <c r="B1205" t="s">
        <v>382</v>
      </c>
      <c r="C1205" s="1">
        <v>45730</v>
      </c>
      <c r="D1205">
        <v>5616.64</v>
      </c>
      <c r="E1205" t="s">
        <v>92</v>
      </c>
      <c r="F1205" t="s">
        <v>96</v>
      </c>
      <c r="G1205" t="s">
        <v>454</v>
      </c>
      <c r="H1205" t="s">
        <v>554</v>
      </c>
      <c r="I1205">
        <v>500006798</v>
      </c>
      <c r="J1205">
        <v>6000983139</v>
      </c>
      <c r="K1205">
        <v>100025953</v>
      </c>
      <c r="L1205" s="1">
        <v>45749</v>
      </c>
      <c r="M1205" t="s">
        <v>833</v>
      </c>
      <c r="N1205">
        <v>500006798</v>
      </c>
      <c r="O1205" t="s">
        <v>776</v>
      </c>
      <c r="P1205" t="s">
        <v>54</v>
      </c>
      <c r="Q1205" t="s">
        <v>724</v>
      </c>
    </row>
    <row r="1206" spans="1:17" x14ac:dyDescent="0.3">
      <c r="A1206" t="s">
        <v>824</v>
      </c>
      <c r="B1206" t="s">
        <v>382</v>
      </c>
      <c r="C1206" s="1">
        <v>45751</v>
      </c>
      <c r="D1206">
        <v>5099.03</v>
      </c>
      <c r="E1206" t="s">
        <v>92</v>
      </c>
      <c r="F1206" t="s">
        <v>96</v>
      </c>
      <c r="G1206" t="s">
        <v>454</v>
      </c>
      <c r="H1206" t="s">
        <v>554</v>
      </c>
      <c r="I1206">
        <v>500006798</v>
      </c>
      <c r="J1206">
        <v>6000987152</v>
      </c>
      <c r="K1206">
        <v>100032982</v>
      </c>
      <c r="L1206" s="1">
        <v>45770</v>
      </c>
      <c r="M1206" t="s">
        <v>833</v>
      </c>
      <c r="N1206">
        <v>500006798</v>
      </c>
      <c r="O1206" t="s">
        <v>776</v>
      </c>
      <c r="P1206" t="s">
        <v>54</v>
      </c>
      <c r="Q1206" t="s">
        <v>724</v>
      </c>
    </row>
    <row r="1207" spans="1:17" x14ac:dyDescent="0.3">
      <c r="A1207" t="s">
        <v>824</v>
      </c>
      <c r="B1207" t="s">
        <v>382</v>
      </c>
      <c r="C1207" s="1">
        <v>45751</v>
      </c>
      <c r="D1207">
        <v>4348.8</v>
      </c>
      <c r="E1207" t="s">
        <v>92</v>
      </c>
      <c r="F1207" t="s">
        <v>96</v>
      </c>
      <c r="G1207" t="s">
        <v>454</v>
      </c>
      <c r="H1207" t="s">
        <v>554</v>
      </c>
      <c r="I1207">
        <v>500006793</v>
      </c>
      <c r="J1207">
        <v>6000987163</v>
      </c>
      <c r="K1207">
        <v>100032993</v>
      </c>
      <c r="L1207" s="1">
        <v>45758</v>
      </c>
      <c r="M1207" t="s">
        <v>833</v>
      </c>
      <c r="N1207">
        <v>500006793</v>
      </c>
      <c r="O1207" t="s">
        <v>776</v>
      </c>
      <c r="P1207" t="s">
        <v>54</v>
      </c>
      <c r="Q1207" t="s">
        <v>724</v>
      </c>
    </row>
    <row r="1208" spans="1:17" x14ac:dyDescent="0.3">
      <c r="A1208" t="s">
        <v>824</v>
      </c>
      <c r="B1208" t="s">
        <v>382</v>
      </c>
      <c r="C1208" s="1">
        <v>45784</v>
      </c>
      <c r="D1208">
        <v>6574.41</v>
      </c>
      <c r="E1208" t="s">
        <v>92</v>
      </c>
      <c r="F1208" t="s">
        <v>96</v>
      </c>
      <c r="G1208" t="s">
        <v>454</v>
      </c>
      <c r="H1208" t="s">
        <v>554</v>
      </c>
      <c r="I1208">
        <v>500006798</v>
      </c>
      <c r="J1208">
        <v>6000992370</v>
      </c>
      <c r="K1208">
        <v>100041492</v>
      </c>
      <c r="L1208" s="1">
        <v>45803</v>
      </c>
      <c r="M1208" t="s">
        <v>833</v>
      </c>
      <c r="N1208">
        <v>500006798</v>
      </c>
      <c r="O1208" t="s">
        <v>776</v>
      </c>
      <c r="P1208" t="s">
        <v>54</v>
      </c>
      <c r="Q1208" t="s">
        <v>724</v>
      </c>
    </row>
    <row r="1209" spans="1:17" x14ac:dyDescent="0.3">
      <c r="A1209" t="s">
        <v>824</v>
      </c>
      <c r="B1209" t="s">
        <v>382</v>
      </c>
      <c r="C1209" s="1">
        <v>45784</v>
      </c>
      <c r="D1209">
        <v>4529.29</v>
      </c>
      <c r="E1209" t="s">
        <v>92</v>
      </c>
      <c r="F1209" t="s">
        <v>96</v>
      </c>
      <c r="G1209" t="s">
        <v>454</v>
      </c>
      <c r="H1209" t="s">
        <v>554</v>
      </c>
      <c r="I1209">
        <v>500006793</v>
      </c>
      <c r="J1209">
        <v>6000992379</v>
      </c>
      <c r="K1209">
        <v>100041500</v>
      </c>
      <c r="L1209" s="1">
        <v>45790</v>
      </c>
      <c r="M1209" t="s">
        <v>833</v>
      </c>
      <c r="N1209">
        <v>500006793</v>
      </c>
      <c r="O1209" t="s">
        <v>776</v>
      </c>
      <c r="P1209" t="s">
        <v>54</v>
      </c>
      <c r="Q1209" t="s">
        <v>724</v>
      </c>
    </row>
    <row r="1210" spans="1:17" x14ac:dyDescent="0.3">
      <c r="A1210" t="s">
        <v>824</v>
      </c>
      <c r="B1210" t="s">
        <v>382</v>
      </c>
      <c r="C1210" s="1">
        <v>45813</v>
      </c>
      <c r="D1210">
        <v>1004.26</v>
      </c>
      <c r="E1210" t="s">
        <v>92</v>
      </c>
      <c r="F1210" t="s">
        <v>96</v>
      </c>
      <c r="G1210" t="s">
        <v>454</v>
      </c>
      <c r="H1210" t="s">
        <v>554</v>
      </c>
      <c r="I1210">
        <v>500006798</v>
      </c>
      <c r="J1210">
        <v>6000997354</v>
      </c>
      <c r="K1210">
        <v>100049803</v>
      </c>
      <c r="L1210" s="1">
        <v>45835</v>
      </c>
      <c r="M1210" t="s">
        <v>833</v>
      </c>
      <c r="N1210">
        <v>500006798</v>
      </c>
      <c r="O1210" t="s">
        <v>776</v>
      </c>
      <c r="P1210" t="s">
        <v>54</v>
      </c>
      <c r="Q1210" t="s">
        <v>724</v>
      </c>
    </row>
    <row r="1211" spans="1:17" x14ac:dyDescent="0.3">
      <c r="A1211" t="s">
        <v>824</v>
      </c>
      <c r="B1211" t="s">
        <v>382</v>
      </c>
      <c r="C1211" s="1">
        <v>45813</v>
      </c>
      <c r="D1211">
        <v>4814.09</v>
      </c>
      <c r="E1211" t="s">
        <v>92</v>
      </c>
      <c r="F1211" t="s">
        <v>96</v>
      </c>
      <c r="G1211" t="s">
        <v>454</v>
      </c>
      <c r="H1211" t="s">
        <v>554</v>
      </c>
      <c r="I1211">
        <v>500006793</v>
      </c>
      <c r="J1211">
        <v>6000997346</v>
      </c>
      <c r="K1211">
        <v>100049795</v>
      </c>
      <c r="L1211" s="1">
        <v>45835</v>
      </c>
      <c r="M1211" t="s">
        <v>833</v>
      </c>
      <c r="N1211">
        <v>500006793</v>
      </c>
      <c r="O1211" t="s">
        <v>776</v>
      </c>
      <c r="P1211" t="s">
        <v>54</v>
      </c>
      <c r="Q1211" t="s">
        <v>724</v>
      </c>
    </row>
    <row r="1212" spans="1:17" x14ac:dyDescent="0.3">
      <c r="A1212" t="s">
        <v>824</v>
      </c>
      <c r="B1212" t="s">
        <v>382</v>
      </c>
      <c r="C1212" s="1">
        <v>45845</v>
      </c>
      <c r="D1212">
        <v>4624.88</v>
      </c>
      <c r="E1212" t="s">
        <v>92</v>
      </c>
      <c r="F1212" t="s">
        <v>96</v>
      </c>
      <c r="G1212" t="s">
        <v>454</v>
      </c>
      <c r="H1212" t="s">
        <v>554</v>
      </c>
      <c r="I1212">
        <v>500006793</v>
      </c>
      <c r="J1212">
        <v>6001003291</v>
      </c>
      <c r="K1212">
        <v>100060048</v>
      </c>
      <c r="L1212" s="1">
        <v>45848</v>
      </c>
      <c r="M1212" t="s">
        <v>833</v>
      </c>
      <c r="N1212">
        <v>500006793</v>
      </c>
      <c r="O1212" t="s">
        <v>776</v>
      </c>
      <c r="P1212" t="s">
        <v>54</v>
      </c>
      <c r="Q1212" t="s">
        <v>724</v>
      </c>
    </row>
    <row r="1213" spans="1:17" x14ac:dyDescent="0.3">
      <c r="A1213" t="s">
        <v>824</v>
      </c>
      <c r="B1213" t="s">
        <v>382</v>
      </c>
      <c r="C1213" s="1">
        <v>45845</v>
      </c>
      <c r="D1213">
        <v>535.69000000000005</v>
      </c>
      <c r="E1213" t="s">
        <v>92</v>
      </c>
      <c r="F1213" t="s">
        <v>96</v>
      </c>
      <c r="G1213" t="s">
        <v>454</v>
      </c>
      <c r="H1213" t="s">
        <v>554</v>
      </c>
      <c r="I1213">
        <v>500006798</v>
      </c>
      <c r="J1213">
        <v>6001003265</v>
      </c>
      <c r="K1213">
        <v>100060022</v>
      </c>
      <c r="L1213" s="1">
        <v>45847</v>
      </c>
      <c r="M1213" t="s">
        <v>833</v>
      </c>
      <c r="N1213">
        <v>500006798</v>
      </c>
      <c r="O1213" t="s">
        <v>776</v>
      </c>
      <c r="P1213" t="s">
        <v>54</v>
      </c>
      <c r="Q1213" t="s">
        <v>724</v>
      </c>
    </row>
    <row r="1214" spans="1:17" x14ac:dyDescent="0.3">
      <c r="A1214" t="s">
        <v>824</v>
      </c>
      <c r="B1214" t="s">
        <v>382</v>
      </c>
      <c r="C1214" s="1">
        <v>45880</v>
      </c>
      <c r="D1214">
        <v>5133.79</v>
      </c>
      <c r="E1214" t="s">
        <v>92</v>
      </c>
      <c r="F1214" t="s">
        <v>96</v>
      </c>
      <c r="G1214" t="s">
        <v>454</v>
      </c>
      <c r="H1214" t="s">
        <v>554</v>
      </c>
      <c r="I1214">
        <v>500006793</v>
      </c>
      <c r="J1214">
        <v>6001009187</v>
      </c>
      <c r="K1214">
        <v>100069954</v>
      </c>
      <c r="L1214" s="1">
        <v>45898</v>
      </c>
      <c r="M1214" t="s">
        <v>833</v>
      </c>
      <c r="N1214">
        <v>500006793</v>
      </c>
      <c r="O1214" t="s">
        <v>776</v>
      </c>
      <c r="P1214" t="s">
        <v>54</v>
      </c>
      <c r="Q1214" t="s">
        <v>724</v>
      </c>
    </row>
    <row r="1215" spans="1:17" x14ac:dyDescent="0.3">
      <c r="A1215" t="s">
        <v>824</v>
      </c>
      <c r="B1215" t="s">
        <v>382</v>
      </c>
      <c r="C1215" s="1">
        <v>45883</v>
      </c>
      <c r="D1215">
        <v>590.21</v>
      </c>
      <c r="E1215" t="s">
        <v>92</v>
      </c>
      <c r="F1215" t="s">
        <v>96</v>
      </c>
      <c r="G1215" t="s">
        <v>454</v>
      </c>
      <c r="H1215" t="s">
        <v>554</v>
      </c>
      <c r="I1215">
        <v>500006798</v>
      </c>
      <c r="J1215">
        <v>6001009637</v>
      </c>
      <c r="K1215">
        <v>100070622</v>
      </c>
      <c r="L1215" s="1">
        <v>45887</v>
      </c>
      <c r="M1215" t="s">
        <v>833</v>
      </c>
      <c r="N1215">
        <v>500006798</v>
      </c>
      <c r="O1215" t="s">
        <v>776</v>
      </c>
      <c r="P1215" t="s">
        <v>54</v>
      </c>
      <c r="Q1215" t="s">
        <v>724</v>
      </c>
    </row>
    <row r="1216" spans="1:17" x14ac:dyDescent="0.3">
      <c r="A1216" t="s">
        <v>824</v>
      </c>
      <c r="B1216" t="s">
        <v>382</v>
      </c>
      <c r="C1216" s="1">
        <v>45912</v>
      </c>
      <c r="D1216">
        <v>662.87</v>
      </c>
      <c r="E1216" t="s">
        <v>92</v>
      </c>
      <c r="F1216" t="s">
        <v>96</v>
      </c>
      <c r="G1216" t="s">
        <v>454</v>
      </c>
      <c r="H1216" t="s">
        <v>554</v>
      </c>
      <c r="I1216">
        <v>500006798</v>
      </c>
      <c r="J1216">
        <v>6001014219</v>
      </c>
      <c r="K1216">
        <v>100077439</v>
      </c>
      <c r="L1216" s="1">
        <v>45916</v>
      </c>
      <c r="M1216" t="s">
        <v>833</v>
      </c>
      <c r="N1216">
        <v>500006798</v>
      </c>
      <c r="O1216" t="s">
        <v>776</v>
      </c>
      <c r="P1216" t="s">
        <v>54</v>
      </c>
      <c r="Q1216" t="s">
        <v>724</v>
      </c>
    </row>
    <row r="1217" spans="1:17" x14ac:dyDescent="0.3">
      <c r="A1217" t="s">
        <v>824</v>
      </c>
      <c r="B1217" t="s">
        <v>382</v>
      </c>
      <c r="C1217" s="1">
        <v>45912</v>
      </c>
      <c r="D1217">
        <v>4964.84</v>
      </c>
      <c r="E1217" t="s">
        <v>92</v>
      </c>
      <c r="F1217" t="s">
        <v>96</v>
      </c>
      <c r="G1217" t="s">
        <v>454</v>
      </c>
      <c r="H1217" t="s">
        <v>554</v>
      </c>
      <c r="I1217">
        <v>500006793</v>
      </c>
      <c r="J1217">
        <v>6001014235</v>
      </c>
      <c r="K1217">
        <v>100077455</v>
      </c>
      <c r="L1217" s="1">
        <v>45923</v>
      </c>
      <c r="M1217" t="s">
        <v>833</v>
      </c>
      <c r="N1217">
        <v>500006793</v>
      </c>
      <c r="O1217" t="s">
        <v>776</v>
      </c>
      <c r="P1217" t="s">
        <v>54</v>
      </c>
      <c r="Q1217" t="s">
        <v>724</v>
      </c>
    </row>
    <row r="1218" spans="1:17" x14ac:dyDescent="0.3">
      <c r="A1218" t="s">
        <v>824</v>
      </c>
      <c r="B1218" t="s">
        <v>382</v>
      </c>
      <c r="C1218" s="1">
        <v>45938</v>
      </c>
      <c r="D1218">
        <v>4517.13</v>
      </c>
      <c r="E1218" t="s">
        <v>92</v>
      </c>
      <c r="F1218" t="s">
        <v>96</v>
      </c>
      <c r="G1218" t="s">
        <v>454</v>
      </c>
      <c r="H1218" t="s">
        <v>554</v>
      </c>
      <c r="I1218">
        <v>500006793</v>
      </c>
      <c r="J1218">
        <v>6001019392</v>
      </c>
      <c r="K1218">
        <v>100085900</v>
      </c>
      <c r="L1218" s="1">
        <v>45951</v>
      </c>
      <c r="M1218" t="s">
        <v>833</v>
      </c>
      <c r="N1218">
        <v>500006793</v>
      </c>
      <c r="O1218" t="s">
        <v>776</v>
      </c>
      <c r="P1218" t="s">
        <v>54</v>
      </c>
      <c r="Q1218" t="s">
        <v>724</v>
      </c>
    </row>
    <row r="1219" spans="1:17" x14ac:dyDescent="0.3">
      <c r="A1219" t="s">
        <v>824</v>
      </c>
      <c r="B1219" t="s">
        <v>383</v>
      </c>
      <c r="C1219" s="1">
        <v>45943</v>
      </c>
      <c r="D1219">
        <v>800.68</v>
      </c>
      <c r="E1219" t="s">
        <v>92</v>
      </c>
      <c r="F1219" t="s">
        <v>96</v>
      </c>
      <c r="G1219" t="s">
        <v>454</v>
      </c>
      <c r="H1219" t="s">
        <v>554</v>
      </c>
      <c r="I1219">
        <v>500006798</v>
      </c>
      <c r="J1219">
        <v>6001020058</v>
      </c>
      <c r="K1219">
        <v>400001378</v>
      </c>
      <c r="L1219" s="1">
        <v>45980</v>
      </c>
      <c r="M1219" t="s">
        <v>833</v>
      </c>
      <c r="N1219">
        <v>500006798</v>
      </c>
      <c r="O1219" t="s">
        <v>776</v>
      </c>
      <c r="P1219" t="s">
        <v>54</v>
      </c>
      <c r="Q1219" t="s">
        <v>724</v>
      </c>
    </row>
    <row r="1220" spans="1:17" x14ac:dyDescent="0.3">
      <c r="A1220" t="s">
        <v>824</v>
      </c>
      <c r="B1220" t="s">
        <v>382</v>
      </c>
      <c r="C1220" s="1">
        <v>45968</v>
      </c>
      <c r="D1220">
        <v>4769.29</v>
      </c>
      <c r="E1220" t="s">
        <v>92</v>
      </c>
      <c r="F1220" t="s">
        <v>96</v>
      </c>
      <c r="G1220" t="s">
        <v>454</v>
      </c>
      <c r="H1220" t="s">
        <v>554</v>
      </c>
      <c r="I1220">
        <v>500006793</v>
      </c>
      <c r="J1220">
        <v>6001025676</v>
      </c>
      <c r="K1220">
        <v>100096919</v>
      </c>
      <c r="L1220" s="1">
        <v>45981</v>
      </c>
      <c r="M1220" t="s">
        <v>833</v>
      </c>
      <c r="N1220">
        <v>500006793</v>
      </c>
      <c r="O1220" t="s">
        <v>776</v>
      </c>
      <c r="P1220" t="s">
        <v>54</v>
      </c>
      <c r="Q1220" t="s">
        <v>724</v>
      </c>
    </row>
    <row r="1221" spans="1:17" x14ac:dyDescent="0.3">
      <c r="A1221" t="s">
        <v>824</v>
      </c>
      <c r="B1221" t="s">
        <v>382</v>
      </c>
      <c r="C1221" s="1">
        <v>45968</v>
      </c>
      <c r="D1221">
        <v>1874.95</v>
      </c>
      <c r="E1221" t="s">
        <v>92</v>
      </c>
      <c r="F1221" t="s">
        <v>96</v>
      </c>
      <c r="G1221" t="s">
        <v>454</v>
      </c>
      <c r="H1221" t="s">
        <v>554</v>
      </c>
      <c r="I1221">
        <v>500006798</v>
      </c>
      <c r="J1221">
        <v>6001025735</v>
      </c>
      <c r="K1221">
        <v>100096980</v>
      </c>
      <c r="L1221" s="1">
        <v>45980</v>
      </c>
      <c r="M1221" t="s">
        <v>833</v>
      </c>
      <c r="N1221">
        <v>500006798</v>
      </c>
      <c r="O1221" t="s">
        <v>776</v>
      </c>
      <c r="P1221" t="s">
        <v>54</v>
      </c>
      <c r="Q1221" t="s">
        <v>724</v>
      </c>
    </row>
    <row r="1222" spans="1:17" x14ac:dyDescent="0.3">
      <c r="A1222" t="s">
        <v>824</v>
      </c>
      <c r="B1222" t="s">
        <v>382</v>
      </c>
      <c r="C1222" s="1">
        <v>45999</v>
      </c>
      <c r="D1222">
        <v>4425.53</v>
      </c>
      <c r="E1222" t="s">
        <v>92</v>
      </c>
      <c r="F1222" t="s">
        <v>96</v>
      </c>
      <c r="G1222" t="s">
        <v>454</v>
      </c>
      <c r="H1222" t="s">
        <v>554</v>
      </c>
      <c r="I1222">
        <v>500006798</v>
      </c>
      <c r="J1222">
        <v>6001033280</v>
      </c>
      <c r="K1222">
        <v>100109346</v>
      </c>
      <c r="L1222" s="1">
        <v>46009</v>
      </c>
      <c r="M1222" t="s">
        <v>833</v>
      </c>
      <c r="N1222">
        <v>500006798</v>
      </c>
      <c r="O1222" t="s">
        <v>776</v>
      </c>
      <c r="P1222" t="s">
        <v>54</v>
      </c>
      <c r="Q1222" t="s">
        <v>724</v>
      </c>
    </row>
    <row r="1223" spans="1:17" x14ac:dyDescent="0.3">
      <c r="A1223" t="s">
        <v>824</v>
      </c>
      <c r="B1223" t="s">
        <v>382</v>
      </c>
      <c r="C1223" s="1">
        <v>45999</v>
      </c>
      <c r="D1223">
        <v>5485.42</v>
      </c>
      <c r="E1223" t="s">
        <v>92</v>
      </c>
      <c r="F1223" t="s">
        <v>96</v>
      </c>
      <c r="G1223" t="s">
        <v>454</v>
      </c>
      <c r="H1223" t="s">
        <v>554</v>
      </c>
      <c r="I1223">
        <v>500006793</v>
      </c>
      <c r="J1223">
        <v>6001033335</v>
      </c>
      <c r="K1223">
        <v>100109489</v>
      </c>
      <c r="L1223" s="1">
        <v>46009</v>
      </c>
      <c r="M1223" t="s">
        <v>833</v>
      </c>
      <c r="N1223">
        <v>500006793</v>
      </c>
      <c r="O1223" t="s">
        <v>776</v>
      </c>
      <c r="P1223" t="s">
        <v>54</v>
      </c>
      <c r="Q1223" t="s">
        <v>724</v>
      </c>
    </row>
    <row r="1224" spans="1:17" x14ac:dyDescent="0.3">
      <c r="A1224" t="s">
        <v>824</v>
      </c>
      <c r="B1224" t="s">
        <v>382</v>
      </c>
      <c r="C1224" s="1">
        <v>46031</v>
      </c>
      <c r="D1224">
        <v>7080.46</v>
      </c>
      <c r="E1224" t="s">
        <v>92</v>
      </c>
      <c r="F1224" t="s">
        <v>96</v>
      </c>
      <c r="G1224" t="s">
        <v>454</v>
      </c>
      <c r="H1224" t="s">
        <v>554</v>
      </c>
      <c r="I1224">
        <v>500006798</v>
      </c>
      <c r="J1224">
        <v>6001042636</v>
      </c>
      <c r="K1224">
        <v>100005542</v>
      </c>
      <c r="L1224" s="1">
        <v>46049</v>
      </c>
      <c r="M1224" t="s">
        <v>833</v>
      </c>
      <c r="N1224">
        <v>500006798</v>
      </c>
      <c r="O1224" t="s">
        <v>776</v>
      </c>
      <c r="P1224" t="s">
        <v>54</v>
      </c>
      <c r="Q1224" t="s">
        <v>724</v>
      </c>
    </row>
    <row r="1225" spans="1:17" x14ac:dyDescent="0.3">
      <c r="A1225" t="s">
        <v>824</v>
      </c>
      <c r="B1225" t="s">
        <v>382</v>
      </c>
      <c r="C1225" s="1">
        <v>46031</v>
      </c>
      <c r="D1225">
        <v>6598.7</v>
      </c>
      <c r="E1225" t="s">
        <v>92</v>
      </c>
      <c r="F1225" t="s">
        <v>96</v>
      </c>
      <c r="G1225" t="s">
        <v>454</v>
      </c>
      <c r="H1225" t="s">
        <v>554</v>
      </c>
      <c r="I1225">
        <v>500006793</v>
      </c>
      <c r="J1225">
        <v>6001042653</v>
      </c>
      <c r="K1225">
        <v>100005559</v>
      </c>
      <c r="L1225" s="1">
        <v>46055</v>
      </c>
      <c r="M1225" t="s">
        <v>833</v>
      </c>
      <c r="N1225">
        <v>500006793</v>
      </c>
      <c r="O1225" t="s">
        <v>776</v>
      </c>
      <c r="P1225" t="s">
        <v>54</v>
      </c>
      <c r="Q1225" t="s">
        <v>724</v>
      </c>
    </row>
    <row r="1226" spans="1:17" x14ac:dyDescent="0.3">
      <c r="A1226" t="s">
        <v>824</v>
      </c>
      <c r="B1226" t="s">
        <v>382</v>
      </c>
      <c r="C1226" s="1">
        <v>46121</v>
      </c>
      <c r="D1226">
        <v>4536.95</v>
      </c>
      <c r="E1226" t="s">
        <v>92</v>
      </c>
      <c r="F1226" t="s">
        <v>96</v>
      </c>
      <c r="G1226" t="s">
        <v>454</v>
      </c>
      <c r="H1226" t="s">
        <v>554</v>
      </c>
      <c r="I1226">
        <v>500007851</v>
      </c>
      <c r="J1226">
        <v>6001057529</v>
      </c>
      <c r="K1226">
        <v>100034201</v>
      </c>
      <c r="L1226" s="1">
        <v>46213</v>
      </c>
      <c r="M1226" t="s">
        <v>833</v>
      </c>
      <c r="N1226">
        <v>500007851</v>
      </c>
      <c r="O1226" t="s">
        <v>776</v>
      </c>
      <c r="P1226" t="s">
        <v>54</v>
      </c>
      <c r="Q1226" t="s">
        <v>724</v>
      </c>
    </row>
    <row r="1227" spans="1:17" x14ac:dyDescent="0.3">
      <c r="A1227" t="s">
        <v>824</v>
      </c>
      <c r="B1227" t="s">
        <v>382</v>
      </c>
      <c r="C1227" s="1">
        <v>45356</v>
      </c>
      <c r="D1227">
        <v>1043.18</v>
      </c>
      <c r="E1227" t="s">
        <v>92</v>
      </c>
      <c r="F1227" t="s">
        <v>96</v>
      </c>
      <c r="G1227" t="s">
        <v>455</v>
      </c>
      <c r="H1227" t="s">
        <v>555</v>
      </c>
      <c r="I1227">
        <v>1200009047</v>
      </c>
      <c r="J1227">
        <v>6000910628</v>
      </c>
      <c r="K1227">
        <v>100025231</v>
      </c>
      <c r="L1227" s="1">
        <v>45358</v>
      </c>
      <c r="M1227" t="s">
        <v>833</v>
      </c>
      <c r="N1227">
        <v>1200009047</v>
      </c>
      <c r="O1227" t="s">
        <v>776</v>
      </c>
      <c r="P1227" t="s">
        <v>54</v>
      </c>
      <c r="Q1227" t="s">
        <v>724</v>
      </c>
    </row>
    <row r="1228" spans="1:17" x14ac:dyDescent="0.3">
      <c r="A1228" t="s">
        <v>826</v>
      </c>
      <c r="B1228" t="s">
        <v>382</v>
      </c>
      <c r="C1228" s="1">
        <v>45538</v>
      </c>
      <c r="D1228">
        <v>525.11</v>
      </c>
      <c r="E1228" t="s">
        <v>92</v>
      </c>
      <c r="F1228" t="s">
        <v>96</v>
      </c>
      <c r="G1228" t="s">
        <v>455</v>
      </c>
      <c r="H1228" t="s">
        <v>555</v>
      </c>
      <c r="I1228">
        <v>1200011754</v>
      </c>
      <c r="J1228">
        <v>6000940786</v>
      </c>
      <c r="K1228">
        <v>100077284</v>
      </c>
      <c r="L1228" s="1">
        <v>45600</v>
      </c>
      <c r="M1228" t="s">
        <v>833</v>
      </c>
      <c r="N1228">
        <v>1200011754</v>
      </c>
      <c r="O1228" t="s">
        <v>776</v>
      </c>
      <c r="P1228" t="s">
        <v>54</v>
      </c>
      <c r="Q1228" t="s">
        <v>724</v>
      </c>
    </row>
    <row r="1229" spans="1:17" x14ac:dyDescent="0.3">
      <c r="A1229" t="s">
        <v>826</v>
      </c>
      <c r="B1229" t="s">
        <v>382</v>
      </c>
      <c r="C1229" s="1">
        <v>45783</v>
      </c>
      <c r="D1229">
        <v>525.82000000000005</v>
      </c>
      <c r="E1229" t="s">
        <v>92</v>
      </c>
      <c r="F1229" t="s">
        <v>96</v>
      </c>
      <c r="G1229" t="s">
        <v>455</v>
      </c>
      <c r="H1229" t="s">
        <v>555</v>
      </c>
      <c r="I1229">
        <v>1200011754</v>
      </c>
      <c r="J1229">
        <v>6000992001</v>
      </c>
      <c r="K1229">
        <v>100041025</v>
      </c>
      <c r="L1229" s="1">
        <v>45798</v>
      </c>
      <c r="M1229" t="s">
        <v>833</v>
      </c>
      <c r="N1229">
        <v>1200011754</v>
      </c>
      <c r="O1229" t="s">
        <v>776</v>
      </c>
      <c r="P1229" t="s">
        <v>54</v>
      </c>
      <c r="Q1229" t="s">
        <v>724</v>
      </c>
    </row>
    <row r="1230" spans="1:17" x14ac:dyDescent="0.3">
      <c r="A1230" t="s">
        <v>825</v>
      </c>
      <c r="B1230" t="s">
        <v>382</v>
      </c>
      <c r="C1230" s="1">
        <v>44958</v>
      </c>
      <c r="D1230">
        <v>625.28</v>
      </c>
      <c r="E1230" t="s">
        <v>92</v>
      </c>
      <c r="F1230" t="s">
        <v>96</v>
      </c>
      <c r="G1230" t="s">
        <v>168</v>
      </c>
      <c r="H1230" t="s">
        <v>557</v>
      </c>
      <c r="I1230">
        <v>1200010212</v>
      </c>
      <c r="J1230">
        <v>6000836902</v>
      </c>
      <c r="K1230">
        <v>100011049</v>
      </c>
      <c r="L1230" s="1">
        <v>44980</v>
      </c>
      <c r="M1230" t="s">
        <v>833</v>
      </c>
      <c r="N1230">
        <v>1200010212</v>
      </c>
      <c r="O1230" t="s">
        <v>776</v>
      </c>
      <c r="P1230" t="s">
        <v>54</v>
      </c>
      <c r="Q1230" t="s">
        <v>724</v>
      </c>
    </row>
    <row r="1231" spans="1:17" x14ac:dyDescent="0.3">
      <c r="A1231" t="s">
        <v>825</v>
      </c>
      <c r="B1231" t="s">
        <v>382</v>
      </c>
      <c r="C1231" s="1">
        <v>44986</v>
      </c>
      <c r="D1231">
        <v>625.28</v>
      </c>
      <c r="E1231" t="s">
        <v>92</v>
      </c>
      <c r="F1231" t="s">
        <v>96</v>
      </c>
      <c r="G1231" t="s">
        <v>168</v>
      </c>
      <c r="H1231" t="s">
        <v>557</v>
      </c>
      <c r="I1231">
        <v>1200010212</v>
      </c>
      <c r="J1231">
        <v>6000841805</v>
      </c>
      <c r="K1231">
        <v>100022622</v>
      </c>
      <c r="L1231" s="1">
        <v>45012</v>
      </c>
      <c r="M1231" t="s">
        <v>833</v>
      </c>
      <c r="N1231">
        <v>1200010212</v>
      </c>
      <c r="O1231" t="s">
        <v>776</v>
      </c>
      <c r="P1231" t="s">
        <v>54</v>
      </c>
      <c r="Q1231" t="s">
        <v>724</v>
      </c>
    </row>
    <row r="1232" spans="1:17" x14ac:dyDescent="0.3">
      <c r="A1232" t="s">
        <v>825</v>
      </c>
      <c r="B1232" t="s">
        <v>382</v>
      </c>
      <c r="C1232" s="1">
        <v>45014</v>
      </c>
      <c r="D1232">
        <v>625.28</v>
      </c>
      <c r="E1232" t="s">
        <v>92</v>
      </c>
      <c r="F1232" t="s">
        <v>96</v>
      </c>
      <c r="G1232" t="s">
        <v>168</v>
      </c>
      <c r="H1232" t="s">
        <v>557</v>
      </c>
      <c r="I1232">
        <v>1200010212</v>
      </c>
      <c r="J1232">
        <v>6000847147</v>
      </c>
      <c r="K1232">
        <v>100031533</v>
      </c>
      <c r="L1232" s="1">
        <v>45034</v>
      </c>
      <c r="M1232" t="s">
        <v>833</v>
      </c>
      <c r="N1232">
        <v>1200010212</v>
      </c>
      <c r="O1232" t="s">
        <v>776</v>
      </c>
      <c r="P1232" t="s">
        <v>54</v>
      </c>
      <c r="Q1232" t="s">
        <v>724</v>
      </c>
    </row>
    <row r="1233" spans="1:17" x14ac:dyDescent="0.3">
      <c r="A1233" t="s">
        <v>825</v>
      </c>
      <c r="B1233" t="s">
        <v>382</v>
      </c>
      <c r="C1233" s="1">
        <v>45077</v>
      </c>
      <c r="D1233">
        <v>625.28</v>
      </c>
      <c r="E1233" t="s">
        <v>92</v>
      </c>
      <c r="F1233" t="s">
        <v>96</v>
      </c>
      <c r="G1233" t="s">
        <v>168</v>
      </c>
      <c r="H1233" t="s">
        <v>557</v>
      </c>
      <c r="I1233">
        <v>1200010212</v>
      </c>
      <c r="J1233">
        <v>6000856845</v>
      </c>
      <c r="K1233">
        <v>100047939</v>
      </c>
      <c r="L1233" s="1">
        <v>45092</v>
      </c>
      <c r="M1233" t="s">
        <v>833</v>
      </c>
      <c r="N1233">
        <v>1200010212</v>
      </c>
      <c r="O1233" t="s">
        <v>776</v>
      </c>
      <c r="P1233" t="s">
        <v>54</v>
      </c>
      <c r="Q1233" t="s">
        <v>724</v>
      </c>
    </row>
    <row r="1234" spans="1:17" x14ac:dyDescent="0.3">
      <c r="A1234" t="s">
        <v>825</v>
      </c>
      <c r="B1234" t="s">
        <v>382</v>
      </c>
      <c r="C1234" s="1">
        <v>45086</v>
      </c>
      <c r="D1234">
        <v>625.28</v>
      </c>
      <c r="E1234" t="s">
        <v>92</v>
      </c>
      <c r="F1234" t="s">
        <v>96</v>
      </c>
      <c r="G1234" t="s">
        <v>168</v>
      </c>
      <c r="H1234" t="s">
        <v>557</v>
      </c>
      <c r="I1234">
        <v>1200010212</v>
      </c>
      <c r="J1234">
        <v>6000858937</v>
      </c>
      <c r="K1234">
        <v>100051873</v>
      </c>
      <c r="L1234" s="1">
        <v>45096</v>
      </c>
      <c r="M1234" t="s">
        <v>833</v>
      </c>
      <c r="N1234">
        <v>1200010212</v>
      </c>
      <c r="O1234" t="s">
        <v>776</v>
      </c>
      <c r="P1234" t="s">
        <v>54</v>
      </c>
      <c r="Q1234" t="s">
        <v>724</v>
      </c>
    </row>
    <row r="1235" spans="1:17" x14ac:dyDescent="0.3">
      <c r="A1235" t="s">
        <v>825</v>
      </c>
      <c r="B1235" t="s">
        <v>382</v>
      </c>
      <c r="C1235" s="1">
        <v>45105</v>
      </c>
      <c r="D1235">
        <v>625.28</v>
      </c>
      <c r="E1235" t="s">
        <v>92</v>
      </c>
      <c r="F1235" t="s">
        <v>96</v>
      </c>
      <c r="G1235" t="s">
        <v>168</v>
      </c>
      <c r="H1235" t="s">
        <v>557</v>
      </c>
      <c r="I1235">
        <v>1200010212</v>
      </c>
      <c r="J1235">
        <v>6000862087</v>
      </c>
      <c r="K1235">
        <v>100057379</v>
      </c>
      <c r="L1235" s="1">
        <v>45181</v>
      </c>
      <c r="M1235" t="s">
        <v>833</v>
      </c>
      <c r="N1235">
        <v>1200010212</v>
      </c>
      <c r="O1235" t="s">
        <v>776</v>
      </c>
      <c r="P1235" t="s">
        <v>54</v>
      </c>
      <c r="Q1235" t="s">
        <v>724</v>
      </c>
    </row>
    <row r="1236" spans="1:17" x14ac:dyDescent="0.3">
      <c r="A1236" t="s">
        <v>825</v>
      </c>
      <c r="B1236" t="s">
        <v>382</v>
      </c>
      <c r="C1236" s="1">
        <v>45133</v>
      </c>
      <c r="D1236">
        <v>625.28</v>
      </c>
      <c r="E1236" t="s">
        <v>92</v>
      </c>
      <c r="F1236" t="s">
        <v>96</v>
      </c>
      <c r="G1236" t="s">
        <v>168</v>
      </c>
      <c r="H1236" t="s">
        <v>557</v>
      </c>
      <c r="I1236">
        <v>1200010212</v>
      </c>
      <c r="J1236">
        <v>6000867124</v>
      </c>
      <c r="K1236">
        <v>100066189</v>
      </c>
      <c r="L1236" s="1">
        <v>45182</v>
      </c>
      <c r="M1236" t="s">
        <v>833</v>
      </c>
      <c r="N1236">
        <v>1200010212</v>
      </c>
      <c r="O1236" t="s">
        <v>776</v>
      </c>
      <c r="P1236" t="s">
        <v>54</v>
      </c>
      <c r="Q1236" t="s">
        <v>724</v>
      </c>
    </row>
    <row r="1237" spans="1:17" x14ac:dyDescent="0.3">
      <c r="A1237" t="s">
        <v>825</v>
      </c>
      <c r="B1237" t="s">
        <v>382</v>
      </c>
      <c r="C1237" s="1">
        <v>45168</v>
      </c>
      <c r="D1237">
        <v>625.28</v>
      </c>
      <c r="E1237" t="s">
        <v>92</v>
      </c>
      <c r="F1237" t="s">
        <v>96</v>
      </c>
      <c r="G1237" t="s">
        <v>168</v>
      </c>
      <c r="H1237" t="s">
        <v>557</v>
      </c>
      <c r="I1237">
        <v>1200010212</v>
      </c>
      <c r="J1237">
        <v>6000872072</v>
      </c>
      <c r="K1237">
        <v>100075422</v>
      </c>
      <c r="L1237" s="1">
        <v>45182</v>
      </c>
      <c r="M1237" t="s">
        <v>833</v>
      </c>
      <c r="N1237">
        <v>1200010212</v>
      </c>
      <c r="O1237" t="s">
        <v>776</v>
      </c>
      <c r="P1237" t="s">
        <v>54</v>
      </c>
      <c r="Q1237" t="s">
        <v>724</v>
      </c>
    </row>
    <row r="1238" spans="1:17" x14ac:dyDescent="0.3">
      <c r="A1238" t="s">
        <v>825</v>
      </c>
      <c r="B1238" t="s">
        <v>382</v>
      </c>
      <c r="C1238" s="1">
        <v>45196</v>
      </c>
      <c r="D1238">
        <v>625.28</v>
      </c>
      <c r="E1238" t="s">
        <v>92</v>
      </c>
      <c r="F1238" t="s">
        <v>96</v>
      </c>
      <c r="G1238" t="s">
        <v>168</v>
      </c>
      <c r="H1238" t="s">
        <v>557</v>
      </c>
      <c r="I1238">
        <v>1200010212</v>
      </c>
      <c r="J1238">
        <v>6000877076</v>
      </c>
      <c r="K1238">
        <v>100083238</v>
      </c>
      <c r="L1238" s="1">
        <v>45204</v>
      </c>
      <c r="M1238" t="s">
        <v>833</v>
      </c>
      <c r="N1238">
        <v>1200010212</v>
      </c>
      <c r="O1238" t="s">
        <v>776</v>
      </c>
      <c r="P1238" t="s">
        <v>54</v>
      </c>
      <c r="Q1238" t="s">
        <v>724</v>
      </c>
    </row>
    <row r="1239" spans="1:17" x14ac:dyDescent="0.3">
      <c r="A1239" t="s">
        <v>825</v>
      </c>
      <c r="B1239" t="s">
        <v>382</v>
      </c>
      <c r="C1239" s="1">
        <v>45231</v>
      </c>
      <c r="D1239">
        <v>625.28</v>
      </c>
      <c r="E1239" t="s">
        <v>92</v>
      </c>
      <c r="F1239" t="s">
        <v>96</v>
      </c>
      <c r="G1239" t="s">
        <v>168</v>
      </c>
      <c r="H1239" t="s">
        <v>557</v>
      </c>
      <c r="I1239">
        <v>1200010212</v>
      </c>
      <c r="J1239">
        <v>6000883911</v>
      </c>
      <c r="K1239">
        <v>100094216</v>
      </c>
      <c r="L1239" s="1">
        <v>45259</v>
      </c>
      <c r="M1239" t="s">
        <v>833</v>
      </c>
      <c r="N1239">
        <v>1200010212</v>
      </c>
      <c r="O1239" t="s">
        <v>776</v>
      </c>
      <c r="P1239" t="s">
        <v>54</v>
      </c>
      <c r="Q1239" t="s">
        <v>724</v>
      </c>
    </row>
    <row r="1240" spans="1:17" x14ac:dyDescent="0.3">
      <c r="A1240" t="s">
        <v>825</v>
      </c>
      <c r="B1240" t="s">
        <v>382</v>
      </c>
      <c r="C1240" s="1">
        <v>45259</v>
      </c>
      <c r="D1240">
        <v>625.28</v>
      </c>
      <c r="E1240" t="s">
        <v>92</v>
      </c>
      <c r="F1240" t="s">
        <v>96</v>
      </c>
      <c r="G1240" t="s">
        <v>168</v>
      </c>
      <c r="H1240" t="s">
        <v>557</v>
      </c>
      <c r="I1240">
        <v>1200010212</v>
      </c>
      <c r="J1240">
        <v>6000889708</v>
      </c>
      <c r="K1240">
        <v>100104746</v>
      </c>
      <c r="L1240" s="1">
        <v>45278</v>
      </c>
      <c r="M1240" t="s">
        <v>833</v>
      </c>
      <c r="N1240">
        <v>1200010212</v>
      </c>
      <c r="O1240" t="s">
        <v>776</v>
      </c>
      <c r="P1240" t="s">
        <v>54</v>
      </c>
      <c r="Q1240" t="s">
        <v>724</v>
      </c>
    </row>
    <row r="1241" spans="1:17" x14ac:dyDescent="0.3">
      <c r="A1241" t="s">
        <v>825</v>
      </c>
      <c r="B1241" t="s">
        <v>382</v>
      </c>
      <c r="C1241" s="1">
        <v>45294</v>
      </c>
      <c r="D1241">
        <v>625.28</v>
      </c>
      <c r="E1241" t="s">
        <v>92</v>
      </c>
      <c r="F1241" t="s">
        <v>96</v>
      </c>
      <c r="G1241" t="s">
        <v>168</v>
      </c>
      <c r="H1241" t="s">
        <v>557</v>
      </c>
      <c r="I1241">
        <v>1200010212</v>
      </c>
      <c r="J1241">
        <v>6000899534</v>
      </c>
      <c r="K1241">
        <v>100003928</v>
      </c>
      <c r="L1241" s="1">
        <v>45310</v>
      </c>
      <c r="M1241" t="s">
        <v>833</v>
      </c>
      <c r="N1241">
        <v>1200010212</v>
      </c>
      <c r="O1241" t="s">
        <v>776</v>
      </c>
      <c r="P1241" t="s">
        <v>54</v>
      </c>
      <c r="Q1241" t="s">
        <v>724</v>
      </c>
    </row>
    <row r="1242" spans="1:17" x14ac:dyDescent="0.3">
      <c r="A1242" t="s">
        <v>825</v>
      </c>
      <c r="B1242" t="s">
        <v>382</v>
      </c>
      <c r="C1242" s="1">
        <v>45322</v>
      </c>
      <c r="D1242">
        <v>625.28</v>
      </c>
      <c r="E1242" t="s">
        <v>92</v>
      </c>
      <c r="F1242" t="s">
        <v>96</v>
      </c>
      <c r="G1242" t="s">
        <v>168</v>
      </c>
      <c r="H1242" t="s">
        <v>557</v>
      </c>
      <c r="I1242">
        <v>1200010212</v>
      </c>
      <c r="J1242">
        <v>6000904759</v>
      </c>
      <c r="K1242">
        <v>100011846</v>
      </c>
      <c r="L1242" s="1">
        <v>45348</v>
      </c>
      <c r="M1242" t="s">
        <v>833</v>
      </c>
      <c r="N1242">
        <v>1200010212</v>
      </c>
      <c r="O1242" t="s">
        <v>776</v>
      </c>
      <c r="P1242" t="s">
        <v>54</v>
      </c>
      <c r="Q1242" t="s">
        <v>724</v>
      </c>
    </row>
    <row r="1243" spans="1:17" x14ac:dyDescent="0.3">
      <c r="A1243" t="s">
        <v>825</v>
      </c>
      <c r="B1243" t="s">
        <v>382</v>
      </c>
      <c r="C1243" s="1">
        <v>45350</v>
      </c>
      <c r="D1243">
        <v>625.28</v>
      </c>
      <c r="E1243" t="s">
        <v>92</v>
      </c>
      <c r="F1243" t="s">
        <v>96</v>
      </c>
      <c r="G1243" t="s">
        <v>168</v>
      </c>
      <c r="H1243" t="s">
        <v>557</v>
      </c>
      <c r="I1243">
        <v>1200010212</v>
      </c>
      <c r="J1243">
        <v>6000909312</v>
      </c>
      <c r="K1243">
        <v>100022185</v>
      </c>
      <c r="L1243" s="1">
        <v>45363</v>
      </c>
      <c r="M1243" t="s">
        <v>833</v>
      </c>
      <c r="N1243">
        <v>1200010212</v>
      </c>
      <c r="O1243" t="s">
        <v>776</v>
      </c>
      <c r="P1243" t="s">
        <v>54</v>
      </c>
      <c r="Q1243" t="s">
        <v>724</v>
      </c>
    </row>
    <row r="1244" spans="1:17" x14ac:dyDescent="0.3">
      <c r="A1244" t="s">
        <v>825</v>
      </c>
      <c r="B1244" t="s">
        <v>382</v>
      </c>
      <c r="C1244" s="1">
        <v>45378</v>
      </c>
      <c r="D1244">
        <v>625.28</v>
      </c>
      <c r="E1244" t="s">
        <v>92</v>
      </c>
      <c r="F1244" t="s">
        <v>96</v>
      </c>
      <c r="G1244" t="s">
        <v>168</v>
      </c>
      <c r="H1244" t="s">
        <v>557</v>
      </c>
      <c r="I1244">
        <v>1200010212</v>
      </c>
      <c r="J1244">
        <v>6000914265</v>
      </c>
      <c r="K1244">
        <v>100030909</v>
      </c>
      <c r="L1244" s="1">
        <v>45393</v>
      </c>
      <c r="M1244" t="s">
        <v>833</v>
      </c>
      <c r="N1244">
        <v>1200010212</v>
      </c>
      <c r="O1244" t="s">
        <v>776</v>
      </c>
      <c r="P1244" t="s">
        <v>54</v>
      </c>
      <c r="Q1244" t="s">
        <v>724</v>
      </c>
    </row>
    <row r="1245" spans="1:17" x14ac:dyDescent="0.3">
      <c r="A1245" t="s">
        <v>825</v>
      </c>
      <c r="B1245" t="s">
        <v>382</v>
      </c>
      <c r="C1245" s="1">
        <v>45413</v>
      </c>
      <c r="D1245">
        <v>625.28</v>
      </c>
      <c r="E1245" t="s">
        <v>92</v>
      </c>
      <c r="F1245" t="s">
        <v>96</v>
      </c>
      <c r="G1245" t="s">
        <v>168</v>
      </c>
      <c r="H1245" t="s">
        <v>557</v>
      </c>
      <c r="I1245">
        <v>1200010212</v>
      </c>
      <c r="J1245">
        <v>6000920718</v>
      </c>
      <c r="K1245">
        <v>100041977</v>
      </c>
      <c r="L1245" s="1">
        <v>45440</v>
      </c>
      <c r="M1245" t="s">
        <v>833</v>
      </c>
      <c r="N1245">
        <v>1200010212</v>
      </c>
      <c r="O1245" t="s">
        <v>776</v>
      </c>
      <c r="P1245" t="s">
        <v>54</v>
      </c>
      <c r="Q1245" t="s">
        <v>724</v>
      </c>
    </row>
    <row r="1246" spans="1:17" x14ac:dyDescent="0.3">
      <c r="A1246" t="s">
        <v>825</v>
      </c>
      <c r="B1246" t="s">
        <v>382</v>
      </c>
      <c r="C1246" s="1">
        <v>45441</v>
      </c>
      <c r="D1246">
        <v>625.28</v>
      </c>
      <c r="E1246" t="s">
        <v>92</v>
      </c>
      <c r="F1246" t="s">
        <v>96</v>
      </c>
      <c r="G1246" t="s">
        <v>168</v>
      </c>
      <c r="H1246" t="s">
        <v>557</v>
      </c>
      <c r="I1246">
        <v>1200010212</v>
      </c>
      <c r="J1246">
        <v>6000924689</v>
      </c>
      <c r="K1246">
        <v>100049041</v>
      </c>
      <c r="L1246" s="1">
        <v>45460</v>
      </c>
      <c r="M1246" t="s">
        <v>833</v>
      </c>
      <c r="N1246">
        <v>1200010212</v>
      </c>
      <c r="O1246" t="s">
        <v>776</v>
      </c>
      <c r="P1246" t="s">
        <v>54</v>
      </c>
      <c r="Q1246" t="s">
        <v>724</v>
      </c>
    </row>
    <row r="1247" spans="1:17" x14ac:dyDescent="0.3">
      <c r="A1247" t="s">
        <v>825</v>
      </c>
      <c r="B1247" t="s">
        <v>382</v>
      </c>
      <c r="C1247" s="1">
        <v>45469</v>
      </c>
      <c r="D1247">
        <v>625.28</v>
      </c>
      <c r="E1247" t="s">
        <v>92</v>
      </c>
      <c r="F1247" t="s">
        <v>96</v>
      </c>
      <c r="G1247" t="s">
        <v>168</v>
      </c>
      <c r="H1247" t="s">
        <v>557</v>
      </c>
      <c r="I1247">
        <v>1200010212</v>
      </c>
      <c r="J1247">
        <v>6000929869</v>
      </c>
      <c r="K1247">
        <v>100058357</v>
      </c>
      <c r="L1247" s="1">
        <v>45602</v>
      </c>
      <c r="M1247" t="s">
        <v>833</v>
      </c>
      <c r="N1247">
        <v>1200010212</v>
      </c>
      <c r="O1247" t="s">
        <v>776</v>
      </c>
      <c r="P1247" t="s">
        <v>54</v>
      </c>
      <c r="Q1247" t="s">
        <v>724</v>
      </c>
    </row>
    <row r="1248" spans="1:17" x14ac:dyDescent="0.3">
      <c r="A1248" t="s">
        <v>825</v>
      </c>
      <c r="B1248" t="s">
        <v>382</v>
      </c>
      <c r="C1248" s="1">
        <v>45504</v>
      </c>
      <c r="D1248">
        <v>625.28</v>
      </c>
      <c r="E1248" t="s">
        <v>92</v>
      </c>
      <c r="F1248" t="s">
        <v>96</v>
      </c>
      <c r="G1248" t="s">
        <v>168</v>
      </c>
      <c r="H1248" t="s">
        <v>557</v>
      </c>
      <c r="I1248">
        <v>1200010212</v>
      </c>
      <c r="J1248">
        <v>6000936010</v>
      </c>
      <c r="K1248">
        <v>100068746</v>
      </c>
      <c r="L1248" s="1">
        <v>45602</v>
      </c>
      <c r="M1248" t="s">
        <v>833</v>
      </c>
      <c r="N1248">
        <v>1200010212</v>
      </c>
      <c r="O1248" t="s">
        <v>776</v>
      </c>
      <c r="P1248" t="s">
        <v>54</v>
      </c>
      <c r="Q1248" t="s">
        <v>724</v>
      </c>
    </row>
    <row r="1249" spans="1:17" x14ac:dyDescent="0.3">
      <c r="A1249" t="s">
        <v>825</v>
      </c>
      <c r="B1249" t="s">
        <v>382</v>
      </c>
      <c r="C1249" s="1">
        <v>45532</v>
      </c>
      <c r="D1249">
        <v>625.28</v>
      </c>
      <c r="E1249" t="s">
        <v>92</v>
      </c>
      <c r="F1249" t="s">
        <v>96</v>
      </c>
      <c r="G1249" t="s">
        <v>168</v>
      </c>
      <c r="H1249" t="s">
        <v>557</v>
      </c>
      <c r="I1249">
        <v>1200010212</v>
      </c>
      <c r="J1249">
        <v>6000939706</v>
      </c>
      <c r="K1249">
        <v>100075290</v>
      </c>
      <c r="L1249" s="1">
        <v>45603</v>
      </c>
      <c r="M1249" t="s">
        <v>833</v>
      </c>
      <c r="N1249">
        <v>1200010212</v>
      </c>
      <c r="O1249" t="s">
        <v>776</v>
      </c>
      <c r="P1249" t="s">
        <v>54</v>
      </c>
      <c r="Q1249" t="s">
        <v>724</v>
      </c>
    </row>
    <row r="1250" spans="1:17" x14ac:dyDescent="0.3">
      <c r="A1250" t="s">
        <v>825</v>
      </c>
      <c r="B1250" t="s">
        <v>382</v>
      </c>
      <c r="C1250" s="1">
        <v>45560</v>
      </c>
      <c r="D1250">
        <v>625.28</v>
      </c>
      <c r="E1250" t="s">
        <v>92</v>
      </c>
      <c r="F1250" t="s">
        <v>96</v>
      </c>
      <c r="G1250" t="s">
        <v>168</v>
      </c>
      <c r="H1250" t="s">
        <v>557</v>
      </c>
      <c r="I1250">
        <v>1200010212</v>
      </c>
      <c r="J1250">
        <v>6000944728</v>
      </c>
      <c r="K1250">
        <v>100083683</v>
      </c>
      <c r="L1250" s="1">
        <v>45603</v>
      </c>
      <c r="M1250" t="s">
        <v>833</v>
      </c>
      <c r="N1250">
        <v>1200010212</v>
      </c>
      <c r="O1250" t="s">
        <v>776</v>
      </c>
      <c r="P1250" t="s">
        <v>54</v>
      </c>
      <c r="Q1250" t="s">
        <v>724</v>
      </c>
    </row>
    <row r="1251" spans="1:17" x14ac:dyDescent="0.3">
      <c r="A1251" t="s">
        <v>825</v>
      </c>
      <c r="B1251" t="s">
        <v>382</v>
      </c>
      <c r="C1251" s="1">
        <v>45595</v>
      </c>
      <c r="D1251">
        <v>625.28</v>
      </c>
      <c r="E1251" t="s">
        <v>92</v>
      </c>
      <c r="F1251" t="s">
        <v>96</v>
      </c>
      <c r="G1251" t="s">
        <v>168</v>
      </c>
      <c r="H1251" t="s">
        <v>557</v>
      </c>
      <c r="I1251">
        <v>1200010212</v>
      </c>
      <c r="J1251">
        <v>6000951759</v>
      </c>
      <c r="K1251">
        <v>100095131</v>
      </c>
      <c r="L1251" s="1">
        <v>45622</v>
      </c>
      <c r="M1251" t="s">
        <v>833</v>
      </c>
      <c r="N1251">
        <v>1200010212</v>
      </c>
      <c r="O1251" t="s">
        <v>776</v>
      </c>
      <c r="P1251" t="s">
        <v>54</v>
      </c>
      <c r="Q1251" t="s">
        <v>724</v>
      </c>
    </row>
    <row r="1252" spans="1:17" x14ac:dyDescent="0.3">
      <c r="A1252" t="s">
        <v>824</v>
      </c>
      <c r="B1252" t="s">
        <v>382</v>
      </c>
      <c r="C1252" s="1">
        <v>45775</v>
      </c>
      <c r="D1252">
        <v>778.68</v>
      </c>
      <c r="E1252" t="s">
        <v>92</v>
      </c>
      <c r="F1252" t="s">
        <v>96</v>
      </c>
      <c r="G1252" t="s">
        <v>168</v>
      </c>
      <c r="H1252" t="s">
        <v>557</v>
      </c>
      <c r="I1252">
        <v>1200012701</v>
      </c>
      <c r="J1252">
        <v>6000990380</v>
      </c>
      <c r="K1252">
        <v>100038157</v>
      </c>
      <c r="L1252" s="1">
        <v>45784</v>
      </c>
      <c r="M1252" t="s">
        <v>833</v>
      </c>
      <c r="N1252">
        <v>1200012701</v>
      </c>
      <c r="O1252" t="s">
        <v>776</v>
      </c>
      <c r="P1252" t="s">
        <v>54</v>
      </c>
      <c r="Q1252" t="s">
        <v>724</v>
      </c>
    </row>
    <row r="1253" spans="1:17" x14ac:dyDescent="0.3">
      <c r="A1253" t="s">
        <v>824</v>
      </c>
      <c r="B1253" t="s">
        <v>382</v>
      </c>
      <c r="C1253" s="1">
        <v>45833</v>
      </c>
      <c r="D1253">
        <v>778.68</v>
      </c>
      <c r="E1253" t="s">
        <v>92</v>
      </c>
      <c r="F1253" t="s">
        <v>96</v>
      </c>
      <c r="G1253" t="s">
        <v>168</v>
      </c>
      <c r="H1253" t="s">
        <v>557</v>
      </c>
      <c r="I1253">
        <v>1200012701</v>
      </c>
      <c r="J1253">
        <v>6001000566</v>
      </c>
      <c r="K1253">
        <v>100055141</v>
      </c>
      <c r="L1253" s="1">
        <v>45867</v>
      </c>
      <c r="M1253" t="s">
        <v>833</v>
      </c>
      <c r="N1253">
        <v>1200012701</v>
      </c>
      <c r="O1253" t="s">
        <v>776</v>
      </c>
      <c r="P1253" t="s">
        <v>54</v>
      </c>
      <c r="Q1253" t="s">
        <v>724</v>
      </c>
    </row>
    <row r="1254" spans="1:17" x14ac:dyDescent="0.3">
      <c r="A1254" t="s">
        <v>824</v>
      </c>
      <c r="B1254" t="s">
        <v>382</v>
      </c>
      <c r="C1254" s="1">
        <v>45882</v>
      </c>
      <c r="D1254">
        <v>778.68</v>
      </c>
      <c r="E1254" t="s">
        <v>92</v>
      </c>
      <c r="F1254" t="s">
        <v>96</v>
      </c>
      <c r="G1254" t="s">
        <v>168</v>
      </c>
      <c r="H1254" t="s">
        <v>557</v>
      </c>
      <c r="I1254">
        <v>1200012701</v>
      </c>
      <c r="J1254">
        <v>6001009523</v>
      </c>
      <c r="K1254">
        <v>100070357</v>
      </c>
      <c r="L1254" s="1">
        <v>45915</v>
      </c>
      <c r="M1254" t="s">
        <v>833</v>
      </c>
      <c r="N1254">
        <v>1200012701</v>
      </c>
      <c r="O1254" t="s">
        <v>776</v>
      </c>
      <c r="P1254" t="s">
        <v>54</v>
      </c>
      <c r="Q1254" t="s">
        <v>724</v>
      </c>
    </row>
    <row r="1255" spans="1:17" x14ac:dyDescent="0.3">
      <c r="A1255" t="s">
        <v>824</v>
      </c>
      <c r="B1255" t="s">
        <v>383</v>
      </c>
      <c r="C1255" s="1">
        <v>45903</v>
      </c>
      <c r="D1255">
        <v>389.34</v>
      </c>
      <c r="E1255" t="s">
        <v>92</v>
      </c>
      <c r="F1255" t="s">
        <v>96</v>
      </c>
      <c r="G1255" t="s">
        <v>168</v>
      </c>
      <c r="H1255" t="s">
        <v>557</v>
      </c>
      <c r="I1255">
        <v>1200012701</v>
      </c>
      <c r="J1255">
        <v>6001012503</v>
      </c>
      <c r="K1255">
        <v>400001261</v>
      </c>
      <c r="L1255" s="1">
        <v>45915</v>
      </c>
      <c r="M1255" t="s">
        <v>833</v>
      </c>
      <c r="N1255">
        <v>1200012701</v>
      </c>
      <c r="O1255" t="s">
        <v>776</v>
      </c>
      <c r="P1255" t="s">
        <v>54</v>
      </c>
      <c r="Q1255" t="s">
        <v>724</v>
      </c>
    </row>
    <row r="1256" spans="1:17" x14ac:dyDescent="0.3">
      <c r="A1256" t="s">
        <v>824</v>
      </c>
      <c r="B1256" t="s">
        <v>382</v>
      </c>
      <c r="C1256" s="1">
        <v>46008</v>
      </c>
      <c r="D1256">
        <v>778.68</v>
      </c>
      <c r="E1256" t="s">
        <v>92</v>
      </c>
      <c r="F1256" t="s">
        <v>96</v>
      </c>
      <c r="G1256" t="s">
        <v>168</v>
      </c>
      <c r="H1256" t="s">
        <v>557</v>
      </c>
      <c r="I1256">
        <v>1200012701</v>
      </c>
      <c r="J1256">
        <v>6001041433</v>
      </c>
      <c r="K1256">
        <v>100004333</v>
      </c>
      <c r="L1256" s="1">
        <v>46041</v>
      </c>
      <c r="M1256" t="s">
        <v>833</v>
      </c>
      <c r="N1256">
        <v>1200012701</v>
      </c>
      <c r="O1256" t="s">
        <v>776</v>
      </c>
      <c r="P1256" t="s">
        <v>54</v>
      </c>
      <c r="Q1256" t="s">
        <v>724</v>
      </c>
    </row>
    <row r="1257" spans="1:17" x14ac:dyDescent="0.3">
      <c r="A1257" t="s">
        <v>824</v>
      </c>
      <c r="B1257" t="s">
        <v>382</v>
      </c>
      <c r="C1257" s="1">
        <v>46113</v>
      </c>
      <c r="D1257">
        <v>778.68</v>
      </c>
      <c r="E1257" t="s">
        <v>92</v>
      </c>
      <c r="F1257" t="s">
        <v>96</v>
      </c>
      <c r="G1257" t="s">
        <v>168</v>
      </c>
      <c r="H1257" t="s">
        <v>557</v>
      </c>
      <c r="I1257">
        <v>1200012701</v>
      </c>
      <c r="J1257">
        <v>6001055669</v>
      </c>
      <c r="K1257">
        <v>100030674</v>
      </c>
      <c r="L1257" s="1">
        <v>46126</v>
      </c>
      <c r="M1257" t="s">
        <v>833</v>
      </c>
      <c r="N1257">
        <v>1200012701</v>
      </c>
      <c r="O1257" t="s">
        <v>776</v>
      </c>
      <c r="P1257" t="s">
        <v>54</v>
      </c>
      <c r="Q1257" t="s">
        <v>724</v>
      </c>
    </row>
    <row r="1258" spans="1:17" x14ac:dyDescent="0.3">
      <c r="A1258" t="s">
        <v>824</v>
      </c>
      <c r="B1258" t="s">
        <v>382</v>
      </c>
      <c r="C1258" s="1">
        <v>46204</v>
      </c>
      <c r="D1258">
        <v>817.62</v>
      </c>
      <c r="E1258" t="s">
        <v>214</v>
      </c>
      <c r="F1258" t="s">
        <v>94</v>
      </c>
      <c r="G1258" t="s">
        <v>168</v>
      </c>
      <c r="H1258" t="s">
        <v>557</v>
      </c>
      <c r="I1258">
        <v>1200012701</v>
      </c>
      <c r="J1258">
        <v>6001071887</v>
      </c>
      <c r="K1258">
        <v>100058531</v>
      </c>
      <c r="L1258" s="1"/>
      <c r="M1258" t="s">
        <v>837</v>
      </c>
      <c r="N1258">
        <v>1200012701</v>
      </c>
      <c r="O1258" t="s">
        <v>776</v>
      </c>
      <c r="P1258" t="s">
        <v>53</v>
      </c>
      <c r="Q1258" t="s">
        <v>724</v>
      </c>
    </row>
    <row r="1259" spans="1:17" x14ac:dyDescent="0.3">
      <c r="A1259" t="s">
        <v>824</v>
      </c>
      <c r="B1259" t="s">
        <v>382</v>
      </c>
      <c r="C1259" s="1">
        <v>45176</v>
      </c>
      <c r="D1259">
        <v>110.4</v>
      </c>
      <c r="E1259" t="s">
        <v>92</v>
      </c>
      <c r="F1259" t="s">
        <v>96</v>
      </c>
      <c r="G1259" t="s">
        <v>777</v>
      </c>
      <c r="H1259" t="s">
        <v>556</v>
      </c>
      <c r="I1259">
        <v>1200011274</v>
      </c>
      <c r="J1259">
        <v>6000873781</v>
      </c>
      <c r="K1259">
        <v>100078363</v>
      </c>
      <c r="L1259" s="1">
        <v>45184</v>
      </c>
      <c r="M1259" t="s">
        <v>833</v>
      </c>
      <c r="N1259">
        <v>1200011274</v>
      </c>
      <c r="O1259" t="s">
        <v>776</v>
      </c>
      <c r="P1259" t="s">
        <v>54</v>
      </c>
      <c r="Q1259" t="s">
        <v>724</v>
      </c>
    </row>
    <row r="1260" spans="1:17" x14ac:dyDescent="0.3">
      <c r="A1260" t="s">
        <v>824</v>
      </c>
      <c r="B1260" t="s">
        <v>382</v>
      </c>
      <c r="C1260" s="1">
        <v>45205</v>
      </c>
      <c r="D1260">
        <v>182.4</v>
      </c>
      <c r="E1260" t="s">
        <v>92</v>
      </c>
      <c r="F1260" t="s">
        <v>96</v>
      </c>
      <c r="G1260" t="s">
        <v>777</v>
      </c>
      <c r="H1260" t="s">
        <v>556</v>
      </c>
      <c r="I1260">
        <v>1200011274</v>
      </c>
      <c r="J1260">
        <v>6000878948</v>
      </c>
      <c r="K1260">
        <v>100086520</v>
      </c>
      <c r="L1260" s="1">
        <v>45215</v>
      </c>
      <c r="M1260" t="s">
        <v>833</v>
      </c>
      <c r="N1260">
        <v>1200011274</v>
      </c>
      <c r="O1260" t="s">
        <v>776</v>
      </c>
      <c r="P1260" t="s">
        <v>54</v>
      </c>
      <c r="Q1260" t="s">
        <v>724</v>
      </c>
    </row>
    <row r="1261" spans="1:17" x14ac:dyDescent="0.3">
      <c r="A1261" t="s">
        <v>824</v>
      </c>
      <c r="B1261" t="s">
        <v>383</v>
      </c>
      <c r="C1261" s="1">
        <v>45209</v>
      </c>
      <c r="D1261">
        <v>72</v>
      </c>
      <c r="E1261" t="s">
        <v>92</v>
      </c>
      <c r="F1261" t="s">
        <v>96</v>
      </c>
      <c r="G1261" t="s">
        <v>777</v>
      </c>
      <c r="H1261" t="s">
        <v>556</v>
      </c>
      <c r="I1261">
        <v>1200011274</v>
      </c>
      <c r="J1261">
        <v>6000879916</v>
      </c>
      <c r="K1261">
        <v>400001615</v>
      </c>
      <c r="L1261" s="1">
        <v>45215</v>
      </c>
      <c r="M1261" t="s">
        <v>833</v>
      </c>
      <c r="N1261">
        <v>1200011274</v>
      </c>
      <c r="O1261" t="s">
        <v>776</v>
      </c>
      <c r="P1261" t="s">
        <v>54</v>
      </c>
      <c r="Q1261" t="s">
        <v>724</v>
      </c>
    </row>
    <row r="1262" spans="1:17" x14ac:dyDescent="0.3">
      <c r="A1262" t="s">
        <v>824</v>
      </c>
      <c r="B1262" t="s">
        <v>382</v>
      </c>
      <c r="C1262" s="1">
        <v>45971</v>
      </c>
      <c r="D1262">
        <v>110.4</v>
      </c>
      <c r="E1262" t="s">
        <v>92</v>
      </c>
      <c r="F1262" t="s">
        <v>96</v>
      </c>
      <c r="G1262" t="s">
        <v>777</v>
      </c>
      <c r="H1262" t="s">
        <v>556</v>
      </c>
      <c r="I1262">
        <v>1200011274</v>
      </c>
      <c r="J1262">
        <v>6001025916</v>
      </c>
      <c r="K1262">
        <v>100097219</v>
      </c>
      <c r="L1262" s="1">
        <v>45979</v>
      </c>
      <c r="M1262" t="s">
        <v>833</v>
      </c>
      <c r="N1262">
        <v>1200011274</v>
      </c>
      <c r="O1262" t="s">
        <v>776</v>
      </c>
      <c r="P1262" t="s">
        <v>54</v>
      </c>
      <c r="Q1262" t="s">
        <v>724</v>
      </c>
    </row>
    <row r="1263" spans="1:17" x14ac:dyDescent="0.3">
      <c r="A1263" t="s">
        <v>824</v>
      </c>
      <c r="B1263" t="s">
        <v>382</v>
      </c>
      <c r="C1263" s="1">
        <v>45971</v>
      </c>
      <c r="D1263">
        <v>114.16</v>
      </c>
      <c r="E1263" t="s">
        <v>92</v>
      </c>
      <c r="F1263" t="s">
        <v>96</v>
      </c>
      <c r="G1263" t="s">
        <v>777</v>
      </c>
      <c r="H1263" t="s">
        <v>556</v>
      </c>
      <c r="I1263">
        <v>1200011274</v>
      </c>
      <c r="J1263">
        <v>6001025903</v>
      </c>
      <c r="K1263">
        <v>100097206</v>
      </c>
      <c r="L1263" s="1">
        <v>45992</v>
      </c>
      <c r="M1263" t="s">
        <v>833</v>
      </c>
      <c r="N1263">
        <v>1200011274</v>
      </c>
      <c r="O1263" t="s">
        <v>776</v>
      </c>
      <c r="P1263" t="s">
        <v>54</v>
      </c>
      <c r="Q1263" t="s">
        <v>724</v>
      </c>
    </row>
    <row r="1264" spans="1:17" x14ac:dyDescent="0.3">
      <c r="A1264" t="s">
        <v>824</v>
      </c>
      <c r="B1264" t="s">
        <v>382</v>
      </c>
      <c r="C1264" s="1">
        <v>45971</v>
      </c>
      <c r="D1264">
        <v>114.16</v>
      </c>
      <c r="E1264" t="s">
        <v>92</v>
      </c>
      <c r="F1264" t="s">
        <v>96</v>
      </c>
      <c r="G1264" t="s">
        <v>777</v>
      </c>
      <c r="H1264" t="s">
        <v>556</v>
      </c>
      <c r="I1264">
        <v>1200011274</v>
      </c>
      <c r="J1264">
        <v>6001025894</v>
      </c>
      <c r="K1264">
        <v>100097197</v>
      </c>
      <c r="L1264" s="1">
        <v>45992</v>
      </c>
      <c r="M1264" t="s">
        <v>833</v>
      </c>
      <c r="N1264">
        <v>1200011274</v>
      </c>
      <c r="O1264" t="s">
        <v>776</v>
      </c>
      <c r="P1264" t="s">
        <v>54</v>
      </c>
      <c r="Q1264" t="s">
        <v>724</v>
      </c>
    </row>
    <row r="1265" spans="1:17" x14ac:dyDescent="0.3">
      <c r="A1265" t="s">
        <v>824</v>
      </c>
      <c r="B1265" t="s">
        <v>382</v>
      </c>
      <c r="C1265" s="1">
        <v>45971</v>
      </c>
      <c r="D1265">
        <v>114.16</v>
      </c>
      <c r="E1265" t="s">
        <v>92</v>
      </c>
      <c r="F1265" t="s">
        <v>96</v>
      </c>
      <c r="G1265" t="s">
        <v>777</v>
      </c>
      <c r="H1265" t="s">
        <v>556</v>
      </c>
      <c r="I1265">
        <v>1200011274</v>
      </c>
      <c r="J1265">
        <v>6001025938</v>
      </c>
      <c r="K1265">
        <v>100097241</v>
      </c>
      <c r="L1265" s="1">
        <v>45992</v>
      </c>
      <c r="M1265" t="s">
        <v>833</v>
      </c>
      <c r="N1265">
        <v>1200011274</v>
      </c>
      <c r="O1265" t="s">
        <v>776</v>
      </c>
      <c r="P1265" t="s">
        <v>54</v>
      </c>
      <c r="Q1265" t="s">
        <v>724</v>
      </c>
    </row>
    <row r="1266" spans="1:17" x14ac:dyDescent="0.3">
      <c r="A1266" t="s">
        <v>824</v>
      </c>
      <c r="B1266" t="s">
        <v>382</v>
      </c>
      <c r="C1266" s="1">
        <v>45971</v>
      </c>
      <c r="D1266">
        <v>114.16</v>
      </c>
      <c r="E1266" t="s">
        <v>92</v>
      </c>
      <c r="F1266" t="s">
        <v>96</v>
      </c>
      <c r="G1266" t="s">
        <v>777</v>
      </c>
      <c r="H1266" t="s">
        <v>556</v>
      </c>
      <c r="I1266">
        <v>1200011274</v>
      </c>
      <c r="J1266">
        <v>6001025930</v>
      </c>
      <c r="K1266">
        <v>100097233</v>
      </c>
      <c r="L1266" s="1">
        <v>45992</v>
      </c>
      <c r="M1266" t="s">
        <v>833</v>
      </c>
      <c r="N1266">
        <v>1200011274</v>
      </c>
      <c r="O1266" t="s">
        <v>776</v>
      </c>
      <c r="P1266" t="s">
        <v>54</v>
      </c>
      <c r="Q1266" t="s">
        <v>724</v>
      </c>
    </row>
    <row r="1267" spans="1:17" x14ac:dyDescent="0.3">
      <c r="A1267" t="s">
        <v>824</v>
      </c>
      <c r="B1267" t="s">
        <v>382</v>
      </c>
      <c r="C1267" s="1">
        <v>45971</v>
      </c>
      <c r="D1267">
        <v>114.16</v>
      </c>
      <c r="E1267" t="s">
        <v>92</v>
      </c>
      <c r="F1267" t="s">
        <v>96</v>
      </c>
      <c r="G1267" t="s">
        <v>777</v>
      </c>
      <c r="H1267" t="s">
        <v>556</v>
      </c>
      <c r="I1267">
        <v>1200011274</v>
      </c>
      <c r="J1267">
        <v>6001025936</v>
      </c>
      <c r="K1267">
        <v>100097239</v>
      </c>
      <c r="L1267" s="1">
        <v>45992</v>
      </c>
      <c r="M1267" t="s">
        <v>833</v>
      </c>
      <c r="N1267">
        <v>1200011274</v>
      </c>
      <c r="O1267" t="s">
        <v>776</v>
      </c>
      <c r="P1267" t="s">
        <v>54</v>
      </c>
      <c r="Q1267" t="s">
        <v>724</v>
      </c>
    </row>
    <row r="1268" spans="1:17" x14ac:dyDescent="0.3">
      <c r="A1268" t="s">
        <v>824</v>
      </c>
      <c r="B1268" t="s">
        <v>382</v>
      </c>
      <c r="C1268" s="1">
        <v>45971</v>
      </c>
      <c r="D1268">
        <v>114.16</v>
      </c>
      <c r="E1268" t="s">
        <v>92</v>
      </c>
      <c r="F1268" t="s">
        <v>96</v>
      </c>
      <c r="G1268" t="s">
        <v>777</v>
      </c>
      <c r="H1268" t="s">
        <v>556</v>
      </c>
      <c r="I1268">
        <v>1200011274</v>
      </c>
      <c r="J1268">
        <v>6001025883</v>
      </c>
      <c r="K1268">
        <v>100097185</v>
      </c>
      <c r="L1268" s="1">
        <v>45992</v>
      </c>
      <c r="M1268" t="s">
        <v>833</v>
      </c>
      <c r="N1268">
        <v>1200011274</v>
      </c>
      <c r="O1268" t="s">
        <v>776</v>
      </c>
      <c r="P1268" t="s">
        <v>54</v>
      </c>
      <c r="Q1268" t="s">
        <v>724</v>
      </c>
    </row>
    <row r="1269" spans="1:17" x14ac:dyDescent="0.3">
      <c r="A1269" t="s">
        <v>824</v>
      </c>
      <c r="B1269" t="s">
        <v>382</v>
      </c>
      <c r="C1269" s="1">
        <v>45971</v>
      </c>
      <c r="D1269">
        <v>110.4</v>
      </c>
      <c r="E1269" t="s">
        <v>92</v>
      </c>
      <c r="F1269" t="s">
        <v>96</v>
      </c>
      <c r="G1269" t="s">
        <v>777</v>
      </c>
      <c r="H1269" t="s">
        <v>556</v>
      </c>
      <c r="I1269">
        <v>1200011274</v>
      </c>
      <c r="J1269">
        <v>6001025886</v>
      </c>
      <c r="K1269">
        <v>100097189</v>
      </c>
      <c r="L1269" s="1">
        <v>45979</v>
      </c>
      <c r="M1269" t="s">
        <v>833</v>
      </c>
      <c r="N1269">
        <v>1200011274</v>
      </c>
      <c r="O1269" t="s">
        <v>776</v>
      </c>
      <c r="P1269" t="s">
        <v>54</v>
      </c>
      <c r="Q1269" t="s">
        <v>724</v>
      </c>
    </row>
    <row r="1270" spans="1:17" x14ac:dyDescent="0.3">
      <c r="A1270" t="s">
        <v>824</v>
      </c>
      <c r="B1270" t="s">
        <v>382</v>
      </c>
      <c r="C1270" s="1">
        <v>45971</v>
      </c>
      <c r="D1270">
        <v>114.16</v>
      </c>
      <c r="E1270" t="s">
        <v>92</v>
      </c>
      <c r="F1270" t="s">
        <v>96</v>
      </c>
      <c r="G1270" t="s">
        <v>777</v>
      </c>
      <c r="H1270" t="s">
        <v>556</v>
      </c>
      <c r="I1270">
        <v>1200011274</v>
      </c>
      <c r="J1270">
        <v>6001025890</v>
      </c>
      <c r="K1270">
        <v>100097193</v>
      </c>
      <c r="L1270" s="1">
        <v>45992</v>
      </c>
      <c r="M1270" t="s">
        <v>833</v>
      </c>
      <c r="N1270">
        <v>1200011274</v>
      </c>
      <c r="O1270" t="s">
        <v>776</v>
      </c>
      <c r="P1270" t="s">
        <v>54</v>
      </c>
      <c r="Q1270" t="s">
        <v>724</v>
      </c>
    </row>
    <row r="1271" spans="1:17" x14ac:dyDescent="0.3">
      <c r="A1271" t="s">
        <v>824</v>
      </c>
      <c r="B1271" t="s">
        <v>382</v>
      </c>
      <c r="C1271" s="1">
        <v>45971</v>
      </c>
      <c r="D1271">
        <v>114.16</v>
      </c>
      <c r="E1271" t="s">
        <v>92</v>
      </c>
      <c r="F1271" t="s">
        <v>96</v>
      </c>
      <c r="G1271" t="s">
        <v>777</v>
      </c>
      <c r="H1271" t="s">
        <v>556</v>
      </c>
      <c r="I1271">
        <v>1200011274</v>
      </c>
      <c r="J1271">
        <v>6001025897</v>
      </c>
      <c r="K1271">
        <v>100097200</v>
      </c>
      <c r="L1271" s="1">
        <v>45992</v>
      </c>
      <c r="M1271" t="s">
        <v>833</v>
      </c>
      <c r="N1271">
        <v>1200011274</v>
      </c>
      <c r="O1271" t="s">
        <v>776</v>
      </c>
      <c r="P1271" t="s">
        <v>54</v>
      </c>
      <c r="Q1271" t="s">
        <v>724</v>
      </c>
    </row>
    <row r="1272" spans="1:17" x14ac:dyDescent="0.3">
      <c r="A1272" t="s">
        <v>824</v>
      </c>
      <c r="B1272" t="s">
        <v>382</v>
      </c>
      <c r="C1272" s="1">
        <v>45971</v>
      </c>
      <c r="D1272">
        <v>114.16</v>
      </c>
      <c r="E1272" t="s">
        <v>92</v>
      </c>
      <c r="F1272" t="s">
        <v>96</v>
      </c>
      <c r="G1272" t="s">
        <v>777</v>
      </c>
      <c r="H1272" t="s">
        <v>556</v>
      </c>
      <c r="I1272">
        <v>1200011274</v>
      </c>
      <c r="J1272">
        <v>6001025899</v>
      </c>
      <c r="K1272">
        <v>100097202</v>
      </c>
      <c r="L1272" s="1">
        <v>45992</v>
      </c>
      <c r="M1272" t="s">
        <v>833</v>
      </c>
      <c r="N1272">
        <v>1200011274</v>
      </c>
      <c r="O1272" t="s">
        <v>776</v>
      </c>
      <c r="P1272" t="s">
        <v>54</v>
      </c>
      <c r="Q1272" t="s">
        <v>724</v>
      </c>
    </row>
    <row r="1273" spans="1:17" x14ac:dyDescent="0.3">
      <c r="A1273" t="s">
        <v>824</v>
      </c>
      <c r="B1273" t="s">
        <v>382</v>
      </c>
      <c r="C1273" s="1">
        <v>45971</v>
      </c>
      <c r="D1273">
        <v>114.16</v>
      </c>
      <c r="E1273" t="s">
        <v>92</v>
      </c>
      <c r="F1273" t="s">
        <v>96</v>
      </c>
      <c r="G1273" t="s">
        <v>777</v>
      </c>
      <c r="H1273" t="s">
        <v>556</v>
      </c>
      <c r="I1273">
        <v>1200011274</v>
      </c>
      <c r="J1273">
        <v>6001025906</v>
      </c>
      <c r="K1273">
        <v>100097209</v>
      </c>
      <c r="L1273" s="1">
        <v>45992</v>
      </c>
      <c r="M1273" t="s">
        <v>833</v>
      </c>
      <c r="N1273">
        <v>1200011274</v>
      </c>
      <c r="O1273" t="s">
        <v>776</v>
      </c>
      <c r="P1273" t="s">
        <v>54</v>
      </c>
      <c r="Q1273" t="s">
        <v>724</v>
      </c>
    </row>
    <row r="1274" spans="1:17" x14ac:dyDescent="0.3">
      <c r="A1274" t="s">
        <v>824</v>
      </c>
      <c r="B1274" t="s">
        <v>382</v>
      </c>
      <c r="C1274" s="1">
        <v>45971</v>
      </c>
      <c r="D1274">
        <v>110.4</v>
      </c>
      <c r="E1274" t="s">
        <v>92</v>
      </c>
      <c r="F1274" t="s">
        <v>96</v>
      </c>
      <c r="G1274" t="s">
        <v>777</v>
      </c>
      <c r="H1274" t="s">
        <v>556</v>
      </c>
      <c r="I1274">
        <v>1200011274</v>
      </c>
      <c r="J1274">
        <v>6001025911</v>
      </c>
      <c r="K1274">
        <v>100097214</v>
      </c>
      <c r="L1274" s="1">
        <v>45979</v>
      </c>
      <c r="M1274" t="s">
        <v>833</v>
      </c>
      <c r="N1274">
        <v>1200011274</v>
      </c>
      <c r="O1274" t="s">
        <v>776</v>
      </c>
      <c r="P1274" t="s">
        <v>54</v>
      </c>
      <c r="Q1274" t="s">
        <v>724</v>
      </c>
    </row>
    <row r="1275" spans="1:17" x14ac:dyDescent="0.3">
      <c r="A1275" t="s">
        <v>824</v>
      </c>
      <c r="B1275" t="s">
        <v>382</v>
      </c>
      <c r="C1275" s="1">
        <v>45971</v>
      </c>
      <c r="D1275">
        <v>110.4</v>
      </c>
      <c r="E1275" t="s">
        <v>92</v>
      </c>
      <c r="F1275" t="s">
        <v>96</v>
      </c>
      <c r="G1275" t="s">
        <v>777</v>
      </c>
      <c r="H1275" t="s">
        <v>556</v>
      </c>
      <c r="I1275">
        <v>1200011274</v>
      </c>
      <c r="J1275">
        <v>6001025914</v>
      </c>
      <c r="K1275">
        <v>100097217</v>
      </c>
      <c r="L1275" s="1">
        <v>45979</v>
      </c>
      <c r="M1275" t="s">
        <v>833</v>
      </c>
      <c r="N1275">
        <v>1200011274</v>
      </c>
      <c r="O1275" t="s">
        <v>776</v>
      </c>
      <c r="P1275" t="s">
        <v>54</v>
      </c>
      <c r="Q1275" t="s">
        <v>724</v>
      </c>
    </row>
    <row r="1276" spans="1:17" x14ac:dyDescent="0.3">
      <c r="A1276" t="s">
        <v>824</v>
      </c>
      <c r="B1276" t="s">
        <v>382</v>
      </c>
      <c r="C1276" s="1">
        <v>45971</v>
      </c>
      <c r="D1276">
        <v>110.4</v>
      </c>
      <c r="E1276" t="s">
        <v>92</v>
      </c>
      <c r="F1276" t="s">
        <v>96</v>
      </c>
      <c r="G1276" t="s">
        <v>777</v>
      </c>
      <c r="H1276" t="s">
        <v>556</v>
      </c>
      <c r="I1276">
        <v>1200011274</v>
      </c>
      <c r="J1276">
        <v>6001025919</v>
      </c>
      <c r="K1276">
        <v>100097222</v>
      </c>
      <c r="L1276" s="1">
        <v>45979</v>
      </c>
      <c r="M1276" t="s">
        <v>833</v>
      </c>
      <c r="N1276">
        <v>1200011274</v>
      </c>
      <c r="O1276" t="s">
        <v>776</v>
      </c>
      <c r="P1276" t="s">
        <v>54</v>
      </c>
      <c r="Q1276" t="s">
        <v>724</v>
      </c>
    </row>
    <row r="1277" spans="1:17" x14ac:dyDescent="0.3">
      <c r="A1277" t="s">
        <v>824</v>
      </c>
      <c r="B1277" t="s">
        <v>382</v>
      </c>
      <c r="C1277" s="1">
        <v>45971</v>
      </c>
      <c r="D1277">
        <v>110.4</v>
      </c>
      <c r="E1277" t="s">
        <v>92</v>
      </c>
      <c r="F1277" t="s">
        <v>96</v>
      </c>
      <c r="G1277" t="s">
        <v>777</v>
      </c>
      <c r="H1277" t="s">
        <v>556</v>
      </c>
      <c r="I1277">
        <v>1200011274</v>
      </c>
      <c r="J1277">
        <v>6001025921</v>
      </c>
      <c r="K1277">
        <v>100097224</v>
      </c>
      <c r="L1277" s="1">
        <v>45979</v>
      </c>
      <c r="M1277" t="s">
        <v>833</v>
      </c>
      <c r="N1277">
        <v>1200011274</v>
      </c>
      <c r="O1277" t="s">
        <v>776</v>
      </c>
      <c r="P1277" t="s">
        <v>54</v>
      </c>
      <c r="Q1277" t="s">
        <v>724</v>
      </c>
    </row>
    <row r="1278" spans="1:17" x14ac:dyDescent="0.3">
      <c r="A1278" t="s">
        <v>824</v>
      </c>
      <c r="B1278" t="s">
        <v>382</v>
      </c>
      <c r="C1278" s="1">
        <v>45971</v>
      </c>
      <c r="D1278">
        <v>110.4</v>
      </c>
      <c r="E1278" t="s">
        <v>92</v>
      </c>
      <c r="F1278" t="s">
        <v>96</v>
      </c>
      <c r="G1278" t="s">
        <v>777</v>
      </c>
      <c r="H1278" t="s">
        <v>556</v>
      </c>
      <c r="I1278">
        <v>1200011274</v>
      </c>
      <c r="J1278">
        <v>6001025923</v>
      </c>
      <c r="K1278">
        <v>100097226</v>
      </c>
      <c r="L1278" s="1">
        <v>45979</v>
      </c>
      <c r="M1278" t="s">
        <v>833</v>
      </c>
      <c r="N1278">
        <v>1200011274</v>
      </c>
      <c r="O1278" t="s">
        <v>776</v>
      </c>
      <c r="P1278" t="s">
        <v>54</v>
      </c>
      <c r="Q1278" t="s">
        <v>724</v>
      </c>
    </row>
    <row r="1279" spans="1:17" x14ac:dyDescent="0.3">
      <c r="A1279" t="s">
        <v>824</v>
      </c>
      <c r="B1279" t="s">
        <v>382</v>
      </c>
      <c r="C1279" s="1">
        <v>45971</v>
      </c>
      <c r="D1279">
        <v>110.4</v>
      </c>
      <c r="E1279" t="s">
        <v>92</v>
      </c>
      <c r="F1279" t="s">
        <v>96</v>
      </c>
      <c r="G1279" t="s">
        <v>777</v>
      </c>
      <c r="H1279" t="s">
        <v>556</v>
      </c>
      <c r="I1279">
        <v>1200011274</v>
      </c>
      <c r="J1279">
        <v>6001025925</v>
      </c>
      <c r="K1279">
        <v>100097228</v>
      </c>
      <c r="L1279" s="1">
        <v>45979</v>
      </c>
      <c r="M1279" t="s">
        <v>833</v>
      </c>
      <c r="N1279">
        <v>1200011274</v>
      </c>
      <c r="O1279" t="s">
        <v>776</v>
      </c>
      <c r="P1279" t="s">
        <v>54</v>
      </c>
      <c r="Q1279" t="s">
        <v>724</v>
      </c>
    </row>
    <row r="1280" spans="1:17" x14ac:dyDescent="0.3">
      <c r="A1280" t="s">
        <v>824</v>
      </c>
      <c r="B1280" t="s">
        <v>382</v>
      </c>
      <c r="C1280" s="1">
        <v>45971</v>
      </c>
      <c r="D1280">
        <v>110.4</v>
      </c>
      <c r="E1280" t="s">
        <v>92</v>
      </c>
      <c r="F1280" t="s">
        <v>96</v>
      </c>
      <c r="G1280" t="s">
        <v>777</v>
      </c>
      <c r="H1280" t="s">
        <v>556</v>
      </c>
      <c r="I1280">
        <v>1200011274</v>
      </c>
      <c r="J1280">
        <v>6001025927</v>
      </c>
      <c r="K1280">
        <v>100097230</v>
      </c>
      <c r="L1280" s="1">
        <v>45979</v>
      </c>
      <c r="M1280" t="s">
        <v>833</v>
      </c>
      <c r="N1280">
        <v>1200011274</v>
      </c>
      <c r="O1280" t="s">
        <v>776</v>
      </c>
      <c r="P1280" t="s">
        <v>54</v>
      </c>
      <c r="Q1280" t="s">
        <v>724</v>
      </c>
    </row>
    <row r="1281" spans="1:17" x14ac:dyDescent="0.3">
      <c r="A1281" t="s">
        <v>824</v>
      </c>
      <c r="B1281" t="s">
        <v>382</v>
      </c>
      <c r="C1281" s="1">
        <v>45971</v>
      </c>
      <c r="D1281">
        <v>118.61</v>
      </c>
      <c r="E1281" t="s">
        <v>92</v>
      </c>
      <c r="F1281" t="s">
        <v>96</v>
      </c>
      <c r="G1281" t="s">
        <v>777</v>
      </c>
      <c r="H1281" t="s">
        <v>556</v>
      </c>
      <c r="I1281">
        <v>1200011274</v>
      </c>
      <c r="J1281">
        <v>6001025931</v>
      </c>
      <c r="K1281">
        <v>100097234</v>
      </c>
      <c r="L1281" s="1">
        <v>45992</v>
      </c>
      <c r="M1281" t="s">
        <v>833</v>
      </c>
      <c r="N1281">
        <v>1200011274</v>
      </c>
      <c r="O1281" t="s">
        <v>776</v>
      </c>
      <c r="P1281" t="s">
        <v>54</v>
      </c>
      <c r="Q1281" t="s">
        <v>724</v>
      </c>
    </row>
    <row r="1282" spans="1:17" x14ac:dyDescent="0.3">
      <c r="A1282" t="s">
        <v>824</v>
      </c>
      <c r="B1282" t="s">
        <v>382</v>
      </c>
      <c r="C1282" s="1">
        <v>45971</v>
      </c>
      <c r="D1282">
        <v>114.16</v>
      </c>
      <c r="E1282" t="s">
        <v>92</v>
      </c>
      <c r="F1282" t="s">
        <v>96</v>
      </c>
      <c r="G1282" t="s">
        <v>777</v>
      </c>
      <c r="H1282" t="s">
        <v>556</v>
      </c>
      <c r="I1282">
        <v>1200011274</v>
      </c>
      <c r="J1282">
        <v>6001025932</v>
      </c>
      <c r="K1282">
        <v>100097235</v>
      </c>
      <c r="L1282" s="1">
        <v>45992</v>
      </c>
      <c r="M1282" t="s">
        <v>833</v>
      </c>
      <c r="N1282">
        <v>1200011274</v>
      </c>
      <c r="O1282" t="s">
        <v>776</v>
      </c>
      <c r="P1282" t="s">
        <v>54</v>
      </c>
      <c r="Q1282" t="s">
        <v>724</v>
      </c>
    </row>
    <row r="1283" spans="1:17" x14ac:dyDescent="0.3">
      <c r="A1283" t="s">
        <v>824</v>
      </c>
      <c r="B1283" t="s">
        <v>382</v>
      </c>
      <c r="C1283" s="1">
        <v>45971</v>
      </c>
      <c r="D1283">
        <v>118.61</v>
      </c>
      <c r="E1283" t="s">
        <v>92</v>
      </c>
      <c r="F1283" t="s">
        <v>96</v>
      </c>
      <c r="G1283" t="s">
        <v>777</v>
      </c>
      <c r="H1283" t="s">
        <v>556</v>
      </c>
      <c r="I1283">
        <v>1200011274</v>
      </c>
      <c r="J1283">
        <v>6001025933</v>
      </c>
      <c r="K1283">
        <v>100097236</v>
      </c>
      <c r="L1283" s="1">
        <v>45992</v>
      </c>
      <c r="M1283" t="s">
        <v>833</v>
      </c>
      <c r="N1283">
        <v>1200011274</v>
      </c>
      <c r="O1283" t="s">
        <v>776</v>
      </c>
      <c r="P1283" t="s">
        <v>54</v>
      </c>
      <c r="Q1283" t="s">
        <v>724</v>
      </c>
    </row>
    <row r="1284" spans="1:17" x14ac:dyDescent="0.3">
      <c r="A1284" t="s">
        <v>824</v>
      </c>
      <c r="B1284" t="s">
        <v>382</v>
      </c>
      <c r="C1284" s="1">
        <v>45971</v>
      </c>
      <c r="D1284">
        <v>118.61</v>
      </c>
      <c r="E1284" t="s">
        <v>92</v>
      </c>
      <c r="F1284" t="s">
        <v>96</v>
      </c>
      <c r="G1284" t="s">
        <v>777</v>
      </c>
      <c r="H1284" t="s">
        <v>556</v>
      </c>
      <c r="I1284">
        <v>1200011274</v>
      </c>
      <c r="J1284">
        <v>6001025934</v>
      </c>
      <c r="K1284">
        <v>100097237</v>
      </c>
      <c r="L1284" s="1">
        <v>45992</v>
      </c>
      <c r="M1284" t="s">
        <v>833</v>
      </c>
      <c r="N1284">
        <v>1200011274</v>
      </c>
      <c r="O1284" t="s">
        <v>776</v>
      </c>
      <c r="P1284" t="s">
        <v>54</v>
      </c>
      <c r="Q1284" t="s">
        <v>724</v>
      </c>
    </row>
    <row r="1285" spans="1:17" x14ac:dyDescent="0.3">
      <c r="A1285" t="s">
        <v>824</v>
      </c>
      <c r="B1285" t="s">
        <v>382</v>
      </c>
      <c r="C1285" s="1">
        <v>45971</v>
      </c>
      <c r="D1285">
        <v>118.61</v>
      </c>
      <c r="E1285" t="s">
        <v>92</v>
      </c>
      <c r="F1285" t="s">
        <v>96</v>
      </c>
      <c r="G1285" t="s">
        <v>777</v>
      </c>
      <c r="H1285" t="s">
        <v>556</v>
      </c>
      <c r="I1285">
        <v>1200011274</v>
      </c>
      <c r="J1285">
        <v>6001025935</v>
      </c>
      <c r="K1285">
        <v>100097238</v>
      </c>
      <c r="L1285" s="1">
        <v>45992</v>
      </c>
      <c r="M1285" t="s">
        <v>833</v>
      </c>
      <c r="N1285">
        <v>1200011274</v>
      </c>
      <c r="O1285" t="s">
        <v>776</v>
      </c>
      <c r="P1285" t="s">
        <v>54</v>
      </c>
      <c r="Q1285" t="s">
        <v>724</v>
      </c>
    </row>
    <row r="1286" spans="1:17" x14ac:dyDescent="0.3">
      <c r="A1286" t="s">
        <v>824</v>
      </c>
      <c r="B1286" t="s">
        <v>382</v>
      </c>
      <c r="C1286" s="1">
        <v>45971</v>
      </c>
      <c r="D1286">
        <v>118.61</v>
      </c>
      <c r="E1286" t="s">
        <v>92</v>
      </c>
      <c r="F1286" t="s">
        <v>96</v>
      </c>
      <c r="G1286" t="s">
        <v>777</v>
      </c>
      <c r="H1286" t="s">
        <v>556</v>
      </c>
      <c r="I1286">
        <v>1200011274</v>
      </c>
      <c r="J1286">
        <v>6001025937</v>
      </c>
      <c r="K1286">
        <v>100097240</v>
      </c>
      <c r="L1286" s="1">
        <v>45992</v>
      </c>
      <c r="M1286" t="s">
        <v>833</v>
      </c>
      <c r="N1286">
        <v>1200011274</v>
      </c>
      <c r="O1286" t="s">
        <v>776</v>
      </c>
      <c r="P1286" t="s">
        <v>54</v>
      </c>
      <c r="Q1286" t="s">
        <v>724</v>
      </c>
    </row>
    <row r="1287" spans="1:17" x14ac:dyDescent="0.3">
      <c r="A1287" t="s">
        <v>824</v>
      </c>
      <c r="B1287" t="s">
        <v>382</v>
      </c>
      <c r="C1287" s="1">
        <v>45987</v>
      </c>
      <c r="D1287">
        <v>110.4</v>
      </c>
      <c r="E1287" t="s">
        <v>92</v>
      </c>
      <c r="F1287" t="s">
        <v>96</v>
      </c>
      <c r="G1287" t="s">
        <v>777</v>
      </c>
      <c r="H1287" t="s">
        <v>556</v>
      </c>
      <c r="I1287">
        <v>1200011274</v>
      </c>
      <c r="J1287">
        <v>6001028996</v>
      </c>
      <c r="K1287">
        <v>100102116</v>
      </c>
      <c r="L1287" s="1">
        <v>45992</v>
      </c>
      <c r="M1287" t="s">
        <v>833</v>
      </c>
      <c r="N1287">
        <v>1200011274</v>
      </c>
      <c r="O1287" t="s">
        <v>776</v>
      </c>
      <c r="P1287" t="s">
        <v>54</v>
      </c>
      <c r="Q1287" t="s">
        <v>724</v>
      </c>
    </row>
    <row r="1288" spans="1:17" x14ac:dyDescent="0.3">
      <c r="A1288" t="s">
        <v>824</v>
      </c>
      <c r="B1288" t="s">
        <v>382</v>
      </c>
      <c r="C1288" s="1">
        <v>45987</v>
      </c>
      <c r="D1288">
        <v>114.16</v>
      </c>
      <c r="E1288" t="s">
        <v>92</v>
      </c>
      <c r="F1288" t="s">
        <v>96</v>
      </c>
      <c r="G1288" t="s">
        <v>777</v>
      </c>
      <c r="H1288" t="s">
        <v>556</v>
      </c>
      <c r="I1288">
        <v>1200011274</v>
      </c>
      <c r="J1288">
        <v>6001028997</v>
      </c>
      <c r="K1288">
        <v>100102117</v>
      </c>
      <c r="L1288" s="1">
        <v>45992</v>
      </c>
      <c r="M1288" t="s">
        <v>833</v>
      </c>
      <c r="N1288">
        <v>1200011274</v>
      </c>
      <c r="O1288" t="s">
        <v>776</v>
      </c>
      <c r="P1288" t="s">
        <v>54</v>
      </c>
      <c r="Q1288" t="s">
        <v>724</v>
      </c>
    </row>
    <row r="1289" spans="1:17" x14ac:dyDescent="0.3">
      <c r="A1289" t="s">
        <v>824</v>
      </c>
      <c r="B1289" t="s">
        <v>382</v>
      </c>
      <c r="C1289" s="1">
        <v>45988</v>
      </c>
      <c r="D1289">
        <v>118.61</v>
      </c>
      <c r="E1289" t="s">
        <v>92</v>
      </c>
      <c r="F1289" t="s">
        <v>96</v>
      </c>
      <c r="G1289" t="s">
        <v>777</v>
      </c>
      <c r="H1289" t="s">
        <v>556</v>
      </c>
      <c r="I1289">
        <v>1200011274</v>
      </c>
      <c r="J1289">
        <v>6001029293</v>
      </c>
      <c r="K1289">
        <v>100102591</v>
      </c>
      <c r="L1289" s="1">
        <v>46007</v>
      </c>
      <c r="M1289" t="s">
        <v>833</v>
      </c>
      <c r="N1289">
        <v>1200011274</v>
      </c>
      <c r="O1289" t="s">
        <v>776</v>
      </c>
      <c r="P1289" t="s">
        <v>54</v>
      </c>
      <c r="Q1289" t="s">
        <v>724</v>
      </c>
    </row>
    <row r="1290" spans="1:17" x14ac:dyDescent="0.3">
      <c r="A1290" t="s">
        <v>824</v>
      </c>
      <c r="B1290" t="s">
        <v>382</v>
      </c>
      <c r="C1290" s="1">
        <v>46027</v>
      </c>
      <c r="D1290">
        <v>118.61</v>
      </c>
      <c r="E1290" t="s">
        <v>92</v>
      </c>
      <c r="F1290" t="s">
        <v>96</v>
      </c>
      <c r="G1290" t="s">
        <v>777</v>
      </c>
      <c r="H1290" t="s">
        <v>556</v>
      </c>
      <c r="I1290">
        <v>1200011274</v>
      </c>
      <c r="J1290">
        <v>6001036650</v>
      </c>
      <c r="K1290">
        <v>100000385</v>
      </c>
      <c r="L1290" s="1">
        <v>46049</v>
      </c>
      <c r="M1290" t="s">
        <v>833</v>
      </c>
      <c r="N1290">
        <v>1200011274</v>
      </c>
      <c r="O1290" t="s">
        <v>776</v>
      </c>
      <c r="P1290" t="s">
        <v>54</v>
      </c>
      <c r="Q1290" t="s">
        <v>724</v>
      </c>
    </row>
    <row r="1291" spans="1:17" x14ac:dyDescent="0.3">
      <c r="A1291" t="s">
        <v>824</v>
      </c>
      <c r="B1291" t="s">
        <v>382</v>
      </c>
      <c r="C1291" s="1">
        <v>46044</v>
      </c>
      <c r="D1291">
        <v>136.79</v>
      </c>
      <c r="E1291" t="s">
        <v>92</v>
      </c>
      <c r="F1291" t="s">
        <v>96</v>
      </c>
      <c r="G1291" t="s">
        <v>777</v>
      </c>
      <c r="H1291" t="s">
        <v>556</v>
      </c>
      <c r="I1291">
        <v>1200011274</v>
      </c>
      <c r="J1291">
        <v>6001044018</v>
      </c>
      <c r="K1291">
        <v>100008449</v>
      </c>
      <c r="L1291" s="1">
        <v>46049</v>
      </c>
      <c r="M1291" t="s">
        <v>833</v>
      </c>
      <c r="N1291">
        <v>1200011274</v>
      </c>
      <c r="O1291" t="s">
        <v>776</v>
      </c>
      <c r="P1291" t="s">
        <v>54</v>
      </c>
      <c r="Q1291" t="s">
        <v>724</v>
      </c>
    </row>
    <row r="1292" spans="1:17" x14ac:dyDescent="0.3">
      <c r="A1292" t="s">
        <v>824</v>
      </c>
      <c r="B1292" t="s">
        <v>382</v>
      </c>
      <c r="C1292" s="1">
        <v>46072</v>
      </c>
      <c r="D1292">
        <v>118.61</v>
      </c>
      <c r="E1292" t="s">
        <v>92</v>
      </c>
      <c r="F1292" t="s">
        <v>96</v>
      </c>
      <c r="G1292" t="s">
        <v>777</v>
      </c>
      <c r="H1292" t="s">
        <v>556</v>
      </c>
      <c r="I1292">
        <v>1200011274</v>
      </c>
      <c r="J1292">
        <v>6001048948</v>
      </c>
      <c r="K1292">
        <v>100019051</v>
      </c>
      <c r="L1292" s="1">
        <v>46080</v>
      </c>
      <c r="M1292" t="s">
        <v>833</v>
      </c>
      <c r="N1292">
        <v>1200011274</v>
      </c>
      <c r="O1292" t="s">
        <v>776</v>
      </c>
      <c r="P1292" t="s">
        <v>54</v>
      </c>
      <c r="Q1292" t="s">
        <v>724</v>
      </c>
    </row>
    <row r="1293" spans="1:17" x14ac:dyDescent="0.3">
      <c r="A1293" t="s">
        <v>824</v>
      </c>
      <c r="B1293" t="s">
        <v>382</v>
      </c>
      <c r="C1293" s="1">
        <v>46093</v>
      </c>
      <c r="D1293">
        <v>136.79</v>
      </c>
      <c r="E1293" t="s">
        <v>92</v>
      </c>
      <c r="F1293" t="s">
        <v>96</v>
      </c>
      <c r="G1293" t="s">
        <v>777</v>
      </c>
      <c r="H1293" t="s">
        <v>556</v>
      </c>
      <c r="I1293">
        <v>1200011274</v>
      </c>
      <c r="J1293">
        <v>6001052463</v>
      </c>
      <c r="K1293">
        <v>100025339</v>
      </c>
      <c r="L1293" s="1">
        <v>46111</v>
      </c>
      <c r="M1293" t="s">
        <v>833</v>
      </c>
      <c r="N1293">
        <v>1200011274</v>
      </c>
      <c r="O1293" t="s">
        <v>776</v>
      </c>
      <c r="P1293" t="s">
        <v>54</v>
      </c>
      <c r="Q1293" t="s">
        <v>724</v>
      </c>
    </row>
    <row r="1294" spans="1:17" x14ac:dyDescent="0.3">
      <c r="A1294" t="s">
        <v>824</v>
      </c>
      <c r="B1294" t="s">
        <v>382</v>
      </c>
      <c r="C1294" s="1">
        <v>46121</v>
      </c>
      <c r="D1294">
        <v>118.61</v>
      </c>
      <c r="E1294" t="s">
        <v>92</v>
      </c>
      <c r="F1294" t="s">
        <v>96</v>
      </c>
      <c r="G1294" t="s">
        <v>777</v>
      </c>
      <c r="H1294" t="s">
        <v>556</v>
      </c>
      <c r="I1294">
        <v>1200011274</v>
      </c>
      <c r="J1294">
        <v>6001057233</v>
      </c>
      <c r="K1294">
        <v>100033790</v>
      </c>
      <c r="L1294" s="1">
        <v>46129</v>
      </c>
      <c r="M1294" t="s">
        <v>833</v>
      </c>
      <c r="N1294">
        <v>1200011274</v>
      </c>
      <c r="O1294" t="s">
        <v>776</v>
      </c>
      <c r="P1294" t="s">
        <v>54</v>
      </c>
      <c r="Q1294" t="s">
        <v>724</v>
      </c>
    </row>
    <row r="1295" spans="1:17" x14ac:dyDescent="0.3">
      <c r="A1295" t="s">
        <v>824</v>
      </c>
      <c r="B1295" t="s">
        <v>382</v>
      </c>
      <c r="C1295" s="1">
        <v>46149</v>
      </c>
      <c r="D1295">
        <v>136.79</v>
      </c>
      <c r="E1295" t="s">
        <v>92</v>
      </c>
      <c r="F1295" t="s">
        <v>96</v>
      </c>
      <c r="G1295" t="s">
        <v>777</v>
      </c>
      <c r="H1295" t="s">
        <v>556</v>
      </c>
      <c r="I1295">
        <v>1200011274</v>
      </c>
      <c r="J1295">
        <v>6001062240</v>
      </c>
      <c r="K1295">
        <v>100042252</v>
      </c>
      <c r="L1295" s="1">
        <v>46203</v>
      </c>
      <c r="M1295" t="s">
        <v>833</v>
      </c>
      <c r="N1295">
        <v>1200011274</v>
      </c>
      <c r="O1295" t="s">
        <v>776</v>
      </c>
      <c r="P1295" t="s">
        <v>54</v>
      </c>
      <c r="Q1295" t="s">
        <v>724</v>
      </c>
    </row>
    <row r="1296" spans="1:17" x14ac:dyDescent="0.3">
      <c r="A1296" t="s">
        <v>824</v>
      </c>
      <c r="B1296" t="s">
        <v>382</v>
      </c>
      <c r="C1296" s="1">
        <v>46177</v>
      </c>
      <c r="D1296">
        <v>136.79</v>
      </c>
      <c r="E1296" t="s">
        <v>93</v>
      </c>
      <c r="F1296" t="s">
        <v>94</v>
      </c>
      <c r="G1296" t="s">
        <v>777</v>
      </c>
      <c r="H1296" t="s">
        <v>556</v>
      </c>
      <c r="I1296">
        <v>1200011274</v>
      </c>
      <c r="J1296">
        <v>6001066966</v>
      </c>
      <c r="K1296">
        <v>100050032</v>
      </c>
      <c r="L1296" s="1"/>
      <c r="M1296" t="s">
        <v>834</v>
      </c>
      <c r="N1296">
        <v>1200011274</v>
      </c>
      <c r="O1296" t="s">
        <v>776</v>
      </c>
      <c r="P1296" t="s">
        <v>53</v>
      </c>
      <c r="Q1296" t="s">
        <v>724</v>
      </c>
    </row>
    <row r="1297" spans="1:17" x14ac:dyDescent="0.3">
      <c r="A1297" t="s">
        <v>824</v>
      </c>
      <c r="B1297" t="s">
        <v>382</v>
      </c>
      <c r="C1297" s="1">
        <v>46233</v>
      </c>
      <c r="D1297">
        <v>149.99</v>
      </c>
      <c r="E1297" t="s">
        <v>93</v>
      </c>
      <c r="F1297" t="s">
        <v>94</v>
      </c>
      <c r="G1297" t="s">
        <v>777</v>
      </c>
      <c r="H1297" t="s">
        <v>556</v>
      </c>
      <c r="I1297">
        <v>1200011274</v>
      </c>
      <c r="J1297">
        <v>6001076828</v>
      </c>
      <c r="K1297">
        <v>100067239</v>
      </c>
      <c r="L1297" s="1"/>
      <c r="M1297" t="s">
        <v>834</v>
      </c>
      <c r="N1297">
        <v>1200011274</v>
      </c>
      <c r="O1297" t="s">
        <v>776</v>
      </c>
      <c r="P1297" t="s">
        <v>53</v>
      </c>
      <c r="Q1297" t="s">
        <v>724</v>
      </c>
    </row>
    <row r="1298" spans="1:17" x14ac:dyDescent="0.3">
      <c r="A1298" t="s">
        <v>824</v>
      </c>
      <c r="B1298" t="s">
        <v>683</v>
      </c>
      <c r="C1298" s="1">
        <v>46182</v>
      </c>
      <c r="D1298">
        <v>1564.5</v>
      </c>
      <c r="E1298" t="s">
        <v>92</v>
      </c>
      <c r="F1298" t="s">
        <v>96</v>
      </c>
      <c r="G1298" t="s">
        <v>685</v>
      </c>
      <c r="H1298" t="s">
        <v>686</v>
      </c>
      <c r="I1298">
        <v>300016296</v>
      </c>
      <c r="J1298">
        <v>6001068054</v>
      </c>
      <c r="K1298">
        <v>100051697</v>
      </c>
      <c r="L1298" s="1">
        <v>46198</v>
      </c>
      <c r="M1298" t="s">
        <v>833</v>
      </c>
      <c r="N1298">
        <v>300016296</v>
      </c>
      <c r="O1298" t="s">
        <v>776</v>
      </c>
      <c r="P1298" t="s">
        <v>54</v>
      </c>
      <c r="Q1298" t="s">
        <v>725</v>
      </c>
    </row>
    <row r="1299" spans="1:17" x14ac:dyDescent="0.3">
      <c r="A1299" t="s">
        <v>824</v>
      </c>
      <c r="B1299" t="s">
        <v>683</v>
      </c>
      <c r="C1299" s="1">
        <v>46225</v>
      </c>
      <c r="D1299">
        <v>3770.5</v>
      </c>
      <c r="E1299" t="s">
        <v>92</v>
      </c>
      <c r="F1299" t="s">
        <v>96</v>
      </c>
      <c r="G1299" t="s">
        <v>685</v>
      </c>
      <c r="H1299" t="s">
        <v>686</v>
      </c>
      <c r="I1299">
        <v>300016296</v>
      </c>
      <c r="J1299">
        <v>6001075699</v>
      </c>
      <c r="K1299">
        <v>100065619</v>
      </c>
      <c r="L1299" s="1">
        <v>46244</v>
      </c>
      <c r="M1299" t="s">
        <v>833</v>
      </c>
      <c r="N1299">
        <v>300016296</v>
      </c>
      <c r="O1299" t="s">
        <v>776</v>
      </c>
      <c r="P1299" t="s">
        <v>54</v>
      </c>
      <c r="Q1299" t="s">
        <v>725</v>
      </c>
    </row>
    <row r="1300" spans="1:17" x14ac:dyDescent="0.3">
      <c r="A1300" t="s">
        <v>824</v>
      </c>
      <c r="B1300" t="s">
        <v>683</v>
      </c>
      <c r="C1300" s="1">
        <v>45751</v>
      </c>
      <c r="D1300">
        <v>4219.8999999999996</v>
      </c>
      <c r="E1300" t="s">
        <v>92</v>
      </c>
      <c r="F1300" t="s">
        <v>96</v>
      </c>
      <c r="G1300" t="s">
        <v>700</v>
      </c>
      <c r="H1300" t="s">
        <v>701</v>
      </c>
      <c r="I1300">
        <v>700005152</v>
      </c>
      <c r="J1300">
        <v>6000987053</v>
      </c>
      <c r="K1300">
        <v>100032814</v>
      </c>
      <c r="L1300" s="1">
        <v>45791</v>
      </c>
      <c r="M1300" t="s">
        <v>833</v>
      </c>
      <c r="N1300">
        <v>700005152</v>
      </c>
      <c r="O1300" t="s">
        <v>776</v>
      </c>
      <c r="P1300" t="s">
        <v>54</v>
      </c>
      <c r="Q1300" t="s">
        <v>725</v>
      </c>
    </row>
    <row r="1301" spans="1:17" x14ac:dyDescent="0.3">
      <c r="A1301" t="s">
        <v>824</v>
      </c>
      <c r="B1301" t="s">
        <v>382</v>
      </c>
      <c r="C1301" s="1">
        <v>46093</v>
      </c>
      <c r="D1301">
        <v>673.9</v>
      </c>
      <c r="E1301" t="s">
        <v>92</v>
      </c>
      <c r="F1301" t="s">
        <v>96</v>
      </c>
      <c r="G1301" t="s">
        <v>456</v>
      </c>
      <c r="H1301" t="s">
        <v>558</v>
      </c>
      <c r="I1301">
        <v>800003241</v>
      </c>
      <c r="J1301">
        <v>6001052525</v>
      </c>
      <c r="K1301">
        <v>100025405</v>
      </c>
      <c r="L1301" s="1">
        <v>46175</v>
      </c>
      <c r="M1301" t="s">
        <v>833</v>
      </c>
      <c r="N1301">
        <v>800003241</v>
      </c>
      <c r="O1301" t="s">
        <v>776</v>
      </c>
      <c r="P1301" t="s">
        <v>54</v>
      </c>
      <c r="Q1301" t="s">
        <v>724</v>
      </c>
    </row>
    <row r="1302" spans="1:17" x14ac:dyDescent="0.3">
      <c r="A1302" t="s">
        <v>824</v>
      </c>
      <c r="B1302" t="s">
        <v>382</v>
      </c>
      <c r="C1302" s="1">
        <v>46118</v>
      </c>
      <c r="D1302">
        <v>567.36</v>
      </c>
      <c r="E1302" t="s">
        <v>92</v>
      </c>
      <c r="F1302" t="s">
        <v>96</v>
      </c>
      <c r="G1302" t="s">
        <v>456</v>
      </c>
      <c r="H1302" t="s">
        <v>558</v>
      </c>
      <c r="I1302">
        <v>800003241</v>
      </c>
      <c r="J1302">
        <v>6001056759</v>
      </c>
      <c r="K1302">
        <v>100033082</v>
      </c>
      <c r="L1302" s="1">
        <v>46171</v>
      </c>
      <c r="M1302" t="s">
        <v>833</v>
      </c>
      <c r="N1302">
        <v>800003241</v>
      </c>
      <c r="O1302" t="s">
        <v>776</v>
      </c>
      <c r="P1302" t="s">
        <v>54</v>
      </c>
      <c r="Q1302" t="s">
        <v>724</v>
      </c>
    </row>
    <row r="1303" spans="1:17" x14ac:dyDescent="0.3">
      <c r="A1303" t="s">
        <v>824</v>
      </c>
      <c r="B1303" t="s">
        <v>382</v>
      </c>
      <c r="C1303" s="1">
        <v>46206</v>
      </c>
      <c r="D1303">
        <v>567.36</v>
      </c>
      <c r="E1303" t="s">
        <v>92</v>
      </c>
      <c r="F1303" t="s">
        <v>96</v>
      </c>
      <c r="G1303" t="s">
        <v>456</v>
      </c>
      <c r="H1303" t="s">
        <v>558</v>
      </c>
      <c r="I1303">
        <v>800003241</v>
      </c>
      <c r="J1303">
        <v>6001072685</v>
      </c>
      <c r="K1303">
        <v>100060957</v>
      </c>
      <c r="L1303" s="1">
        <v>46245</v>
      </c>
      <c r="M1303" t="s">
        <v>833</v>
      </c>
      <c r="N1303">
        <v>800003241</v>
      </c>
      <c r="O1303" t="s">
        <v>776</v>
      </c>
      <c r="P1303" t="s">
        <v>54</v>
      </c>
      <c r="Q1303" t="s">
        <v>724</v>
      </c>
    </row>
    <row r="1304" spans="1:17" x14ac:dyDescent="0.3">
      <c r="A1304" t="s">
        <v>824</v>
      </c>
      <c r="B1304" t="s">
        <v>382</v>
      </c>
      <c r="C1304" s="1">
        <v>45079</v>
      </c>
      <c r="D1304">
        <v>851.96</v>
      </c>
      <c r="E1304" t="s">
        <v>92</v>
      </c>
      <c r="F1304" t="s">
        <v>96</v>
      </c>
      <c r="G1304" t="s">
        <v>119</v>
      </c>
      <c r="H1304" t="s">
        <v>559</v>
      </c>
      <c r="I1304">
        <v>800002671</v>
      </c>
      <c r="J1304">
        <v>6000857453</v>
      </c>
      <c r="K1304">
        <v>100049614</v>
      </c>
      <c r="L1304" s="1">
        <v>45093</v>
      </c>
      <c r="M1304" t="s">
        <v>833</v>
      </c>
      <c r="N1304">
        <v>800002671</v>
      </c>
      <c r="O1304" t="s">
        <v>776</v>
      </c>
      <c r="P1304" t="s">
        <v>54</v>
      </c>
      <c r="Q1304" t="s">
        <v>724</v>
      </c>
    </row>
    <row r="1305" spans="1:17" x14ac:dyDescent="0.3">
      <c r="A1305" t="s">
        <v>824</v>
      </c>
      <c r="B1305" t="s">
        <v>382</v>
      </c>
      <c r="C1305" s="1">
        <v>45111</v>
      </c>
      <c r="D1305">
        <v>751.04</v>
      </c>
      <c r="E1305" t="s">
        <v>92</v>
      </c>
      <c r="F1305" t="s">
        <v>96</v>
      </c>
      <c r="G1305" t="s">
        <v>119</v>
      </c>
      <c r="H1305" t="s">
        <v>559</v>
      </c>
      <c r="I1305">
        <v>800002671</v>
      </c>
      <c r="J1305">
        <v>6000863636</v>
      </c>
      <c r="K1305">
        <v>100060363</v>
      </c>
      <c r="L1305" s="1">
        <v>45118</v>
      </c>
      <c r="M1305" t="s">
        <v>833</v>
      </c>
      <c r="N1305">
        <v>800002671</v>
      </c>
      <c r="O1305" t="s">
        <v>776</v>
      </c>
      <c r="P1305" t="s">
        <v>54</v>
      </c>
      <c r="Q1305" t="s">
        <v>724</v>
      </c>
    </row>
    <row r="1306" spans="1:17" x14ac:dyDescent="0.3">
      <c r="A1306" t="s">
        <v>824</v>
      </c>
      <c r="B1306" t="s">
        <v>382</v>
      </c>
      <c r="C1306" s="1">
        <v>45146</v>
      </c>
      <c r="D1306">
        <v>751.04</v>
      </c>
      <c r="E1306" t="s">
        <v>92</v>
      </c>
      <c r="F1306" t="s">
        <v>96</v>
      </c>
      <c r="G1306" t="s">
        <v>119</v>
      </c>
      <c r="H1306" t="s">
        <v>559</v>
      </c>
      <c r="I1306">
        <v>800002671</v>
      </c>
      <c r="J1306">
        <v>6000869607</v>
      </c>
      <c r="K1306">
        <v>100070751</v>
      </c>
      <c r="L1306" s="1">
        <v>45160</v>
      </c>
      <c r="M1306" t="s">
        <v>833</v>
      </c>
      <c r="N1306">
        <v>800002671</v>
      </c>
      <c r="O1306" t="s">
        <v>776</v>
      </c>
      <c r="P1306" t="s">
        <v>54</v>
      </c>
      <c r="Q1306" t="s">
        <v>724</v>
      </c>
    </row>
    <row r="1307" spans="1:17" x14ac:dyDescent="0.3">
      <c r="A1307" t="s">
        <v>824</v>
      </c>
      <c r="B1307" t="s">
        <v>382</v>
      </c>
      <c r="C1307" s="1">
        <v>45175</v>
      </c>
      <c r="D1307">
        <v>751.04</v>
      </c>
      <c r="E1307" t="s">
        <v>92</v>
      </c>
      <c r="F1307" t="s">
        <v>96</v>
      </c>
      <c r="G1307" t="s">
        <v>119</v>
      </c>
      <c r="H1307" t="s">
        <v>559</v>
      </c>
      <c r="I1307">
        <v>800002671</v>
      </c>
      <c r="J1307">
        <v>6000873604</v>
      </c>
      <c r="K1307">
        <v>100078119</v>
      </c>
      <c r="L1307" s="1">
        <v>45181</v>
      </c>
      <c r="M1307" t="s">
        <v>833</v>
      </c>
      <c r="N1307">
        <v>800002671</v>
      </c>
      <c r="O1307" t="s">
        <v>776</v>
      </c>
      <c r="P1307" t="s">
        <v>54</v>
      </c>
      <c r="Q1307" t="s">
        <v>724</v>
      </c>
    </row>
    <row r="1308" spans="1:17" x14ac:dyDescent="0.3">
      <c r="A1308" t="s">
        <v>824</v>
      </c>
      <c r="B1308" t="s">
        <v>382</v>
      </c>
      <c r="C1308" s="1">
        <v>45205</v>
      </c>
      <c r="D1308">
        <v>751.04</v>
      </c>
      <c r="E1308" t="s">
        <v>92</v>
      </c>
      <c r="F1308" t="s">
        <v>96</v>
      </c>
      <c r="G1308" t="s">
        <v>119</v>
      </c>
      <c r="H1308" t="s">
        <v>559</v>
      </c>
      <c r="I1308">
        <v>800002671</v>
      </c>
      <c r="J1308">
        <v>6000878904</v>
      </c>
      <c r="K1308">
        <v>100086425</v>
      </c>
      <c r="L1308" s="1">
        <v>45216</v>
      </c>
      <c r="M1308" t="s">
        <v>833</v>
      </c>
      <c r="N1308">
        <v>800002671</v>
      </c>
      <c r="O1308" t="s">
        <v>776</v>
      </c>
      <c r="P1308" t="s">
        <v>54</v>
      </c>
      <c r="Q1308" t="s">
        <v>724</v>
      </c>
    </row>
    <row r="1309" spans="1:17" x14ac:dyDescent="0.3">
      <c r="A1309" t="s">
        <v>824</v>
      </c>
      <c r="B1309" t="s">
        <v>382</v>
      </c>
      <c r="C1309" s="1">
        <v>45233</v>
      </c>
      <c r="D1309">
        <v>751.04</v>
      </c>
      <c r="E1309" t="s">
        <v>92</v>
      </c>
      <c r="F1309" t="s">
        <v>96</v>
      </c>
      <c r="G1309" t="s">
        <v>119</v>
      </c>
      <c r="H1309" t="s">
        <v>559</v>
      </c>
      <c r="I1309">
        <v>800002671</v>
      </c>
      <c r="J1309">
        <v>6000884482</v>
      </c>
      <c r="K1309">
        <v>100095879</v>
      </c>
      <c r="L1309" s="1">
        <v>45238</v>
      </c>
      <c r="M1309" t="s">
        <v>833</v>
      </c>
      <c r="N1309">
        <v>800002671</v>
      </c>
      <c r="O1309" t="s">
        <v>776</v>
      </c>
      <c r="P1309" t="s">
        <v>54</v>
      </c>
      <c r="Q1309" t="s">
        <v>724</v>
      </c>
    </row>
    <row r="1310" spans="1:17" x14ac:dyDescent="0.3">
      <c r="A1310" t="s">
        <v>824</v>
      </c>
      <c r="B1310" t="s">
        <v>382</v>
      </c>
      <c r="C1310" s="1">
        <v>45309</v>
      </c>
      <c r="D1310">
        <v>751.04</v>
      </c>
      <c r="E1310" t="s">
        <v>92</v>
      </c>
      <c r="F1310" t="s">
        <v>96</v>
      </c>
      <c r="G1310" t="s">
        <v>119</v>
      </c>
      <c r="H1310" t="s">
        <v>559</v>
      </c>
      <c r="I1310">
        <v>800002671</v>
      </c>
      <c r="J1310">
        <v>6000902849</v>
      </c>
      <c r="K1310">
        <v>100008865</v>
      </c>
      <c r="L1310" s="1">
        <v>45316</v>
      </c>
      <c r="M1310" t="s">
        <v>833</v>
      </c>
      <c r="N1310">
        <v>800002671</v>
      </c>
      <c r="O1310" t="s">
        <v>776</v>
      </c>
      <c r="P1310" t="s">
        <v>54</v>
      </c>
      <c r="Q1310" t="s">
        <v>724</v>
      </c>
    </row>
    <row r="1311" spans="1:17" x14ac:dyDescent="0.3">
      <c r="A1311" t="s">
        <v>824</v>
      </c>
      <c r="B1311" t="s">
        <v>382</v>
      </c>
      <c r="C1311" s="1">
        <v>45309</v>
      </c>
      <c r="D1311">
        <v>751.04</v>
      </c>
      <c r="E1311" t="s">
        <v>92</v>
      </c>
      <c r="F1311" t="s">
        <v>96</v>
      </c>
      <c r="G1311" t="s">
        <v>119</v>
      </c>
      <c r="H1311" t="s">
        <v>559</v>
      </c>
      <c r="I1311">
        <v>800002671</v>
      </c>
      <c r="J1311">
        <v>6000902850</v>
      </c>
      <c r="K1311">
        <v>100008866</v>
      </c>
      <c r="L1311" s="1">
        <v>45316</v>
      </c>
      <c r="M1311" t="s">
        <v>833</v>
      </c>
      <c r="N1311">
        <v>800002671</v>
      </c>
      <c r="O1311" t="s">
        <v>776</v>
      </c>
      <c r="P1311" t="s">
        <v>54</v>
      </c>
      <c r="Q1311" t="s">
        <v>724</v>
      </c>
    </row>
    <row r="1312" spans="1:17" x14ac:dyDescent="0.3">
      <c r="A1312" t="s">
        <v>824</v>
      </c>
      <c r="B1312" t="s">
        <v>382</v>
      </c>
      <c r="C1312" s="1">
        <v>45322</v>
      </c>
      <c r="D1312">
        <v>751.04</v>
      </c>
      <c r="E1312" t="s">
        <v>92</v>
      </c>
      <c r="F1312" t="s">
        <v>96</v>
      </c>
      <c r="G1312" t="s">
        <v>119</v>
      </c>
      <c r="H1312" t="s">
        <v>559</v>
      </c>
      <c r="I1312">
        <v>800002671</v>
      </c>
      <c r="J1312">
        <v>6000904822</v>
      </c>
      <c r="K1312">
        <v>100011949</v>
      </c>
      <c r="L1312" s="1">
        <v>45324</v>
      </c>
      <c r="M1312" t="s">
        <v>833</v>
      </c>
      <c r="N1312">
        <v>800002671</v>
      </c>
      <c r="O1312" t="s">
        <v>776</v>
      </c>
      <c r="P1312" t="s">
        <v>54</v>
      </c>
      <c r="Q1312" t="s">
        <v>724</v>
      </c>
    </row>
    <row r="1313" spans="1:17" x14ac:dyDescent="0.3">
      <c r="A1313" t="s">
        <v>824</v>
      </c>
      <c r="B1313" t="s">
        <v>383</v>
      </c>
      <c r="C1313" s="1">
        <v>45331</v>
      </c>
      <c r="D1313">
        <v>36.380000000000003</v>
      </c>
      <c r="E1313" t="s">
        <v>92</v>
      </c>
      <c r="F1313" t="s">
        <v>96</v>
      </c>
      <c r="G1313" t="s">
        <v>119</v>
      </c>
      <c r="H1313" t="s">
        <v>559</v>
      </c>
      <c r="I1313">
        <v>800002671</v>
      </c>
      <c r="J1313">
        <v>6000906707</v>
      </c>
      <c r="K1313">
        <v>400000484</v>
      </c>
      <c r="L1313" s="1">
        <v>45358</v>
      </c>
      <c r="M1313" t="s">
        <v>833</v>
      </c>
      <c r="N1313">
        <v>800002671</v>
      </c>
      <c r="O1313" t="s">
        <v>776</v>
      </c>
      <c r="P1313" t="s">
        <v>54</v>
      </c>
      <c r="Q1313" t="s">
        <v>724</v>
      </c>
    </row>
    <row r="1314" spans="1:17" x14ac:dyDescent="0.3">
      <c r="A1314" t="s">
        <v>824</v>
      </c>
      <c r="B1314" t="s">
        <v>382</v>
      </c>
      <c r="C1314" s="1">
        <v>45355</v>
      </c>
      <c r="D1314">
        <v>751.04</v>
      </c>
      <c r="E1314" t="s">
        <v>92</v>
      </c>
      <c r="F1314" t="s">
        <v>96</v>
      </c>
      <c r="G1314" t="s">
        <v>119</v>
      </c>
      <c r="H1314" t="s">
        <v>559</v>
      </c>
      <c r="I1314">
        <v>800002671</v>
      </c>
      <c r="J1314">
        <v>6000910404</v>
      </c>
      <c r="K1314">
        <v>100024830</v>
      </c>
      <c r="L1314" s="1">
        <v>45358</v>
      </c>
      <c r="M1314" t="s">
        <v>833</v>
      </c>
      <c r="N1314">
        <v>800002671</v>
      </c>
      <c r="O1314" t="s">
        <v>776</v>
      </c>
      <c r="P1314" t="s">
        <v>54</v>
      </c>
      <c r="Q1314" t="s">
        <v>724</v>
      </c>
    </row>
    <row r="1315" spans="1:17" x14ac:dyDescent="0.3">
      <c r="A1315" t="s">
        <v>824</v>
      </c>
      <c r="B1315" t="s">
        <v>382</v>
      </c>
      <c r="C1315" s="1">
        <v>45460</v>
      </c>
      <c r="D1315">
        <v>751.04</v>
      </c>
      <c r="E1315" t="s">
        <v>92</v>
      </c>
      <c r="F1315" t="s">
        <v>96</v>
      </c>
      <c r="G1315" t="s">
        <v>119</v>
      </c>
      <c r="H1315" t="s">
        <v>559</v>
      </c>
      <c r="I1315">
        <v>800002671</v>
      </c>
      <c r="J1315">
        <v>6000928538</v>
      </c>
      <c r="K1315">
        <v>100055959</v>
      </c>
      <c r="L1315" s="1">
        <v>45462</v>
      </c>
      <c r="M1315" t="s">
        <v>833</v>
      </c>
      <c r="N1315">
        <v>800002671</v>
      </c>
      <c r="O1315" t="s">
        <v>776</v>
      </c>
      <c r="P1315" t="s">
        <v>54</v>
      </c>
      <c r="Q1315" t="s">
        <v>724</v>
      </c>
    </row>
    <row r="1316" spans="1:17" x14ac:dyDescent="0.3">
      <c r="A1316" t="s">
        <v>824</v>
      </c>
      <c r="B1316" t="s">
        <v>382</v>
      </c>
      <c r="C1316" s="1">
        <v>45460</v>
      </c>
      <c r="D1316">
        <v>768.64</v>
      </c>
      <c r="E1316" t="s">
        <v>92</v>
      </c>
      <c r="F1316" t="s">
        <v>96</v>
      </c>
      <c r="G1316" t="s">
        <v>119</v>
      </c>
      <c r="H1316" t="s">
        <v>559</v>
      </c>
      <c r="I1316">
        <v>800002671</v>
      </c>
      <c r="J1316">
        <v>6000928540</v>
      </c>
      <c r="K1316">
        <v>100055961</v>
      </c>
      <c r="L1316" s="1">
        <v>45462</v>
      </c>
      <c r="M1316" t="s">
        <v>833</v>
      </c>
      <c r="N1316">
        <v>800002671</v>
      </c>
      <c r="O1316" t="s">
        <v>776</v>
      </c>
      <c r="P1316" t="s">
        <v>54</v>
      </c>
      <c r="Q1316" t="s">
        <v>724</v>
      </c>
    </row>
    <row r="1317" spans="1:17" x14ac:dyDescent="0.3">
      <c r="A1317" t="s">
        <v>824</v>
      </c>
      <c r="B1317" t="s">
        <v>382</v>
      </c>
      <c r="C1317" s="1">
        <v>45474</v>
      </c>
      <c r="D1317">
        <v>768.64</v>
      </c>
      <c r="E1317" t="s">
        <v>92</v>
      </c>
      <c r="F1317" t="s">
        <v>96</v>
      </c>
      <c r="G1317" t="s">
        <v>119</v>
      </c>
      <c r="H1317" t="s">
        <v>559</v>
      </c>
      <c r="I1317">
        <v>800002671</v>
      </c>
      <c r="J1317">
        <v>6000930598</v>
      </c>
      <c r="K1317">
        <v>100059587</v>
      </c>
      <c r="L1317" s="1">
        <v>45482</v>
      </c>
      <c r="M1317" t="s">
        <v>833</v>
      </c>
      <c r="N1317">
        <v>800002671</v>
      </c>
      <c r="O1317" t="s">
        <v>776</v>
      </c>
      <c r="P1317" t="s">
        <v>54</v>
      </c>
      <c r="Q1317" t="s">
        <v>724</v>
      </c>
    </row>
    <row r="1318" spans="1:17" x14ac:dyDescent="0.3">
      <c r="A1318" t="s">
        <v>824</v>
      </c>
      <c r="B1318" t="s">
        <v>382</v>
      </c>
      <c r="C1318" s="1">
        <v>45537</v>
      </c>
      <c r="D1318">
        <v>768.64</v>
      </c>
      <c r="E1318" t="s">
        <v>92</v>
      </c>
      <c r="F1318" t="s">
        <v>96</v>
      </c>
      <c r="G1318" t="s">
        <v>119</v>
      </c>
      <c r="H1318" t="s">
        <v>559</v>
      </c>
      <c r="I1318">
        <v>800002671</v>
      </c>
      <c r="J1318">
        <v>6000940366</v>
      </c>
      <c r="K1318">
        <v>100076757</v>
      </c>
      <c r="L1318" s="1">
        <v>45538</v>
      </c>
      <c r="M1318" t="s">
        <v>833</v>
      </c>
      <c r="N1318">
        <v>800002671</v>
      </c>
      <c r="O1318" t="s">
        <v>776</v>
      </c>
      <c r="P1318" t="s">
        <v>54</v>
      </c>
      <c r="Q1318" t="s">
        <v>724</v>
      </c>
    </row>
    <row r="1319" spans="1:17" x14ac:dyDescent="0.3">
      <c r="A1319" t="s">
        <v>824</v>
      </c>
      <c r="B1319" t="s">
        <v>382</v>
      </c>
      <c r="C1319" s="1">
        <v>45544</v>
      </c>
      <c r="D1319">
        <v>768.64</v>
      </c>
      <c r="E1319" t="s">
        <v>92</v>
      </c>
      <c r="F1319" t="s">
        <v>96</v>
      </c>
      <c r="G1319" t="s">
        <v>119</v>
      </c>
      <c r="H1319" t="s">
        <v>559</v>
      </c>
      <c r="I1319">
        <v>800002671</v>
      </c>
      <c r="J1319">
        <v>6000942087</v>
      </c>
      <c r="K1319">
        <v>100079049</v>
      </c>
      <c r="L1319" s="1">
        <v>45547</v>
      </c>
      <c r="M1319" t="s">
        <v>833</v>
      </c>
      <c r="N1319">
        <v>800002671</v>
      </c>
      <c r="O1319" t="s">
        <v>776</v>
      </c>
      <c r="P1319" t="s">
        <v>54</v>
      </c>
      <c r="Q1319" t="s">
        <v>724</v>
      </c>
    </row>
    <row r="1320" spans="1:17" x14ac:dyDescent="0.3">
      <c r="A1320" t="s">
        <v>824</v>
      </c>
      <c r="B1320" t="s">
        <v>382</v>
      </c>
      <c r="C1320" s="1">
        <v>45566</v>
      </c>
      <c r="D1320">
        <v>768.64</v>
      </c>
      <c r="E1320" t="s">
        <v>92</v>
      </c>
      <c r="F1320" t="s">
        <v>96</v>
      </c>
      <c r="G1320" t="s">
        <v>119</v>
      </c>
      <c r="H1320" t="s">
        <v>559</v>
      </c>
      <c r="I1320">
        <v>800002671</v>
      </c>
      <c r="J1320">
        <v>6000945962</v>
      </c>
      <c r="K1320">
        <v>100085623</v>
      </c>
      <c r="L1320" s="1">
        <v>45567</v>
      </c>
      <c r="M1320" t="s">
        <v>833</v>
      </c>
      <c r="N1320">
        <v>800002671</v>
      </c>
      <c r="O1320" t="s">
        <v>776</v>
      </c>
      <c r="P1320" t="s">
        <v>54</v>
      </c>
      <c r="Q1320" t="s">
        <v>724</v>
      </c>
    </row>
    <row r="1321" spans="1:17" x14ac:dyDescent="0.3">
      <c r="A1321" t="s">
        <v>824</v>
      </c>
      <c r="B1321" t="s">
        <v>382</v>
      </c>
      <c r="C1321" s="1">
        <v>45596</v>
      </c>
      <c r="D1321">
        <v>768.64</v>
      </c>
      <c r="E1321" t="s">
        <v>92</v>
      </c>
      <c r="F1321" t="s">
        <v>96</v>
      </c>
      <c r="G1321" t="s">
        <v>119</v>
      </c>
      <c r="H1321" t="s">
        <v>559</v>
      </c>
      <c r="I1321">
        <v>800002671</v>
      </c>
      <c r="J1321">
        <v>6000952176</v>
      </c>
      <c r="K1321">
        <v>100095809</v>
      </c>
      <c r="L1321" s="1">
        <v>45601</v>
      </c>
      <c r="M1321" t="s">
        <v>833</v>
      </c>
      <c r="N1321">
        <v>800002671</v>
      </c>
      <c r="O1321" t="s">
        <v>776</v>
      </c>
      <c r="P1321" t="s">
        <v>54</v>
      </c>
      <c r="Q1321" t="s">
        <v>724</v>
      </c>
    </row>
    <row r="1322" spans="1:17" x14ac:dyDescent="0.3">
      <c r="A1322" t="s">
        <v>824</v>
      </c>
      <c r="B1322" t="s">
        <v>382</v>
      </c>
      <c r="C1322" s="1">
        <v>45628</v>
      </c>
      <c r="D1322">
        <v>768.64</v>
      </c>
      <c r="E1322" t="s">
        <v>92</v>
      </c>
      <c r="F1322" t="s">
        <v>96</v>
      </c>
      <c r="G1322" t="s">
        <v>119</v>
      </c>
      <c r="H1322" t="s">
        <v>559</v>
      </c>
      <c r="I1322">
        <v>800002671</v>
      </c>
      <c r="J1322">
        <v>6000959166</v>
      </c>
      <c r="K1322">
        <v>100108098</v>
      </c>
      <c r="L1322" s="1">
        <v>45630</v>
      </c>
      <c r="M1322" t="s">
        <v>833</v>
      </c>
      <c r="N1322">
        <v>800002671</v>
      </c>
      <c r="O1322" t="s">
        <v>776</v>
      </c>
      <c r="P1322" t="s">
        <v>54</v>
      </c>
      <c r="Q1322" t="s">
        <v>724</v>
      </c>
    </row>
    <row r="1323" spans="1:17" x14ac:dyDescent="0.3">
      <c r="A1323" t="s">
        <v>824</v>
      </c>
      <c r="B1323" t="s">
        <v>382</v>
      </c>
      <c r="C1323" s="1">
        <v>45635</v>
      </c>
      <c r="D1323">
        <v>768.64</v>
      </c>
      <c r="E1323" t="s">
        <v>92</v>
      </c>
      <c r="F1323" t="s">
        <v>96</v>
      </c>
      <c r="G1323" t="s">
        <v>119</v>
      </c>
      <c r="H1323" t="s">
        <v>559</v>
      </c>
      <c r="I1323">
        <v>800002671</v>
      </c>
      <c r="J1323">
        <v>6000970211</v>
      </c>
      <c r="K1323">
        <v>100002477</v>
      </c>
      <c r="L1323" s="1">
        <v>45692</v>
      </c>
      <c r="M1323" t="s">
        <v>833</v>
      </c>
      <c r="N1323">
        <v>800002671</v>
      </c>
      <c r="O1323" t="s">
        <v>776</v>
      </c>
      <c r="P1323" t="s">
        <v>54</v>
      </c>
      <c r="Q1323" t="s">
        <v>724</v>
      </c>
    </row>
    <row r="1324" spans="1:17" x14ac:dyDescent="0.3">
      <c r="A1324" t="s">
        <v>824</v>
      </c>
      <c r="B1324" t="s">
        <v>382</v>
      </c>
      <c r="C1324" s="1">
        <v>45688</v>
      </c>
      <c r="D1324">
        <v>768.64</v>
      </c>
      <c r="E1324" t="s">
        <v>92</v>
      </c>
      <c r="F1324" t="s">
        <v>96</v>
      </c>
      <c r="G1324" t="s">
        <v>119</v>
      </c>
      <c r="H1324" t="s">
        <v>559</v>
      </c>
      <c r="I1324">
        <v>800002671</v>
      </c>
      <c r="J1324">
        <v>6000976178</v>
      </c>
      <c r="K1324">
        <v>100010881</v>
      </c>
      <c r="L1324" s="1">
        <v>45693</v>
      </c>
      <c r="M1324" t="s">
        <v>833</v>
      </c>
      <c r="N1324">
        <v>800002671</v>
      </c>
      <c r="O1324" t="s">
        <v>776</v>
      </c>
      <c r="P1324" t="s">
        <v>54</v>
      </c>
      <c r="Q1324" t="s">
        <v>724</v>
      </c>
    </row>
    <row r="1325" spans="1:17" x14ac:dyDescent="0.3">
      <c r="A1325" t="s">
        <v>824</v>
      </c>
      <c r="B1325" t="s">
        <v>382</v>
      </c>
      <c r="C1325" s="1">
        <v>45726</v>
      </c>
      <c r="D1325">
        <v>768.64</v>
      </c>
      <c r="E1325" t="s">
        <v>92</v>
      </c>
      <c r="F1325" t="s">
        <v>96</v>
      </c>
      <c r="G1325" t="s">
        <v>119</v>
      </c>
      <c r="H1325" t="s">
        <v>559</v>
      </c>
      <c r="I1325">
        <v>800002671</v>
      </c>
      <c r="J1325">
        <v>6000982298</v>
      </c>
      <c r="K1325">
        <v>100024580</v>
      </c>
      <c r="L1325" s="1">
        <v>45730</v>
      </c>
      <c r="M1325" t="s">
        <v>833</v>
      </c>
      <c r="N1325">
        <v>800002671</v>
      </c>
      <c r="O1325" t="s">
        <v>776</v>
      </c>
      <c r="P1325" t="s">
        <v>54</v>
      </c>
      <c r="Q1325" t="s">
        <v>724</v>
      </c>
    </row>
    <row r="1326" spans="1:17" x14ac:dyDescent="0.3">
      <c r="A1326" t="s">
        <v>824</v>
      </c>
      <c r="B1326" t="s">
        <v>382</v>
      </c>
      <c r="C1326" s="1">
        <v>45747</v>
      </c>
      <c r="D1326">
        <v>768.64</v>
      </c>
      <c r="E1326" t="s">
        <v>92</v>
      </c>
      <c r="F1326" t="s">
        <v>96</v>
      </c>
      <c r="G1326" t="s">
        <v>119</v>
      </c>
      <c r="H1326" t="s">
        <v>559</v>
      </c>
      <c r="I1326">
        <v>800002671</v>
      </c>
      <c r="J1326">
        <v>6000985621</v>
      </c>
      <c r="K1326">
        <v>100030029</v>
      </c>
      <c r="L1326" s="1">
        <v>45749</v>
      </c>
      <c r="M1326" t="s">
        <v>833</v>
      </c>
      <c r="N1326">
        <v>800002671</v>
      </c>
      <c r="O1326" t="s">
        <v>776</v>
      </c>
      <c r="P1326" t="s">
        <v>54</v>
      </c>
      <c r="Q1326" t="s">
        <v>724</v>
      </c>
    </row>
    <row r="1327" spans="1:17" x14ac:dyDescent="0.3">
      <c r="A1327" t="s">
        <v>824</v>
      </c>
      <c r="B1327" t="s">
        <v>382</v>
      </c>
      <c r="C1327" s="1">
        <v>45777</v>
      </c>
      <c r="D1327">
        <v>786.28</v>
      </c>
      <c r="E1327" t="s">
        <v>92</v>
      </c>
      <c r="F1327" t="s">
        <v>96</v>
      </c>
      <c r="G1327" t="s">
        <v>119</v>
      </c>
      <c r="H1327" t="s">
        <v>559</v>
      </c>
      <c r="I1327">
        <v>800002671</v>
      </c>
      <c r="J1327">
        <v>6000991010</v>
      </c>
      <c r="K1327">
        <v>100039138</v>
      </c>
      <c r="L1327" s="1">
        <v>45792</v>
      </c>
      <c r="M1327" t="s">
        <v>833</v>
      </c>
      <c r="N1327">
        <v>800002671</v>
      </c>
      <c r="O1327" t="s">
        <v>776</v>
      </c>
      <c r="P1327" t="s">
        <v>54</v>
      </c>
      <c r="Q1327" t="s">
        <v>724</v>
      </c>
    </row>
    <row r="1328" spans="1:17" x14ac:dyDescent="0.3">
      <c r="A1328" t="s">
        <v>824</v>
      </c>
      <c r="B1328" t="s">
        <v>382</v>
      </c>
      <c r="C1328" s="1">
        <v>45810</v>
      </c>
      <c r="D1328">
        <v>786.28</v>
      </c>
      <c r="E1328" t="s">
        <v>92</v>
      </c>
      <c r="F1328" t="s">
        <v>96</v>
      </c>
      <c r="G1328" t="s">
        <v>119</v>
      </c>
      <c r="H1328" t="s">
        <v>559</v>
      </c>
      <c r="I1328">
        <v>800002671</v>
      </c>
      <c r="J1328">
        <v>6000996205</v>
      </c>
      <c r="K1328">
        <v>100047617</v>
      </c>
      <c r="L1328" s="1">
        <v>45812</v>
      </c>
      <c r="M1328" t="s">
        <v>833</v>
      </c>
      <c r="N1328">
        <v>800002671</v>
      </c>
      <c r="O1328" t="s">
        <v>776</v>
      </c>
      <c r="P1328" t="s">
        <v>54</v>
      </c>
      <c r="Q1328" t="s">
        <v>724</v>
      </c>
    </row>
    <row r="1329" spans="1:17" x14ac:dyDescent="0.3">
      <c r="A1329" t="s">
        <v>824</v>
      </c>
      <c r="B1329" t="s">
        <v>382</v>
      </c>
      <c r="C1329" s="1">
        <v>45813</v>
      </c>
      <c r="D1329">
        <v>768.64</v>
      </c>
      <c r="E1329" t="s">
        <v>92</v>
      </c>
      <c r="F1329" t="s">
        <v>96</v>
      </c>
      <c r="G1329" t="s">
        <v>119</v>
      </c>
      <c r="H1329" t="s">
        <v>559</v>
      </c>
      <c r="I1329">
        <v>800002671</v>
      </c>
      <c r="J1329">
        <v>6000997258</v>
      </c>
      <c r="K1329">
        <v>100049699</v>
      </c>
      <c r="L1329" s="1">
        <v>45824</v>
      </c>
      <c r="M1329" t="s">
        <v>833</v>
      </c>
      <c r="N1329">
        <v>800002671</v>
      </c>
      <c r="O1329" t="s">
        <v>776</v>
      </c>
      <c r="P1329" t="s">
        <v>54</v>
      </c>
      <c r="Q1329" t="s">
        <v>724</v>
      </c>
    </row>
    <row r="1330" spans="1:17" x14ac:dyDescent="0.3">
      <c r="A1330" t="s">
        <v>824</v>
      </c>
      <c r="B1330" t="s">
        <v>382</v>
      </c>
      <c r="C1330" s="1">
        <v>45840</v>
      </c>
      <c r="D1330">
        <v>786.28</v>
      </c>
      <c r="E1330" t="s">
        <v>92</v>
      </c>
      <c r="F1330" t="s">
        <v>96</v>
      </c>
      <c r="G1330" t="s">
        <v>119</v>
      </c>
      <c r="H1330" t="s">
        <v>559</v>
      </c>
      <c r="I1330">
        <v>800002671</v>
      </c>
      <c r="J1330">
        <v>6001001608</v>
      </c>
      <c r="K1330">
        <v>100057733</v>
      </c>
      <c r="L1330" s="1">
        <v>45841</v>
      </c>
      <c r="M1330" t="s">
        <v>833</v>
      </c>
      <c r="N1330">
        <v>800002671</v>
      </c>
      <c r="O1330" t="s">
        <v>776</v>
      </c>
      <c r="P1330" t="s">
        <v>54</v>
      </c>
      <c r="Q1330" t="s">
        <v>724</v>
      </c>
    </row>
    <row r="1331" spans="1:17" x14ac:dyDescent="0.3">
      <c r="A1331" t="s">
        <v>824</v>
      </c>
      <c r="B1331" t="s">
        <v>382</v>
      </c>
      <c r="C1331" s="1">
        <v>45870</v>
      </c>
      <c r="D1331">
        <v>786.28</v>
      </c>
      <c r="E1331" t="s">
        <v>92</v>
      </c>
      <c r="F1331" t="s">
        <v>96</v>
      </c>
      <c r="G1331" t="s">
        <v>119</v>
      </c>
      <c r="H1331" t="s">
        <v>559</v>
      </c>
      <c r="I1331">
        <v>800002671</v>
      </c>
      <c r="J1331">
        <v>6001007507</v>
      </c>
      <c r="K1331">
        <v>100066756</v>
      </c>
      <c r="L1331" s="1">
        <v>45874</v>
      </c>
      <c r="M1331" t="s">
        <v>833</v>
      </c>
      <c r="N1331">
        <v>800002671</v>
      </c>
      <c r="O1331" t="s">
        <v>776</v>
      </c>
      <c r="P1331" t="s">
        <v>54</v>
      </c>
      <c r="Q1331" t="s">
        <v>724</v>
      </c>
    </row>
    <row r="1332" spans="1:17" x14ac:dyDescent="0.3">
      <c r="A1332" t="s">
        <v>824</v>
      </c>
      <c r="B1332" t="s">
        <v>382</v>
      </c>
      <c r="C1332" s="1">
        <v>45901</v>
      </c>
      <c r="D1332">
        <v>786.28</v>
      </c>
      <c r="E1332" t="s">
        <v>92</v>
      </c>
      <c r="F1332" t="s">
        <v>96</v>
      </c>
      <c r="G1332" t="s">
        <v>119</v>
      </c>
      <c r="H1332" t="s">
        <v>559</v>
      </c>
      <c r="I1332">
        <v>800002671</v>
      </c>
      <c r="J1332">
        <v>6001011801</v>
      </c>
      <c r="K1332">
        <v>100073711</v>
      </c>
      <c r="L1332" s="1">
        <v>45908</v>
      </c>
      <c r="M1332" t="s">
        <v>833</v>
      </c>
      <c r="N1332">
        <v>800002671</v>
      </c>
      <c r="O1332" t="s">
        <v>776</v>
      </c>
      <c r="P1332" t="s">
        <v>54</v>
      </c>
      <c r="Q1332" t="s">
        <v>724</v>
      </c>
    </row>
    <row r="1333" spans="1:17" x14ac:dyDescent="0.3">
      <c r="A1333" t="s">
        <v>824</v>
      </c>
      <c r="B1333" t="s">
        <v>382</v>
      </c>
      <c r="C1333" s="1">
        <v>45931</v>
      </c>
      <c r="D1333">
        <v>786.28</v>
      </c>
      <c r="E1333" t="s">
        <v>92</v>
      </c>
      <c r="F1333" t="s">
        <v>96</v>
      </c>
      <c r="G1333" t="s">
        <v>119</v>
      </c>
      <c r="H1333" t="s">
        <v>559</v>
      </c>
      <c r="I1333">
        <v>800002671</v>
      </c>
      <c r="J1333">
        <v>6001017549</v>
      </c>
      <c r="K1333">
        <v>100082502</v>
      </c>
      <c r="L1333" s="1">
        <v>45957</v>
      </c>
      <c r="M1333" t="s">
        <v>833</v>
      </c>
      <c r="N1333">
        <v>800002671</v>
      </c>
      <c r="O1333" t="s">
        <v>776</v>
      </c>
      <c r="P1333" t="s">
        <v>54</v>
      </c>
      <c r="Q1333" t="s">
        <v>724</v>
      </c>
    </row>
    <row r="1334" spans="1:17" x14ac:dyDescent="0.3">
      <c r="A1334" t="s">
        <v>824</v>
      </c>
      <c r="B1334" t="s">
        <v>382</v>
      </c>
      <c r="C1334" s="1">
        <v>45964</v>
      </c>
      <c r="D1334">
        <v>786.28</v>
      </c>
      <c r="E1334" t="s">
        <v>92</v>
      </c>
      <c r="F1334" t="s">
        <v>96</v>
      </c>
      <c r="G1334" t="s">
        <v>119</v>
      </c>
      <c r="H1334" t="s">
        <v>559</v>
      </c>
      <c r="I1334">
        <v>800002671</v>
      </c>
      <c r="J1334">
        <v>6001024297</v>
      </c>
      <c r="K1334">
        <v>100094915</v>
      </c>
      <c r="L1334" s="1">
        <v>45967</v>
      </c>
      <c r="M1334" t="s">
        <v>833</v>
      </c>
      <c r="N1334">
        <v>800002671</v>
      </c>
      <c r="O1334" t="s">
        <v>776</v>
      </c>
      <c r="P1334" t="s">
        <v>54</v>
      </c>
      <c r="Q1334" t="s">
        <v>724</v>
      </c>
    </row>
    <row r="1335" spans="1:17" x14ac:dyDescent="0.3">
      <c r="A1335" t="s">
        <v>824</v>
      </c>
      <c r="B1335" t="s">
        <v>382</v>
      </c>
      <c r="C1335" s="1">
        <v>45993</v>
      </c>
      <c r="D1335">
        <v>786.28</v>
      </c>
      <c r="E1335" t="s">
        <v>92</v>
      </c>
      <c r="F1335" t="s">
        <v>96</v>
      </c>
      <c r="G1335" t="s">
        <v>119</v>
      </c>
      <c r="H1335" t="s">
        <v>559</v>
      </c>
      <c r="I1335">
        <v>800002671</v>
      </c>
      <c r="J1335">
        <v>6001031065</v>
      </c>
      <c r="K1335">
        <v>100105221</v>
      </c>
      <c r="L1335" s="1">
        <v>45996</v>
      </c>
      <c r="M1335" t="s">
        <v>833</v>
      </c>
      <c r="N1335">
        <v>800002671</v>
      </c>
      <c r="O1335" t="s">
        <v>776</v>
      </c>
      <c r="P1335" t="s">
        <v>54</v>
      </c>
      <c r="Q1335" t="s">
        <v>724</v>
      </c>
    </row>
    <row r="1336" spans="1:17" x14ac:dyDescent="0.3">
      <c r="A1336" t="s">
        <v>824</v>
      </c>
      <c r="B1336" t="s">
        <v>382</v>
      </c>
      <c r="C1336" s="1">
        <v>46027</v>
      </c>
      <c r="D1336">
        <v>786.28</v>
      </c>
      <c r="E1336" t="s">
        <v>92</v>
      </c>
      <c r="F1336" t="s">
        <v>96</v>
      </c>
      <c r="G1336" t="s">
        <v>119</v>
      </c>
      <c r="H1336" t="s">
        <v>559</v>
      </c>
      <c r="I1336">
        <v>800002671</v>
      </c>
      <c r="J1336">
        <v>6001037008</v>
      </c>
      <c r="K1336">
        <v>100000744</v>
      </c>
      <c r="L1336" s="1">
        <v>46041</v>
      </c>
      <c r="M1336" t="s">
        <v>833</v>
      </c>
      <c r="N1336">
        <v>800002671</v>
      </c>
      <c r="O1336" t="s">
        <v>776</v>
      </c>
      <c r="P1336" t="s">
        <v>54</v>
      </c>
      <c r="Q1336" t="s">
        <v>724</v>
      </c>
    </row>
    <row r="1337" spans="1:17" x14ac:dyDescent="0.3">
      <c r="A1337" t="s">
        <v>824</v>
      </c>
      <c r="B1337" t="s">
        <v>382</v>
      </c>
      <c r="C1337" s="1">
        <v>46055</v>
      </c>
      <c r="D1337">
        <v>786.28</v>
      </c>
      <c r="E1337" t="s">
        <v>92</v>
      </c>
      <c r="F1337" t="s">
        <v>96</v>
      </c>
      <c r="G1337" t="s">
        <v>119</v>
      </c>
      <c r="H1337" t="s">
        <v>559</v>
      </c>
      <c r="I1337">
        <v>800002671</v>
      </c>
      <c r="J1337">
        <v>6001045823</v>
      </c>
      <c r="K1337">
        <v>100013954</v>
      </c>
      <c r="L1337" s="1">
        <v>46057</v>
      </c>
      <c r="M1337" t="s">
        <v>833</v>
      </c>
      <c r="N1337">
        <v>800002671</v>
      </c>
      <c r="O1337" t="s">
        <v>776</v>
      </c>
      <c r="P1337" t="s">
        <v>54</v>
      </c>
      <c r="Q1337" t="s">
        <v>724</v>
      </c>
    </row>
    <row r="1338" spans="1:17" x14ac:dyDescent="0.3">
      <c r="A1338" t="s">
        <v>824</v>
      </c>
      <c r="B1338" t="s">
        <v>382</v>
      </c>
      <c r="C1338" s="1">
        <v>46083</v>
      </c>
      <c r="D1338">
        <v>786.28</v>
      </c>
      <c r="E1338" t="s">
        <v>92</v>
      </c>
      <c r="F1338" t="s">
        <v>96</v>
      </c>
      <c r="G1338" t="s">
        <v>119</v>
      </c>
      <c r="H1338" t="s">
        <v>559</v>
      </c>
      <c r="I1338">
        <v>800002671</v>
      </c>
      <c r="J1338">
        <v>6001050456</v>
      </c>
      <c r="K1338">
        <v>100022566</v>
      </c>
      <c r="L1338" s="1">
        <v>46106</v>
      </c>
      <c r="M1338" t="s">
        <v>833</v>
      </c>
      <c r="N1338">
        <v>800002671</v>
      </c>
      <c r="O1338" t="s">
        <v>776</v>
      </c>
      <c r="P1338" t="s">
        <v>54</v>
      </c>
      <c r="Q1338" t="s">
        <v>724</v>
      </c>
    </row>
    <row r="1339" spans="1:17" x14ac:dyDescent="0.3">
      <c r="A1339" t="s">
        <v>824</v>
      </c>
      <c r="B1339" t="s">
        <v>382</v>
      </c>
      <c r="C1339" s="1">
        <v>46112</v>
      </c>
      <c r="D1339">
        <v>786.28</v>
      </c>
      <c r="E1339" t="s">
        <v>92</v>
      </c>
      <c r="F1339" t="s">
        <v>96</v>
      </c>
      <c r="G1339" t="s">
        <v>119</v>
      </c>
      <c r="H1339" t="s">
        <v>559</v>
      </c>
      <c r="I1339">
        <v>800002671</v>
      </c>
      <c r="J1339">
        <v>6001055260</v>
      </c>
      <c r="K1339">
        <v>100030064</v>
      </c>
      <c r="L1339" s="1">
        <v>46114</v>
      </c>
      <c r="M1339" t="s">
        <v>833</v>
      </c>
      <c r="N1339">
        <v>800002671</v>
      </c>
      <c r="O1339" t="s">
        <v>776</v>
      </c>
      <c r="P1339" t="s">
        <v>54</v>
      </c>
      <c r="Q1339" t="s">
        <v>724</v>
      </c>
    </row>
    <row r="1340" spans="1:17" x14ac:dyDescent="0.3">
      <c r="A1340" t="s">
        <v>824</v>
      </c>
      <c r="B1340" t="s">
        <v>382</v>
      </c>
      <c r="C1340" s="1">
        <v>46170</v>
      </c>
      <c r="D1340">
        <v>795.96</v>
      </c>
      <c r="E1340" t="s">
        <v>92</v>
      </c>
      <c r="F1340" t="s">
        <v>96</v>
      </c>
      <c r="G1340" t="s">
        <v>119</v>
      </c>
      <c r="H1340" t="s">
        <v>559</v>
      </c>
      <c r="I1340">
        <v>800002671</v>
      </c>
      <c r="J1340">
        <v>6001065366</v>
      </c>
      <c r="K1340">
        <v>100047002</v>
      </c>
      <c r="L1340" s="1">
        <v>46205</v>
      </c>
      <c r="M1340" t="s">
        <v>833</v>
      </c>
      <c r="N1340">
        <v>800002671</v>
      </c>
      <c r="O1340" t="s">
        <v>776</v>
      </c>
      <c r="P1340" t="s">
        <v>54</v>
      </c>
      <c r="Q1340" t="s">
        <v>724</v>
      </c>
    </row>
    <row r="1341" spans="1:17" x14ac:dyDescent="0.3">
      <c r="A1341" t="s">
        <v>824</v>
      </c>
      <c r="B1341" t="s">
        <v>382</v>
      </c>
      <c r="C1341" s="1">
        <v>46174</v>
      </c>
      <c r="D1341">
        <v>795.96</v>
      </c>
      <c r="E1341" t="s">
        <v>92</v>
      </c>
      <c r="F1341" t="s">
        <v>96</v>
      </c>
      <c r="G1341" t="s">
        <v>119</v>
      </c>
      <c r="H1341" t="s">
        <v>559</v>
      </c>
      <c r="I1341">
        <v>800002671</v>
      </c>
      <c r="J1341">
        <v>6001066160</v>
      </c>
      <c r="K1341">
        <v>100048241</v>
      </c>
      <c r="L1341" s="1">
        <v>46205</v>
      </c>
      <c r="M1341" t="s">
        <v>833</v>
      </c>
      <c r="N1341">
        <v>800002671</v>
      </c>
      <c r="O1341" t="s">
        <v>776</v>
      </c>
      <c r="P1341" t="s">
        <v>54</v>
      </c>
      <c r="Q1341" t="s">
        <v>724</v>
      </c>
    </row>
    <row r="1342" spans="1:17" x14ac:dyDescent="0.3">
      <c r="A1342" t="s">
        <v>824</v>
      </c>
      <c r="B1342" t="s">
        <v>382</v>
      </c>
      <c r="C1342" s="1">
        <v>46204</v>
      </c>
      <c r="D1342">
        <v>795.96</v>
      </c>
      <c r="E1342" t="s">
        <v>92</v>
      </c>
      <c r="F1342" t="s">
        <v>96</v>
      </c>
      <c r="G1342" t="s">
        <v>119</v>
      </c>
      <c r="H1342" t="s">
        <v>559</v>
      </c>
      <c r="I1342">
        <v>800002671</v>
      </c>
      <c r="J1342">
        <v>6001072013</v>
      </c>
      <c r="K1342">
        <v>100058754</v>
      </c>
      <c r="L1342" s="1">
        <v>46238</v>
      </c>
      <c r="M1342" t="s">
        <v>833</v>
      </c>
      <c r="N1342">
        <v>800002671</v>
      </c>
      <c r="O1342" t="s">
        <v>776</v>
      </c>
      <c r="P1342" t="s">
        <v>54</v>
      </c>
      <c r="Q1342" t="s">
        <v>724</v>
      </c>
    </row>
    <row r="1343" spans="1:17" x14ac:dyDescent="0.3">
      <c r="A1343" t="s">
        <v>824</v>
      </c>
      <c r="B1343" t="s">
        <v>382</v>
      </c>
      <c r="C1343" s="1">
        <v>46234</v>
      </c>
      <c r="D1343">
        <v>795.96</v>
      </c>
      <c r="E1343" t="s">
        <v>92</v>
      </c>
      <c r="F1343" t="s">
        <v>96</v>
      </c>
      <c r="G1343" t="s">
        <v>119</v>
      </c>
      <c r="H1343" t="s">
        <v>559</v>
      </c>
      <c r="I1343">
        <v>800002671</v>
      </c>
      <c r="J1343">
        <v>6001077211</v>
      </c>
      <c r="K1343">
        <v>100067866</v>
      </c>
      <c r="L1343" s="1">
        <v>46252</v>
      </c>
      <c r="M1343" t="s">
        <v>833</v>
      </c>
      <c r="N1343">
        <v>800002671</v>
      </c>
      <c r="O1343" t="s">
        <v>776</v>
      </c>
      <c r="P1343" t="s">
        <v>54</v>
      </c>
      <c r="Q1343" t="s">
        <v>724</v>
      </c>
    </row>
    <row r="1344" spans="1:17" x14ac:dyDescent="0.3">
      <c r="A1344" t="s">
        <v>826</v>
      </c>
      <c r="B1344" t="s">
        <v>683</v>
      </c>
      <c r="C1344" s="1">
        <v>45497</v>
      </c>
      <c r="D1344">
        <v>19857.21</v>
      </c>
      <c r="E1344" t="s">
        <v>92</v>
      </c>
      <c r="F1344" t="s">
        <v>96</v>
      </c>
      <c r="G1344" t="s">
        <v>720</v>
      </c>
      <c r="H1344" t="s">
        <v>721</v>
      </c>
      <c r="I1344">
        <v>300014688</v>
      </c>
      <c r="J1344">
        <v>6000934975</v>
      </c>
      <c r="K1344">
        <v>100067159</v>
      </c>
      <c r="L1344" s="1">
        <v>45517</v>
      </c>
      <c r="M1344" t="s">
        <v>833</v>
      </c>
      <c r="N1344">
        <v>300014688</v>
      </c>
      <c r="O1344" t="s">
        <v>776</v>
      </c>
      <c r="P1344" t="s">
        <v>54</v>
      </c>
      <c r="Q1344" t="s">
        <v>725</v>
      </c>
    </row>
    <row r="1345" spans="1:17" x14ac:dyDescent="0.3">
      <c r="A1345" t="s">
        <v>824</v>
      </c>
      <c r="B1345" t="s">
        <v>382</v>
      </c>
      <c r="C1345" s="1">
        <v>46148</v>
      </c>
      <c r="D1345">
        <v>1541.18</v>
      </c>
      <c r="E1345" t="s">
        <v>92</v>
      </c>
      <c r="F1345" t="s">
        <v>96</v>
      </c>
      <c r="G1345" t="s">
        <v>129</v>
      </c>
      <c r="H1345" t="s">
        <v>560</v>
      </c>
      <c r="I1345">
        <v>800003245</v>
      </c>
      <c r="J1345">
        <v>6001062070</v>
      </c>
      <c r="K1345">
        <v>100042056</v>
      </c>
      <c r="L1345" s="1">
        <v>46223</v>
      </c>
      <c r="M1345" t="s">
        <v>833</v>
      </c>
      <c r="N1345">
        <v>800003245</v>
      </c>
      <c r="O1345" t="s">
        <v>776</v>
      </c>
      <c r="P1345" t="s">
        <v>54</v>
      </c>
      <c r="Q1345" t="s">
        <v>724</v>
      </c>
    </row>
    <row r="1346" spans="1:17" x14ac:dyDescent="0.3">
      <c r="A1346" t="s">
        <v>824</v>
      </c>
      <c r="B1346" t="s">
        <v>382</v>
      </c>
      <c r="C1346" s="1">
        <v>46174</v>
      </c>
      <c r="D1346">
        <v>5505.6</v>
      </c>
      <c r="E1346" t="s">
        <v>92</v>
      </c>
      <c r="F1346" t="s">
        <v>96</v>
      </c>
      <c r="G1346" t="s">
        <v>129</v>
      </c>
      <c r="H1346" t="s">
        <v>560</v>
      </c>
      <c r="I1346">
        <v>800003245</v>
      </c>
      <c r="J1346">
        <v>6001066167</v>
      </c>
      <c r="K1346">
        <v>100048248</v>
      </c>
      <c r="L1346" s="1">
        <v>46233</v>
      </c>
      <c r="M1346" t="s">
        <v>833</v>
      </c>
      <c r="N1346">
        <v>800003245</v>
      </c>
      <c r="O1346" t="s">
        <v>776</v>
      </c>
      <c r="P1346" t="s">
        <v>54</v>
      </c>
      <c r="Q1346" t="s">
        <v>724</v>
      </c>
    </row>
    <row r="1347" spans="1:17" x14ac:dyDescent="0.3">
      <c r="A1347" t="s">
        <v>825</v>
      </c>
      <c r="B1347" t="s">
        <v>382</v>
      </c>
      <c r="C1347" s="1">
        <v>45364</v>
      </c>
      <c r="D1347">
        <v>5120.42</v>
      </c>
      <c r="E1347" t="s">
        <v>92</v>
      </c>
      <c r="F1347" t="s">
        <v>96</v>
      </c>
      <c r="G1347" t="s">
        <v>457</v>
      </c>
      <c r="H1347" t="s">
        <v>669</v>
      </c>
      <c r="I1347">
        <v>300014786</v>
      </c>
      <c r="J1347">
        <v>6000912095</v>
      </c>
      <c r="K1347">
        <v>100027489</v>
      </c>
      <c r="L1347" s="1">
        <v>45371</v>
      </c>
      <c r="M1347" t="s">
        <v>833</v>
      </c>
      <c r="N1347">
        <v>300014786</v>
      </c>
      <c r="O1347" t="s">
        <v>776</v>
      </c>
      <c r="P1347" t="s">
        <v>54</v>
      </c>
      <c r="Q1347" t="s">
        <v>724</v>
      </c>
    </row>
    <row r="1348" spans="1:17" x14ac:dyDescent="0.3">
      <c r="A1348" t="s">
        <v>825</v>
      </c>
      <c r="B1348" t="s">
        <v>382</v>
      </c>
      <c r="C1348" s="1">
        <v>45475</v>
      </c>
      <c r="D1348">
        <v>7680.64</v>
      </c>
      <c r="E1348" t="s">
        <v>92</v>
      </c>
      <c r="F1348" t="s">
        <v>96</v>
      </c>
      <c r="G1348" t="s">
        <v>457</v>
      </c>
      <c r="H1348" t="s">
        <v>669</v>
      </c>
      <c r="I1348">
        <v>300014786</v>
      </c>
      <c r="J1348">
        <v>6000931062</v>
      </c>
      <c r="K1348">
        <v>100060786</v>
      </c>
      <c r="L1348" s="1">
        <v>45477</v>
      </c>
      <c r="M1348" t="s">
        <v>833</v>
      </c>
      <c r="N1348">
        <v>300014786</v>
      </c>
      <c r="O1348" t="s">
        <v>776</v>
      </c>
      <c r="P1348" t="s">
        <v>54</v>
      </c>
      <c r="Q1348" t="s">
        <v>724</v>
      </c>
    </row>
    <row r="1349" spans="1:17" x14ac:dyDescent="0.3">
      <c r="A1349" t="s">
        <v>825</v>
      </c>
      <c r="B1349" t="s">
        <v>382</v>
      </c>
      <c r="C1349" s="1">
        <v>45027</v>
      </c>
      <c r="D1349">
        <v>2391.7600000000002</v>
      </c>
      <c r="E1349" t="s">
        <v>92</v>
      </c>
      <c r="F1349" t="s">
        <v>96</v>
      </c>
      <c r="G1349" t="s">
        <v>201</v>
      </c>
      <c r="H1349" t="s">
        <v>509</v>
      </c>
      <c r="I1349">
        <v>1200011229</v>
      </c>
      <c r="J1349">
        <v>6000849600</v>
      </c>
      <c r="K1349">
        <v>100035815</v>
      </c>
      <c r="L1349" s="1">
        <v>45068</v>
      </c>
      <c r="M1349" t="s">
        <v>833</v>
      </c>
      <c r="N1349">
        <v>1200011229</v>
      </c>
      <c r="O1349" t="s">
        <v>776</v>
      </c>
      <c r="P1349" t="s">
        <v>54</v>
      </c>
      <c r="Q1349" t="s">
        <v>724</v>
      </c>
    </row>
    <row r="1350" spans="1:17" x14ac:dyDescent="0.3">
      <c r="A1350" t="s">
        <v>825</v>
      </c>
      <c r="B1350" t="s">
        <v>382</v>
      </c>
      <c r="C1350" s="1">
        <v>45355</v>
      </c>
      <c r="D1350">
        <v>2391.7600000000002</v>
      </c>
      <c r="E1350" t="s">
        <v>92</v>
      </c>
      <c r="F1350" t="s">
        <v>96</v>
      </c>
      <c r="G1350" t="s">
        <v>201</v>
      </c>
      <c r="H1350" t="s">
        <v>509</v>
      </c>
      <c r="I1350">
        <v>1200011229</v>
      </c>
      <c r="J1350">
        <v>6000909893</v>
      </c>
      <c r="K1350">
        <v>100024063</v>
      </c>
      <c r="L1350" s="1">
        <v>45365</v>
      </c>
      <c r="M1350" t="s">
        <v>833</v>
      </c>
      <c r="N1350">
        <v>1200011229</v>
      </c>
      <c r="O1350" t="s">
        <v>776</v>
      </c>
      <c r="P1350" t="s">
        <v>54</v>
      </c>
      <c r="Q1350" t="s">
        <v>724</v>
      </c>
    </row>
    <row r="1351" spans="1:17" x14ac:dyDescent="0.3">
      <c r="A1351" t="s">
        <v>825</v>
      </c>
      <c r="B1351" t="s">
        <v>382</v>
      </c>
      <c r="C1351" s="1">
        <v>45722</v>
      </c>
      <c r="D1351">
        <v>2391.7600000000002</v>
      </c>
      <c r="E1351" t="s">
        <v>92</v>
      </c>
      <c r="F1351" t="s">
        <v>96</v>
      </c>
      <c r="G1351" t="s">
        <v>201</v>
      </c>
      <c r="H1351" t="s">
        <v>509</v>
      </c>
      <c r="I1351">
        <v>1200011229</v>
      </c>
      <c r="J1351">
        <v>6000981645</v>
      </c>
      <c r="K1351">
        <v>100023678</v>
      </c>
      <c r="L1351" s="1">
        <v>45740</v>
      </c>
      <c r="M1351" t="s">
        <v>833</v>
      </c>
      <c r="N1351">
        <v>1200011229</v>
      </c>
      <c r="O1351" t="s">
        <v>776</v>
      </c>
      <c r="P1351" t="s">
        <v>54</v>
      </c>
      <c r="Q1351" t="s">
        <v>724</v>
      </c>
    </row>
    <row r="1352" spans="1:17" x14ac:dyDescent="0.3">
      <c r="A1352" t="s">
        <v>825</v>
      </c>
      <c r="B1352" t="s">
        <v>382</v>
      </c>
      <c r="C1352" s="1">
        <v>46030</v>
      </c>
      <c r="D1352">
        <v>1912.8</v>
      </c>
      <c r="E1352" t="s">
        <v>92</v>
      </c>
      <c r="F1352" t="s">
        <v>96</v>
      </c>
      <c r="G1352" t="s">
        <v>201</v>
      </c>
      <c r="H1352" t="s">
        <v>509</v>
      </c>
      <c r="I1352">
        <v>1200013409</v>
      </c>
      <c r="J1352">
        <v>6001042402</v>
      </c>
      <c r="K1352">
        <v>100005282</v>
      </c>
      <c r="L1352" s="1">
        <v>46041</v>
      </c>
      <c r="M1352" t="s">
        <v>833</v>
      </c>
      <c r="N1352">
        <v>1200013409</v>
      </c>
      <c r="O1352" t="s">
        <v>776</v>
      </c>
      <c r="P1352" t="s">
        <v>54</v>
      </c>
      <c r="Q1352" t="s">
        <v>724</v>
      </c>
    </row>
    <row r="1353" spans="1:17" x14ac:dyDescent="0.3">
      <c r="A1353" t="s">
        <v>824</v>
      </c>
      <c r="B1353" t="s">
        <v>382</v>
      </c>
      <c r="C1353" s="1">
        <v>45089</v>
      </c>
      <c r="D1353">
        <v>391.2</v>
      </c>
      <c r="E1353" t="s">
        <v>92</v>
      </c>
      <c r="F1353" t="s">
        <v>96</v>
      </c>
      <c r="G1353" t="s">
        <v>170</v>
      </c>
      <c r="H1353" t="s">
        <v>561</v>
      </c>
      <c r="I1353">
        <v>1200010735</v>
      </c>
      <c r="J1353">
        <v>6000859134</v>
      </c>
      <c r="K1353">
        <v>100052154</v>
      </c>
      <c r="L1353" s="1">
        <v>45100</v>
      </c>
      <c r="M1353" t="s">
        <v>833</v>
      </c>
      <c r="N1353">
        <v>1200010735</v>
      </c>
      <c r="O1353" t="s">
        <v>776</v>
      </c>
      <c r="P1353" t="s">
        <v>54</v>
      </c>
      <c r="Q1353" t="s">
        <v>724</v>
      </c>
    </row>
    <row r="1354" spans="1:17" x14ac:dyDescent="0.3">
      <c r="A1354" t="s">
        <v>824</v>
      </c>
      <c r="B1354" t="s">
        <v>382</v>
      </c>
      <c r="C1354" s="1">
        <v>45089</v>
      </c>
      <c r="D1354">
        <v>391.2</v>
      </c>
      <c r="E1354" t="s">
        <v>92</v>
      </c>
      <c r="F1354" t="s">
        <v>96</v>
      </c>
      <c r="G1354" t="s">
        <v>170</v>
      </c>
      <c r="H1354" t="s">
        <v>561</v>
      </c>
      <c r="I1354">
        <v>1200010735</v>
      </c>
      <c r="J1354">
        <v>6000859138</v>
      </c>
      <c r="K1354">
        <v>100052158</v>
      </c>
      <c r="L1354" s="1">
        <v>45100</v>
      </c>
      <c r="M1354" t="s">
        <v>833</v>
      </c>
      <c r="N1354">
        <v>1200010735</v>
      </c>
      <c r="O1354" t="s">
        <v>776</v>
      </c>
      <c r="P1354" t="s">
        <v>54</v>
      </c>
      <c r="Q1354" t="s">
        <v>724</v>
      </c>
    </row>
    <row r="1355" spans="1:17" x14ac:dyDescent="0.3">
      <c r="A1355" t="s">
        <v>824</v>
      </c>
      <c r="B1355" t="s">
        <v>382</v>
      </c>
      <c r="C1355" s="1">
        <v>45294</v>
      </c>
      <c r="D1355">
        <v>544.88</v>
      </c>
      <c r="E1355" t="s">
        <v>92</v>
      </c>
      <c r="F1355" t="s">
        <v>96</v>
      </c>
      <c r="G1355" t="s">
        <v>170</v>
      </c>
      <c r="H1355" t="s">
        <v>561</v>
      </c>
      <c r="I1355">
        <v>1200011394</v>
      </c>
      <c r="J1355">
        <v>6000899669</v>
      </c>
      <c r="K1355">
        <v>100004060</v>
      </c>
      <c r="L1355" s="1">
        <v>45307</v>
      </c>
      <c r="M1355" t="s">
        <v>833</v>
      </c>
      <c r="N1355">
        <v>1200011394</v>
      </c>
      <c r="O1355" t="s">
        <v>776</v>
      </c>
      <c r="P1355" t="s">
        <v>54</v>
      </c>
      <c r="Q1355" t="s">
        <v>724</v>
      </c>
    </row>
    <row r="1356" spans="1:17" x14ac:dyDescent="0.3">
      <c r="A1356" t="s">
        <v>824</v>
      </c>
      <c r="B1356" t="s">
        <v>382</v>
      </c>
      <c r="C1356" s="1">
        <v>45294</v>
      </c>
      <c r="D1356">
        <v>457.03</v>
      </c>
      <c r="E1356" t="s">
        <v>92</v>
      </c>
      <c r="F1356" t="s">
        <v>96</v>
      </c>
      <c r="G1356" t="s">
        <v>170</v>
      </c>
      <c r="H1356" t="s">
        <v>561</v>
      </c>
      <c r="I1356">
        <v>1200011394</v>
      </c>
      <c r="J1356">
        <v>6000899649</v>
      </c>
      <c r="K1356">
        <v>100004040</v>
      </c>
      <c r="L1356" s="1">
        <v>45307</v>
      </c>
      <c r="M1356" t="s">
        <v>833</v>
      </c>
      <c r="N1356">
        <v>1200011394</v>
      </c>
      <c r="O1356" t="s">
        <v>776</v>
      </c>
      <c r="P1356" t="s">
        <v>54</v>
      </c>
      <c r="Q1356" t="s">
        <v>724</v>
      </c>
    </row>
    <row r="1357" spans="1:17" x14ac:dyDescent="0.3">
      <c r="A1357" t="s">
        <v>824</v>
      </c>
      <c r="B1357" t="s">
        <v>382</v>
      </c>
      <c r="C1357" s="1">
        <v>45294</v>
      </c>
      <c r="D1357">
        <v>743.48</v>
      </c>
      <c r="E1357" t="s">
        <v>92</v>
      </c>
      <c r="F1357" t="s">
        <v>96</v>
      </c>
      <c r="G1357" t="s">
        <v>170</v>
      </c>
      <c r="H1357" t="s">
        <v>561</v>
      </c>
      <c r="I1357">
        <v>1200011394</v>
      </c>
      <c r="J1357">
        <v>6000899652</v>
      </c>
      <c r="K1357">
        <v>100004043</v>
      </c>
      <c r="L1357" s="1">
        <v>45307</v>
      </c>
      <c r="M1357" t="s">
        <v>833</v>
      </c>
      <c r="N1357">
        <v>1200011394</v>
      </c>
      <c r="O1357" t="s">
        <v>776</v>
      </c>
      <c r="P1357" t="s">
        <v>54</v>
      </c>
      <c r="Q1357" t="s">
        <v>724</v>
      </c>
    </row>
    <row r="1358" spans="1:17" x14ac:dyDescent="0.3">
      <c r="A1358" t="s">
        <v>824</v>
      </c>
      <c r="B1358" t="s">
        <v>382</v>
      </c>
      <c r="C1358" s="1">
        <v>45397</v>
      </c>
      <c r="D1358">
        <v>1494.32</v>
      </c>
      <c r="E1358" t="s">
        <v>92</v>
      </c>
      <c r="F1358" t="s">
        <v>96</v>
      </c>
      <c r="G1358" t="s">
        <v>170</v>
      </c>
      <c r="H1358" t="s">
        <v>561</v>
      </c>
      <c r="I1358">
        <v>1200010735</v>
      </c>
      <c r="J1358">
        <v>6000917809</v>
      </c>
      <c r="K1358">
        <v>100036857</v>
      </c>
      <c r="L1358" s="1">
        <v>45399</v>
      </c>
      <c r="M1358" t="s">
        <v>833</v>
      </c>
      <c r="N1358">
        <v>1200010735</v>
      </c>
      <c r="O1358" t="s">
        <v>776</v>
      </c>
      <c r="P1358" t="s">
        <v>54</v>
      </c>
      <c r="Q1358" t="s">
        <v>724</v>
      </c>
    </row>
    <row r="1359" spans="1:17" x14ac:dyDescent="0.3">
      <c r="A1359" t="s">
        <v>824</v>
      </c>
      <c r="B1359" t="s">
        <v>382</v>
      </c>
      <c r="C1359" s="1">
        <v>45397</v>
      </c>
      <c r="D1359">
        <v>195.6</v>
      </c>
      <c r="E1359" t="s">
        <v>92</v>
      </c>
      <c r="F1359" t="s">
        <v>96</v>
      </c>
      <c r="G1359" t="s">
        <v>170</v>
      </c>
      <c r="H1359" t="s">
        <v>561</v>
      </c>
      <c r="I1359">
        <v>1200010735</v>
      </c>
      <c r="J1359">
        <v>6000917812</v>
      </c>
      <c r="K1359">
        <v>100036860</v>
      </c>
      <c r="L1359" s="1">
        <v>45398</v>
      </c>
      <c r="M1359" t="s">
        <v>833</v>
      </c>
      <c r="N1359">
        <v>1200010735</v>
      </c>
      <c r="O1359" t="s">
        <v>776</v>
      </c>
      <c r="P1359" t="s">
        <v>54</v>
      </c>
      <c r="Q1359" t="s">
        <v>724</v>
      </c>
    </row>
    <row r="1360" spans="1:17" x14ac:dyDescent="0.3">
      <c r="A1360" t="s">
        <v>824</v>
      </c>
      <c r="B1360" t="s">
        <v>382</v>
      </c>
      <c r="C1360" s="1">
        <v>45397</v>
      </c>
      <c r="D1360">
        <v>1516.57</v>
      </c>
      <c r="E1360" t="s">
        <v>92</v>
      </c>
      <c r="F1360" t="s">
        <v>96</v>
      </c>
      <c r="G1360" t="s">
        <v>170</v>
      </c>
      <c r="H1360" t="s">
        <v>561</v>
      </c>
      <c r="I1360">
        <v>1200010735</v>
      </c>
      <c r="J1360">
        <v>6000917846</v>
      </c>
      <c r="K1360">
        <v>100036901</v>
      </c>
      <c r="L1360" s="1">
        <v>45398</v>
      </c>
      <c r="M1360" t="s">
        <v>833</v>
      </c>
      <c r="N1360">
        <v>1200010735</v>
      </c>
      <c r="O1360" t="s">
        <v>776</v>
      </c>
      <c r="P1360" t="s">
        <v>54</v>
      </c>
      <c r="Q1360" t="s">
        <v>724</v>
      </c>
    </row>
    <row r="1361" spans="1:17" x14ac:dyDescent="0.3">
      <c r="A1361" t="s">
        <v>824</v>
      </c>
      <c r="B1361" t="s">
        <v>382</v>
      </c>
      <c r="C1361" s="1">
        <v>45485</v>
      </c>
      <c r="D1361">
        <v>705.29</v>
      </c>
      <c r="E1361" t="s">
        <v>92</v>
      </c>
      <c r="F1361" t="s">
        <v>96</v>
      </c>
      <c r="G1361" t="s">
        <v>170</v>
      </c>
      <c r="H1361" t="s">
        <v>561</v>
      </c>
      <c r="I1361">
        <v>1200011394</v>
      </c>
      <c r="J1361">
        <v>6000933492</v>
      </c>
      <c r="K1361">
        <v>100064540</v>
      </c>
      <c r="L1361" s="1">
        <v>45503</v>
      </c>
      <c r="M1361" t="s">
        <v>833</v>
      </c>
      <c r="N1361">
        <v>1200011394</v>
      </c>
      <c r="O1361" t="s">
        <v>776</v>
      </c>
      <c r="P1361" t="s">
        <v>54</v>
      </c>
      <c r="Q1361" t="s">
        <v>724</v>
      </c>
    </row>
    <row r="1362" spans="1:17" x14ac:dyDescent="0.3">
      <c r="A1362" t="s">
        <v>824</v>
      </c>
      <c r="B1362" t="s">
        <v>382</v>
      </c>
      <c r="C1362" s="1">
        <v>45485</v>
      </c>
      <c r="D1362">
        <v>1562.08</v>
      </c>
      <c r="E1362" t="s">
        <v>92</v>
      </c>
      <c r="F1362" t="s">
        <v>96</v>
      </c>
      <c r="G1362" t="s">
        <v>170</v>
      </c>
      <c r="H1362" t="s">
        <v>561</v>
      </c>
      <c r="I1362">
        <v>1200011394</v>
      </c>
      <c r="J1362">
        <v>6000933495</v>
      </c>
      <c r="K1362">
        <v>100064542</v>
      </c>
      <c r="L1362" s="1">
        <v>45503</v>
      </c>
      <c r="M1362" t="s">
        <v>833</v>
      </c>
      <c r="N1362">
        <v>1200011394</v>
      </c>
      <c r="O1362" t="s">
        <v>776</v>
      </c>
      <c r="P1362" t="s">
        <v>54</v>
      </c>
      <c r="Q1362" t="s">
        <v>724</v>
      </c>
    </row>
    <row r="1363" spans="1:17" x14ac:dyDescent="0.3">
      <c r="A1363" t="s">
        <v>824</v>
      </c>
      <c r="B1363" t="s">
        <v>382</v>
      </c>
      <c r="C1363" s="1">
        <v>45485</v>
      </c>
      <c r="D1363">
        <v>803.32</v>
      </c>
      <c r="E1363" t="s">
        <v>92</v>
      </c>
      <c r="F1363" t="s">
        <v>96</v>
      </c>
      <c r="G1363" t="s">
        <v>170</v>
      </c>
      <c r="H1363" t="s">
        <v>561</v>
      </c>
      <c r="I1363">
        <v>1200011394</v>
      </c>
      <c r="J1363">
        <v>6000933498</v>
      </c>
      <c r="K1363">
        <v>100064543</v>
      </c>
      <c r="L1363" s="1">
        <v>45503</v>
      </c>
      <c r="M1363" t="s">
        <v>833</v>
      </c>
      <c r="N1363">
        <v>1200011394</v>
      </c>
      <c r="O1363" t="s">
        <v>776</v>
      </c>
      <c r="P1363" t="s">
        <v>54</v>
      </c>
      <c r="Q1363" t="s">
        <v>724</v>
      </c>
    </row>
    <row r="1364" spans="1:17" x14ac:dyDescent="0.3">
      <c r="A1364" t="s">
        <v>824</v>
      </c>
      <c r="B1364" t="s">
        <v>382</v>
      </c>
      <c r="C1364" s="1">
        <v>45485</v>
      </c>
      <c r="D1364">
        <v>544.88</v>
      </c>
      <c r="E1364" t="s">
        <v>92</v>
      </c>
      <c r="F1364" t="s">
        <v>96</v>
      </c>
      <c r="G1364" t="s">
        <v>170</v>
      </c>
      <c r="H1364" t="s">
        <v>561</v>
      </c>
      <c r="I1364">
        <v>1200011394</v>
      </c>
      <c r="J1364">
        <v>6000933501</v>
      </c>
      <c r="K1364">
        <v>100064544</v>
      </c>
      <c r="L1364" s="1">
        <v>45503</v>
      </c>
      <c r="M1364" t="s">
        <v>833</v>
      </c>
      <c r="N1364">
        <v>1200011394</v>
      </c>
      <c r="O1364" t="s">
        <v>776</v>
      </c>
      <c r="P1364" t="s">
        <v>54</v>
      </c>
      <c r="Q1364" t="s">
        <v>724</v>
      </c>
    </row>
    <row r="1365" spans="1:17" x14ac:dyDescent="0.3">
      <c r="A1365" t="s">
        <v>824</v>
      </c>
      <c r="B1365" t="s">
        <v>382</v>
      </c>
      <c r="C1365" s="1">
        <v>45485</v>
      </c>
      <c r="D1365">
        <v>437.94</v>
      </c>
      <c r="E1365" t="s">
        <v>92</v>
      </c>
      <c r="F1365" t="s">
        <v>96</v>
      </c>
      <c r="G1365" t="s">
        <v>170</v>
      </c>
      <c r="H1365" t="s">
        <v>561</v>
      </c>
      <c r="I1365">
        <v>1200011394</v>
      </c>
      <c r="J1365">
        <v>6000933506</v>
      </c>
      <c r="K1365">
        <v>100064546</v>
      </c>
      <c r="L1365" s="1">
        <v>45503</v>
      </c>
      <c r="M1365" t="s">
        <v>833</v>
      </c>
      <c r="N1365">
        <v>1200011394</v>
      </c>
      <c r="O1365" t="s">
        <v>776</v>
      </c>
      <c r="P1365" t="s">
        <v>54</v>
      </c>
      <c r="Q1365" t="s">
        <v>724</v>
      </c>
    </row>
    <row r="1366" spans="1:17" x14ac:dyDescent="0.3">
      <c r="A1366" t="s">
        <v>824</v>
      </c>
      <c r="B1366" t="s">
        <v>382</v>
      </c>
      <c r="C1366" s="1">
        <v>45485</v>
      </c>
      <c r="D1366">
        <v>1068.1199999999999</v>
      </c>
      <c r="E1366" t="s">
        <v>92</v>
      </c>
      <c r="F1366" t="s">
        <v>96</v>
      </c>
      <c r="G1366" t="s">
        <v>170</v>
      </c>
      <c r="H1366" t="s">
        <v>561</v>
      </c>
      <c r="I1366">
        <v>1200011394</v>
      </c>
      <c r="J1366">
        <v>6000933508</v>
      </c>
      <c r="K1366">
        <v>100064548</v>
      </c>
      <c r="L1366" s="1">
        <v>45503</v>
      </c>
      <c r="M1366" t="s">
        <v>833</v>
      </c>
      <c r="N1366">
        <v>1200011394</v>
      </c>
      <c r="O1366" t="s">
        <v>776</v>
      </c>
      <c r="P1366" t="s">
        <v>54</v>
      </c>
      <c r="Q1366" t="s">
        <v>724</v>
      </c>
    </row>
    <row r="1367" spans="1:17" x14ac:dyDescent="0.3">
      <c r="A1367" t="s">
        <v>824</v>
      </c>
      <c r="B1367" t="s">
        <v>382</v>
      </c>
      <c r="C1367" s="1">
        <v>45485</v>
      </c>
      <c r="D1367">
        <v>521.96</v>
      </c>
      <c r="E1367" t="s">
        <v>92</v>
      </c>
      <c r="F1367" t="s">
        <v>96</v>
      </c>
      <c r="G1367" t="s">
        <v>170</v>
      </c>
      <c r="H1367" t="s">
        <v>561</v>
      </c>
      <c r="I1367">
        <v>1200011394</v>
      </c>
      <c r="J1367">
        <v>6000933509</v>
      </c>
      <c r="K1367">
        <v>100064549</v>
      </c>
      <c r="L1367" s="1">
        <v>45503</v>
      </c>
      <c r="M1367" t="s">
        <v>833</v>
      </c>
      <c r="N1367">
        <v>1200011394</v>
      </c>
      <c r="O1367" t="s">
        <v>776</v>
      </c>
      <c r="P1367" t="s">
        <v>54</v>
      </c>
      <c r="Q1367" t="s">
        <v>724</v>
      </c>
    </row>
    <row r="1368" spans="1:17" x14ac:dyDescent="0.3">
      <c r="A1368" t="s">
        <v>824</v>
      </c>
      <c r="B1368" t="s">
        <v>382</v>
      </c>
      <c r="C1368" s="1">
        <v>45485</v>
      </c>
      <c r="D1368">
        <v>625.08000000000004</v>
      </c>
      <c r="E1368" t="s">
        <v>92</v>
      </c>
      <c r="F1368" t="s">
        <v>96</v>
      </c>
      <c r="G1368" t="s">
        <v>170</v>
      </c>
      <c r="H1368" t="s">
        <v>561</v>
      </c>
      <c r="I1368">
        <v>1200011394</v>
      </c>
      <c r="J1368">
        <v>6000933510</v>
      </c>
      <c r="K1368">
        <v>100064550</v>
      </c>
      <c r="L1368" s="1">
        <v>45503</v>
      </c>
      <c r="M1368" t="s">
        <v>833</v>
      </c>
      <c r="N1368">
        <v>1200011394</v>
      </c>
      <c r="O1368" t="s">
        <v>776</v>
      </c>
      <c r="P1368" t="s">
        <v>54</v>
      </c>
      <c r="Q1368" t="s">
        <v>724</v>
      </c>
    </row>
    <row r="1369" spans="1:17" x14ac:dyDescent="0.3">
      <c r="A1369" t="s">
        <v>824</v>
      </c>
      <c r="B1369" t="s">
        <v>382</v>
      </c>
      <c r="C1369" s="1">
        <v>45485</v>
      </c>
      <c r="D1369">
        <v>1539.16</v>
      </c>
      <c r="E1369" t="s">
        <v>92</v>
      </c>
      <c r="F1369" t="s">
        <v>96</v>
      </c>
      <c r="G1369" t="s">
        <v>170</v>
      </c>
      <c r="H1369" t="s">
        <v>561</v>
      </c>
      <c r="I1369">
        <v>1200011394</v>
      </c>
      <c r="J1369">
        <v>6000933511</v>
      </c>
      <c r="K1369">
        <v>100064551</v>
      </c>
      <c r="L1369" s="1">
        <v>45503</v>
      </c>
      <c r="M1369" t="s">
        <v>833</v>
      </c>
      <c r="N1369">
        <v>1200011394</v>
      </c>
      <c r="O1369" t="s">
        <v>776</v>
      </c>
      <c r="P1369" t="s">
        <v>54</v>
      </c>
      <c r="Q1369" t="s">
        <v>724</v>
      </c>
    </row>
    <row r="1370" spans="1:17" x14ac:dyDescent="0.3">
      <c r="A1370" t="s">
        <v>824</v>
      </c>
      <c r="B1370" t="s">
        <v>382</v>
      </c>
      <c r="C1370" s="1">
        <v>45485</v>
      </c>
      <c r="D1370">
        <v>1539.16</v>
      </c>
      <c r="E1370" t="s">
        <v>92</v>
      </c>
      <c r="F1370" t="s">
        <v>96</v>
      </c>
      <c r="G1370" t="s">
        <v>170</v>
      </c>
      <c r="H1370" t="s">
        <v>561</v>
      </c>
      <c r="I1370">
        <v>1200011394</v>
      </c>
      <c r="J1370">
        <v>6000933512</v>
      </c>
      <c r="K1370">
        <v>100064552</v>
      </c>
      <c r="L1370" s="1">
        <v>45503</v>
      </c>
      <c r="M1370" t="s">
        <v>833</v>
      </c>
      <c r="N1370">
        <v>1200011394</v>
      </c>
      <c r="O1370" t="s">
        <v>776</v>
      </c>
      <c r="P1370" t="s">
        <v>54</v>
      </c>
      <c r="Q1370" t="s">
        <v>724</v>
      </c>
    </row>
    <row r="1371" spans="1:17" x14ac:dyDescent="0.3">
      <c r="A1371" t="s">
        <v>824</v>
      </c>
      <c r="B1371" t="s">
        <v>382</v>
      </c>
      <c r="C1371" s="1">
        <v>45485</v>
      </c>
      <c r="D1371">
        <v>966.26</v>
      </c>
      <c r="E1371" t="s">
        <v>92</v>
      </c>
      <c r="F1371" t="s">
        <v>96</v>
      </c>
      <c r="G1371" t="s">
        <v>170</v>
      </c>
      <c r="H1371" t="s">
        <v>561</v>
      </c>
      <c r="I1371">
        <v>1200011394</v>
      </c>
      <c r="J1371">
        <v>6000933514</v>
      </c>
      <c r="K1371">
        <v>100064554</v>
      </c>
      <c r="L1371" s="1">
        <v>45503</v>
      </c>
      <c r="M1371" t="s">
        <v>833</v>
      </c>
      <c r="N1371">
        <v>1200011394</v>
      </c>
      <c r="O1371" t="s">
        <v>776</v>
      </c>
      <c r="P1371" t="s">
        <v>54</v>
      </c>
      <c r="Q1371" t="s">
        <v>724</v>
      </c>
    </row>
    <row r="1372" spans="1:17" x14ac:dyDescent="0.3">
      <c r="A1372" t="s">
        <v>824</v>
      </c>
      <c r="B1372" t="s">
        <v>382</v>
      </c>
      <c r="C1372" s="1">
        <v>45485</v>
      </c>
      <c r="D1372">
        <v>457.03</v>
      </c>
      <c r="E1372" t="s">
        <v>92</v>
      </c>
      <c r="F1372" t="s">
        <v>96</v>
      </c>
      <c r="G1372" t="s">
        <v>170</v>
      </c>
      <c r="H1372" t="s">
        <v>561</v>
      </c>
      <c r="I1372">
        <v>1200011394</v>
      </c>
      <c r="J1372">
        <v>6000933504</v>
      </c>
      <c r="K1372">
        <v>100064545</v>
      </c>
      <c r="L1372" s="1">
        <v>45503</v>
      </c>
      <c r="M1372" t="s">
        <v>833</v>
      </c>
      <c r="N1372">
        <v>1200011394</v>
      </c>
      <c r="O1372" t="s">
        <v>776</v>
      </c>
      <c r="P1372" t="s">
        <v>54</v>
      </c>
      <c r="Q1372" t="s">
        <v>724</v>
      </c>
    </row>
    <row r="1373" spans="1:17" x14ac:dyDescent="0.3">
      <c r="A1373" t="s">
        <v>824</v>
      </c>
      <c r="B1373" t="s">
        <v>382</v>
      </c>
      <c r="C1373" s="1">
        <v>45485</v>
      </c>
      <c r="D1373">
        <v>1562.08</v>
      </c>
      <c r="E1373" t="s">
        <v>92</v>
      </c>
      <c r="F1373" t="s">
        <v>96</v>
      </c>
      <c r="G1373" t="s">
        <v>170</v>
      </c>
      <c r="H1373" t="s">
        <v>561</v>
      </c>
      <c r="I1373">
        <v>1200011394</v>
      </c>
      <c r="J1373">
        <v>6000933513</v>
      </c>
      <c r="K1373">
        <v>100064553</v>
      </c>
      <c r="L1373" s="1">
        <v>45503</v>
      </c>
      <c r="M1373" t="s">
        <v>833</v>
      </c>
      <c r="N1373">
        <v>1200011394</v>
      </c>
      <c r="O1373" t="s">
        <v>776</v>
      </c>
      <c r="P1373" t="s">
        <v>54</v>
      </c>
      <c r="Q1373" t="s">
        <v>724</v>
      </c>
    </row>
    <row r="1374" spans="1:17" x14ac:dyDescent="0.3">
      <c r="A1374" t="s">
        <v>824</v>
      </c>
      <c r="B1374" t="s">
        <v>382</v>
      </c>
      <c r="C1374" s="1">
        <v>45485</v>
      </c>
      <c r="D1374">
        <v>844.06</v>
      </c>
      <c r="E1374" t="s">
        <v>92</v>
      </c>
      <c r="F1374" t="s">
        <v>96</v>
      </c>
      <c r="G1374" t="s">
        <v>170</v>
      </c>
      <c r="H1374" t="s">
        <v>561</v>
      </c>
      <c r="I1374">
        <v>1200011394</v>
      </c>
      <c r="J1374">
        <v>6000933515</v>
      </c>
      <c r="K1374">
        <v>100064555</v>
      </c>
      <c r="L1374" s="1">
        <v>45504</v>
      </c>
      <c r="M1374" t="s">
        <v>833</v>
      </c>
      <c r="N1374">
        <v>1200011394</v>
      </c>
      <c r="O1374" t="s">
        <v>776</v>
      </c>
      <c r="P1374" t="s">
        <v>54</v>
      </c>
      <c r="Q1374" t="s">
        <v>724</v>
      </c>
    </row>
    <row r="1375" spans="1:17" x14ac:dyDescent="0.3">
      <c r="A1375" t="s">
        <v>824</v>
      </c>
      <c r="B1375" t="s">
        <v>382</v>
      </c>
      <c r="C1375" s="1">
        <v>45663</v>
      </c>
      <c r="D1375">
        <v>1100.1600000000001</v>
      </c>
      <c r="E1375" t="s">
        <v>92</v>
      </c>
      <c r="F1375" t="s">
        <v>96</v>
      </c>
      <c r="G1375" t="s">
        <v>170</v>
      </c>
      <c r="H1375" t="s">
        <v>561</v>
      </c>
      <c r="I1375">
        <v>1200012255</v>
      </c>
      <c r="J1375">
        <v>6000971463</v>
      </c>
      <c r="K1375">
        <v>100003719</v>
      </c>
      <c r="L1375" s="1">
        <v>45691</v>
      </c>
      <c r="M1375" t="s">
        <v>833</v>
      </c>
      <c r="N1375">
        <v>1200012255</v>
      </c>
      <c r="O1375" t="s">
        <v>776</v>
      </c>
      <c r="P1375" t="s">
        <v>54</v>
      </c>
      <c r="Q1375" t="s">
        <v>724</v>
      </c>
    </row>
    <row r="1376" spans="1:17" x14ac:dyDescent="0.3">
      <c r="A1376" t="s">
        <v>824</v>
      </c>
      <c r="B1376" t="s">
        <v>382</v>
      </c>
      <c r="C1376" s="1">
        <v>45663</v>
      </c>
      <c r="D1376">
        <v>827.41</v>
      </c>
      <c r="E1376" t="s">
        <v>92</v>
      </c>
      <c r="F1376" t="s">
        <v>96</v>
      </c>
      <c r="G1376" t="s">
        <v>170</v>
      </c>
      <c r="H1376" t="s">
        <v>561</v>
      </c>
      <c r="I1376">
        <v>1200012255</v>
      </c>
      <c r="J1376">
        <v>6000971449</v>
      </c>
      <c r="K1376">
        <v>100003705</v>
      </c>
      <c r="L1376" s="1">
        <v>45691</v>
      </c>
      <c r="M1376" t="s">
        <v>833</v>
      </c>
      <c r="N1376">
        <v>1200012255</v>
      </c>
      <c r="O1376" t="s">
        <v>776</v>
      </c>
      <c r="P1376" t="s">
        <v>54</v>
      </c>
      <c r="Q1376" t="s">
        <v>724</v>
      </c>
    </row>
    <row r="1377" spans="1:17" x14ac:dyDescent="0.3">
      <c r="A1377" t="s">
        <v>824</v>
      </c>
      <c r="B1377" t="s">
        <v>382</v>
      </c>
      <c r="C1377" s="1">
        <v>45663</v>
      </c>
      <c r="D1377">
        <v>869.38</v>
      </c>
      <c r="E1377" t="s">
        <v>92</v>
      </c>
      <c r="F1377" t="s">
        <v>96</v>
      </c>
      <c r="G1377" t="s">
        <v>170</v>
      </c>
      <c r="H1377" t="s">
        <v>561</v>
      </c>
      <c r="I1377">
        <v>1200012255</v>
      </c>
      <c r="J1377">
        <v>6000971452</v>
      </c>
      <c r="K1377">
        <v>100003708</v>
      </c>
      <c r="L1377" s="1">
        <v>45691</v>
      </c>
      <c r="M1377" t="s">
        <v>833</v>
      </c>
      <c r="N1377">
        <v>1200012255</v>
      </c>
      <c r="O1377" t="s">
        <v>776</v>
      </c>
      <c r="P1377" t="s">
        <v>54</v>
      </c>
      <c r="Q1377" t="s">
        <v>724</v>
      </c>
    </row>
    <row r="1378" spans="1:17" x14ac:dyDescent="0.3">
      <c r="A1378" t="s">
        <v>824</v>
      </c>
      <c r="B1378" t="s">
        <v>382</v>
      </c>
      <c r="C1378" s="1">
        <v>45663</v>
      </c>
      <c r="D1378">
        <v>726.44</v>
      </c>
      <c r="E1378" t="s">
        <v>92</v>
      </c>
      <c r="F1378" t="s">
        <v>96</v>
      </c>
      <c r="G1378" t="s">
        <v>170</v>
      </c>
      <c r="H1378" t="s">
        <v>561</v>
      </c>
      <c r="I1378">
        <v>1200012255</v>
      </c>
      <c r="J1378">
        <v>6000971457</v>
      </c>
      <c r="K1378">
        <v>100003713</v>
      </c>
      <c r="L1378" s="1">
        <v>45691</v>
      </c>
      <c r="M1378" t="s">
        <v>833</v>
      </c>
      <c r="N1378">
        <v>1200012255</v>
      </c>
      <c r="O1378" t="s">
        <v>776</v>
      </c>
      <c r="P1378" t="s">
        <v>54</v>
      </c>
      <c r="Q1378" t="s">
        <v>724</v>
      </c>
    </row>
    <row r="1379" spans="1:17" x14ac:dyDescent="0.3">
      <c r="A1379" t="s">
        <v>824</v>
      </c>
      <c r="B1379" t="s">
        <v>382</v>
      </c>
      <c r="C1379" s="1">
        <v>45663</v>
      </c>
      <c r="D1379">
        <v>643.84</v>
      </c>
      <c r="E1379" t="s">
        <v>92</v>
      </c>
      <c r="F1379" t="s">
        <v>96</v>
      </c>
      <c r="G1379" t="s">
        <v>170</v>
      </c>
      <c r="H1379" t="s">
        <v>561</v>
      </c>
      <c r="I1379">
        <v>1200012255</v>
      </c>
      <c r="J1379">
        <v>6000971461</v>
      </c>
      <c r="K1379">
        <v>100003717</v>
      </c>
      <c r="L1379" s="1">
        <v>45691</v>
      </c>
      <c r="M1379" t="s">
        <v>833</v>
      </c>
      <c r="N1379">
        <v>1200012255</v>
      </c>
      <c r="O1379" t="s">
        <v>776</v>
      </c>
      <c r="P1379" t="s">
        <v>54</v>
      </c>
      <c r="Q1379" t="s">
        <v>724</v>
      </c>
    </row>
    <row r="1380" spans="1:17" x14ac:dyDescent="0.3">
      <c r="A1380" t="s">
        <v>824</v>
      </c>
      <c r="B1380" t="s">
        <v>382</v>
      </c>
      <c r="C1380" s="1">
        <v>45663</v>
      </c>
      <c r="D1380">
        <v>561.23</v>
      </c>
      <c r="E1380" t="s">
        <v>92</v>
      </c>
      <c r="F1380" t="s">
        <v>96</v>
      </c>
      <c r="G1380" t="s">
        <v>170</v>
      </c>
      <c r="H1380" t="s">
        <v>561</v>
      </c>
      <c r="I1380">
        <v>1200012255</v>
      </c>
      <c r="J1380">
        <v>6000971446</v>
      </c>
      <c r="K1380">
        <v>100003702</v>
      </c>
      <c r="L1380" s="1">
        <v>45691</v>
      </c>
      <c r="M1380" t="s">
        <v>833</v>
      </c>
      <c r="N1380">
        <v>1200012255</v>
      </c>
      <c r="O1380" t="s">
        <v>776</v>
      </c>
      <c r="P1380" t="s">
        <v>54</v>
      </c>
      <c r="Q1380" t="s">
        <v>724</v>
      </c>
    </row>
    <row r="1381" spans="1:17" x14ac:dyDescent="0.3">
      <c r="A1381" t="s">
        <v>824</v>
      </c>
      <c r="B1381" t="s">
        <v>382</v>
      </c>
      <c r="C1381" s="1">
        <v>45663</v>
      </c>
      <c r="D1381">
        <v>1585.32</v>
      </c>
      <c r="E1381" t="s">
        <v>92</v>
      </c>
      <c r="F1381" t="s">
        <v>96</v>
      </c>
      <c r="G1381" t="s">
        <v>170</v>
      </c>
      <c r="H1381" t="s">
        <v>561</v>
      </c>
      <c r="I1381">
        <v>1200012255</v>
      </c>
      <c r="J1381">
        <v>6000971469</v>
      </c>
      <c r="K1381">
        <v>100003725</v>
      </c>
      <c r="L1381" s="1">
        <v>45691</v>
      </c>
      <c r="M1381" t="s">
        <v>833</v>
      </c>
      <c r="N1381">
        <v>1200012255</v>
      </c>
      <c r="O1381" t="s">
        <v>776</v>
      </c>
      <c r="P1381" t="s">
        <v>54</v>
      </c>
      <c r="Q1381" t="s">
        <v>724</v>
      </c>
    </row>
    <row r="1382" spans="1:17" x14ac:dyDescent="0.3">
      <c r="A1382" t="s">
        <v>824</v>
      </c>
      <c r="B1382" t="s">
        <v>382</v>
      </c>
      <c r="C1382" s="1">
        <v>45663</v>
      </c>
      <c r="D1382">
        <v>470.75</v>
      </c>
      <c r="E1382" t="s">
        <v>92</v>
      </c>
      <c r="F1382" t="s">
        <v>96</v>
      </c>
      <c r="G1382" t="s">
        <v>170</v>
      </c>
      <c r="H1382" t="s">
        <v>561</v>
      </c>
      <c r="I1382">
        <v>1200012255</v>
      </c>
      <c r="J1382">
        <v>6000971459</v>
      </c>
      <c r="K1382">
        <v>100003715</v>
      </c>
      <c r="L1382" s="1">
        <v>45691</v>
      </c>
      <c r="M1382" t="s">
        <v>833</v>
      </c>
      <c r="N1382">
        <v>1200012255</v>
      </c>
      <c r="O1382" t="s">
        <v>776</v>
      </c>
      <c r="P1382" t="s">
        <v>54</v>
      </c>
      <c r="Q1382" t="s">
        <v>724</v>
      </c>
    </row>
    <row r="1383" spans="1:17" x14ac:dyDescent="0.3">
      <c r="A1383" t="s">
        <v>824</v>
      </c>
      <c r="B1383" t="s">
        <v>382</v>
      </c>
      <c r="C1383" s="1">
        <v>45663</v>
      </c>
      <c r="D1383">
        <v>1608.92</v>
      </c>
      <c r="E1383" t="s">
        <v>92</v>
      </c>
      <c r="F1383" t="s">
        <v>96</v>
      </c>
      <c r="G1383" t="s">
        <v>170</v>
      </c>
      <c r="H1383" t="s">
        <v>561</v>
      </c>
      <c r="I1383">
        <v>1200012255</v>
      </c>
      <c r="J1383">
        <v>6000971470</v>
      </c>
      <c r="K1383">
        <v>100003726</v>
      </c>
      <c r="L1383" s="1">
        <v>45691</v>
      </c>
      <c r="M1383" t="s">
        <v>833</v>
      </c>
      <c r="N1383">
        <v>1200012255</v>
      </c>
      <c r="O1383" t="s">
        <v>776</v>
      </c>
      <c r="P1383" t="s">
        <v>54</v>
      </c>
      <c r="Q1383" t="s">
        <v>724</v>
      </c>
    </row>
    <row r="1384" spans="1:17" x14ac:dyDescent="0.3">
      <c r="A1384" t="s">
        <v>824</v>
      </c>
      <c r="B1384" t="s">
        <v>382</v>
      </c>
      <c r="C1384" s="1">
        <v>45663</v>
      </c>
      <c r="D1384">
        <v>765.78</v>
      </c>
      <c r="E1384" t="s">
        <v>92</v>
      </c>
      <c r="F1384" t="s">
        <v>96</v>
      </c>
      <c r="G1384" t="s">
        <v>170</v>
      </c>
      <c r="H1384" t="s">
        <v>561</v>
      </c>
      <c r="I1384">
        <v>1200012255</v>
      </c>
      <c r="J1384">
        <v>6000971462</v>
      </c>
      <c r="K1384">
        <v>100003718</v>
      </c>
      <c r="L1384" s="1">
        <v>45691</v>
      </c>
      <c r="M1384" t="s">
        <v>833</v>
      </c>
      <c r="N1384">
        <v>1200012255</v>
      </c>
      <c r="O1384" t="s">
        <v>776</v>
      </c>
      <c r="P1384" t="s">
        <v>54</v>
      </c>
      <c r="Q1384" t="s">
        <v>724</v>
      </c>
    </row>
    <row r="1385" spans="1:17" x14ac:dyDescent="0.3">
      <c r="A1385" t="s">
        <v>824</v>
      </c>
      <c r="B1385" t="s">
        <v>382</v>
      </c>
      <c r="C1385" s="1">
        <v>45663</v>
      </c>
      <c r="D1385">
        <v>537.62</v>
      </c>
      <c r="E1385" t="s">
        <v>92</v>
      </c>
      <c r="F1385" t="s">
        <v>96</v>
      </c>
      <c r="G1385" t="s">
        <v>170</v>
      </c>
      <c r="H1385" t="s">
        <v>561</v>
      </c>
      <c r="I1385">
        <v>1200012255</v>
      </c>
      <c r="J1385">
        <v>6000971466</v>
      </c>
      <c r="K1385">
        <v>100003722</v>
      </c>
      <c r="L1385" s="1">
        <v>45691</v>
      </c>
      <c r="M1385" t="s">
        <v>833</v>
      </c>
      <c r="N1385">
        <v>1200012255</v>
      </c>
      <c r="O1385" t="s">
        <v>776</v>
      </c>
      <c r="P1385" t="s">
        <v>54</v>
      </c>
      <c r="Q1385" t="s">
        <v>724</v>
      </c>
    </row>
    <row r="1386" spans="1:17" x14ac:dyDescent="0.3">
      <c r="A1386" t="s">
        <v>824</v>
      </c>
      <c r="B1386" t="s">
        <v>382</v>
      </c>
      <c r="C1386" s="1">
        <v>45663</v>
      </c>
      <c r="D1386">
        <v>995.26</v>
      </c>
      <c r="E1386" t="s">
        <v>92</v>
      </c>
      <c r="F1386" t="s">
        <v>96</v>
      </c>
      <c r="G1386" t="s">
        <v>170</v>
      </c>
      <c r="H1386" t="s">
        <v>561</v>
      </c>
      <c r="I1386">
        <v>1200012255</v>
      </c>
      <c r="J1386">
        <v>6000971456</v>
      </c>
      <c r="K1386">
        <v>100003712</v>
      </c>
      <c r="L1386" s="1">
        <v>45691</v>
      </c>
      <c r="M1386" t="s">
        <v>833</v>
      </c>
      <c r="N1386">
        <v>1200012255</v>
      </c>
      <c r="O1386" t="s">
        <v>776</v>
      </c>
      <c r="P1386" t="s">
        <v>54</v>
      </c>
      <c r="Q1386" t="s">
        <v>724</v>
      </c>
    </row>
    <row r="1387" spans="1:17" x14ac:dyDescent="0.3">
      <c r="A1387" t="s">
        <v>824</v>
      </c>
      <c r="B1387" t="s">
        <v>382</v>
      </c>
      <c r="C1387" s="1">
        <v>45663</v>
      </c>
      <c r="D1387">
        <v>470.75</v>
      </c>
      <c r="E1387" t="s">
        <v>92</v>
      </c>
      <c r="F1387" t="s">
        <v>96</v>
      </c>
      <c r="G1387" t="s">
        <v>170</v>
      </c>
      <c r="H1387" t="s">
        <v>561</v>
      </c>
      <c r="I1387">
        <v>1200012255</v>
      </c>
      <c r="J1387">
        <v>6000971465</v>
      </c>
      <c r="K1387">
        <v>100003721</v>
      </c>
      <c r="L1387" s="1">
        <v>45691</v>
      </c>
      <c r="M1387" t="s">
        <v>833</v>
      </c>
      <c r="N1387">
        <v>1200012255</v>
      </c>
      <c r="O1387" t="s">
        <v>776</v>
      </c>
      <c r="P1387" t="s">
        <v>54</v>
      </c>
      <c r="Q1387" t="s">
        <v>724</v>
      </c>
    </row>
    <row r="1388" spans="1:17" x14ac:dyDescent="0.3">
      <c r="A1388" t="s">
        <v>824</v>
      </c>
      <c r="B1388" t="s">
        <v>382</v>
      </c>
      <c r="C1388" s="1">
        <v>45730</v>
      </c>
      <c r="D1388">
        <v>1585.32</v>
      </c>
      <c r="E1388" t="s">
        <v>92</v>
      </c>
      <c r="F1388" t="s">
        <v>96</v>
      </c>
      <c r="G1388" t="s">
        <v>170</v>
      </c>
      <c r="H1388" t="s">
        <v>561</v>
      </c>
      <c r="I1388">
        <v>1200012255</v>
      </c>
      <c r="J1388">
        <v>6000983119</v>
      </c>
      <c r="K1388">
        <v>100025918</v>
      </c>
      <c r="L1388" s="1">
        <v>45734</v>
      </c>
      <c r="M1388" t="s">
        <v>833</v>
      </c>
      <c r="N1388">
        <v>1200012255</v>
      </c>
      <c r="O1388" t="s">
        <v>776</v>
      </c>
      <c r="P1388" t="s">
        <v>54</v>
      </c>
      <c r="Q1388" t="s">
        <v>724</v>
      </c>
    </row>
    <row r="1389" spans="1:17" x14ac:dyDescent="0.3">
      <c r="A1389" t="s">
        <v>824</v>
      </c>
      <c r="B1389" t="s">
        <v>382</v>
      </c>
      <c r="C1389" s="1">
        <v>45730</v>
      </c>
      <c r="D1389">
        <v>1608.94</v>
      </c>
      <c r="E1389" t="s">
        <v>92</v>
      </c>
      <c r="F1389" t="s">
        <v>96</v>
      </c>
      <c r="G1389" t="s">
        <v>170</v>
      </c>
      <c r="H1389" t="s">
        <v>561</v>
      </c>
      <c r="I1389">
        <v>1200012255</v>
      </c>
      <c r="J1389">
        <v>6000983120</v>
      </c>
      <c r="K1389">
        <v>100025919</v>
      </c>
      <c r="L1389" s="1">
        <v>45734</v>
      </c>
      <c r="M1389" t="s">
        <v>833</v>
      </c>
      <c r="N1389">
        <v>1200012255</v>
      </c>
      <c r="O1389" t="s">
        <v>776</v>
      </c>
      <c r="P1389" t="s">
        <v>54</v>
      </c>
      <c r="Q1389" t="s">
        <v>724</v>
      </c>
    </row>
    <row r="1390" spans="1:17" x14ac:dyDescent="0.3">
      <c r="A1390" t="s">
        <v>824</v>
      </c>
      <c r="B1390" t="s">
        <v>382</v>
      </c>
      <c r="C1390" s="1">
        <v>45863</v>
      </c>
      <c r="D1390">
        <v>561.23</v>
      </c>
      <c r="E1390" t="s">
        <v>92</v>
      </c>
      <c r="F1390" t="s">
        <v>96</v>
      </c>
      <c r="G1390" t="s">
        <v>170</v>
      </c>
      <c r="H1390" t="s">
        <v>561</v>
      </c>
      <c r="I1390">
        <v>1200012255</v>
      </c>
      <c r="J1390">
        <v>6001006258</v>
      </c>
      <c r="K1390">
        <v>100064958</v>
      </c>
      <c r="L1390" s="1">
        <v>45867</v>
      </c>
      <c r="M1390" t="s">
        <v>833</v>
      </c>
      <c r="N1390">
        <v>1200012255</v>
      </c>
      <c r="O1390" t="s">
        <v>776</v>
      </c>
      <c r="P1390" t="s">
        <v>54</v>
      </c>
      <c r="Q1390" t="s">
        <v>724</v>
      </c>
    </row>
    <row r="1391" spans="1:17" x14ac:dyDescent="0.3">
      <c r="A1391" t="s">
        <v>824</v>
      </c>
      <c r="B1391" t="s">
        <v>382</v>
      </c>
      <c r="C1391" s="1">
        <v>45863</v>
      </c>
      <c r="D1391">
        <v>451.08</v>
      </c>
      <c r="E1391" t="s">
        <v>92</v>
      </c>
      <c r="F1391" t="s">
        <v>96</v>
      </c>
      <c r="G1391" t="s">
        <v>170</v>
      </c>
      <c r="H1391" t="s">
        <v>561</v>
      </c>
      <c r="I1391">
        <v>1200012255</v>
      </c>
      <c r="J1391">
        <v>6001006263</v>
      </c>
      <c r="K1391">
        <v>100064963</v>
      </c>
      <c r="L1391" s="1">
        <v>45867</v>
      </c>
      <c r="M1391" t="s">
        <v>833</v>
      </c>
      <c r="N1391">
        <v>1200012255</v>
      </c>
      <c r="O1391" t="s">
        <v>776</v>
      </c>
      <c r="P1391" t="s">
        <v>54</v>
      </c>
      <c r="Q1391" t="s">
        <v>724</v>
      </c>
    </row>
    <row r="1392" spans="1:17" x14ac:dyDescent="0.3">
      <c r="A1392" t="s">
        <v>824</v>
      </c>
      <c r="B1392" t="s">
        <v>382</v>
      </c>
      <c r="C1392" s="1">
        <v>46227</v>
      </c>
      <c r="D1392">
        <v>895.45</v>
      </c>
      <c r="E1392" t="s">
        <v>92</v>
      </c>
      <c r="F1392" t="s">
        <v>96</v>
      </c>
      <c r="G1392" t="s">
        <v>170</v>
      </c>
      <c r="H1392" t="s">
        <v>561</v>
      </c>
      <c r="I1392">
        <v>1200013851</v>
      </c>
      <c r="J1392">
        <v>6001076177</v>
      </c>
      <c r="K1392">
        <v>100066317</v>
      </c>
      <c r="L1392" s="1">
        <v>46246</v>
      </c>
      <c r="M1392" t="s">
        <v>833</v>
      </c>
      <c r="N1392">
        <v>1200013851</v>
      </c>
      <c r="O1392" t="s">
        <v>776</v>
      </c>
      <c r="P1392" t="s">
        <v>54</v>
      </c>
      <c r="Q1392" t="s">
        <v>724</v>
      </c>
    </row>
    <row r="1393" spans="1:17" x14ac:dyDescent="0.3">
      <c r="A1393" t="s">
        <v>824</v>
      </c>
      <c r="B1393" t="s">
        <v>382</v>
      </c>
      <c r="C1393" s="1">
        <v>46227</v>
      </c>
      <c r="D1393">
        <v>748.24</v>
      </c>
      <c r="E1393" t="s">
        <v>92</v>
      </c>
      <c r="F1393" t="s">
        <v>96</v>
      </c>
      <c r="G1393" t="s">
        <v>170</v>
      </c>
      <c r="H1393" t="s">
        <v>561</v>
      </c>
      <c r="I1393">
        <v>1200013851</v>
      </c>
      <c r="J1393">
        <v>6001076179</v>
      </c>
      <c r="K1393">
        <v>100066319</v>
      </c>
      <c r="L1393" s="1">
        <v>46246</v>
      </c>
      <c r="M1393" t="s">
        <v>833</v>
      </c>
      <c r="N1393">
        <v>1200013851</v>
      </c>
      <c r="O1393" t="s">
        <v>776</v>
      </c>
      <c r="P1393" t="s">
        <v>54</v>
      </c>
      <c r="Q1393" t="s">
        <v>724</v>
      </c>
    </row>
    <row r="1394" spans="1:17" x14ac:dyDescent="0.3">
      <c r="A1394" t="s">
        <v>824</v>
      </c>
      <c r="B1394" t="s">
        <v>382</v>
      </c>
      <c r="C1394" s="1">
        <v>46227</v>
      </c>
      <c r="D1394">
        <v>484.87</v>
      </c>
      <c r="E1394" t="s">
        <v>92</v>
      </c>
      <c r="F1394" t="s">
        <v>96</v>
      </c>
      <c r="G1394" t="s">
        <v>170</v>
      </c>
      <c r="H1394" t="s">
        <v>561</v>
      </c>
      <c r="I1394">
        <v>1200013851</v>
      </c>
      <c r="J1394">
        <v>6001076182</v>
      </c>
      <c r="K1394">
        <v>100066322</v>
      </c>
      <c r="L1394" s="1">
        <v>46246</v>
      </c>
      <c r="M1394" t="s">
        <v>833</v>
      </c>
      <c r="N1394">
        <v>1200013851</v>
      </c>
      <c r="O1394" t="s">
        <v>776</v>
      </c>
      <c r="P1394" t="s">
        <v>54</v>
      </c>
      <c r="Q1394" t="s">
        <v>724</v>
      </c>
    </row>
    <row r="1395" spans="1:17" x14ac:dyDescent="0.3">
      <c r="A1395" t="s">
        <v>824</v>
      </c>
      <c r="B1395" t="s">
        <v>382</v>
      </c>
      <c r="C1395" s="1">
        <v>46227</v>
      </c>
      <c r="D1395">
        <v>1133.1600000000001</v>
      </c>
      <c r="E1395" t="s">
        <v>92</v>
      </c>
      <c r="F1395" t="s">
        <v>96</v>
      </c>
      <c r="G1395" t="s">
        <v>170</v>
      </c>
      <c r="H1395" t="s">
        <v>561</v>
      </c>
      <c r="I1395">
        <v>1200013851</v>
      </c>
      <c r="J1395">
        <v>6001076193</v>
      </c>
      <c r="K1395">
        <v>100066333</v>
      </c>
      <c r="L1395" s="1">
        <v>46246</v>
      </c>
      <c r="M1395" t="s">
        <v>833</v>
      </c>
      <c r="N1395">
        <v>1200013851</v>
      </c>
      <c r="O1395" t="s">
        <v>776</v>
      </c>
      <c r="P1395" t="s">
        <v>54</v>
      </c>
      <c r="Q1395" t="s">
        <v>724</v>
      </c>
    </row>
    <row r="1396" spans="1:17" x14ac:dyDescent="0.3">
      <c r="A1396" t="s">
        <v>824</v>
      </c>
      <c r="B1396" t="s">
        <v>382</v>
      </c>
      <c r="C1396" s="1">
        <v>46227</v>
      </c>
      <c r="D1396">
        <v>484.87</v>
      </c>
      <c r="E1396" t="s">
        <v>92</v>
      </c>
      <c r="F1396" t="s">
        <v>96</v>
      </c>
      <c r="G1396" t="s">
        <v>170</v>
      </c>
      <c r="H1396" t="s">
        <v>561</v>
      </c>
      <c r="I1396">
        <v>1200013851</v>
      </c>
      <c r="J1396">
        <v>6001076196</v>
      </c>
      <c r="K1396">
        <v>100066336</v>
      </c>
      <c r="L1396" s="1">
        <v>46246</v>
      </c>
      <c r="M1396" t="s">
        <v>833</v>
      </c>
      <c r="N1396">
        <v>1200013851</v>
      </c>
      <c r="O1396" t="s">
        <v>776</v>
      </c>
      <c r="P1396" t="s">
        <v>54</v>
      </c>
      <c r="Q1396" t="s">
        <v>724</v>
      </c>
    </row>
    <row r="1397" spans="1:17" x14ac:dyDescent="0.3">
      <c r="A1397" t="s">
        <v>824</v>
      </c>
      <c r="B1397" t="s">
        <v>382</v>
      </c>
      <c r="C1397" s="1">
        <v>46227</v>
      </c>
      <c r="D1397">
        <v>464.62</v>
      </c>
      <c r="E1397" t="s">
        <v>92</v>
      </c>
      <c r="F1397" t="s">
        <v>96</v>
      </c>
      <c r="G1397" t="s">
        <v>170</v>
      </c>
      <c r="H1397" t="s">
        <v>561</v>
      </c>
      <c r="I1397">
        <v>1200013851</v>
      </c>
      <c r="J1397">
        <v>6001076197</v>
      </c>
      <c r="K1397">
        <v>100066337</v>
      </c>
      <c r="L1397" s="1">
        <v>46246</v>
      </c>
      <c r="M1397" t="s">
        <v>833</v>
      </c>
      <c r="N1397">
        <v>1200013851</v>
      </c>
      <c r="O1397" t="s">
        <v>776</v>
      </c>
      <c r="P1397" t="s">
        <v>54</v>
      </c>
      <c r="Q1397" t="s">
        <v>724</v>
      </c>
    </row>
    <row r="1398" spans="1:17" x14ac:dyDescent="0.3">
      <c r="A1398" t="s">
        <v>824</v>
      </c>
      <c r="B1398" t="s">
        <v>382</v>
      </c>
      <c r="C1398" s="1">
        <v>46227</v>
      </c>
      <c r="D1398">
        <v>1632.89</v>
      </c>
      <c r="E1398" t="s">
        <v>92</v>
      </c>
      <c r="F1398" t="s">
        <v>96</v>
      </c>
      <c r="G1398" t="s">
        <v>170</v>
      </c>
      <c r="H1398" t="s">
        <v>561</v>
      </c>
      <c r="I1398">
        <v>1200013851</v>
      </c>
      <c r="J1398">
        <v>6001076199</v>
      </c>
      <c r="K1398">
        <v>100066339</v>
      </c>
      <c r="L1398" s="1">
        <v>46246</v>
      </c>
      <c r="M1398" t="s">
        <v>833</v>
      </c>
      <c r="N1398">
        <v>1200013851</v>
      </c>
      <c r="O1398" t="s">
        <v>776</v>
      </c>
      <c r="P1398" t="s">
        <v>54</v>
      </c>
      <c r="Q1398" t="s">
        <v>724</v>
      </c>
    </row>
    <row r="1399" spans="1:17" x14ac:dyDescent="0.3">
      <c r="A1399" t="s">
        <v>824</v>
      </c>
      <c r="B1399" t="s">
        <v>382</v>
      </c>
      <c r="C1399" s="1">
        <v>46227</v>
      </c>
      <c r="D1399">
        <v>578.05999999999995</v>
      </c>
      <c r="E1399" t="s">
        <v>92</v>
      </c>
      <c r="F1399" t="s">
        <v>96</v>
      </c>
      <c r="G1399" t="s">
        <v>170</v>
      </c>
      <c r="H1399" t="s">
        <v>561</v>
      </c>
      <c r="I1399">
        <v>1200013851</v>
      </c>
      <c r="J1399">
        <v>6001076200</v>
      </c>
      <c r="K1399">
        <v>100066340</v>
      </c>
      <c r="L1399" s="1">
        <v>46246</v>
      </c>
      <c r="M1399" t="s">
        <v>833</v>
      </c>
      <c r="N1399">
        <v>1200013851</v>
      </c>
      <c r="O1399" t="s">
        <v>776</v>
      </c>
      <c r="P1399" t="s">
        <v>54</v>
      </c>
      <c r="Q1399" t="s">
        <v>724</v>
      </c>
    </row>
    <row r="1400" spans="1:17" x14ac:dyDescent="0.3">
      <c r="A1400" t="s">
        <v>824</v>
      </c>
      <c r="B1400" t="s">
        <v>382</v>
      </c>
      <c r="C1400" s="1">
        <v>46227</v>
      </c>
      <c r="D1400">
        <v>1025.1099999999999</v>
      </c>
      <c r="E1400" t="s">
        <v>92</v>
      </c>
      <c r="F1400" t="s">
        <v>96</v>
      </c>
      <c r="G1400" t="s">
        <v>170</v>
      </c>
      <c r="H1400" t="s">
        <v>561</v>
      </c>
      <c r="I1400">
        <v>1200013851</v>
      </c>
      <c r="J1400">
        <v>6001076201</v>
      </c>
      <c r="K1400">
        <v>100066341</v>
      </c>
      <c r="L1400" s="1">
        <v>46246</v>
      </c>
      <c r="M1400" t="s">
        <v>833</v>
      </c>
      <c r="N1400">
        <v>1200013851</v>
      </c>
      <c r="O1400" t="s">
        <v>776</v>
      </c>
      <c r="P1400" t="s">
        <v>54</v>
      </c>
      <c r="Q1400" t="s">
        <v>724</v>
      </c>
    </row>
    <row r="1401" spans="1:17" x14ac:dyDescent="0.3">
      <c r="A1401" t="s">
        <v>824</v>
      </c>
      <c r="B1401" t="s">
        <v>382</v>
      </c>
      <c r="C1401" s="1">
        <v>46227</v>
      </c>
      <c r="D1401">
        <v>788.76</v>
      </c>
      <c r="E1401" t="s">
        <v>92</v>
      </c>
      <c r="F1401" t="s">
        <v>96</v>
      </c>
      <c r="G1401" t="s">
        <v>170</v>
      </c>
      <c r="H1401" t="s">
        <v>561</v>
      </c>
      <c r="I1401">
        <v>1200013851</v>
      </c>
      <c r="J1401">
        <v>6001076185</v>
      </c>
      <c r="K1401">
        <v>100066325</v>
      </c>
      <c r="L1401" s="1">
        <v>46246</v>
      </c>
      <c r="M1401" t="s">
        <v>833</v>
      </c>
      <c r="N1401">
        <v>1200013851</v>
      </c>
      <c r="O1401" t="s">
        <v>776</v>
      </c>
      <c r="P1401" t="s">
        <v>54</v>
      </c>
      <c r="Q1401" t="s">
        <v>724</v>
      </c>
    </row>
    <row r="1402" spans="1:17" x14ac:dyDescent="0.3">
      <c r="A1402" t="s">
        <v>824</v>
      </c>
      <c r="B1402" t="s">
        <v>382</v>
      </c>
      <c r="C1402" s="1">
        <v>46227</v>
      </c>
      <c r="D1402">
        <v>578.05999999999995</v>
      </c>
      <c r="E1402" t="s">
        <v>92</v>
      </c>
      <c r="F1402" t="s">
        <v>96</v>
      </c>
      <c r="G1402" t="s">
        <v>170</v>
      </c>
      <c r="H1402" t="s">
        <v>561</v>
      </c>
      <c r="I1402">
        <v>1200013851</v>
      </c>
      <c r="J1402">
        <v>6001076202</v>
      </c>
      <c r="K1402">
        <v>100066342</v>
      </c>
      <c r="L1402" s="1">
        <v>46246</v>
      </c>
      <c r="M1402" t="s">
        <v>833</v>
      </c>
      <c r="N1402">
        <v>1200013851</v>
      </c>
      <c r="O1402" t="s">
        <v>776</v>
      </c>
      <c r="P1402" t="s">
        <v>54</v>
      </c>
      <c r="Q1402" t="s">
        <v>724</v>
      </c>
    </row>
    <row r="1403" spans="1:17" x14ac:dyDescent="0.3">
      <c r="A1403" t="s">
        <v>824</v>
      </c>
      <c r="B1403" t="s">
        <v>382</v>
      </c>
      <c r="C1403" s="1">
        <v>46227</v>
      </c>
      <c r="D1403">
        <v>663.14</v>
      </c>
      <c r="E1403" t="s">
        <v>92</v>
      </c>
      <c r="F1403" t="s">
        <v>96</v>
      </c>
      <c r="G1403" t="s">
        <v>170</v>
      </c>
      <c r="H1403" t="s">
        <v>561</v>
      </c>
      <c r="I1403">
        <v>1200013851</v>
      </c>
      <c r="J1403">
        <v>6001076180</v>
      </c>
      <c r="K1403">
        <v>100066320</v>
      </c>
      <c r="L1403" s="1">
        <v>46246</v>
      </c>
      <c r="M1403" t="s">
        <v>833</v>
      </c>
      <c r="N1403">
        <v>1200013851</v>
      </c>
      <c r="O1403" t="s">
        <v>776</v>
      </c>
      <c r="P1403" t="s">
        <v>54</v>
      </c>
      <c r="Q1403" t="s">
        <v>724</v>
      </c>
    </row>
    <row r="1404" spans="1:17" x14ac:dyDescent="0.3">
      <c r="A1404" t="s">
        <v>824</v>
      </c>
      <c r="B1404" t="s">
        <v>382</v>
      </c>
      <c r="C1404" s="1">
        <v>46237</v>
      </c>
      <c r="D1404">
        <v>13.33</v>
      </c>
      <c r="E1404" t="s">
        <v>93</v>
      </c>
      <c r="F1404" t="s">
        <v>94</v>
      </c>
      <c r="G1404" t="s">
        <v>458</v>
      </c>
      <c r="H1404" t="s">
        <v>510</v>
      </c>
      <c r="I1404">
        <v>1200012104</v>
      </c>
      <c r="J1404">
        <v>6001077413</v>
      </c>
      <c r="K1404">
        <v>100069205</v>
      </c>
      <c r="L1404" s="1"/>
      <c r="M1404" t="s">
        <v>834</v>
      </c>
      <c r="N1404">
        <v>1200012104</v>
      </c>
      <c r="O1404" t="s">
        <v>776</v>
      </c>
      <c r="P1404" t="s">
        <v>53</v>
      </c>
      <c r="Q1404" t="s">
        <v>724</v>
      </c>
    </row>
    <row r="1405" spans="1:17" x14ac:dyDescent="0.3">
      <c r="A1405" t="s">
        <v>824</v>
      </c>
      <c r="B1405" t="s">
        <v>382</v>
      </c>
      <c r="C1405" s="1">
        <v>45670</v>
      </c>
      <c r="D1405">
        <v>9438</v>
      </c>
      <c r="E1405" t="s">
        <v>92</v>
      </c>
      <c r="F1405" t="s">
        <v>96</v>
      </c>
      <c r="G1405" t="s">
        <v>613</v>
      </c>
      <c r="H1405" t="s">
        <v>562</v>
      </c>
      <c r="I1405">
        <v>700005151</v>
      </c>
      <c r="J1405">
        <v>6000973888</v>
      </c>
      <c r="K1405">
        <v>100006476</v>
      </c>
      <c r="L1405" s="1">
        <v>45832</v>
      </c>
      <c r="M1405" t="s">
        <v>833</v>
      </c>
      <c r="N1405">
        <v>700005151</v>
      </c>
      <c r="O1405" t="s">
        <v>776</v>
      </c>
      <c r="P1405" t="s">
        <v>54</v>
      </c>
      <c r="Q1405" t="s">
        <v>724</v>
      </c>
    </row>
    <row r="1406" spans="1:17" x14ac:dyDescent="0.3">
      <c r="A1406" t="s">
        <v>372</v>
      </c>
      <c r="B1406" t="s">
        <v>382</v>
      </c>
      <c r="C1406" s="1">
        <v>46223</v>
      </c>
      <c r="D1406">
        <v>9229.2000000000007</v>
      </c>
      <c r="E1406" t="s">
        <v>93</v>
      </c>
      <c r="F1406" t="s">
        <v>94</v>
      </c>
      <c r="G1406" t="s">
        <v>613</v>
      </c>
      <c r="H1406" t="s">
        <v>562</v>
      </c>
      <c r="I1406">
        <v>700005471</v>
      </c>
      <c r="J1406">
        <v>6001075390</v>
      </c>
      <c r="K1406">
        <v>100065011</v>
      </c>
      <c r="L1406" s="1"/>
      <c r="M1406" t="s">
        <v>834</v>
      </c>
      <c r="N1406">
        <v>700005471</v>
      </c>
      <c r="O1406" t="s">
        <v>776</v>
      </c>
      <c r="P1406" t="s">
        <v>53</v>
      </c>
      <c r="Q1406" t="s">
        <v>724</v>
      </c>
    </row>
    <row r="1407" spans="1:17" x14ac:dyDescent="0.3">
      <c r="A1407" t="s">
        <v>825</v>
      </c>
      <c r="B1407" t="s">
        <v>382</v>
      </c>
      <c r="C1407" s="1">
        <v>45673</v>
      </c>
      <c r="D1407">
        <v>1680</v>
      </c>
      <c r="E1407" t="s">
        <v>92</v>
      </c>
      <c r="F1407" t="s">
        <v>96</v>
      </c>
      <c r="G1407" t="s">
        <v>761</v>
      </c>
      <c r="H1407" t="s">
        <v>762</v>
      </c>
      <c r="I1407">
        <v>300013361</v>
      </c>
      <c r="J1407">
        <v>6000974308</v>
      </c>
      <c r="K1407">
        <v>100007334</v>
      </c>
      <c r="L1407" s="1">
        <v>45735</v>
      </c>
      <c r="M1407" t="s">
        <v>833</v>
      </c>
      <c r="N1407">
        <v>300013361</v>
      </c>
      <c r="O1407" t="s">
        <v>776</v>
      </c>
      <c r="P1407" t="s">
        <v>54</v>
      </c>
      <c r="Q1407" t="s">
        <v>724</v>
      </c>
    </row>
    <row r="1408" spans="1:17" x14ac:dyDescent="0.3">
      <c r="A1408" t="s">
        <v>826</v>
      </c>
      <c r="B1408" t="s">
        <v>683</v>
      </c>
      <c r="C1408" s="1">
        <v>45555</v>
      </c>
      <c r="D1408">
        <v>6819</v>
      </c>
      <c r="E1408" t="s">
        <v>92</v>
      </c>
      <c r="F1408" t="s">
        <v>96</v>
      </c>
      <c r="G1408" t="s">
        <v>704</v>
      </c>
      <c r="H1408" t="s">
        <v>705</v>
      </c>
      <c r="I1408">
        <v>300014788</v>
      </c>
      <c r="J1408">
        <v>6000944131</v>
      </c>
      <c r="K1408">
        <v>100082841</v>
      </c>
      <c r="L1408" s="1">
        <v>45588</v>
      </c>
      <c r="M1408" t="s">
        <v>833</v>
      </c>
      <c r="N1408">
        <v>300014788</v>
      </c>
      <c r="O1408" t="s">
        <v>776</v>
      </c>
      <c r="P1408" t="s">
        <v>54</v>
      </c>
      <c r="Q1408" t="s">
        <v>725</v>
      </c>
    </row>
    <row r="1409" spans="1:17" x14ac:dyDescent="0.3">
      <c r="A1409" t="s">
        <v>824</v>
      </c>
      <c r="B1409" t="s">
        <v>382</v>
      </c>
      <c r="C1409" s="1">
        <v>45993</v>
      </c>
      <c r="D1409">
        <v>11.89</v>
      </c>
      <c r="E1409" t="s">
        <v>92</v>
      </c>
      <c r="F1409" t="s">
        <v>96</v>
      </c>
      <c r="G1409" t="s">
        <v>635</v>
      </c>
      <c r="H1409" t="s">
        <v>563</v>
      </c>
      <c r="I1409">
        <v>500006154</v>
      </c>
      <c r="J1409">
        <v>6001030748</v>
      </c>
      <c r="K1409">
        <v>100104683</v>
      </c>
      <c r="L1409" s="1">
        <v>46006</v>
      </c>
      <c r="M1409" t="s">
        <v>833</v>
      </c>
      <c r="N1409">
        <v>500006154</v>
      </c>
      <c r="O1409" t="s">
        <v>776</v>
      </c>
      <c r="P1409" t="s">
        <v>54</v>
      </c>
      <c r="Q1409" t="s">
        <v>724</v>
      </c>
    </row>
    <row r="1410" spans="1:17" x14ac:dyDescent="0.3">
      <c r="A1410" t="s">
        <v>824</v>
      </c>
      <c r="B1410" t="s">
        <v>382</v>
      </c>
      <c r="C1410" s="1">
        <v>46056</v>
      </c>
      <c r="D1410">
        <v>30.74</v>
      </c>
      <c r="E1410" t="s">
        <v>92</v>
      </c>
      <c r="F1410" t="s">
        <v>96</v>
      </c>
      <c r="G1410" t="s">
        <v>635</v>
      </c>
      <c r="H1410" t="s">
        <v>563</v>
      </c>
      <c r="I1410">
        <v>500006154</v>
      </c>
      <c r="J1410">
        <v>6001046253</v>
      </c>
      <c r="K1410">
        <v>100014640</v>
      </c>
      <c r="L1410" s="1">
        <v>46069</v>
      </c>
      <c r="M1410" t="s">
        <v>833</v>
      </c>
      <c r="N1410">
        <v>500006154</v>
      </c>
      <c r="O1410" t="s">
        <v>776</v>
      </c>
      <c r="P1410" t="s">
        <v>54</v>
      </c>
      <c r="Q1410" t="s">
        <v>724</v>
      </c>
    </row>
    <row r="1411" spans="1:17" x14ac:dyDescent="0.3">
      <c r="A1411" t="s">
        <v>824</v>
      </c>
      <c r="B1411" t="s">
        <v>382</v>
      </c>
      <c r="C1411" s="1">
        <v>46084</v>
      </c>
      <c r="D1411">
        <v>12.84</v>
      </c>
      <c r="E1411" t="s">
        <v>92</v>
      </c>
      <c r="F1411" t="s">
        <v>96</v>
      </c>
      <c r="G1411" t="s">
        <v>635</v>
      </c>
      <c r="H1411" t="s">
        <v>563</v>
      </c>
      <c r="I1411">
        <v>500006154</v>
      </c>
      <c r="J1411">
        <v>6001050680</v>
      </c>
      <c r="K1411">
        <v>100022873</v>
      </c>
      <c r="L1411" s="1">
        <v>46134</v>
      </c>
      <c r="M1411" t="s">
        <v>833</v>
      </c>
      <c r="N1411">
        <v>500006154</v>
      </c>
      <c r="O1411" t="s">
        <v>776</v>
      </c>
      <c r="P1411" t="s">
        <v>54</v>
      </c>
      <c r="Q1411" t="s">
        <v>724</v>
      </c>
    </row>
    <row r="1412" spans="1:17" x14ac:dyDescent="0.3">
      <c r="A1412" t="s">
        <v>824</v>
      </c>
      <c r="B1412" t="s">
        <v>382</v>
      </c>
      <c r="C1412" s="1">
        <v>46085</v>
      </c>
      <c r="D1412">
        <v>16.45</v>
      </c>
      <c r="E1412" t="s">
        <v>92</v>
      </c>
      <c r="F1412" t="s">
        <v>96</v>
      </c>
      <c r="G1412" t="s">
        <v>635</v>
      </c>
      <c r="H1412" t="s">
        <v>563</v>
      </c>
      <c r="I1412">
        <v>500006154</v>
      </c>
      <c r="J1412">
        <v>6001051064</v>
      </c>
      <c r="K1412">
        <v>100023521</v>
      </c>
      <c r="L1412" s="1">
        <v>46104</v>
      </c>
      <c r="M1412" t="s">
        <v>833</v>
      </c>
      <c r="N1412">
        <v>500006154</v>
      </c>
      <c r="O1412" t="s">
        <v>776</v>
      </c>
      <c r="P1412" t="s">
        <v>54</v>
      </c>
      <c r="Q1412" t="s">
        <v>724</v>
      </c>
    </row>
    <row r="1413" spans="1:17" x14ac:dyDescent="0.3">
      <c r="A1413" t="s">
        <v>824</v>
      </c>
      <c r="B1413" t="s">
        <v>382</v>
      </c>
      <c r="C1413" s="1">
        <v>46114</v>
      </c>
      <c r="D1413">
        <v>73.260000000000005</v>
      </c>
      <c r="E1413" t="s">
        <v>92</v>
      </c>
      <c r="F1413" t="s">
        <v>96</v>
      </c>
      <c r="G1413" t="s">
        <v>635</v>
      </c>
      <c r="H1413" t="s">
        <v>563</v>
      </c>
      <c r="I1413">
        <v>500006154</v>
      </c>
      <c r="J1413">
        <v>6001056106</v>
      </c>
      <c r="K1413">
        <v>100032134</v>
      </c>
      <c r="L1413" s="1">
        <v>46121</v>
      </c>
      <c r="M1413" t="s">
        <v>833</v>
      </c>
      <c r="N1413">
        <v>500006154</v>
      </c>
      <c r="O1413" t="s">
        <v>776</v>
      </c>
      <c r="P1413" t="s">
        <v>54</v>
      </c>
      <c r="Q1413" t="s">
        <v>724</v>
      </c>
    </row>
    <row r="1414" spans="1:17" x14ac:dyDescent="0.3">
      <c r="A1414" t="s">
        <v>824</v>
      </c>
      <c r="B1414" t="s">
        <v>382</v>
      </c>
      <c r="C1414" s="1">
        <v>45891</v>
      </c>
      <c r="D1414">
        <v>6093.6</v>
      </c>
      <c r="E1414" t="s">
        <v>92</v>
      </c>
      <c r="F1414" t="s">
        <v>96</v>
      </c>
      <c r="G1414" t="s">
        <v>125</v>
      </c>
      <c r="H1414" t="s">
        <v>564</v>
      </c>
      <c r="I1414">
        <v>800003165</v>
      </c>
      <c r="J1414">
        <v>6001010426</v>
      </c>
      <c r="K1414">
        <v>100071668</v>
      </c>
      <c r="L1414" s="1">
        <v>46000</v>
      </c>
      <c r="M1414" t="s">
        <v>833</v>
      </c>
      <c r="N1414">
        <v>800003165</v>
      </c>
      <c r="O1414" t="s">
        <v>776</v>
      </c>
      <c r="P1414" t="s">
        <v>54</v>
      </c>
      <c r="Q1414" t="s">
        <v>724</v>
      </c>
    </row>
    <row r="1415" spans="1:17" x14ac:dyDescent="0.3">
      <c r="A1415" t="s">
        <v>824</v>
      </c>
      <c r="B1415" t="s">
        <v>382</v>
      </c>
      <c r="C1415" s="1">
        <v>46183</v>
      </c>
      <c r="D1415">
        <v>6256.8</v>
      </c>
      <c r="E1415" t="s">
        <v>92</v>
      </c>
      <c r="F1415" t="s">
        <v>96</v>
      </c>
      <c r="G1415" t="s">
        <v>125</v>
      </c>
      <c r="H1415" t="s">
        <v>564</v>
      </c>
      <c r="I1415">
        <v>800003165</v>
      </c>
      <c r="J1415">
        <v>6001068172</v>
      </c>
      <c r="K1415">
        <v>100051902</v>
      </c>
      <c r="L1415" s="1">
        <v>46219</v>
      </c>
      <c r="M1415" t="s">
        <v>833</v>
      </c>
      <c r="N1415">
        <v>800003165</v>
      </c>
      <c r="O1415" t="s">
        <v>776</v>
      </c>
      <c r="P1415" t="s">
        <v>54</v>
      </c>
      <c r="Q1415" t="s">
        <v>724</v>
      </c>
    </row>
    <row r="1416" spans="1:17" x14ac:dyDescent="0.3">
      <c r="A1416" t="s">
        <v>824</v>
      </c>
      <c r="B1416" t="s">
        <v>382</v>
      </c>
      <c r="C1416" s="1">
        <v>45345</v>
      </c>
      <c r="D1416">
        <v>9199.44</v>
      </c>
      <c r="E1416" t="s">
        <v>92</v>
      </c>
      <c r="F1416" t="s">
        <v>94</v>
      </c>
      <c r="G1416" t="s">
        <v>390</v>
      </c>
      <c r="H1416" t="s">
        <v>565</v>
      </c>
      <c r="I1416">
        <v>800002285</v>
      </c>
      <c r="J1416">
        <v>6000908629</v>
      </c>
      <c r="K1416">
        <v>100021135</v>
      </c>
      <c r="L1416" s="1">
        <v>45362</v>
      </c>
      <c r="M1416" t="s">
        <v>833</v>
      </c>
      <c r="N1416">
        <v>800002285</v>
      </c>
      <c r="O1416" t="s">
        <v>776</v>
      </c>
      <c r="P1416" t="s">
        <v>54</v>
      </c>
      <c r="Q1416" t="s">
        <v>724</v>
      </c>
    </row>
    <row r="1417" spans="1:17" x14ac:dyDescent="0.3">
      <c r="A1417" t="s">
        <v>824</v>
      </c>
      <c r="B1417" t="s">
        <v>382</v>
      </c>
      <c r="C1417" s="1">
        <v>45345</v>
      </c>
      <c r="D1417">
        <v>1579.12</v>
      </c>
      <c r="E1417" t="s">
        <v>92</v>
      </c>
      <c r="F1417" t="s">
        <v>96</v>
      </c>
      <c r="G1417" t="s">
        <v>390</v>
      </c>
      <c r="H1417" t="s">
        <v>565</v>
      </c>
      <c r="I1417">
        <v>800002284</v>
      </c>
      <c r="J1417">
        <v>6000908633</v>
      </c>
      <c r="K1417">
        <v>100021139</v>
      </c>
      <c r="L1417" s="1">
        <v>45359</v>
      </c>
      <c r="M1417" t="s">
        <v>833</v>
      </c>
      <c r="N1417">
        <v>800002284</v>
      </c>
      <c r="O1417" t="s">
        <v>776</v>
      </c>
      <c r="P1417" t="s">
        <v>54</v>
      </c>
      <c r="Q1417" t="s">
        <v>724</v>
      </c>
    </row>
    <row r="1418" spans="1:17" x14ac:dyDescent="0.3">
      <c r="A1418" t="s">
        <v>824</v>
      </c>
      <c r="B1418" t="s">
        <v>382</v>
      </c>
      <c r="C1418" s="1">
        <v>45345</v>
      </c>
      <c r="D1418">
        <v>3291.74</v>
      </c>
      <c r="E1418" t="s">
        <v>92</v>
      </c>
      <c r="F1418" t="s">
        <v>94</v>
      </c>
      <c r="G1418" t="s">
        <v>390</v>
      </c>
      <c r="H1418" t="s">
        <v>565</v>
      </c>
      <c r="I1418">
        <v>800002285</v>
      </c>
      <c r="J1418">
        <v>6000908627</v>
      </c>
      <c r="K1418">
        <v>100021133</v>
      </c>
      <c r="L1418" s="1">
        <v>45362</v>
      </c>
      <c r="M1418" t="s">
        <v>833</v>
      </c>
      <c r="N1418">
        <v>800002285</v>
      </c>
      <c r="O1418" t="s">
        <v>776</v>
      </c>
      <c r="P1418" t="s">
        <v>54</v>
      </c>
      <c r="Q1418" t="s">
        <v>724</v>
      </c>
    </row>
    <row r="1419" spans="1:17" x14ac:dyDescent="0.3">
      <c r="A1419" t="s">
        <v>824</v>
      </c>
      <c r="B1419" t="s">
        <v>382</v>
      </c>
      <c r="C1419" s="1">
        <v>45349</v>
      </c>
      <c r="D1419">
        <v>1517.99</v>
      </c>
      <c r="E1419" t="s">
        <v>92</v>
      </c>
      <c r="F1419" t="s">
        <v>96</v>
      </c>
      <c r="G1419" t="s">
        <v>390</v>
      </c>
      <c r="H1419" t="s">
        <v>565</v>
      </c>
      <c r="I1419">
        <v>800002284</v>
      </c>
      <c r="J1419">
        <v>6000909230</v>
      </c>
      <c r="K1419">
        <v>100022070</v>
      </c>
      <c r="L1419" s="1">
        <v>45358</v>
      </c>
      <c r="M1419" t="s">
        <v>833</v>
      </c>
      <c r="N1419">
        <v>800002284</v>
      </c>
      <c r="O1419" t="s">
        <v>776</v>
      </c>
      <c r="P1419" t="s">
        <v>54</v>
      </c>
      <c r="Q1419" t="s">
        <v>724</v>
      </c>
    </row>
    <row r="1420" spans="1:17" x14ac:dyDescent="0.3">
      <c r="A1420" t="s">
        <v>824</v>
      </c>
      <c r="B1420" t="s">
        <v>382</v>
      </c>
      <c r="C1420" s="1">
        <v>45391</v>
      </c>
      <c r="D1420">
        <v>565.47</v>
      </c>
      <c r="E1420" t="s">
        <v>92</v>
      </c>
      <c r="F1420" t="s">
        <v>94</v>
      </c>
      <c r="G1420" t="s">
        <v>390</v>
      </c>
      <c r="H1420" t="s">
        <v>565</v>
      </c>
      <c r="I1420">
        <v>800002284</v>
      </c>
      <c r="J1420">
        <v>6000916725</v>
      </c>
      <c r="K1420">
        <v>100035172</v>
      </c>
      <c r="L1420" s="1">
        <v>45435</v>
      </c>
      <c r="M1420" t="s">
        <v>833</v>
      </c>
      <c r="N1420">
        <v>800002284</v>
      </c>
      <c r="O1420" t="s">
        <v>776</v>
      </c>
      <c r="P1420" t="s">
        <v>54</v>
      </c>
      <c r="Q1420" t="s">
        <v>724</v>
      </c>
    </row>
    <row r="1421" spans="1:17" x14ac:dyDescent="0.3">
      <c r="A1421" t="s">
        <v>824</v>
      </c>
      <c r="B1421" t="s">
        <v>382</v>
      </c>
      <c r="C1421" s="1">
        <v>45756</v>
      </c>
      <c r="D1421">
        <v>1663.45</v>
      </c>
      <c r="E1421" t="s">
        <v>92</v>
      </c>
      <c r="F1421" t="s">
        <v>96</v>
      </c>
      <c r="G1421" t="s">
        <v>390</v>
      </c>
      <c r="H1421" t="s">
        <v>565</v>
      </c>
      <c r="I1421">
        <v>800002284</v>
      </c>
      <c r="J1421">
        <v>6000987973</v>
      </c>
      <c r="K1421">
        <v>100034193</v>
      </c>
      <c r="L1421" s="1">
        <v>45782</v>
      </c>
      <c r="M1421" t="s">
        <v>833</v>
      </c>
      <c r="N1421">
        <v>800002284</v>
      </c>
      <c r="O1421" t="s">
        <v>776</v>
      </c>
      <c r="P1421" t="s">
        <v>54</v>
      </c>
      <c r="Q1421" t="s">
        <v>724</v>
      </c>
    </row>
    <row r="1422" spans="1:17" x14ac:dyDescent="0.3">
      <c r="A1422" t="s">
        <v>824</v>
      </c>
      <c r="B1422" t="s">
        <v>383</v>
      </c>
      <c r="C1422" s="1">
        <v>45756</v>
      </c>
      <c r="D1422">
        <v>521.65</v>
      </c>
      <c r="E1422" t="s">
        <v>92</v>
      </c>
      <c r="F1422" t="s">
        <v>96</v>
      </c>
      <c r="G1422" t="s">
        <v>390</v>
      </c>
      <c r="H1422" t="s">
        <v>565</v>
      </c>
      <c r="I1422">
        <v>800002284</v>
      </c>
      <c r="J1422">
        <v>6000987974</v>
      </c>
      <c r="K1422">
        <v>400000657</v>
      </c>
      <c r="L1422" s="1">
        <v>45782</v>
      </c>
      <c r="M1422" t="s">
        <v>833</v>
      </c>
      <c r="N1422">
        <v>800002284</v>
      </c>
      <c r="O1422" t="s">
        <v>776</v>
      </c>
      <c r="P1422" t="s">
        <v>54</v>
      </c>
      <c r="Q1422" t="s">
        <v>724</v>
      </c>
    </row>
    <row r="1423" spans="1:17" x14ac:dyDescent="0.3">
      <c r="A1423" t="s">
        <v>824</v>
      </c>
      <c r="B1423" t="s">
        <v>382</v>
      </c>
      <c r="C1423" s="1">
        <v>45797</v>
      </c>
      <c r="D1423">
        <v>25.3</v>
      </c>
      <c r="E1423" t="s">
        <v>92</v>
      </c>
      <c r="F1423" t="s">
        <v>96</v>
      </c>
      <c r="G1423" t="s">
        <v>390</v>
      </c>
      <c r="H1423" t="s">
        <v>565</v>
      </c>
      <c r="I1423">
        <v>800002285</v>
      </c>
      <c r="J1423">
        <v>6000994283</v>
      </c>
      <c r="K1423">
        <v>100044511</v>
      </c>
      <c r="L1423" s="1">
        <v>45814</v>
      </c>
      <c r="M1423" t="s">
        <v>833</v>
      </c>
      <c r="N1423">
        <v>800002285</v>
      </c>
      <c r="O1423" t="s">
        <v>776</v>
      </c>
      <c r="P1423" t="s">
        <v>54</v>
      </c>
      <c r="Q1423" t="s">
        <v>724</v>
      </c>
    </row>
    <row r="1424" spans="1:17" x14ac:dyDescent="0.3">
      <c r="A1424" t="s">
        <v>824</v>
      </c>
      <c r="B1424" t="s">
        <v>383</v>
      </c>
      <c r="C1424" s="1">
        <v>45797</v>
      </c>
      <c r="D1424">
        <v>2878.62</v>
      </c>
      <c r="E1424" t="s">
        <v>92</v>
      </c>
      <c r="F1424" t="s">
        <v>96</v>
      </c>
      <c r="G1424" t="s">
        <v>390</v>
      </c>
      <c r="H1424" t="s">
        <v>565</v>
      </c>
      <c r="I1424">
        <v>800002285</v>
      </c>
      <c r="J1424">
        <v>6000994281</v>
      </c>
      <c r="K1424">
        <v>400000842</v>
      </c>
      <c r="L1424" s="1">
        <v>45895</v>
      </c>
      <c r="M1424" t="s">
        <v>833</v>
      </c>
      <c r="N1424">
        <v>800002285</v>
      </c>
      <c r="O1424" t="s">
        <v>776</v>
      </c>
      <c r="P1424" t="s">
        <v>54</v>
      </c>
      <c r="Q1424" t="s">
        <v>724</v>
      </c>
    </row>
    <row r="1425" spans="1:17" x14ac:dyDescent="0.3">
      <c r="A1425" t="s">
        <v>824</v>
      </c>
      <c r="B1425" t="s">
        <v>382</v>
      </c>
      <c r="C1425" s="1">
        <v>45856</v>
      </c>
      <c r="D1425">
        <v>8594.51</v>
      </c>
      <c r="E1425" t="s">
        <v>92</v>
      </c>
      <c r="F1425" t="s">
        <v>96</v>
      </c>
      <c r="G1425" t="s">
        <v>390</v>
      </c>
      <c r="H1425" t="s">
        <v>565</v>
      </c>
      <c r="I1425">
        <v>800002285</v>
      </c>
      <c r="J1425">
        <v>6001005233</v>
      </c>
      <c r="K1425">
        <v>100063281</v>
      </c>
      <c r="L1425" s="1">
        <v>45895</v>
      </c>
      <c r="M1425" t="s">
        <v>833</v>
      </c>
      <c r="N1425">
        <v>800002285</v>
      </c>
      <c r="O1425" t="s">
        <v>776</v>
      </c>
      <c r="P1425" t="s">
        <v>54</v>
      </c>
      <c r="Q1425" t="s">
        <v>724</v>
      </c>
    </row>
    <row r="1426" spans="1:17" x14ac:dyDescent="0.3">
      <c r="A1426" t="s">
        <v>825</v>
      </c>
      <c r="B1426" t="s">
        <v>382</v>
      </c>
      <c r="C1426" s="1">
        <v>45139</v>
      </c>
      <c r="D1426">
        <v>25552.32</v>
      </c>
      <c r="E1426" t="s">
        <v>92</v>
      </c>
      <c r="F1426" t="s">
        <v>96</v>
      </c>
      <c r="G1426" t="s">
        <v>459</v>
      </c>
      <c r="H1426" t="s">
        <v>674</v>
      </c>
      <c r="I1426">
        <v>700004881</v>
      </c>
      <c r="J1426">
        <v>6000868074</v>
      </c>
      <c r="K1426">
        <v>100067736</v>
      </c>
      <c r="L1426" s="1">
        <v>45216</v>
      </c>
      <c r="M1426" t="s">
        <v>833</v>
      </c>
      <c r="N1426">
        <v>700004881</v>
      </c>
      <c r="O1426" t="s">
        <v>776</v>
      </c>
      <c r="P1426" t="s">
        <v>54</v>
      </c>
      <c r="Q1426" t="s">
        <v>724</v>
      </c>
    </row>
    <row r="1427" spans="1:17" x14ac:dyDescent="0.3">
      <c r="A1427" t="s">
        <v>825</v>
      </c>
      <c r="B1427" t="s">
        <v>382</v>
      </c>
      <c r="C1427" s="1">
        <v>45181</v>
      </c>
      <c r="D1427">
        <v>25494</v>
      </c>
      <c r="E1427" t="s">
        <v>92</v>
      </c>
      <c r="F1427" t="s">
        <v>96</v>
      </c>
      <c r="G1427" t="s">
        <v>459</v>
      </c>
      <c r="H1427" t="s">
        <v>674</v>
      </c>
      <c r="I1427">
        <v>700004881</v>
      </c>
      <c r="J1427">
        <v>6000874657</v>
      </c>
      <c r="K1427">
        <v>100079597</v>
      </c>
      <c r="L1427" s="1">
        <v>45218</v>
      </c>
      <c r="M1427" t="s">
        <v>833</v>
      </c>
      <c r="N1427">
        <v>700004881</v>
      </c>
      <c r="O1427" t="s">
        <v>776</v>
      </c>
      <c r="P1427" t="s">
        <v>54</v>
      </c>
      <c r="Q1427" t="s">
        <v>724</v>
      </c>
    </row>
    <row r="1428" spans="1:17" x14ac:dyDescent="0.3">
      <c r="A1428" t="s">
        <v>825</v>
      </c>
      <c r="B1428" t="s">
        <v>382</v>
      </c>
      <c r="C1428" s="1">
        <v>45181</v>
      </c>
      <c r="D1428">
        <v>19574.400000000001</v>
      </c>
      <c r="E1428" t="s">
        <v>92</v>
      </c>
      <c r="F1428" t="s">
        <v>96</v>
      </c>
      <c r="G1428" t="s">
        <v>459</v>
      </c>
      <c r="H1428" t="s">
        <v>674</v>
      </c>
      <c r="I1428">
        <v>700004881</v>
      </c>
      <c r="J1428">
        <v>6000874659</v>
      </c>
      <c r="K1428">
        <v>100079599</v>
      </c>
      <c r="L1428" s="1">
        <v>45275</v>
      </c>
      <c r="M1428" t="s">
        <v>833</v>
      </c>
      <c r="N1428">
        <v>700004881</v>
      </c>
      <c r="O1428" t="s">
        <v>776</v>
      </c>
      <c r="P1428" t="s">
        <v>54</v>
      </c>
      <c r="Q1428" t="s">
        <v>724</v>
      </c>
    </row>
    <row r="1429" spans="1:17" x14ac:dyDescent="0.3">
      <c r="A1429" t="s">
        <v>825</v>
      </c>
      <c r="B1429" t="s">
        <v>382</v>
      </c>
      <c r="C1429" s="1">
        <v>45363</v>
      </c>
      <c r="D1429">
        <v>3716.88</v>
      </c>
      <c r="E1429" t="s">
        <v>92</v>
      </c>
      <c r="F1429" t="s">
        <v>96</v>
      </c>
      <c r="G1429" t="s">
        <v>459</v>
      </c>
      <c r="H1429" t="s">
        <v>674</v>
      </c>
      <c r="I1429">
        <v>700004881</v>
      </c>
      <c r="J1429">
        <v>6000911896</v>
      </c>
      <c r="K1429">
        <v>100027161</v>
      </c>
      <c r="L1429" s="1">
        <v>45513</v>
      </c>
      <c r="M1429" t="s">
        <v>833</v>
      </c>
      <c r="N1429">
        <v>700004881</v>
      </c>
      <c r="O1429" t="s">
        <v>776</v>
      </c>
      <c r="P1429" t="s">
        <v>54</v>
      </c>
      <c r="Q1429" t="s">
        <v>724</v>
      </c>
    </row>
    <row r="1430" spans="1:17" x14ac:dyDescent="0.3">
      <c r="A1430" t="s">
        <v>824</v>
      </c>
      <c r="B1430" t="s">
        <v>382</v>
      </c>
      <c r="C1430" s="1">
        <v>45638</v>
      </c>
      <c r="D1430">
        <v>2310</v>
      </c>
      <c r="E1430" t="s">
        <v>92</v>
      </c>
      <c r="F1430" t="s">
        <v>96</v>
      </c>
      <c r="G1430" t="s">
        <v>791</v>
      </c>
      <c r="H1430" t="s">
        <v>785</v>
      </c>
      <c r="I1430">
        <v>1200012270</v>
      </c>
      <c r="J1430">
        <v>6000968683</v>
      </c>
      <c r="K1430">
        <v>100000995</v>
      </c>
      <c r="L1430" s="1">
        <v>45685</v>
      </c>
      <c r="M1430" t="s">
        <v>833</v>
      </c>
      <c r="N1430">
        <v>1200012270</v>
      </c>
      <c r="O1430" t="s">
        <v>776</v>
      </c>
      <c r="P1430" t="s">
        <v>54</v>
      </c>
      <c r="Q1430" t="s">
        <v>724</v>
      </c>
    </row>
    <row r="1431" spans="1:17" x14ac:dyDescent="0.3">
      <c r="A1431" t="s">
        <v>824</v>
      </c>
      <c r="B1431" t="s">
        <v>382</v>
      </c>
      <c r="C1431" s="1">
        <v>45638</v>
      </c>
      <c r="D1431">
        <v>2310</v>
      </c>
      <c r="E1431" t="s">
        <v>92</v>
      </c>
      <c r="F1431" t="s">
        <v>96</v>
      </c>
      <c r="G1431" t="s">
        <v>791</v>
      </c>
      <c r="H1431" t="s">
        <v>785</v>
      </c>
      <c r="I1431">
        <v>1200012270</v>
      </c>
      <c r="J1431">
        <v>6000968685</v>
      </c>
      <c r="K1431">
        <v>100000997</v>
      </c>
      <c r="L1431" s="1">
        <v>45685</v>
      </c>
      <c r="M1431" t="s">
        <v>833</v>
      </c>
      <c r="N1431">
        <v>1200012270</v>
      </c>
      <c r="O1431" t="s">
        <v>776</v>
      </c>
      <c r="P1431" t="s">
        <v>54</v>
      </c>
      <c r="Q1431" t="s">
        <v>724</v>
      </c>
    </row>
    <row r="1432" spans="1:17" x14ac:dyDescent="0.3">
      <c r="A1432" t="s">
        <v>824</v>
      </c>
      <c r="B1432" t="s">
        <v>382</v>
      </c>
      <c r="C1432" s="1">
        <v>45663</v>
      </c>
      <c r="D1432">
        <v>2310</v>
      </c>
      <c r="E1432" t="s">
        <v>92</v>
      </c>
      <c r="F1432" t="s">
        <v>96</v>
      </c>
      <c r="G1432" t="s">
        <v>791</v>
      </c>
      <c r="H1432" t="s">
        <v>785</v>
      </c>
      <c r="I1432">
        <v>1200012270</v>
      </c>
      <c r="J1432">
        <v>6000971062</v>
      </c>
      <c r="K1432">
        <v>100003316</v>
      </c>
      <c r="L1432" s="1">
        <v>45691</v>
      </c>
      <c r="M1432" t="s">
        <v>833</v>
      </c>
      <c r="N1432">
        <v>1200012270</v>
      </c>
      <c r="O1432" t="s">
        <v>776</v>
      </c>
      <c r="P1432" t="s">
        <v>54</v>
      </c>
      <c r="Q1432" t="s">
        <v>724</v>
      </c>
    </row>
    <row r="1433" spans="1:17" x14ac:dyDescent="0.3">
      <c r="A1433" t="s">
        <v>824</v>
      </c>
      <c r="B1433" t="s">
        <v>382</v>
      </c>
      <c r="C1433" s="1">
        <v>45741</v>
      </c>
      <c r="D1433">
        <v>2310</v>
      </c>
      <c r="E1433" t="s">
        <v>92</v>
      </c>
      <c r="F1433" t="s">
        <v>96</v>
      </c>
      <c r="G1433" t="s">
        <v>791</v>
      </c>
      <c r="H1433" t="s">
        <v>785</v>
      </c>
      <c r="I1433">
        <v>1200012270</v>
      </c>
      <c r="J1433">
        <v>6000984655</v>
      </c>
      <c r="K1433">
        <v>100028541</v>
      </c>
      <c r="L1433" s="1">
        <v>45743</v>
      </c>
      <c r="M1433" t="s">
        <v>833</v>
      </c>
      <c r="N1433">
        <v>1200012270</v>
      </c>
      <c r="O1433" t="s">
        <v>776</v>
      </c>
      <c r="P1433" t="s">
        <v>54</v>
      </c>
      <c r="Q1433" t="s">
        <v>724</v>
      </c>
    </row>
    <row r="1434" spans="1:17" x14ac:dyDescent="0.3">
      <c r="A1434" t="s">
        <v>824</v>
      </c>
      <c r="B1434" t="s">
        <v>382</v>
      </c>
      <c r="C1434" s="1">
        <v>45775</v>
      </c>
      <c r="D1434">
        <v>2310</v>
      </c>
      <c r="E1434" t="s">
        <v>92</v>
      </c>
      <c r="F1434" t="s">
        <v>96</v>
      </c>
      <c r="G1434" t="s">
        <v>791</v>
      </c>
      <c r="H1434" t="s">
        <v>785</v>
      </c>
      <c r="I1434">
        <v>1200012270</v>
      </c>
      <c r="J1434">
        <v>6000990435</v>
      </c>
      <c r="K1434">
        <v>100038221</v>
      </c>
      <c r="L1434" s="1">
        <v>45784</v>
      </c>
      <c r="M1434" t="s">
        <v>833</v>
      </c>
      <c r="N1434">
        <v>1200012270</v>
      </c>
      <c r="O1434" t="s">
        <v>776</v>
      </c>
      <c r="P1434" t="s">
        <v>54</v>
      </c>
      <c r="Q1434" t="s">
        <v>724</v>
      </c>
    </row>
    <row r="1435" spans="1:17" x14ac:dyDescent="0.3">
      <c r="A1435" t="s">
        <v>824</v>
      </c>
      <c r="B1435" t="s">
        <v>382</v>
      </c>
      <c r="C1435" s="1">
        <v>45897</v>
      </c>
      <c r="D1435">
        <v>4200</v>
      </c>
      <c r="E1435" t="s">
        <v>92</v>
      </c>
      <c r="F1435" t="s">
        <v>96</v>
      </c>
      <c r="G1435" t="s">
        <v>782</v>
      </c>
      <c r="H1435" t="s">
        <v>566</v>
      </c>
      <c r="I1435">
        <v>800003162</v>
      </c>
      <c r="J1435">
        <v>6001011277</v>
      </c>
      <c r="K1435">
        <v>100072903</v>
      </c>
      <c r="L1435" s="1">
        <v>46000</v>
      </c>
      <c r="M1435" t="s">
        <v>833</v>
      </c>
      <c r="N1435">
        <v>800003162</v>
      </c>
      <c r="O1435" t="s">
        <v>776</v>
      </c>
      <c r="P1435" t="s">
        <v>54</v>
      </c>
      <c r="Q1435" t="s">
        <v>724</v>
      </c>
    </row>
    <row r="1436" spans="1:17" x14ac:dyDescent="0.3">
      <c r="A1436" t="s">
        <v>824</v>
      </c>
      <c r="B1436" t="s">
        <v>382</v>
      </c>
      <c r="C1436" s="1">
        <v>45925</v>
      </c>
      <c r="D1436">
        <v>3480</v>
      </c>
      <c r="E1436" t="s">
        <v>92</v>
      </c>
      <c r="F1436" t="s">
        <v>96</v>
      </c>
      <c r="G1436" t="s">
        <v>782</v>
      </c>
      <c r="H1436" t="s">
        <v>566</v>
      </c>
      <c r="I1436">
        <v>800003162</v>
      </c>
      <c r="J1436">
        <v>6001016280</v>
      </c>
      <c r="K1436">
        <v>100080462</v>
      </c>
      <c r="L1436" s="1">
        <v>46000</v>
      </c>
      <c r="M1436" t="s">
        <v>833</v>
      </c>
      <c r="N1436">
        <v>800003162</v>
      </c>
      <c r="O1436" t="s">
        <v>776</v>
      </c>
      <c r="P1436" t="s">
        <v>54</v>
      </c>
      <c r="Q1436" t="s">
        <v>724</v>
      </c>
    </row>
    <row r="1437" spans="1:17" x14ac:dyDescent="0.3">
      <c r="A1437" t="s">
        <v>824</v>
      </c>
      <c r="B1437" t="s">
        <v>382</v>
      </c>
      <c r="C1437" s="1">
        <v>46003</v>
      </c>
      <c r="D1437">
        <v>3480</v>
      </c>
      <c r="E1437" t="s">
        <v>92</v>
      </c>
      <c r="F1437" t="s">
        <v>96</v>
      </c>
      <c r="G1437" t="s">
        <v>782</v>
      </c>
      <c r="H1437" t="s">
        <v>566</v>
      </c>
      <c r="I1437">
        <v>800003162</v>
      </c>
      <c r="J1437">
        <v>6001041284</v>
      </c>
      <c r="K1437">
        <v>100004187</v>
      </c>
      <c r="L1437" s="1">
        <v>46041</v>
      </c>
      <c r="M1437" t="s">
        <v>833</v>
      </c>
      <c r="N1437">
        <v>800003162</v>
      </c>
      <c r="O1437" t="s">
        <v>776</v>
      </c>
      <c r="P1437" t="s">
        <v>54</v>
      </c>
      <c r="Q1437" t="s">
        <v>724</v>
      </c>
    </row>
    <row r="1438" spans="1:17" x14ac:dyDescent="0.3">
      <c r="A1438" t="s">
        <v>824</v>
      </c>
      <c r="B1438" t="s">
        <v>382</v>
      </c>
      <c r="C1438" s="1">
        <v>46167</v>
      </c>
      <c r="D1438">
        <v>3480</v>
      </c>
      <c r="E1438" t="s">
        <v>92</v>
      </c>
      <c r="F1438" t="s">
        <v>96</v>
      </c>
      <c r="G1438" t="s">
        <v>782</v>
      </c>
      <c r="H1438" t="s">
        <v>566</v>
      </c>
      <c r="I1438">
        <v>800003162</v>
      </c>
      <c r="J1438">
        <v>6001064776</v>
      </c>
      <c r="K1438">
        <v>100046113</v>
      </c>
      <c r="L1438" s="1">
        <v>46204</v>
      </c>
      <c r="M1438" t="s">
        <v>833</v>
      </c>
      <c r="N1438">
        <v>800003162</v>
      </c>
      <c r="O1438" t="s">
        <v>776</v>
      </c>
      <c r="P1438" t="s">
        <v>54</v>
      </c>
      <c r="Q1438" t="s">
        <v>724</v>
      </c>
    </row>
    <row r="1439" spans="1:17" x14ac:dyDescent="0.3">
      <c r="A1439" t="s">
        <v>824</v>
      </c>
      <c r="B1439" t="s">
        <v>382</v>
      </c>
      <c r="C1439" s="1">
        <v>44981</v>
      </c>
      <c r="D1439">
        <v>2100</v>
      </c>
      <c r="E1439" t="s">
        <v>92</v>
      </c>
      <c r="F1439" t="s">
        <v>96</v>
      </c>
      <c r="G1439" t="s">
        <v>460</v>
      </c>
      <c r="H1439" t="s">
        <v>567</v>
      </c>
      <c r="I1439">
        <v>1200009553</v>
      </c>
      <c r="J1439">
        <v>6000840743</v>
      </c>
      <c r="K1439">
        <v>100021165</v>
      </c>
      <c r="L1439" s="1">
        <v>44987</v>
      </c>
      <c r="M1439" t="s">
        <v>833</v>
      </c>
      <c r="N1439">
        <v>1200009553</v>
      </c>
      <c r="O1439" t="s">
        <v>776</v>
      </c>
      <c r="P1439" t="s">
        <v>54</v>
      </c>
      <c r="Q1439" t="s">
        <v>724</v>
      </c>
    </row>
    <row r="1440" spans="1:17" x14ac:dyDescent="0.3">
      <c r="A1440" t="s">
        <v>824</v>
      </c>
      <c r="B1440" t="s">
        <v>382</v>
      </c>
      <c r="C1440" s="1">
        <v>44981</v>
      </c>
      <c r="D1440">
        <v>2100</v>
      </c>
      <c r="E1440" t="s">
        <v>92</v>
      </c>
      <c r="F1440" t="s">
        <v>96</v>
      </c>
      <c r="G1440" t="s">
        <v>460</v>
      </c>
      <c r="H1440" t="s">
        <v>567</v>
      </c>
      <c r="I1440">
        <v>1200009553</v>
      </c>
      <c r="J1440">
        <v>6000840736</v>
      </c>
      <c r="K1440">
        <v>100021158</v>
      </c>
      <c r="L1440" s="1">
        <v>44987</v>
      </c>
      <c r="M1440" t="s">
        <v>833</v>
      </c>
      <c r="N1440">
        <v>1200009553</v>
      </c>
      <c r="O1440" t="s">
        <v>776</v>
      </c>
      <c r="P1440" t="s">
        <v>54</v>
      </c>
      <c r="Q1440" t="s">
        <v>724</v>
      </c>
    </row>
    <row r="1441" spans="1:17" x14ac:dyDescent="0.3">
      <c r="A1441" t="s">
        <v>824</v>
      </c>
      <c r="B1441" t="s">
        <v>382</v>
      </c>
      <c r="C1441" s="1">
        <v>45070</v>
      </c>
      <c r="D1441">
        <v>2100</v>
      </c>
      <c r="E1441" t="s">
        <v>92</v>
      </c>
      <c r="F1441" t="s">
        <v>96</v>
      </c>
      <c r="G1441" t="s">
        <v>460</v>
      </c>
      <c r="H1441" t="s">
        <v>567</v>
      </c>
      <c r="I1441">
        <v>1200009553</v>
      </c>
      <c r="J1441">
        <v>6000855960</v>
      </c>
      <c r="K1441">
        <v>100046545</v>
      </c>
      <c r="L1441" s="1">
        <v>45071</v>
      </c>
      <c r="M1441" t="s">
        <v>833</v>
      </c>
      <c r="N1441">
        <v>1200009553</v>
      </c>
      <c r="O1441" t="s">
        <v>776</v>
      </c>
      <c r="P1441" t="s">
        <v>54</v>
      </c>
      <c r="Q1441" t="s">
        <v>724</v>
      </c>
    </row>
    <row r="1442" spans="1:17" x14ac:dyDescent="0.3">
      <c r="A1442" t="s">
        <v>824</v>
      </c>
      <c r="B1442" t="s">
        <v>382</v>
      </c>
      <c r="C1442" s="1">
        <v>45170</v>
      </c>
      <c r="D1442">
        <v>2100</v>
      </c>
      <c r="E1442" t="s">
        <v>92</v>
      </c>
      <c r="F1442" t="s">
        <v>96</v>
      </c>
      <c r="G1442" t="s">
        <v>460</v>
      </c>
      <c r="H1442" t="s">
        <v>567</v>
      </c>
      <c r="I1442">
        <v>1200009553</v>
      </c>
      <c r="J1442">
        <v>6000872696</v>
      </c>
      <c r="K1442">
        <v>100076266</v>
      </c>
      <c r="L1442" s="1">
        <v>45175</v>
      </c>
      <c r="M1442" t="s">
        <v>833</v>
      </c>
      <c r="N1442">
        <v>1200009553</v>
      </c>
      <c r="O1442" t="s">
        <v>776</v>
      </c>
      <c r="P1442" t="s">
        <v>54</v>
      </c>
      <c r="Q1442" t="s">
        <v>724</v>
      </c>
    </row>
    <row r="1443" spans="1:17" x14ac:dyDescent="0.3">
      <c r="A1443" t="s">
        <v>824</v>
      </c>
      <c r="B1443" t="s">
        <v>382</v>
      </c>
      <c r="C1443" s="1">
        <v>45205</v>
      </c>
      <c r="D1443">
        <v>2100</v>
      </c>
      <c r="E1443" t="s">
        <v>92</v>
      </c>
      <c r="F1443" t="s">
        <v>96</v>
      </c>
      <c r="G1443" t="s">
        <v>460</v>
      </c>
      <c r="H1443" t="s">
        <v>567</v>
      </c>
      <c r="I1443">
        <v>1200009553</v>
      </c>
      <c r="J1443">
        <v>6000878874</v>
      </c>
      <c r="K1443">
        <v>100086395</v>
      </c>
      <c r="L1443" s="1">
        <v>45211</v>
      </c>
      <c r="M1443" t="s">
        <v>833</v>
      </c>
      <c r="N1443">
        <v>1200009553</v>
      </c>
      <c r="O1443" t="s">
        <v>776</v>
      </c>
      <c r="P1443" t="s">
        <v>54</v>
      </c>
      <c r="Q1443" t="s">
        <v>724</v>
      </c>
    </row>
    <row r="1444" spans="1:17" x14ac:dyDescent="0.3">
      <c r="A1444" t="s">
        <v>824</v>
      </c>
      <c r="B1444" t="s">
        <v>382</v>
      </c>
      <c r="C1444" s="1">
        <v>45238</v>
      </c>
      <c r="D1444">
        <v>2100</v>
      </c>
      <c r="E1444" t="s">
        <v>92</v>
      </c>
      <c r="F1444" t="s">
        <v>96</v>
      </c>
      <c r="G1444" t="s">
        <v>460</v>
      </c>
      <c r="H1444" t="s">
        <v>567</v>
      </c>
      <c r="I1444">
        <v>1200009553</v>
      </c>
      <c r="J1444">
        <v>6000885512</v>
      </c>
      <c r="K1444">
        <v>100097489</v>
      </c>
      <c r="L1444" s="1">
        <v>45251</v>
      </c>
      <c r="M1444" t="s">
        <v>833</v>
      </c>
      <c r="N1444">
        <v>1200009553</v>
      </c>
      <c r="O1444" t="s">
        <v>776</v>
      </c>
      <c r="P1444" t="s">
        <v>54</v>
      </c>
      <c r="Q1444" t="s">
        <v>724</v>
      </c>
    </row>
    <row r="1445" spans="1:17" x14ac:dyDescent="0.3">
      <c r="A1445" t="s">
        <v>824</v>
      </c>
      <c r="B1445" t="s">
        <v>382</v>
      </c>
      <c r="C1445" s="1">
        <v>45294</v>
      </c>
      <c r="D1445">
        <v>2100</v>
      </c>
      <c r="E1445" t="s">
        <v>92</v>
      </c>
      <c r="F1445" t="s">
        <v>96</v>
      </c>
      <c r="G1445" t="s">
        <v>460</v>
      </c>
      <c r="H1445" t="s">
        <v>567</v>
      </c>
      <c r="I1445">
        <v>1200009553</v>
      </c>
      <c r="J1445">
        <v>6000899636</v>
      </c>
      <c r="K1445">
        <v>100004027</v>
      </c>
      <c r="L1445" s="1">
        <v>45306</v>
      </c>
      <c r="M1445" t="s">
        <v>833</v>
      </c>
      <c r="N1445">
        <v>1200009553</v>
      </c>
      <c r="O1445" t="s">
        <v>776</v>
      </c>
      <c r="P1445" t="s">
        <v>54</v>
      </c>
      <c r="Q1445" t="s">
        <v>724</v>
      </c>
    </row>
    <row r="1446" spans="1:17" x14ac:dyDescent="0.3">
      <c r="A1446" t="s">
        <v>824</v>
      </c>
      <c r="B1446" t="s">
        <v>382</v>
      </c>
      <c r="C1446" s="1">
        <v>45355</v>
      </c>
      <c r="D1446">
        <v>2100</v>
      </c>
      <c r="E1446" t="s">
        <v>92</v>
      </c>
      <c r="F1446" t="s">
        <v>96</v>
      </c>
      <c r="G1446" t="s">
        <v>460</v>
      </c>
      <c r="H1446" t="s">
        <v>567</v>
      </c>
      <c r="I1446">
        <v>1200009553</v>
      </c>
      <c r="J1446">
        <v>6000910325</v>
      </c>
      <c r="K1446">
        <v>100024748</v>
      </c>
      <c r="L1446" s="1">
        <v>45365</v>
      </c>
      <c r="M1446" t="s">
        <v>833</v>
      </c>
      <c r="N1446">
        <v>1200009553</v>
      </c>
      <c r="O1446" t="s">
        <v>776</v>
      </c>
      <c r="P1446" t="s">
        <v>54</v>
      </c>
      <c r="Q1446" t="s">
        <v>724</v>
      </c>
    </row>
    <row r="1447" spans="1:17" x14ac:dyDescent="0.3">
      <c r="A1447" t="s">
        <v>824</v>
      </c>
      <c r="B1447" t="s">
        <v>382</v>
      </c>
      <c r="C1447" s="1">
        <v>45476</v>
      </c>
      <c r="D1447">
        <v>2310</v>
      </c>
      <c r="E1447" t="s">
        <v>92</v>
      </c>
      <c r="F1447" t="s">
        <v>96</v>
      </c>
      <c r="G1447" t="s">
        <v>460</v>
      </c>
      <c r="H1447" t="s">
        <v>567</v>
      </c>
      <c r="I1447">
        <v>1200012270</v>
      </c>
      <c r="J1447">
        <v>6000931282</v>
      </c>
      <c r="K1447">
        <v>100061212</v>
      </c>
      <c r="L1447" s="1">
        <v>45478</v>
      </c>
      <c r="M1447" t="s">
        <v>833</v>
      </c>
      <c r="N1447">
        <v>1200012270</v>
      </c>
      <c r="O1447" t="s">
        <v>776</v>
      </c>
      <c r="P1447" t="s">
        <v>54</v>
      </c>
      <c r="Q1447" t="s">
        <v>724</v>
      </c>
    </row>
    <row r="1448" spans="1:17" x14ac:dyDescent="0.3">
      <c r="A1448" t="s">
        <v>824</v>
      </c>
      <c r="B1448" t="s">
        <v>382</v>
      </c>
      <c r="C1448" s="1">
        <v>45533</v>
      </c>
      <c r="D1448">
        <v>2100</v>
      </c>
      <c r="E1448" t="s">
        <v>92</v>
      </c>
      <c r="F1448" t="s">
        <v>96</v>
      </c>
      <c r="G1448" t="s">
        <v>460</v>
      </c>
      <c r="H1448" t="s">
        <v>567</v>
      </c>
      <c r="I1448">
        <v>1200009553</v>
      </c>
      <c r="J1448">
        <v>6000939921</v>
      </c>
      <c r="K1448">
        <v>100075661</v>
      </c>
      <c r="L1448" s="1">
        <v>45537</v>
      </c>
      <c r="M1448" t="s">
        <v>833</v>
      </c>
      <c r="N1448">
        <v>1200009553</v>
      </c>
      <c r="O1448" t="s">
        <v>776</v>
      </c>
      <c r="P1448" t="s">
        <v>54</v>
      </c>
      <c r="Q1448" t="s">
        <v>724</v>
      </c>
    </row>
    <row r="1449" spans="1:17" x14ac:dyDescent="0.3">
      <c r="A1449" t="s">
        <v>824</v>
      </c>
      <c r="B1449" t="s">
        <v>382</v>
      </c>
      <c r="C1449" s="1">
        <v>46008</v>
      </c>
      <c r="D1449">
        <v>2384.6999999999998</v>
      </c>
      <c r="E1449" t="s">
        <v>92</v>
      </c>
      <c r="F1449" t="s">
        <v>96</v>
      </c>
      <c r="G1449" t="s">
        <v>784</v>
      </c>
      <c r="H1449" t="s">
        <v>785</v>
      </c>
      <c r="I1449">
        <v>1200012270</v>
      </c>
      <c r="J1449">
        <v>6001039458</v>
      </c>
      <c r="K1449">
        <v>100002492</v>
      </c>
      <c r="L1449" s="1">
        <v>46048</v>
      </c>
      <c r="M1449" t="s">
        <v>833</v>
      </c>
      <c r="N1449">
        <v>1200012270</v>
      </c>
      <c r="O1449" t="s">
        <v>776</v>
      </c>
      <c r="P1449" t="s">
        <v>54</v>
      </c>
      <c r="Q1449" t="s">
        <v>724</v>
      </c>
    </row>
    <row r="1450" spans="1:17" x14ac:dyDescent="0.3">
      <c r="A1450" t="s">
        <v>824</v>
      </c>
      <c r="B1450" t="s">
        <v>382</v>
      </c>
      <c r="C1450" s="1">
        <v>46008</v>
      </c>
      <c r="D1450">
        <v>2384.6999999999998</v>
      </c>
      <c r="E1450" t="s">
        <v>92</v>
      </c>
      <c r="F1450" t="s">
        <v>96</v>
      </c>
      <c r="G1450" t="s">
        <v>784</v>
      </c>
      <c r="H1450" t="s">
        <v>785</v>
      </c>
      <c r="I1450">
        <v>1200012270</v>
      </c>
      <c r="J1450">
        <v>6001041482</v>
      </c>
      <c r="K1450">
        <v>100004382</v>
      </c>
      <c r="L1450" s="1">
        <v>46048</v>
      </c>
      <c r="M1450" t="s">
        <v>833</v>
      </c>
      <c r="N1450">
        <v>1200012270</v>
      </c>
      <c r="O1450" t="s">
        <v>776</v>
      </c>
      <c r="P1450" t="s">
        <v>54</v>
      </c>
      <c r="Q1450" t="s">
        <v>724</v>
      </c>
    </row>
    <row r="1451" spans="1:17" x14ac:dyDescent="0.3">
      <c r="A1451" t="s">
        <v>824</v>
      </c>
      <c r="B1451" t="s">
        <v>382</v>
      </c>
      <c r="C1451" s="1">
        <v>46008</v>
      </c>
      <c r="D1451">
        <v>2384.6999999999998</v>
      </c>
      <c r="E1451" t="s">
        <v>92</v>
      </c>
      <c r="F1451" t="s">
        <v>96</v>
      </c>
      <c r="G1451" t="s">
        <v>784</v>
      </c>
      <c r="H1451" t="s">
        <v>785</v>
      </c>
      <c r="I1451">
        <v>1200012270</v>
      </c>
      <c r="J1451">
        <v>6001039457</v>
      </c>
      <c r="K1451">
        <v>100002491</v>
      </c>
      <c r="L1451" s="1">
        <v>46048</v>
      </c>
      <c r="M1451" t="s">
        <v>833</v>
      </c>
      <c r="N1451">
        <v>1200012270</v>
      </c>
      <c r="O1451" t="s">
        <v>776</v>
      </c>
      <c r="P1451" t="s">
        <v>54</v>
      </c>
      <c r="Q1451" t="s">
        <v>724</v>
      </c>
    </row>
    <row r="1452" spans="1:17" x14ac:dyDescent="0.3">
      <c r="A1452" t="s">
        <v>824</v>
      </c>
      <c r="B1452" t="s">
        <v>382</v>
      </c>
      <c r="C1452" s="1">
        <v>46010</v>
      </c>
      <c r="D1452">
        <v>2384.6999999999998</v>
      </c>
      <c r="E1452" t="s">
        <v>92</v>
      </c>
      <c r="F1452" t="s">
        <v>96</v>
      </c>
      <c r="G1452" t="s">
        <v>784</v>
      </c>
      <c r="H1452" t="s">
        <v>785</v>
      </c>
      <c r="I1452">
        <v>1200012270</v>
      </c>
      <c r="J1452">
        <v>6001039741</v>
      </c>
      <c r="K1452">
        <v>100002768</v>
      </c>
      <c r="L1452" s="1">
        <v>46045</v>
      </c>
      <c r="M1452" t="s">
        <v>833</v>
      </c>
      <c r="N1452">
        <v>1200012270</v>
      </c>
      <c r="O1452" t="s">
        <v>776</v>
      </c>
      <c r="P1452" t="s">
        <v>54</v>
      </c>
      <c r="Q1452" t="s">
        <v>724</v>
      </c>
    </row>
    <row r="1453" spans="1:17" x14ac:dyDescent="0.3">
      <c r="A1453" t="s">
        <v>824</v>
      </c>
      <c r="B1453" t="s">
        <v>382</v>
      </c>
      <c r="C1453" s="1">
        <v>46079</v>
      </c>
      <c r="D1453">
        <v>2384.6999999999998</v>
      </c>
      <c r="E1453" t="s">
        <v>92</v>
      </c>
      <c r="F1453" t="s">
        <v>96</v>
      </c>
      <c r="G1453" t="s">
        <v>784</v>
      </c>
      <c r="H1453" t="s">
        <v>785</v>
      </c>
      <c r="I1453">
        <v>1200012270</v>
      </c>
      <c r="J1453">
        <v>6001049923</v>
      </c>
      <c r="K1453">
        <v>100020915</v>
      </c>
      <c r="L1453" s="1">
        <v>46091</v>
      </c>
      <c r="M1453" t="s">
        <v>833</v>
      </c>
      <c r="N1453">
        <v>1200012270</v>
      </c>
      <c r="O1453" t="s">
        <v>776</v>
      </c>
      <c r="P1453" t="s">
        <v>54</v>
      </c>
      <c r="Q1453" t="s">
        <v>724</v>
      </c>
    </row>
    <row r="1454" spans="1:17" x14ac:dyDescent="0.3">
      <c r="A1454" t="s">
        <v>824</v>
      </c>
      <c r="B1454" t="s">
        <v>382</v>
      </c>
      <c r="C1454" s="1">
        <v>46141</v>
      </c>
      <c r="D1454">
        <v>2384.6999999999998</v>
      </c>
      <c r="E1454" t="s">
        <v>92</v>
      </c>
      <c r="F1454" t="s">
        <v>96</v>
      </c>
      <c r="G1454" t="s">
        <v>784</v>
      </c>
      <c r="H1454" t="s">
        <v>785</v>
      </c>
      <c r="I1454">
        <v>1200012270</v>
      </c>
      <c r="J1454">
        <v>6001060859</v>
      </c>
      <c r="K1454">
        <v>100039519</v>
      </c>
      <c r="L1454" s="1">
        <v>46168</v>
      </c>
      <c r="M1454" t="s">
        <v>833</v>
      </c>
      <c r="N1454">
        <v>1200012270</v>
      </c>
      <c r="O1454" t="s">
        <v>776</v>
      </c>
      <c r="P1454" t="s">
        <v>54</v>
      </c>
      <c r="Q1454" t="s">
        <v>724</v>
      </c>
    </row>
    <row r="1455" spans="1:17" x14ac:dyDescent="0.3">
      <c r="A1455" t="s">
        <v>824</v>
      </c>
      <c r="B1455" t="s">
        <v>382</v>
      </c>
      <c r="C1455" s="1">
        <v>46254</v>
      </c>
      <c r="D1455">
        <v>2430.12</v>
      </c>
      <c r="E1455" t="s">
        <v>93</v>
      </c>
      <c r="F1455" t="s">
        <v>94</v>
      </c>
      <c r="G1455" t="s">
        <v>784</v>
      </c>
      <c r="H1455" t="s">
        <v>785</v>
      </c>
      <c r="I1455">
        <v>1200012270</v>
      </c>
      <c r="J1455">
        <v>6001080166</v>
      </c>
      <c r="K1455">
        <v>100073522</v>
      </c>
      <c r="L1455" s="1"/>
      <c r="M1455" t="s">
        <v>834</v>
      </c>
      <c r="N1455">
        <v>1200012270</v>
      </c>
      <c r="O1455" t="s">
        <v>776</v>
      </c>
      <c r="P1455" t="s">
        <v>53</v>
      </c>
      <c r="Q1455" t="s">
        <v>724</v>
      </c>
    </row>
    <row r="1456" spans="1:17" x14ac:dyDescent="0.3">
      <c r="A1456" t="s">
        <v>824</v>
      </c>
      <c r="B1456" t="s">
        <v>382</v>
      </c>
      <c r="C1456" s="1">
        <v>45175</v>
      </c>
      <c r="D1456">
        <v>2518</v>
      </c>
      <c r="E1456" t="s">
        <v>92</v>
      </c>
      <c r="F1456" t="s">
        <v>96</v>
      </c>
      <c r="G1456" t="s">
        <v>798</v>
      </c>
      <c r="H1456" t="s">
        <v>799</v>
      </c>
      <c r="I1456">
        <v>1200011613</v>
      </c>
      <c r="J1456">
        <v>6000873657</v>
      </c>
      <c r="K1456">
        <v>100078189</v>
      </c>
      <c r="L1456" s="1">
        <v>45180</v>
      </c>
      <c r="M1456" t="s">
        <v>833</v>
      </c>
      <c r="N1456">
        <v>1200011613</v>
      </c>
      <c r="O1456" t="s">
        <v>776</v>
      </c>
      <c r="P1456" t="s">
        <v>54</v>
      </c>
      <c r="Q1456" t="s">
        <v>724</v>
      </c>
    </row>
    <row r="1457" spans="1:17" x14ac:dyDescent="0.3">
      <c r="A1457" t="s">
        <v>824</v>
      </c>
      <c r="B1457" t="s">
        <v>382</v>
      </c>
      <c r="C1457" s="1">
        <v>45309</v>
      </c>
      <c r="D1457">
        <v>9000</v>
      </c>
      <c r="E1457" t="s">
        <v>92</v>
      </c>
      <c r="F1457" t="s">
        <v>96</v>
      </c>
      <c r="G1457" t="s">
        <v>798</v>
      </c>
      <c r="H1457" t="s">
        <v>799</v>
      </c>
      <c r="I1457">
        <v>1200011613</v>
      </c>
      <c r="J1457">
        <v>6000902797</v>
      </c>
      <c r="K1457">
        <v>100008773</v>
      </c>
      <c r="L1457" s="1">
        <v>45316</v>
      </c>
      <c r="M1457" t="s">
        <v>833</v>
      </c>
      <c r="N1457">
        <v>1200011613</v>
      </c>
      <c r="O1457" t="s">
        <v>776</v>
      </c>
      <c r="P1457" t="s">
        <v>54</v>
      </c>
      <c r="Q1457" t="s">
        <v>724</v>
      </c>
    </row>
    <row r="1458" spans="1:17" x14ac:dyDescent="0.3">
      <c r="A1458" t="s">
        <v>824</v>
      </c>
      <c r="B1458" t="s">
        <v>382</v>
      </c>
      <c r="C1458" s="1">
        <v>45376</v>
      </c>
      <c r="D1458">
        <v>4500</v>
      </c>
      <c r="E1458" t="s">
        <v>92</v>
      </c>
      <c r="F1458" t="s">
        <v>96</v>
      </c>
      <c r="G1458" t="s">
        <v>798</v>
      </c>
      <c r="H1458" t="s">
        <v>799</v>
      </c>
      <c r="I1458">
        <v>1200011613</v>
      </c>
      <c r="J1458">
        <v>6000913741</v>
      </c>
      <c r="K1458">
        <v>100030090</v>
      </c>
      <c r="L1458" s="1">
        <v>45377</v>
      </c>
      <c r="M1458" t="s">
        <v>833</v>
      </c>
      <c r="N1458">
        <v>1200011613</v>
      </c>
      <c r="O1458" t="s">
        <v>776</v>
      </c>
      <c r="P1458" t="s">
        <v>54</v>
      </c>
      <c r="Q1458" t="s">
        <v>724</v>
      </c>
    </row>
    <row r="1459" spans="1:17" x14ac:dyDescent="0.3">
      <c r="A1459" t="s">
        <v>824</v>
      </c>
      <c r="B1459" t="s">
        <v>382</v>
      </c>
      <c r="C1459" s="1">
        <v>45170</v>
      </c>
      <c r="D1459">
        <v>7605.26</v>
      </c>
      <c r="E1459" t="s">
        <v>92</v>
      </c>
      <c r="F1459" t="s">
        <v>96</v>
      </c>
      <c r="G1459" t="s">
        <v>105</v>
      </c>
      <c r="H1459" t="s">
        <v>511</v>
      </c>
      <c r="I1459">
        <v>500004723</v>
      </c>
      <c r="J1459">
        <v>6000872618</v>
      </c>
      <c r="K1459">
        <v>100076184</v>
      </c>
      <c r="L1459" s="1">
        <v>45208</v>
      </c>
      <c r="M1459" t="s">
        <v>833</v>
      </c>
      <c r="N1459">
        <v>500004723</v>
      </c>
      <c r="O1459" t="s">
        <v>776</v>
      </c>
      <c r="P1459" t="s">
        <v>54</v>
      </c>
      <c r="Q1459" t="s">
        <v>724</v>
      </c>
    </row>
    <row r="1460" spans="1:17" x14ac:dyDescent="0.3">
      <c r="A1460" t="s">
        <v>824</v>
      </c>
      <c r="B1460" t="s">
        <v>382</v>
      </c>
      <c r="C1460" s="1">
        <v>45188</v>
      </c>
      <c r="D1460">
        <v>85225.21</v>
      </c>
      <c r="E1460" t="s">
        <v>92</v>
      </c>
      <c r="F1460" t="s">
        <v>96</v>
      </c>
      <c r="G1460" t="s">
        <v>105</v>
      </c>
      <c r="H1460" t="s">
        <v>511</v>
      </c>
      <c r="I1460">
        <v>500004723</v>
      </c>
      <c r="J1460">
        <v>6000875793</v>
      </c>
      <c r="K1460">
        <v>100081333</v>
      </c>
      <c r="L1460" s="1">
        <v>45209</v>
      </c>
      <c r="M1460" t="s">
        <v>833</v>
      </c>
      <c r="N1460">
        <v>500004723</v>
      </c>
      <c r="O1460" t="s">
        <v>776</v>
      </c>
      <c r="P1460" t="s">
        <v>54</v>
      </c>
      <c r="Q1460" t="s">
        <v>724</v>
      </c>
    </row>
    <row r="1461" spans="1:17" x14ac:dyDescent="0.3">
      <c r="A1461" t="s">
        <v>824</v>
      </c>
      <c r="B1461" t="s">
        <v>382</v>
      </c>
      <c r="C1461" s="1">
        <v>45195</v>
      </c>
      <c r="D1461">
        <v>123129.18</v>
      </c>
      <c r="E1461" t="s">
        <v>92</v>
      </c>
      <c r="F1461" t="s">
        <v>96</v>
      </c>
      <c r="G1461" t="s">
        <v>105</v>
      </c>
      <c r="H1461" t="s">
        <v>511</v>
      </c>
      <c r="I1461">
        <v>500004723</v>
      </c>
      <c r="J1461">
        <v>6000876981</v>
      </c>
      <c r="K1461">
        <v>100083122</v>
      </c>
      <c r="L1461" s="1">
        <v>45225</v>
      </c>
      <c r="M1461" t="s">
        <v>833</v>
      </c>
      <c r="N1461">
        <v>500004723</v>
      </c>
      <c r="O1461" t="s">
        <v>776</v>
      </c>
      <c r="P1461" t="s">
        <v>54</v>
      </c>
      <c r="Q1461" t="s">
        <v>724</v>
      </c>
    </row>
    <row r="1462" spans="1:17" x14ac:dyDescent="0.3">
      <c r="A1462" t="s">
        <v>824</v>
      </c>
      <c r="B1462" t="s">
        <v>382</v>
      </c>
      <c r="C1462" s="1">
        <v>45376</v>
      </c>
      <c r="D1462">
        <v>74187.23</v>
      </c>
      <c r="E1462" t="s">
        <v>92</v>
      </c>
      <c r="F1462" t="s">
        <v>96</v>
      </c>
      <c r="G1462" t="s">
        <v>105</v>
      </c>
      <c r="H1462" t="s">
        <v>511</v>
      </c>
      <c r="I1462">
        <v>500004723</v>
      </c>
      <c r="J1462">
        <v>6000913832</v>
      </c>
      <c r="K1462">
        <v>100030310</v>
      </c>
      <c r="L1462" s="1">
        <v>45436</v>
      </c>
      <c r="M1462" t="s">
        <v>833</v>
      </c>
      <c r="N1462">
        <v>500004723</v>
      </c>
      <c r="O1462" t="s">
        <v>776</v>
      </c>
      <c r="P1462" t="s">
        <v>54</v>
      </c>
      <c r="Q1462" t="s">
        <v>724</v>
      </c>
    </row>
    <row r="1463" spans="1:17" x14ac:dyDescent="0.3">
      <c r="A1463" t="s">
        <v>824</v>
      </c>
      <c r="B1463" t="s">
        <v>382</v>
      </c>
      <c r="C1463" s="1">
        <v>45387</v>
      </c>
      <c r="D1463">
        <v>34498.42</v>
      </c>
      <c r="E1463" t="s">
        <v>92</v>
      </c>
      <c r="F1463" t="s">
        <v>96</v>
      </c>
      <c r="G1463" t="s">
        <v>105</v>
      </c>
      <c r="H1463" t="s">
        <v>511</v>
      </c>
      <c r="I1463">
        <v>500004723</v>
      </c>
      <c r="J1463">
        <v>6000916159</v>
      </c>
      <c r="K1463">
        <v>100034368</v>
      </c>
      <c r="L1463" s="1">
        <v>45455</v>
      </c>
      <c r="M1463" t="s">
        <v>833</v>
      </c>
      <c r="N1463">
        <v>500004723</v>
      </c>
      <c r="O1463" t="s">
        <v>776</v>
      </c>
      <c r="P1463" t="s">
        <v>54</v>
      </c>
      <c r="Q1463" t="s">
        <v>724</v>
      </c>
    </row>
    <row r="1464" spans="1:17" x14ac:dyDescent="0.3">
      <c r="A1464" t="s">
        <v>824</v>
      </c>
      <c r="B1464" t="s">
        <v>382</v>
      </c>
      <c r="C1464" s="1">
        <v>45455</v>
      </c>
      <c r="D1464">
        <v>11222.42</v>
      </c>
      <c r="E1464" t="s">
        <v>92</v>
      </c>
      <c r="F1464" t="s">
        <v>96</v>
      </c>
      <c r="G1464" t="s">
        <v>105</v>
      </c>
      <c r="H1464" t="s">
        <v>511</v>
      </c>
      <c r="I1464">
        <v>500004723</v>
      </c>
      <c r="J1464">
        <v>6000927676</v>
      </c>
      <c r="K1464">
        <v>100054600</v>
      </c>
      <c r="L1464" s="1">
        <v>45496</v>
      </c>
      <c r="M1464" t="s">
        <v>833</v>
      </c>
      <c r="N1464">
        <v>500004723</v>
      </c>
      <c r="O1464" t="s">
        <v>776</v>
      </c>
      <c r="P1464" t="s">
        <v>54</v>
      </c>
      <c r="Q1464" t="s">
        <v>724</v>
      </c>
    </row>
    <row r="1465" spans="1:17" x14ac:dyDescent="0.3">
      <c r="A1465" t="s">
        <v>824</v>
      </c>
      <c r="B1465" t="s">
        <v>382</v>
      </c>
      <c r="C1465" s="1">
        <v>45455</v>
      </c>
      <c r="D1465">
        <v>80965.7</v>
      </c>
      <c r="E1465" t="s">
        <v>92</v>
      </c>
      <c r="F1465" t="s">
        <v>96</v>
      </c>
      <c r="G1465" t="s">
        <v>105</v>
      </c>
      <c r="H1465" t="s">
        <v>511</v>
      </c>
      <c r="I1465">
        <v>500004723</v>
      </c>
      <c r="J1465">
        <v>6000927675</v>
      </c>
      <c r="K1465">
        <v>100054599</v>
      </c>
      <c r="L1465" s="1">
        <v>45582</v>
      </c>
      <c r="M1465" t="s">
        <v>833</v>
      </c>
      <c r="N1465">
        <v>500004723</v>
      </c>
      <c r="O1465" t="s">
        <v>776</v>
      </c>
      <c r="P1465" t="s">
        <v>54</v>
      </c>
      <c r="Q1465" t="s">
        <v>724</v>
      </c>
    </row>
    <row r="1466" spans="1:17" x14ac:dyDescent="0.3">
      <c r="A1466" t="s">
        <v>824</v>
      </c>
      <c r="B1466" t="s">
        <v>382</v>
      </c>
      <c r="C1466" s="1">
        <v>45533</v>
      </c>
      <c r="D1466">
        <v>67897.070000000007</v>
      </c>
      <c r="E1466" t="s">
        <v>92</v>
      </c>
      <c r="F1466" t="s">
        <v>96</v>
      </c>
      <c r="G1466" t="s">
        <v>105</v>
      </c>
      <c r="H1466" t="s">
        <v>511</v>
      </c>
      <c r="I1466">
        <v>500004723</v>
      </c>
      <c r="J1466">
        <v>6000939878</v>
      </c>
      <c r="K1466">
        <v>100075587</v>
      </c>
      <c r="L1466" s="1">
        <v>45632</v>
      </c>
      <c r="M1466" t="s">
        <v>833</v>
      </c>
      <c r="N1466">
        <v>500004723</v>
      </c>
      <c r="O1466" t="s">
        <v>776</v>
      </c>
      <c r="P1466" t="s">
        <v>54</v>
      </c>
      <c r="Q1466" t="s">
        <v>724</v>
      </c>
    </row>
    <row r="1467" spans="1:17" x14ac:dyDescent="0.3">
      <c r="A1467" t="s">
        <v>824</v>
      </c>
      <c r="B1467" t="s">
        <v>382</v>
      </c>
      <c r="C1467" s="1">
        <v>45533</v>
      </c>
      <c r="D1467">
        <v>7339.22</v>
      </c>
      <c r="E1467" t="s">
        <v>92</v>
      </c>
      <c r="F1467" t="s">
        <v>96</v>
      </c>
      <c r="G1467" t="s">
        <v>105</v>
      </c>
      <c r="H1467" t="s">
        <v>511</v>
      </c>
      <c r="I1467">
        <v>500004723</v>
      </c>
      <c r="J1467">
        <v>6000939880</v>
      </c>
      <c r="K1467">
        <v>100075589</v>
      </c>
      <c r="L1467" s="1">
        <v>45582</v>
      </c>
      <c r="M1467" t="s">
        <v>833</v>
      </c>
      <c r="N1467">
        <v>500004723</v>
      </c>
      <c r="O1467" t="s">
        <v>776</v>
      </c>
      <c r="P1467" t="s">
        <v>54</v>
      </c>
      <c r="Q1467" t="s">
        <v>724</v>
      </c>
    </row>
    <row r="1468" spans="1:17" x14ac:dyDescent="0.3">
      <c r="A1468" t="s">
        <v>824</v>
      </c>
      <c r="B1468" t="s">
        <v>382</v>
      </c>
      <c r="C1468" s="1">
        <v>45533</v>
      </c>
      <c r="D1468">
        <v>48004.93</v>
      </c>
      <c r="E1468" t="s">
        <v>92</v>
      </c>
      <c r="F1468" t="s">
        <v>96</v>
      </c>
      <c r="G1468" t="s">
        <v>105</v>
      </c>
      <c r="H1468" t="s">
        <v>511</v>
      </c>
      <c r="I1468">
        <v>500004723</v>
      </c>
      <c r="J1468">
        <v>6000939881</v>
      </c>
      <c r="K1468">
        <v>100075590</v>
      </c>
      <c r="L1468" s="1">
        <v>45618</v>
      </c>
      <c r="M1468" t="s">
        <v>833</v>
      </c>
      <c r="N1468">
        <v>500004723</v>
      </c>
      <c r="O1468" t="s">
        <v>776</v>
      </c>
      <c r="P1468" t="s">
        <v>54</v>
      </c>
      <c r="Q1468" t="s">
        <v>724</v>
      </c>
    </row>
    <row r="1469" spans="1:17" x14ac:dyDescent="0.3">
      <c r="A1469" t="s">
        <v>824</v>
      </c>
      <c r="B1469" t="s">
        <v>382</v>
      </c>
      <c r="C1469" s="1">
        <v>45673</v>
      </c>
      <c r="D1469">
        <v>73677.279999999999</v>
      </c>
      <c r="E1469" t="s">
        <v>92</v>
      </c>
      <c r="F1469" t="s">
        <v>96</v>
      </c>
      <c r="G1469" t="s">
        <v>105</v>
      </c>
      <c r="H1469" t="s">
        <v>511</v>
      </c>
      <c r="I1469">
        <v>500004723</v>
      </c>
      <c r="J1469">
        <v>6000974351</v>
      </c>
      <c r="K1469">
        <v>100007395</v>
      </c>
      <c r="L1469" s="1">
        <v>45777</v>
      </c>
      <c r="M1469" t="s">
        <v>833</v>
      </c>
      <c r="N1469">
        <v>500004723</v>
      </c>
      <c r="O1469" t="s">
        <v>776</v>
      </c>
      <c r="P1469" t="s">
        <v>54</v>
      </c>
      <c r="Q1469" t="s">
        <v>724</v>
      </c>
    </row>
    <row r="1470" spans="1:17" x14ac:dyDescent="0.3">
      <c r="A1470" t="s">
        <v>824</v>
      </c>
      <c r="B1470" t="s">
        <v>382</v>
      </c>
      <c r="C1470" s="1">
        <v>45940</v>
      </c>
      <c r="D1470">
        <v>26857.94</v>
      </c>
      <c r="E1470" t="s">
        <v>92</v>
      </c>
      <c r="F1470" t="s">
        <v>96</v>
      </c>
      <c r="G1470" t="s">
        <v>105</v>
      </c>
      <c r="H1470" t="s">
        <v>511</v>
      </c>
      <c r="I1470">
        <v>500004723</v>
      </c>
      <c r="J1470">
        <v>6001019829</v>
      </c>
      <c r="K1470">
        <v>100086663</v>
      </c>
      <c r="L1470" s="1">
        <v>45987</v>
      </c>
      <c r="M1470" t="s">
        <v>833</v>
      </c>
      <c r="N1470">
        <v>500004723</v>
      </c>
      <c r="O1470" t="s">
        <v>776</v>
      </c>
      <c r="P1470" t="s">
        <v>54</v>
      </c>
      <c r="Q1470" t="s">
        <v>724</v>
      </c>
    </row>
    <row r="1471" spans="1:17" x14ac:dyDescent="0.3">
      <c r="A1471" t="s">
        <v>824</v>
      </c>
      <c r="B1471" t="s">
        <v>382</v>
      </c>
      <c r="C1471" s="1">
        <v>45940</v>
      </c>
      <c r="D1471">
        <v>26434.98</v>
      </c>
      <c r="E1471" t="s">
        <v>92</v>
      </c>
      <c r="F1471" t="s">
        <v>96</v>
      </c>
      <c r="G1471" t="s">
        <v>105</v>
      </c>
      <c r="H1471" t="s">
        <v>511</v>
      </c>
      <c r="I1471">
        <v>500004723</v>
      </c>
      <c r="J1471">
        <v>6001019827</v>
      </c>
      <c r="K1471">
        <v>100086661</v>
      </c>
      <c r="L1471" s="1">
        <v>46007</v>
      </c>
      <c r="M1471" t="s">
        <v>833</v>
      </c>
      <c r="N1471">
        <v>500004723</v>
      </c>
      <c r="O1471" t="s">
        <v>776</v>
      </c>
      <c r="P1471" t="s">
        <v>54</v>
      </c>
      <c r="Q1471" t="s">
        <v>724</v>
      </c>
    </row>
    <row r="1472" spans="1:17" x14ac:dyDescent="0.3">
      <c r="A1472" t="s">
        <v>824</v>
      </c>
      <c r="B1472" t="s">
        <v>382</v>
      </c>
      <c r="C1472" s="1">
        <v>45980</v>
      </c>
      <c r="D1472">
        <v>5232.97</v>
      </c>
      <c r="E1472" t="s">
        <v>92</v>
      </c>
      <c r="F1472" t="s">
        <v>96</v>
      </c>
      <c r="G1472" t="s">
        <v>105</v>
      </c>
      <c r="H1472" t="s">
        <v>511</v>
      </c>
      <c r="I1472">
        <v>500004723</v>
      </c>
      <c r="J1472">
        <v>6001027660</v>
      </c>
      <c r="K1472">
        <v>100100075</v>
      </c>
      <c r="L1472" s="1">
        <v>46009</v>
      </c>
      <c r="M1472" t="s">
        <v>833</v>
      </c>
      <c r="N1472">
        <v>500004723</v>
      </c>
      <c r="O1472" t="s">
        <v>776</v>
      </c>
      <c r="P1472" t="s">
        <v>54</v>
      </c>
      <c r="Q1472" t="s">
        <v>724</v>
      </c>
    </row>
    <row r="1473" spans="1:17" x14ac:dyDescent="0.3">
      <c r="A1473" t="s">
        <v>824</v>
      </c>
      <c r="B1473" t="s">
        <v>382</v>
      </c>
      <c r="C1473" s="1">
        <v>45994</v>
      </c>
      <c r="D1473">
        <v>7263.23</v>
      </c>
      <c r="E1473" t="s">
        <v>92</v>
      </c>
      <c r="F1473" t="s">
        <v>96</v>
      </c>
      <c r="G1473" t="s">
        <v>105</v>
      </c>
      <c r="H1473" t="s">
        <v>511</v>
      </c>
      <c r="I1473">
        <v>500006924</v>
      </c>
      <c r="J1473">
        <v>6001031513</v>
      </c>
      <c r="K1473">
        <v>100105880</v>
      </c>
      <c r="L1473" s="1">
        <v>46006</v>
      </c>
      <c r="M1473" t="s">
        <v>833</v>
      </c>
      <c r="N1473">
        <v>500006924</v>
      </c>
      <c r="O1473" t="s">
        <v>776</v>
      </c>
      <c r="P1473" t="s">
        <v>54</v>
      </c>
      <c r="Q1473" t="s">
        <v>724</v>
      </c>
    </row>
    <row r="1474" spans="1:17" x14ac:dyDescent="0.3">
      <c r="A1474" t="s">
        <v>824</v>
      </c>
      <c r="B1474" t="s">
        <v>382</v>
      </c>
      <c r="C1474" s="1">
        <v>46001</v>
      </c>
      <c r="D1474">
        <v>26981.05</v>
      </c>
      <c r="E1474" t="s">
        <v>92</v>
      </c>
      <c r="F1474" t="s">
        <v>96</v>
      </c>
      <c r="G1474" t="s">
        <v>105</v>
      </c>
      <c r="H1474" t="s">
        <v>511</v>
      </c>
      <c r="I1474">
        <v>500004723</v>
      </c>
      <c r="J1474">
        <v>6001042218</v>
      </c>
      <c r="K1474">
        <v>100005155</v>
      </c>
      <c r="L1474" s="1">
        <v>46057</v>
      </c>
      <c r="M1474" t="s">
        <v>833</v>
      </c>
      <c r="N1474">
        <v>500004723</v>
      </c>
      <c r="O1474" t="s">
        <v>776</v>
      </c>
      <c r="P1474" t="s">
        <v>54</v>
      </c>
      <c r="Q1474" t="s">
        <v>724</v>
      </c>
    </row>
    <row r="1475" spans="1:17" x14ac:dyDescent="0.3">
      <c r="A1475" t="s">
        <v>824</v>
      </c>
      <c r="B1475" t="s">
        <v>382</v>
      </c>
      <c r="C1475" s="1">
        <v>46182</v>
      </c>
      <c r="D1475">
        <v>63876.639999999999</v>
      </c>
      <c r="E1475" t="s">
        <v>92</v>
      </c>
      <c r="F1475" t="s">
        <v>96</v>
      </c>
      <c r="G1475" t="s">
        <v>105</v>
      </c>
      <c r="H1475" t="s">
        <v>511</v>
      </c>
      <c r="I1475">
        <v>500004723</v>
      </c>
      <c r="J1475">
        <v>6001068110</v>
      </c>
      <c r="K1475">
        <v>100051836</v>
      </c>
      <c r="L1475" s="1">
        <v>46244</v>
      </c>
      <c r="M1475" t="s">
        <v>833</v>
      </c>
      <c r="N1475">
        <v>500004723</v>
      </c>
      <c r="O1475" t="s">
        <v>776</v>
      </c>
      <c r="P1475" t="s">
        <v>54</v>
      </c>
      <c r="Q1475" t="s">
        <v>724</v>
      </c>
    </row>
    <row r="1476" spans="1:17" x14ac:dyDescent="0.3">
      <c r="A1476" t="s">
        <v>824</v>
      </c>
      <c r="B1476" t="s">
        <v>382</v>
      </c>
      <c r="C1476" s="1">
        <v>45105</v>
      </c>
      <c r="D1476">
        <v>178170.34</v>
      </c>
      <c r="E1476" t="s">
        <v>92</v>
      </c>
      <c r="F1476" t="s">
        <v>96</v>
      </c>
      <c r="G1476" t="s">
        <v>628</v>
      </c>
      <c r="H1476" t="s">
        <v>629</v>
      </c>
      <c r="I1476">
        <v>500004723</v>
      </c>
      <c r="J1476">
        <v>6000862161</v>
      </c>
      <c r="K1476">
        <v>100057459</v>
      </c>
      <c r="L1476" s="1">
        <v>45140</v>
      </c>
      <c r="M1476" t="s">
        <v>833</v>
      </c>
      <c r="N1476">
        <v>500004723</v>
      </c>
      <c r="O1476" t="s">
        <v>776</v>
      </c>
      <c r="P1476" t="s">
        <v>54</v>
      </c>
      <c r="Q1476" t="s">
        <v>724</v>
      </c>
    </row>
    <row r="1477" spans="1:17" x14ac:dyDescent="0.3">
      <c r="A1477" t="s">
        <v>824</v>
      </c>
      <c r="B1477" t="s">
        <v>382</v>
      </c>
      <c r="C1477" s="1">
        <v>45105</v>
      </c>
      <c r="D1477">
        <v>65691.960000000006</v>
      </c>
      <c r="E1477" t="s">
        <v>92</v>
      </c>
      <c r="F1477" t="s">
        <v>96</v>
      </c>
      <c r="G1477" t="s">
        <v>628</v>
      </c>
      <c r="H1477" t="s">
        <v>629</v>
      </c>
      <c r="I1477">
        <v>500004723</v>
      </c>
      <c r="J1477">
        <v>6000862156</v>
      </c>
      <c r="K1477">
        <v>100057454</v>
      </c>
      <c r="L1477" s="1">
        <v>45140</v>
      </c>
      <c r="M1477" t="s">
        <v>833</v>
      </c>
      <c r="N1477">
        <v>500004723</v>
      </c>
      <c r="O1477" t="s">
        <v>776</v>
      </c>
      <c r="P1477" t="s">
        <v>54</v>
      </c>
      <c r="Q1477" t="s">
        <v>724</v>
      </c>
    </row>
    <row r="1478" spans="1:17" x14ac:dyDescent="0.3">
      <c r="A1478" t="s">
        <v>824</v>
      </c>
      <c r="B1478" t="s">
        <v>382</v>
      </c>
      <c r="C1478" s="1">
        <v>45106</v>
      </c>
      <c r="D1478">
        <v>35227.089999999997</v>
      </c>
      <c r="E1478" t="s">
        <v>92</v>
      </c>
      <c r="F1478" t="s">
        <v>96</v>
      </c>
      <c r="G1478" t="s">
        <v>628</v>
      </c>
      <c r="H1478" t="s">
        <v>629</v>
      </c>
      <c r="I1478">
        <v>500004723</v>
      </c>
      <c r="J1478">
        <v>6000862352</v>
      </c>
      <c r="K1478">
        <v>100057888</v>
      </c>
      <c r="L1478" s="1">
        <v>45140</v>
      </c>
      <c r="M1478" t="s">
        <v>833</v>
      </c>
      <c r="N1478">
        <v>500004723</v>
      </c>
      <c r="O1478" t="s">
        <v>776</v>
      </c>
      <c r="P1478" t="s">
        <v>54</v>
      </c>
      <c r="Q1478" t="s">
        <v>724</v>
      </c>
    </row>
    <row r="1479" spans="1:17" x14ac:dyDescent="0.3">
      <c r="A1479" t="s">
        <v>824</v>
      </c>
      <c r="B1479" t="s">
        <v>382</v>
      </c>
      <c r="C1479" s="1">
        <v>45442</v>
      </c>
      <c r="D1479">
        <v>81275.95</v>
      </c>
      <c r="E1479" t="s">
        <v>92</v>
      </c>
      <c r="F1479" t="s">
        <v>96</v>
      </c>
      <c r="G1479" t="s">
        <v>628</v>
      </c>
      <c r="H1479" t="s">
        <v>629</v>
      </c>
      <c r="I1479">
        <v>500004723</v>
      </c>
      <c r="J1479">
        <v>6000925101</v>
      </c>
      <c r="K1479">
        <v>100049636</v>
      </c>
      <c r="L1479" s="1">
        <v>45552</v>
      </c>
      <c r="M1479" t="s">
        <v>833</v>
      </c>
      <c r="N1479">
        <v>500004723</v>
      </c>
      <c r="O1479" t="s">
        <v>776</v>
      </c>
      <c r="P1479" t="s">
        <v>54</v>
      </c>
      <c r="Q1479" t="s">
        <v>724</v>
      </c>
    </row>
    <row r="1480" spans="1:17" x14ac:dyDescent="0.3">
      <c r="A1480" t="s">
        <v>824</v>
      </c>
      <c r="B1480" t="s">
        <v>382</v>
      </c>
      <c r="C1480" s="1">
        <v>45455</v>
      </c>
      <c r="D1480">
        <v>9307.0300000000007</v>
      </c>
      <c r="E1480" t="s">
        <v>92</v>
      </c>
      <c r="F1480" t="s">
        <v>96</v>
      </c>
      <c r="G1480" t="s">
        <v>628</v>
      </c>
      <c r="H1480" t="s">
        <v>629</v>
      </c>
      <c r="I1480">
        <v>500004723</v>
      </c>
      <c r="J1480">
        <v>6000927673</v>
      </c>
      <c r="K1480">
        <v>100054597</v>
      </c>
      <c r="L1480" s="1">
        <v>45475</v>
      </c>
      <c r="M1480" t="s">
        <v>833</v>
      </c>
      <c r="N1480">
        <v>500004723</v>
      </c>
      <c r="O1480" t="s">
        <v>776</v>
      </c>
      <c r="P1480" t="s">
        <v>54</v>
      </c>
      <c r="Q1480" t="s">
        <v>724</v>
      </c>
    </row>
    <row r="1481" spans="1:17" x14ac:dyDescent="0.3">
      <c r="A1481" t="s">
        <v>824</v>
      </c>
      <c r="B1481" t="s">
        <v>382</v>
      </c>
      <c r="C1481" s="1">
        <v>45533</v>
      </c>
      <c r="D1481">
        <v>104474.58</v>
      </c>
      <c r="E1481" t="s">
        <v>92</v>
      </c>
      <c r="F1481" t="s">
        <v>96</v>
      </c>
      <c r="G1481" t="s">
        <v>628</v>
      </c>
      <c r="H1481" t="s">
        <v>629</v>
      </c>
      <c r="I1481">
        <v>500004723</v>
      </c>
      <c r="J1481">
        <v>6000939874</v>
      </c>
      <c r="K1481">
        <v>100075583</v>
      </c>
      <c r="L1481" s="1">
        <v>45587</v>
      </c>
      <c r="M1481" t="s">
        <v>833</v>
      </c>
      <c r="N1481">
        <v>500004723</v>
      </c>
      <c r="O1481" t="s">
        <v>776</v>
      </c>
      <c r="P1481" t="s">
        <v>54</v>
      </c>
      <c r="Q1481" t="s">
        <v>724</v>
      </c>
    </row>
    <row r="1482" spans="1:17" x14ac:dyDescent="0.3">
      <c r="A1482" t="s">
        <v>824</v>
      </c>
      <c r="B1482" t="s">
        <v>382</v>
      </c>
      <c r="C1482" s="1">
        <v>45778</v>
      </c>
      <c r="D1482">
        <v>46374.71</v>
      </c>
      <c r="E1482" t="s">
        <v>92</v>
      </c>
      <c r="F1482" t="s">
        <v>96</v>
      </c>
      <c r="G1482" t="s">
        <v>628</v>
      </c>
      <c r="H1482" t="s">
        <v>629</v>
      </c>
      <c r="I1482">
        <v>500004723</v>
      </c>
      <c r="J1482">
        <v>6000991227</v>
      </c>
      <c r="K1482">
        <v>100039480</v>
      </c>
      <c r="L1482" s="1">
        <v>45904</v>
      </c>
      <c r="M1482" t="s">
        <v>833</v>
      </c>
      <c r="N1482">
        <v>500004723</v>
      </c>
      <c r="O1482" t="s">
        <v>776</v>
      </c>
      <c r="P1482" t="s">
        <v>54</v>
      </c>
      <c r="Q1482" t="s">
        <v>724</v>
      </c>
    </row>
    <row r="1483" spans="1:17" x14ac:dyDescent="0.3">
      <c r="A1483" t="s">
        <v>824</v>
      </c>
      <c r="B1483" t="s">
        <v>382</v>
      </c>
      <c r="C1483" s="1">
        <v>45845</v>
      </c>
      <c r="D1483">
        <v>86364.97</v>
      </c>
      <c r="E1483" t="s">
        <v>92</v>
      </c>
      <c r="F1483" t="s">
        <v>96</v>
      </c>
      <c r="G1483" t="s">
        <v>628</v>
      </c>
      <c r="H1483" t="s">
        <v>629</v>
      </c>
      <c r="I1483">
        <v>500004723</v>
      </c>
      <c r="J1483">
        <v>6001002774</v>
      </c>
      <c r="K1483">
        <v>100059375</v>
      </c>
      <c r="L1483" s="1">
        <v>45863</v>
      </c>
      <c r="M1483" t="s">
        <v>833</v>
      </c>
      <c r="N1483">
        <v>500004723</v>
      </c>
      <c r="O1483" t="s">
        <v>776</v>
      </c>
      <c r="P1483" t="s">
        <v>54</v>
      </c>
      <c r="Q1483" t="s">
        <v>724</v>
      </c>
    </row>
    <row r="1484" spans="1:17" x14ac:dyDescent="0.3">
      <c r="A1484" t="s">
        <v>824</v>
      </c>
      <c r="B1484" t="s">
        <v>382</v>
      </c>
      <c r="C1484" s="1">
        <v>45855</v>
      </c>
      <c r="D1484">
        <v>678</v>
      </c>
      <c r="E1484" t="s">
        <v>92</v>
      </c>
      <c r="F1484" t="s">
        <v>96</v>
      </c>
      <c r="G1484" t="s">
        <v>628</v>
      </c>
      <c r="H1484" t="s">
        <v>629</v>
      </c>
      <c r="I1484">
        <v>500006924</v>
      </c>
      <c r="J1484">
        <v>6001004970</v>
      </c>
      <c r="K1484">
        <v>100062936</v>
      </c>
      <c r="L1484" s="1">
        <v>45861</v>
      </c>
      <c r="M1484" t="s">
        <v>833</v>
      </c>
      <c r="N1484">
        <v>500006924</v>
      </c>
      <c r="O1484" t="s">
        <v>776</v>
      </c>
      <c r="P1484" t="s">
        <v>54</v>
      </c>
      <c r="Q1484" t="s">
        <v>724</v>
      </c>
    </row>
    <row r="1485" spans="1:17" x14ac:dyDescent="0.3">
      <c r="A1485" t="s">
        <v>824</v>
      </c>
      <c r="B1485" t="s">
        <v>382</v>
      </c>
      <c r="C1485" s="1">
        <v>45940</v>
      </c>
      <c r="D1485">
        <v>19015.52</v>
      </c>
      <c r="E1485" t="s">
        <v>92</v>
      </c>
      <c r="F1485" t="s">
        <v>96</v>
      </c>
      <c r="G1485" t="s">
        <v>628</v>
      </c>
      <c r="H1485" t="s">
        <v>629</v>
      </c>
      <c r="I1485">
        <v>500004723</v>
      </c>
      <c r="J1485">
        <v>6001019828</v>
      </c>
      <c r="K1485">
        <v>100086662</v>
      </c>
      <c r="L1485" s="1">
        <v>46001</v>
      </c>
      <c r="M1485" t="s">
        <v>833</v>
      </c>
      <c r="N1485">
        <v>500004723</v>
      </c>
      <c r="O1485" t="s">
        <v>776</v>
      </c>
      <c r="P1485" t="s">
        <v>54</v>
      </c>
      <c r="Q1485" t="s">
        <v>724</v>
      </c>
    </row>
    <row r="1486" spans="1:17" x14ac:dyDescent="0.3">
      <c r="A1486" t="s">
        <v>824</v>
      </c>
      <c r="B1486" t="s">
        <v>382</v>
      </c>
      <c r="C1486" s="1">
        <v>45994</v>
      </c>
      <c r="D1486">
        <v>1050.1600000000001</v>
      </c>
      <c r="E1486" t="s">
        <v>92</v>
      </c>
      <c r="F1486" t="s">
        <v>96</v>
      </c>
      <c r="G1486" t="s">
        <v>628</v>
      </c>
      <c r="H1486" t="s">
        <v>629</v>
      </c>
      <c r="I1486">
        <v>500006924</v>
      </c>
      <c r="J1486">
        <v>6001031505</v>
      </c>
      <c r="K1486">
        <v>100105872</v>
      </c>
      <c r="L1486" s="1">
        <v>46007</v>
      </c>
      <c r="M1486" t="s">
        <v>833</v>
      </c>
      <c r="N1486">
        <v>500006924</v>
      </c>
      <c r="O1486" t="s">
        <v>776</v>
      </c>
      <c r="P1486" t="s">
        <v>54</v>
      </c>
      <c r="Q1486" t="s">
        <v>724</v>
      </c>
    </row>
    <row r="1487" spans="1:17" x14ac:dyDescent="0.3">
      <c r="A1487" t="s">
        <v>824</v>
      </c>
      <c r="B1487" t="s">
        <v>382</v>
      </c>
      <c r="C1487" s="1">
        <v>46030</v>
      </c>
      <c r="D1487">
        <v>842.8</v>
      </c>
      <c r="E1487" t="s">
        <v>92</v>
      </c>
      <c r="F1487" t="s">
        <v>96</v>
      </c>
      <c r="G1487" t="s">
        <v>628</v>
      </c>
      <c r="H1487" t="s">
        <v>629</v>
      </c>
      <c r="I1487">
        <v>500006924</v>
      </c>
      <c r="J1487">
        <v>6001042201</v>
      </c>
      <c r="K1487">
        <v>100005138</v>
      </c>
      <c r="L1487" s="1">
        <v>46057</v>
      </c>
      <c r="M1487" t="s">
        <v>833</v>
      </c>
      <c r="N1487">
        <v>500006924</v>
      </c>
      <c r="O1487" t="s">
        <v>776</v>
      </c>
      <c r="P1487" t="s">
        <v>54</v>
      </c>
      <c r="Q1487" t="s">
        <v>724</v>
      </c>
    </row>
    <row r="1488" spans="1:17" x14ac:dyDescent="0.3">
      <c r="A1488" t="s">
        <v>824</v>
      </c>
      <c r="B1488" t="s">
        <v>382</v>
      </c>
      <c r="C1488" s="1">
        <v>46030</v>
      </c>
      <c r="D1488">
        <v>3112.81</v>
      </c>
      <c r="E1488" t="s">
        <v>92</v>
      </c>
      <c r="F1488" t="s">
        <v>96</v>
      </c>
      <c r="G1488" t="s">
        <v>628</v>
      </c>
      <c r="H1488" t="s">
        <v>629</v>
      </c>
      <c r="I1488">
        <v>500006924</v>
      </c>
      <c r="J1488">
        <v>6001042202</v>
      </c>
      <c r="K1488">
        <v>100005139</v>
      </c>
      <c r="L1488" s="1">
        <v>46051</v>
      </c>
      <c r="M1488" t="s">
        <v>833</v>
      </c>
      <c r="N1488">
        <v>500006924</v>
      </c>
      <c r="O1488" t="s">
        <v>776</v>
      </c>
      <c r="P1488" t="s">
        <v>54</v>
      </c>
      <c r="Q1488" t="s">
        <v>724</v>
      </c>
    </row>
    <row r="1489" spans="1:17" x14ac:dyDescent="0.3">
      <c r="A1489" t="s">
        <v>824</v>
      </c>
      <c r="B1489" t="s">
        <v>683</v>
      </c>
      <c r="C1489" s="1">
        <v>46177</v>
      </c>
      <c r="D1489">
        <v>1175.4000000000001</v>
      </c>
      <c r="E1489" t="s">
        <v>92</v>
      </c>
      <c r="F1489" t="s">
        <v>96</v>
      </c>
      <c r="G1489" t="s">
        <v>689</v>
      </c>
      <c r="H1489" t="s">
        <v>690</v>
      </c>
      <c r="I1489">
        <v>500006525</v>
      </c>
      <c r="J1489">
        <v>6001066822</v>
      </c>
      <c r="K1489">
        <v>100049851</v>
      </c>
      <c r="L1489" s="1">
        <v>46195</v>
      </c>
      <c r="M1489" t="s">
        <v>833</v>
      </c>
      <c r="N1489">
        <v>500006525</v>
      </c>
      <c r="O1489" t="s">
        <v>776</v>
      </c>
      <c r="P1489" t="s">
        <v>54</v>
      </c>
      <c r="Q1489" t="s">
        <v>725</v>
      </c>
    </row>
    <row r="1490" spans="1:17" x14ac:dyDescent="0.3">
      <c r="A1490" t="s">
        <v>824</v>
      </c>
      <c r="B1490" t="s">
        <v>683</v>
      </c>
      <c r="C1490" s="1">
        <v>46177</v>
      </c>
      <c r="D1490">
        <v>1420.33</v>
      </c>
      <c r="E1490" t="s">
        <v>92</v>
      </c>
      <c r="F1490" t="s">
        <v>96</v>
      </c>
      <c r="G1490" t="s">
        <v>689</v>
      </c>
      <c r="H1490" t="s">
        <v>690</v>
      </c>
      <c r="I1490">
        <v>500006525</v>
      </c>
      <c r="J1490">
        <v>6001066823</v>
      </c>
      <c r="K1490">
        <v>100049876</v>
      </c>
      <c r="L1490" s="1">
        <v>46196</v>
      </c>
      <c r="M1490" t="s">
        <v>833</v>
      </c>
      <c r="N1490">
        <v>500006525</v>
      </c>
      <c r="O1490" t="s">
        <v>776</v>
      </c>
      <c r="P1490" t="s">
        <v>54</v>
      </c>
      <c r="Q1490" t="s">
        <v>725</v>
      </c>
    </row>
    <row r="1491" spans="1:17" x14ac:dyDescent="0.3">
      <c r="A1491" t="s">
        <v>825</v>
      </c>
      <c r="B1491" t="s">
        <v>382</v>
      </c>
      <c r="C1491" s="1">
        <v>45930</v>
      </c>
      <c r="D1491">
        <v>1041.8499999999999</v>
      </c>
      <c r="E1491" t="s">
        <v>92</v>
      </c>
      <c r="F1491" t="s">
        <v>96</v>
      </c>
      <c r="G1491" t="s">
        <v>205</v>
      </c>
      <c r="H1491" t="s">
        <v>512</v>
      </c>
      <c r="I1491">
        <v>1200013224</v>
      </c>
      <c r="J1491">
        <v>6001017159</v>
      </c>
      <c r="K1491">
        <v>100081868</v>
      </c>
      <c r="L1491" s="1">
        <v>45964</v>
      </c>
      <c r="M1491" t="s">
        <v>833</v>
      </c>
      <c r="N1491">
        <v>1200013224</v>
      </c>
      <c r="O1491" t="s">
        <v>776</v>
      </c>
      <c r="P1491" t="s">
        <v>54</v>
      </c>
      <c r="Q1491" t="s">
        <v>724</v>
      </c>
    </row>
    <row r="1492" spans="1:17" x14ac:dyDescent="0.3">
      <c r="A1492" t="s">
        <v>825</v>
      </c>
      <c r="B1492" t="s">
        <v>382</v>
      </c>
      <c r="C1492" s="1">
        <v>46027</v>
      </c>
      <c r="D1492">
        <v>1041.8499999999999</v>
      </c>
      <c r="E1492" t="s">
        <v>92</v>
      </c>
      <c r="F1492" t="s">
        <v>96</v>
      </c>
      <c r="G1492" t="s">
        <v>205</v>
      </c>
      <c r="H1492" t="s">
        <v>512</v>
      </c>
      <c r="I1492">
        <v>1200013224</v>
      </c>
      <c r="J1492">
        <v>6001037145</v>
      </c>
      <c r="K1492">
        <v>100000882</v>
      </c>
      <c r="L1492" s="1">
        <v>46044</v>
      </c>
      <c r="M1492" t="s">
        <v>833</v>
      </c>
      <c r="N1492">
        <v>1200013224</v>
      </c>
      <c r="O1492" t="s">
        <v>776</v>
      </c>
      <c r="P1492" t="s">
        <v>54</v>
      </c>
      <c r="Q1492" t="s">
        <v>724</v>
      </c>
    </row>
    <row r="1493" spans="1:17" x14ac:dyDescent="0.3">
      <c r="A1493" t="s">
        <v>825</v>
      </c>
      <c r="B1493" t="s">
        <v>382</v>
      </c>
      <c r="C1493" s="1">
        <v>46111</v>
      </c>
      <c r="D1493">
        <v>1041.8499999999999</v>
      </c>
      <c r="E1493" t="s">
        <v>92</v>
      </c>
      <c r="F1493" t="s">
        <v>96</v>
      </c>
      <c r="G1493" t="s">
        <v>205</v>
      </c>
      <c r="H1493" t="s">
        <v>512</v>
      </c>
      <c r="I1493">
        <v>1200013224</v>
      </c>
      <c r="J1493">
        <v>6001054970</v>
      </c>
      <c r="K1493">
        <v>100029599</v>
      </c>
      <c r="L1493" s="1">
        <v>46114</v>
      </c>
      <c r="M1493" t="s">
        <v>833</v>
      </c>
      <c r="N1493">
        <v>1200013224</v>
      </c>
      <c r="O1493" t="s">
        <v>776</v>
      </c>
      <c r="P1493" t="s">
        <v>54</v>
      </c>
      <c r="Q1493" t="s">
        <v>724</v>
      </c>
    </row>
    <row r="1494" spans="1:17" x14ac:dyDescent="0.3">
      <c r="A1494" t="s">
        <v>825</v>
      </c>
      <c r="B1494" t="s">
        <v>382</v>
      </c>
      <c r="C1494" s="1">
        <v>46204</v>
      </c>
      <c r="D1494">
        <v>1041.8499999999999</v>
      </c>
      <c r="E1494" t="s">
        <v>92</v>
      </c>
      <c r="F1494" t="s">
        <v>96</v>
      </c>
      <c r="G1494" t="s">
        <v>205</v>
      </c>
      <c r="H1494" t="s">
        <v>512</v>
      </c>
      <c r="I1494">
        <v>1200013224</v>
      </c>
      <c r="J1494">
        <v>6001071990</v>
      </c>
      <c r="K1494">
        <v>100058731</v>
      </c>
      <c r="L1494" s="1">
        <v>46233</v>
      </c>
      <c r="M1494" t="s">
        <v>833</v>
      </c>
      <c r="N1494">
        <v>1200013224</v>
      </c>
      <c r="O1494" t="s">
        <v>776</v>
      </c>
      <c r="P1494" t="s">
        <v>54</v>
      </c>
      <c r="Q1494" t="s">
        <v>724</v>
      </c>
    </row>
    <row r="1495" spans="1:17" x14ac:dyDescent="0.3">
      <c r="A1495" t="s">
        <v>372</v>
      </c>
      <c r="B1495" t="s">
        <v>382</v>
      </c>
      <c r="C1495" s="1">
        <v>46182</v>
      </c>
      <c r="D1495">
        <v>73004.55</v>
      </c>
      <c r="E1495" t="s">
        <v>94</v>
      </c>
      <c r="F1495" t="s">
        <v>96</v>
      </c>
      <c r="G1495" t="s">
        <v>112</v>
      </c>
      <c r="H1495" t="s">
        <v>513</v>
      </c>
      <c r="I1495">
        <v>700005470</v>
      </c>
      <c r="J1495">
        <v>6001068083</v>
      </c>
      <c r="K1495">
        <v>100051727</v>
      </c>
      <c r="L1495" s="1"/>
      <c r="M1495" t="s">
        <v>837</v>
      </c>
      <c r="N1495">
        <v>700005470</v>
      </c>
      <c r="O1495" t="s">
        <v>776</v>
      </c>
      <c r="P1495" t="s">
        <v>53</v>
      </c>
      <c r="Q1495" t="s">
        <v>724</v>
      </c>
    </row>
    <row r="1496" spans="1:17" x14ac:dyDescent="0.3">
      <c r="A1496" t="s">
        <v>372</v>
      </c>
      <c r="B1496" t="s">
        <v>382</v>
      </c>
      <c r="C1496" s="1">
        <v>46204</v>
      </c>
      <c r="D1496">
        <v>183458.46</v>
      </c>
      <c r="E1496" t="s">
        <v>94</v>
      </c>
      <c r="F1496" t="s">
        <v>97</v>
      </c>
      <c r="G1496" t="s">
        <v>112</v>
      </c>
      <c r="H1496" t="s">
        <v>513</v>
      </c>
      <c r="I1496">
        <v>700005470</v>
      </c>
      <c r="J1496">
        <v>6001072008</v>
      </c>
      <c r="K1496">
        <v>100058749</v>
      </c>
      <c r="L1496" s="1"/>
      <c r="M1496" t="s">
        <v>837</v>
      </c>
      <c r="N1496">
        <v>700005470</v>
      </c>
      <c r="O1496" t="s">
        <v>776</v>
      </c>
      <c r="P1496" t="s">
        <v>53</v>
      </c>
      <c r="Q1496" t="s">
        <v>724</v>
      </c>
    </row>
    <row r="1497" spans="1:17" x14ac:dyDescent="0.3">
      <c r="A1497" t="s">
        <v>372</v>
      </c>
      <c r="B1497" t="s">
        <v>382</v>
      </c>
      <c r="C1497" s="1">
        <v>46245</v>
      </c>
      <c r="D1497">
        <v>50436.46</v>
      </c>
      <c r="E1497" t="s">
        <v>93</v>
      </c>
      <c r="F1497" t="s">
        <v>94</v>
      </c>
      <c r="G1497" t="s">
        <v>112</v>
      </c>
      <c r="H1497" t="s">
        <v>513</v>
      </c>
      <c r="I1497">
        <v>700005470</v>
      </c>
      <c r="J1497">
        <v>6001079012</v>
      </c>
      <c r="K1497">
        <v>100071614</v>
      </c>
      <c r="L1497" s="1"/>
      <c r="M1497" t="s">
        <v>834</v>
      </c>
      <c r="N1497">
        <v>700005470</v>
      </c>
      <c r="O1497" t="s">
        <v>776</v>
      </c>
      <c r="P1497" t="s">
        <v>53</v>
      </c>
      <c r="Q1497" t="s">
        <v>724</v>
      </c>
    </row>
    <row r="1498" spans="1:17" x14ac:dyDescent="0.3">
      <c r="A1498" t="s">
        <v>824</v>
      </c>
      <c r="B1498" t="s">
        <v>382</v>
      </c>
      <c r="C1498" s="1">
        <v>45106</v>
      </c>
      <c r="D1498">
        <v>164.95</v>
      </c>
      <c r="E1498" t="s">
        <v>92</v>
      </c>
      <c r="F1498" t="s">
        <v>96</v>
      </c>
      <c r="G1498" t="s">
        <v>461</v>
      </c>
      <c r="H1498" t="s">
        <v>568</v>
      </c>
      <c r="I1498">
        <v>500004401</v>
      </c>
      <c r="J1498">
        <v>6000862431</v>
      </c>
      <c r="K1498">
        <v>100058006</v>
      </c>
      <c r="L1498" s="1">
        <v>45133</v>
      </c>
      <c r="M1498" t="s">
        <v>833</v>
      </c>
      <c r="N1498">
        <v>500004401</v>
      </c>
      <c r="O1498" t="s">
        <v>776</v>
      </c>
      <c r="P1498" t="s">
        <v>54</v>
      </c>
      <c r="Q1498" t="s">
        <v>724</v>
      </c>
    </row>
    <row r="1499" spans="1:17" x14ac:dyDescent="0.3">
      <c r="A1499" t="s">
        <v>825</v>
      </c>
      <c r="B1499" t="s">
        <v>382</v>
      </c>
      <c r="C1499" s="1">
        <v>45106</v>
      </c>
      <c r="D1499">
        <v>1249.56</v>
      </c>
      <c r="E1499" t="s">
        <v>92</v>
      </c>
      <c r="F1499" t="s">
        <v>96</v>
      </c>
      <c r="G1499" t="s">
        <v>461</v>
      </c>
      <c r="H1499" t="s">
        <v>568</v>
      </c>
      <c r="I1499">
        <v>500004401</v>
      </c>
      <c r="J1499">
        <v>6000862470</v>
      </c>
      <c r="K1499">
        <v>100058046</v>
      </c>
      <c r="L1499" s="1">
        <v>45145</v>
      </c>
      <c r="M1499" t="s">
        <v>833</v>
      </c>
      <c r="N1499">
        <v>500004401</v>
      </c>
      <c r="O1499" t="s">
        <v>776</v>
      </c>
      <c r="P1499" t="s">
        <v>54</v>
      </c>
      <c r="Q1499" t="s">
        <v>724</v>
      </c>
    </row>
    <row r="1500" spans="1:17" x14ac:dyDescent="0.3">
      <c r="A1500" t="s">
        <v>824</v>
      </c>
      <c r="B1500" t="s">
        <v>382</v>
      </c>
      <c r="C1500" s="1">
        <v>45106</v>
      </c>
      <c r="D1500">
        <v>2249.1</v>
      </c>
      <c r="E1500" t="s">
        <v>92</v>
      </c>
      <c r="F1500" t="s">
        <v>96</v>
      </c>
      <c r="G1500" t="s">
        <v>461</v>
      </c>
      <c r="H1500" t="s">
        <v>568</v>
      </c>
      <c r="I1500">
        <v>500004401</v>
      </c>
      <c r="J1500">
        <v>6000862495</v>
      </c>
      <c r="K1500">
        <v>100058071</v>
      </c>
      <c r="L1500" s="1">
        <v>45133</v>
      </c>
      <c r="M1500" t="s">
        <v>833</v>
      </c>
      <c r="N1500">
        <v>500004401</v>
      </c>
      <c r="O1500" t="s">
        <v>776</v>
      </c>
      <c r="P1500" t="s">
        <v>54</v>
      </c>
      <c r="Q1500" t="s">
        <v>724</v>
      </c>
    </row>
    <row r="1501" spans="1:17" x14ac:dyDescent="0.3">
      <c r="A1501" t="s">
        <v>825</v>
      </c>
      <c r="B1501" t="s">
        <v>382</v>
      </c>
      <c r="C1501" s="1">
        <v>45106</v>
      </c>
      <c r="D1501">
        <v>2764.51</v>
      </c>
      <c r="E1501" t="s">
        <v>92</v>
      </c>
      <c r="F1501" t="s">
        <v>96</v>
      </c>
      <c r="G1501" t="s">
        <v>461</v>
      </c>
      <c r="H1501" t="s">
        <v>568</v>
      </c>
      <c r="I1501">
        <v>500004401</v>
      </c>
      <c r="J1501">
        <v>6000862466</v>
      </c>
      <c r="K1501">
        <v>100058041</v>
      </c>
      <c r="L1501" s="1">
        <v>45145</v>
      </c>
      <c r="M1501" t="s">
        <v>833</v>
      </c>
      <c r="N1501">
        <v>500004401</v>
      </c>
      <c r="O1501" t="s">
        <v>776</v>
      </c>
      <c r="P1501" t="s">
        <v>54</v>
      </c>
      <c r="Q1501" t="s">
        <v>724</v>
      </c>
    </row>
    <row r="1502" spans="1:17" x14ac:dyDescent="0.3">
      <c r="A1502" t="s">
        <v>824</v>
      </c>
      <c r="B1502" t="s">
        <v>382</v>
      </c>
      <c r="C1502" s="1">
        <v>45106</v>
      </c>
      <c r="D1502">
        <v>52.42</v>
      </c>
      <c r="E1502" t="s">
        <v>92</v>
      </c>
      <c r="F1502" t="s">
        <v>96</v>
      </c>
      <c r="G1502" t="s">
        <v>461</v>
      </c>
      <c r="H1502" t="s">
        <v>568</v>
      </c>
      <c r="I1502">
        <v>500004401</v>
      </c>
      <c r="J1502">
        <v>6000862441</v>
      </c>
      <c r="K1502">
        <v>100058016</v>
      </c>
      <c r="L1502" s="1">
        <v>45133</v>
      </c>
      <c r="M1502" t="s">
        <v>833</v>
      </c>
      <c r="N1502">
        <v>500004401</v>
      </c>
      <c r="O1502" t="s">
        <v>776</v>
      </c>
      <c r="P1502" t="s">
        <v>54</v>
      </c>
      <c r="Q1502" t="s">
        <v>724</v>
      </c>
    </row>
    <row r="1503" spans="1:17" x14ac:dyDescent="0.3">
      <c r="A1503" t="s">
        <v>824</v>
      </c>
      <c r="B1503" t="s">
        <v>382</v>
      </c>
      <c r="C1503" s="1">
        <v>45106</v>
      </c>
      <c r="D1503">
        <v>367.42</v>
      </c>
      <c r="E1503" t="s">
        <v>92</v>
      </c>
      <c r="F1503" t="s">
        <v>96</v>
      </c>
      <c r="G1503" t="s">
        <v>461</v>
      </c>
      <c r="H1503" t="s">
        <v>568</v>
      </c>
      <c r="I1503">
        <v>500004401</v>
      </c>
      <c r="J1503">
        <v>6000862455</v>
      </c>
      <c r="K1503">
        <v>100058030</v>
      </c>
      <c r="L1503" s="1">
        <v>45133</v>
      </c>
      <c r="M1503" t="s">
        <v>833</v>
      </c>
      <c r="N1503">
        <v>500004401</v>
      </c>
      <c r="O1503" t="s">
        <v>776</v>
      </c>
      <c r="P1503" t="s">
        <v>54</v>
      </c>
      <c r="Q1503" t="s">
        <v>724</v>
      </c>
    </row>
    <row r="1504" spans="1:17" x14ac:dyDescent="0.3">
      <c r="A1504" t="s">
        <v>824</v>
      </c>
      <c r="B1504" t="s">
        <v>382</v>
      </c>
      <c r="C1504" s="1">
        <v>45149</v>
      </c>
      <c r="D1504">
        <v>837.38</v>
      </c>
      <c r="E1504" t="s">
        <v>92</v>
      </c>
      <c r="F1504" t="s">
        <v>96</v>
      </c>
      <c r="G1504" t="s">
        <v>461</v>
      </c>
      <c r="H1504" t="s">
        <v>568</v>
      </c>
      <c r="I1504">
        <v>500004401</v>
      </c>
      <c r="J1504">
        <v>6000870238</v>
      </c>
      <c r="K1504">
        <v>100071725</v>
      </c>
      <c r="L1504" s="1">
        <v>45161</v>
      </c>
      <c r="M1504" t="s">
        <v>833</v>
      </c>
      <c r="N1504">
        <v>500004401</v>
      </c>
      <c r="O1504" t="s">
        <v>776</v>
      </c>
      <c r="P1504" t="s">
        <v>54</v>
      </c>
      <c r="Q1504" t="s">
        <v>724</v>
      </c>
    </row>
    <row r="1505" spans="1:17" x14ac:dyDescent="0.3">
      <c r="A1505" t="s">
        <v>824</v>
      </c>
      <c r="B1505" t="s">
        <v>382</v>
      </c>
      <c r="C1505" s="1">
        <v>45149</v>
      </c>
      <c r="D1505">
        <v>164.95</v>
      </c>
      <c r="E1505" t="s">
        <v>92</v>
      </c>
      <c r="F1505" t="s">
        <v>96</v>
      </c>
      <c r="G1505" t="s">
        <v>461</v>
      </c>
      <c r="H1505" t="s">
        <v>568</v>
      </c>
      <c r="I1505">
        <v>500004401</v>
      </c>
      <c r="J1505">
        <v>6000870249</v>
      </c>
      <c r="K1505">
        <v>100071736</v>
      </c>
      <c r="L1505" s="1">
        <v>45161</v>
      </c>
      <c r="M1505" t="s">
        <v>833</v>
      </c>
      <c r="N1505">
        <v>500004401</v>
      </c>
      <c r="O1505" t="s">
        <v>776</v>
      </c>
      <c r="P1505" t="s">
        <v>54</v>
      </c>
      <c r="Q1505" t="s">
        <v>724</v>
      </c>
    </row>
    <row r="1506" spans="1:17" x14ac:dyDescent="0.3">
      <c r="A1506" t="s">
        <v>824</v>
      </c>
      <c r="B1506" t="s">
        <v>382</v>
      </c>
      <c r="C1506" s="1">
        <v>45149</v>
      </c>
      <c r="D1506">
        <v>367.42</v>
      </c>
      <c r="E1506" t="s">
        <v>92</v>
      </c>
      <c r="F1506" t="s">
        <v>96</v>
      </c>
      <c r="G1506" t="s">
        <v>461</v>
      </c>
      <c r="H1506" t="s">
        <v>568</v>
      </c>
      <c r="I1506">
        <v>500004401</v>
      </c>
      <c r="J1506">
        <v>6000870253</v>
      </c>
      <c r="K1506">
        <v>100071740</v>
      </c>
      <c r="L1506" s="1">
        <v>45161</v>
      </c>
      <c r="M1506" t="s">
        <v>833</v>
      </c>
      <c r="N1506">
        <v>500004401</v>
      </c>
      <c r="O1506" t="s">
        <v>776</v>
      </c>
      <c r="P1506" t="s">
        <v>54</v>
      </c>
      <c r="Q1506" t="s">
        <v>724</v>
      </c>
    </row>
    <row r="1507" spans="1:17" x14ac:dyDescent="0.3">
      <c r="A1507" t="s">
        <v>825</v>
      </c>
      <c r="B1507" t="s">
        <v>382</v>
      </c>
      <c r="C1507" s="1">
        <v>45198</v>
      </c>
      <c r="D1507">
        <v>717.14</v>
      </c>
      <c r="E1507" t="s">
        <v>92</v>
      </c>
      <c r="F1507" t="s">
        <v>96</v>
      </c>
      <c r="G1507" t="s">
        <v>461</v>
      </c>
      <c r="H1507" t="s">
        <v>568</v>
      </c>
      <c r="I1507">
        <v>500004401</v>
      </c>
      <c r="J1507">
        <v>6000877771</v>
      </c>
      <c r="K1507">
        <v>100084275</v>
      </c>
      <c r="L1507" s="1">
        <v>45205</v>
      </c>
      <c r="M1507" t="s">
        <v>833</v>
      </c>
      <c r="N1507">
        <v>500004401</v>
      </c>
      <c r="O1507" t="s">
        <v>776</v>
      </c>
      <c r="P1507" t="s">
        <v>54</v>
      </c>
      <c r="Q1507" t="s">
        <v>724</v>
      </c>
    </row>
    <row r="1508" spans="1:17" x14ac:dyDescent="0.3">
      <c r="A1508" t="s">
        <v>825</v>
      </c>
      <c r="B1508" t="s">
        <v>382</v>
      </c>
      <c r="C1508" s="1">
        <v>45198</v>
      </c>
      <c r="D1508">
        <v>2764.51</v>
      </c>
      <c r="E1508" t="s">
        <v>92</v>
      </c>
      <c r="F1508" t="s">
        <v>96</v>
      </c>
      <c r="G1508" t="s">
        <v>461</v>
      </c>
      <c r="H1508" t="s">
        <v>568</v>
      </c>
      <c r="I1508">
        <v>500004401</v>
      </c>
      <c r="J1508">
        <v>6000877773</v>
      </c>
      <c r="K1508">
        <v>100084277</v>
      </c>
      <c r="L1508" s="1">
        <v>45205</v>
      </c>
      <c r="M1508" t="s">
        <v>833</v>
      </c>
      <c r="N1508">
        <v>500004401</v>
      </c>
      <c r="O1508" t="s">
        <v>776</v>
      </c>
      <c r="P1508" t="s">
        <v>54</v>
      </c>
      <c r="Q1508" t="s">
        <v>724</v>
      </c>
    </row>
    <row r="1509" spans="1:17" x14ac:dyDescent="0.3">
      <c r="A1509" t="s">
        <v>825</v>
      </c>
      <c r="B1509" t="s">
        <v>382</v>
      </c>
      <c r="C1509" s="1">
        <v>45212</v>
      </c>
      <c r="D1509">
        <v>2764.51</v>
      </c>
      <c r="E1509" t="s">
        <v>92</v>
      </c>
      <c r="F1509" t="s">
        <v>96</v>
      </c>
      <c r="G1509" t="s">
        <v>461</v>
      </c>
      <c r="H1509" t="s">
        <v>568</v>
      </c>
      <c r="I1509">
        <v>500004401</v>
      </c>
      <c r="J1509">
        <v>6000880676</v>
      </c>
      <c r="K1509">
        <v>100088947</v>
      </c>
      <c r="L1509" s="1">
        <v>45217</v>
      </c>
      <c r="M1509" t="s">
        <v>833</v>
      </c>
      <c r="N1509">
        <v>500004401</v>
      </c>
      <c r="O1509" t="s">
        <v>776</v>
      </c>
      <c r="P1509" t="s">
        <v>54</v>
      </c>
      <c r="Q1509" t="s">
        <v>724</v>
      </c>
    </row>
    <row r="1510" spans="1:17" x14ac:dyDescent="0.3">
      <c r="A1510" t="s">
        <v>825</v>
      </c>
      <c r="B1510" t="s">
        <v>382</v>
      </c>
      <c r="C1510" s="1">
        <v>45212</v>
      </c>
      <c r="D1510">
        <v>1089.6199999999999</v>
      </c>
      <c r="E1510" t="s">
        <v>92</v>
      </c>
      <c r="F1510" t="s">
        <v>96</v>
      </c>
      <c r="G1510" t="s">
        <v>461</v>
      </c>
      <c r="H1510" t="s">
        <v>568</v>
      </c>
      <c r="I1510">
        <v>500004401</v>
      </c>
      <c r="J1510">
        <v>6000880684</v>
      </c>
      <c r="K1510">
        <v>100088955</v>
      </c>
      <c r="L1510" s="1">
        <v>45217</v>
      </c>
      <c r="M1510" t="s">
        <v>833</v>
      </c>
      <c r="N1510">
        <v>500004401</v>
      </c>
      <c r="O1510" t="s">
        <v>776</v>
      </c>
      <c r="P1510" t="s">
        <v>54</v>
      </c>
      <c r="Q1510" t="s">
        <v>724</v>
      </c>
    </row>
    <row r="1511" spans="1:17" x14ac:dyDescent="0.3">
      <c r="A1511" t="s">
        <v>824</v>
      </c>
      <c r="B1511" t="s">
        <v>382</v>
      </c>
      <c r="C1511" s="1">
        <v>45240</v>
      </c>
      <c r="D1511">
        <v>1303.75</v>
      </c>
      <c r="E1511" t="s">
        <v>92</v>
      </c>
      <c r="F1511" t="s">
        <v>96</v>
      </c>
      <c r="G1511" t="s">
        <v>461</v>
      </c>
      <c r="H1511" t="s">
        <v>568</v>
      </c>
      <c r="I1511">
        <v>500004401</v>
      </c>
      <c r="J1511">
        <v>6000886174</v>
      </c>
      <c r="K1511">
        <v>100098450</v>
      </c>
      <c r="L1511" s="1">
        <v>45244</v>
      </c>
      <c r="M1511" t="s">
        <v>833</v>
      </c>
      <c r="N1511">
        <v>500004401</v>
      </c>
      <c r="O1511" t="s">
        <v>776</v>
      </c>
      <c r="P1511" t="s">
        <v>54</v>
      </c>
      <c r="Q1511" t="s">
        <v>724</v>
      </c>
    </row>
    <row r="1512" spans="1:17" x14ac:dyDescent="0.3">
      <c r="A1512" t="s">
        <v>824</v>
      </c>
      <c r="B1512" t="s">
        <v>382</v>
      </c>
      <c r="C1512" s="1">
        <v>45240</v>
      </c>
      <c r="D1512">
        <v>52.42</v>
      </c>
      <c r="E1512" t="s">
        <v>92</v>
      </c>
      <c r="F1512" t="s">
        <v>96</v>
      </c>
      <c r="G1512" t="s">
        <v>461</v>
      </c>
      <c r="H1512" t="s">
        <v>568</v>
      </c>
      <c r="I1512">
        <v>500004401</v>
      </c>
      <c r="J1512">
        <v>6000886183</v>
      </c>
      <c r="K1512">
        <v>100098459</v>
      </c>
      <c r="L1512" s="1">
        <v>45245</v>
      </c>
      <c r="M1512" t="s">
        <v>833</v>
      </c>
      <c r="N1512">
        <v>500004401</v>
      </c>
      <c r="O1512" t="s">
        <v>776</v>
      </c>
      <c r="P1512" t="s">
        <v>54</v>
      </c>
      <c r="Q1512" t="s">
        <v>724</v>
      </c>
    </row>
    <row r="1513" spans="1:17" x14ac:dyDescent="0.3">
      <c r="A1513" t="s">
        <v>824</v>
      </c>
      <c r="B1513" t="s">
        <v>382</v>
      </c>
      <c r="C1513" s="1">
        <v>45240</v>
      </c>
      <c r="D1513">
        <v>267.08</v>
      </c>
      <c r="E1513" t="s">
        <v>92</v>
      </c>
      <c r="F1513" t="s">
        <v>96</v>
      </c>
      <c r="G1513" t="s">
        <v>461</v>
      </c>
      <c r="H1513" t="s">
        <v>568</v>
      </c>
      <c r="I1513">
        <v>500004401</v>
      </c>
      <c r="J1513">
        <v>6000886173</v>
      </c>
      <c r="K1513">
        <v>100098449</v>
      </c>
      <c r="L1513" s="1">
        <v>45244</v>
      </c>
      <c r="M1513" t="s">
        <v>833</v>
      </c>
      <c r="N1513">
        <v>500004401</v>
      </c>
      <c r="O1513" t="s">
        <v>776</v>
      </c>
      <c r="P1513" t="s">
        <v>54</v>
      </c>
      <c r="Q1513" t="s">
        <v>724</v>
      </c>
    </row>
    <row r="1514" spans="1:17" x14ac:dyDescent="0.3">
      <c r="A1514" t="s">
        <v>824</v>
      </c>
      <c r="B1514" t="s">
        <v>382</v>
      </c>
      <c r="C1514" s="1">
        <v>45240</v>
      </c>
      <c r="D1514">
        <v>367.42</v>
      </c>
      <c r="E1514" t="s">
        <v>92</v>
      </c>
      <c r="F1514" t="s">
        <v>96</v>
      </c>
      <c r="G1514" t="s">
        <v>461</v>
      </c>
      <c r="H1514" t="s">
        <v>568</v>
      </c>
      <c r="I1514">
        <v>500004401</v>
      </c>
      <c r="J1514">
        <v>6000886180</v>
      </c>
      <c r="K1514">
        <v>100098456</v>
      </c>
      <c r="L1514" s="1">
        <v>45244</v>
      </c>
      <c r="M1514" t="s">
        <v>833</v>
      </c>
      <c r="N1514">
        <v>500004401</v>
      </c>
      <c r="O1514" t="s">
        <v>776</v>
      </c>
      <c r="P1514" t="s">
        <v>54</v>
      </c>
      <c r="Q1514" t="s">
        <v>724</v>
      </c>
    </row>
    <row r="1515" spans="1:17" x14ac:dyDescent="0.3">
      <c r="A1515" t="s">
        <v>824</v>
      </c>
      <c r="B1515" t="s">
        <v>382</v>
      </c>
      <c r="C1515" s="1">
        <v>45240</v>
      </c>
      <c r="D1515">
        <v>164.95</v>
      </c>
      <c r="E1515" t="s">
        <v>92</v>
      </c>
      <c r="F1515" t="s">
        <v>96</v>
      </c>
      <c r="G1515" t="s">
        <v>461</v>
      </c>
      <c r="H1515" t="s">
        <v>568</v>
      </c>
      <c r="I1515">
        <v>500004401</v>
      </c>
      <c r="J1515">
        <v>6000886182</v>
      </c>
      <c r="K1515">
        <v>100098458</v>
      </c>
      <c r="L1515" s="1">
        <v>45246</v>
      </c>
      <c r="M1515" t="s">
        <v>833</v>
      </c>
      <c r="N1515">
        <v>500004401</v>
      </c>
      <c r="O1515" t="s">
        <v>776</v>
      </c>
      <c r="P1515" t="s">
        <v>54</v>
      </c>
      <c r="Q1515" t="s">
        <v>724</v>
      </c>
    </row>
    <row r="1516" spans="1:17" x14ac:dyDescent="0.3">
      <c r="A1516" t="s">
        <v>824</v>
      </c>
      <c r="B1516" t="s">
        <v>382</v>
      </c>
      <c r="C1516" s="1">
        <v>45240</v>
      </c>
      <c r="D1516">
        <v>52.42</v>
      </c>
      <c r="E1516" t="s">
        <v>92</v>
      </c>
      <c r="F1516" t="s">
        <v>96</v>
      </c>
      <c r="G1516" t="s">
        <v>461</v>
      </c>
      <c r="H1516" t="s">
        <v>568</v>
      </c>
      <c r="I1516">
        <v>500004401</v>
      </c>
      <c r="J1516">
        <v>6000886162</v>
      </c>
      <c r="K1516">
        <v>100098438</v>
      </c>
      <c r="L1516" s="1">
        <v>45245</v>
      </c>
      <c r="M1516" t="s">
        <v>833</v>
      </c>
      <c r="N1516">
        <v>500004401</v>
      </c>
      <c r="O1516" t="s">
        <v>776</v>
      </c>
      <c r="P1516" t="s">
        <v>54</v>
      </c>
      <c r="Q1516" t="s">
        <v>724</v>
      </c>
    </row>
    <row r="1517" spans="1:17" x14ac:dyDescent="0.3">
      <c r="A1517" t="s">
        <v>824</v>
      </c>
      <c r="B1517" t="s">
        <v>382</v>
      </c>
      <c r="C1517" s="1">
        <v>45252</v>
      </c>
      <c r="D1517">
        <v>4652.68</v>
      </c>
      <c r="E1517" t="s">
        <v>92</v>
      </c>
      <c r="F1517" t="s">
        <v>96</v>
      </c>
      <c r="G1517" t="s">
        <v>461</v>
      </c>
      <c r="H1517" t="s">
        <v>568</v>
      </c>
      <c r="I1517">
        <v>500004401</v>
      </c>
      <c r="J1517">
        <v>6000888381</v>
      </c>
      <c r="K1517">
        <v>100102423</v>
      </c>
      <c r="L1517" s="1">
        <v>45260</v>
      </c>
      <c r="M1517" t="s">
        <v>833</v>
      </c>
      <c r="N1517">
        <v>500004401</v>
      </c>
      <c r="O1517" t="s">
        <v>776</v>
      </c>
      <c r="P1517" t="s">
        <v>54</v>
      </c>
      <c r="Q1517" t="s">
        <v>724</v>
      </c>
    </row>
    <row r="1518" spans="1:17" x14ac:dyDescent="0.3">
      <c r="A1518" t="s">
        <v>824</v>
      </c>
      <c r="B1518" t="s">
        <v>382</v>
      </c>
      <c r="C1518" s="1">
        <v>45252</v>
      </c>
      <c r="D1518">
        <v>2249.1</v>
      </c>
      <c r="E1518" t="s">
        <v>92</v>
      </c>
      <c r="F1518" t="s">
        <v>96</v>
      </c>
      <c r="G1518" t="s">
        <v>461</v>
      </c>
      <c r="H1518" t="s">
        <v>568</v>
      </c>
      <c r="I1518">
        <v>500004401</v>
      </c>
      <c r="J1518">
        <v>6000888382</v>
      </c>
      <c r="K1518">
        <v>100102424</v>
      </c>
      <c r="L1518" s="1">
        <v>45260</v>
      </c>
      <c r="M1518" t="s">
        <v>833</v>
      </c>
      <c r="N1518">
        <v>500004401</v>
      </c>
      <c r="O1518" t="s">
        <v>776</v>
      </c>
      <c r="P1518" t="s">
        <v>54</v>
      </c>
      <c r="Q1518" t="s">
        <v>724</v>
      </c>
    </row>
    <row r="1519" spans="1:17" x14ac:dyDescent="0.3">
      <c r="A1519" t="s">
        <v>824</v>
      </c>
      <c r="B1519" t="s">
        <v>382</v>
      </c>
      <c r="C1519" s="1">
        <v>45252</v>
      </c>
      <c r="D1519">
        <v>2249.1</v>
      </c>
      <c r="E1519" t="s">
        <v>92</v>
      </c>
      <c r="F1519" t="s">
        <v>96</v>
      </c>
      <c r="G1519" t="s">
        <v>461</v>
      </c>
      <c r="H1519" t="s">
        <v>568</v>
      </c>
      <c r="I1519">
        <v>500004401</v>
      </c>
      <c r="J1519">
        <v>6000888380</v>
      </c>
      <c r="K1519">
        <v>100102422</v>
      </c>
      <c r="L1519" s="1">
        <v>45266</v>
      </c>
      <c r="M1519" t="s">
        <v>833</v>
      </c>
      <c r="N1519">
        <v>500004401</v>
      </c>
      <c r="O1519" t="s">
        <v>776</v>
      </c>
      <c r="P1519" t="s">
        <v>54</v>
      </c>
      <c r="Q1519" t="s">
        <v>724</v>
      </c>
    </row>
    <row r="1520" spans="1:17" x14ac:dyDescent="0.3">
      <c r="A1520" t="s">
        <v>824</v>
      </c>
      <c r="B1520" t="s">
        <v>382</v>
      </c>
      <c r="C1520" s="1">
        <v>45321</v>
      </c>
      <c r="D1520">
        <v>164.95</v>
      </c>
      <c r="E1520" t="s">
        <v>92</v>
      </c>
      <c r="F1520" t="s">
        <v>96</v>
      </c>
      <c r="G1520" t="s">
        <v>461</v>
      </c>
      <c r="H1520" t="s">
        <v>568</v>
      </c>
      <c r="I1520">
        <v>500004401</v>
      </c>
      <c r="J1520">
        <v>6000904287</v>
      </c>
      <c r="K1520">
        <v>100011123</v>
      </c>
      <c r="L1520" s="1">
        <v>45322</v>
      </c>
      <c r="M1520" t="s">
        <v>833</v>
      </c>
      <c r="N1520">
        <v>500004401</v>
      </c>
      <c r="O1520" t="s">
        <v>776</v>
      </c>
      <c r="P1520" t="s">
        <v>54</v>
      </c>
      <c r="Q1520" t="s">
        <v>724</v>
      </c>
    </row>
    <row r="1521" spans="1:17" x14ac:dyDescent="0.3">
      <c r="A1521" t="s">
        <v>824</v>
      </c>
      <c r="B1521" t="s">
        <v>382</v>
      </c>
      <c r="C1521" s="1">
        <v>45321</v>
      </c>
      <c r="D1521">
        <v>52.42</v>
      </c>
      <c r="E1521" t="s">
        <v>92</v>
      </c>
      <c r="F1521" t="s">
        <v>96</v>
      </c>
      <c r="G1521" t="s">
        <v>461</v>
      </c>
      <c r="H1521" t="s">
        <v>568</v>
      </c>
      <c r="I1521">
        <v>500004401</v>
      </c>
      <c r="J1521">
        <v>6000904294</v>
      </c>
      <c r="K1521">
        <v>100011130</v>
      </c>
      <c r="L1521" s="1">
        <v>45322</v>
      </c>
      <c r="M1521" t="s">
        <v>833</v>
      </c>
      <c r="N1521">
        <v>500004401</v>
      </c>
      <c r="O1521" t="s">
        <v>776</v>
      </c>
      <c r="P1521" t="s">
        <v>54</v>
      </c>
      <c r="Q1521" t="s">
        <v>724</v>
      </c>
    </row>
    <row r="1522" spans="1:17" x14ac:dyDescent="0.3">
      <c r="A1522" t="s">
        <v>824</v>
      </c>
      <c r="B1522" t="s">
        <v>382</v>
      </c>
      <c r="C1522" s="1">
        <v>45321</v>
      </c>
      <c r="D1522">
        <v>367.42</v>
      </c>
      <c r="E1522" t="s">
        <v>92</v>
      </c>
      <c r="F1522" t="s">
        <v>96</v>
      </c>
      <c r="G1522" t="s">
        <v>461</v>
      </c>
      <c r="H1522" t="s">
        <v>568</v>
      </c>
      <c r="I1522">
        <v>500004401</v>
      </c>
      <c r="J1522">
        <v>6000904279</v>
      </c>
      <c r="K1522">
        <v>100011115</v>
      </c>
      <c r="L1522" s="1">
        <v>45322</v>
      </c>
      <c r="M1522" t="s">
        <v>833</v>
      </c>
      <c r="N1522">
        <v>500004401</v>
      </c>
      <c r="O1522" t="s">
        <v>776</v>
      </c>
      <c r="P1522" t="s">
        <v>54</v>
      </c>
      <c r="Q1522" t="s">
        <v>724</v>
      </c>
    </row>
    <row r="1523" spans="1:17" x14ac:dyDescent="0.3">
      <c r="A1523" t="s">
        <v>824</v>
      </c>
      <c r="B1523" t="s">
        <v>382</v>
      </c>
      <c r="C1523" s="1">
        <v>45321</v>
      </c>
      <c r="D1523">
        <v>455.28</v>
      </c>
      <c r="E1523" t="s">
        <v>92</v>
      </c>
      <c r="F1523" t="s">
        <v>96</v>
      </c>
      <c r="G1523" t="s">
        <v>461</v>
      </c>
      <c r="H1523" t="s">
        <v>568</v>
      </c>
      <c r="I1523">
        <v>500004401</v>
      </c>
      <c r="J1523">
        <v>6000904641</v>
      </c>
      <c r="K1523">
        <v>100011623</v>
      </c>
      <c r="L1523" s="1">
        <v>45327</v>
      </c>
      <c r="M1523" t="s">
        <v>833</v>
      </c>
      <c r="N1523">
        <v>500004401</v>
      </c>
      <c r="O1523" t="s">
        <v>776</v>
      </c>
      <c r="P1523" t="s">
        <v>54</v>
      </c>
      <c r="Q1523" t="s">
        <v>724</v>
      </c>
    </row>
    <row r="1524" spans="1:17" x14ac:dyDescent="0.3">
      <c r="A1524" t="s">
        <v>824</v>
      </c>
      <c r="B1524" t="s">
        <v>382</v>
      </c>
      <c r="C1524" s="1">
        <v>45321</v>
      </c>
      <c r="D1524">
        <v>77.14</v>
      </c>
      <c r="E1524" t="s">
        <v>92</v>
      </c>
      <c r="F1524" t="s">
        <v>96</v>
      </c>
      <c r="G1524" t="s">
        <v>461</v>
      </c>
      <c r="H1524" t="s">
        <v>568</v>
      </c>
      <c r="I1524">
        <v>500004401</v>
      </c>
      <c r="J1524">
        <v>6000904647</v>
      </c>
      <c r="K1524">
        <v>100011629</v>
      </c>
      <c r="L1524" s="1">
        <v>45323</v>
      </c>
      <c r="M1524" t="s">
        <v>833</v>
      </c>
      <c r="N1524">
        <v>500004401</v>
      </c>
      <c r="O1524" t="s">
        <v>776</v>
      </c>
      <c r="P1524" t="s">
        <v>54</v>
      </c>
      <c r="Q1524" t="s">
        <v>724</v>
      </c>
    </row>
    <row r="1525" spans="1:17" x14ac:dyDescent="0.3">
      <c r="A1525" t="s">
        <v>824</v>
      </c>
      <c r="B1525" t="s">
        <v>382</v>
      </c>
      <c r="C1525" s="1">
        <v>45321</v>
      </c>
      <c r="D1525">
        <v>2249.1</v>
      </c>
      <c r="E1525" t="s">
        <v>92</v>
      </c>
      <c r="F1525" t="s">
        <v>96</v>
      </c>
      <c r="G1525" t="s">
        <v>461</v>
      </c>
      <c r="H1525" t="s">
        <v>568</v>
      </c>
      <c r="I1525">
        <v>500004401</v>
      </c>
      <c r="J1525">
        <v>6000904288</v>
      </c>
      <c r="K1525">
        <v>100011124</v>
      </c>
      <c r="L1525" s="1">
        <v>45322</v>
      </c>
      <c r="M1525" t="s">
        <v>833</v>
      </c>
      <c r="N1525">
        <v>500004401</v>
      </c>
      <c r="O1525" t="s">
        <v>776</v>
      </c>
      <c r="P1525" t="s">
        <v>54</v>
      </c>
      <c r="Q1525" t="s">
        <v>724</v>
      </c>
    </row>
    <row r="1526" spans="1:17" x14ac:dyDescent="0.3">
      <c r="A1526" t="s">
        <v>825</v>
      </c>
      <c r="B1526" t="s">
        <v>382</v>
      </c>
      <c r="C1526" s="1">
        <v>45321</v>
      </c>
      <c r="D1526">
        <v>2764.51</v>
      </c>
      <c r="E1526" t="s">
        <v>92</v>
      </c>
      <c r="F1526" t="s">
        <v>96</v>
      </c>
      <c r="G1526" t="s">
        <v>461</v>
      </c>
      <c r="H1526" t="s">
        <v>568</v>
      </c>
      <c r="I1526">
        <v>500004401</v>
      </c>
      <c r="J1526">
        <v>6000904348</v>
      </c>
      <c r="K1526">
        <v>100011184</v>
      </c>
      <c r="L1526" s="1">
        <v>45342</v>
      </c>
      <c r="M1526" t="s">
        <v>833</v>
      </c>
      <c r="N1526">
        <v>500004401</v>
      </c>
      <c r="O1526" t="s">
        <v>776</v>
      </c>
      <c r="P1526" t="s">
        <v>54</v>
      </c>
      <c r="Q1526" t="s">
        <v>724</v>
      </c>
    </row>
    <row r="1527" spans="1:17" x14ac:dyDescent="0.3">
      <c r="A1527" t="s">
        <v>824</v>
      </c>
      <c r="B1527" t="s">
        <v>382</v>
      </c>
      <c r="C1527" s="1">
        <v>45322</v>
      </c>
      <c r="D1527">
        <v>734.03</v>
      </c>
      <c r="E1527" t="s">
        <v>92</v>
      </c>
      <c r="F1527" t="s">
        <v>96</v>
      </c>
      <c r="G1527" t="s">
        <v>461</v>
      </c>
      <c r="H1527" t="s">
        <v>568</v>
      </c>
      <c r="I1527">
        <v>500004401</v>
      </c>
      <c r="J1527">
        <v>6000904674</v>
      </c>
      <c r="K1527">
        <v>100011656</v>
      </c>
      <c r="L1527" s="1">
        <v>45323</v>
      </c>
      <c r="M1527" t="s">
        <v>833</v>
      </c>
      <c r="N1527">
        <v>500004401</v>
      </c>
      <c r="O1527" t="s">
        <v>776</v>
      </c>
      <c r="P1527" t="s">
        <v>54</v>
      </c>
      <c r="Q1527" t="s">
        <v>724</v>
      </c>
    </row>
    <row r="1528" spans="1:17" x14ac:dyDescent="0.3">
      <c r="A1528" t="s">
        <v>825</v>
      </c>
      <c r="B1528" t="s">
        <v>382</v>
      </c>
      <c r="C1528" s="1">
        <v>45322</v>
      </c>
      <c r="D1528">
        <v>775.86</v>
      </c>
      <c r="E1528" t="s">
        <v>92</v>
      </c>
      <c r="F1528" t="s">
        <v>96</v>
      </c>
      <c r="G1528" t="s">
        <v>461</v>
      </c>
      <c r="H1528" t="s">
        <v>568</v>
      </c>
      <c r="I1528">
        <v>500004401</v>
      </c>
      <c r="J1528">
        <v>6000904673</v>
      </c>
      <c r="K1528">
        <v>100011655</v>
      </c>
      <c r="L1528" s="1">
        <v>45348</v>
      </c>
      <c r="M1528" t="s">
        <v>833</v>
      </c>
      <c r="N1528">
        <v>500004401</v>
      </c>
      <c r="O1528" t="s">
        <v>776</v>
      </c>
      <c r="P1528" t="s">
        <v>54</v>
      </c>
      <c r="Q1528" t="s">
        <v>724</v>
      </c>
    </row>
    <row r="1529" spans="1:17" x14ac:dyDescent="0.3">
      <c r="A1529" t="s">
        <v>825</v>
      </c>
      <c r="B1529" t="s">
        <v>382</v>
      </c>
      <c r="C1529" s="1">
        <v>45387</v>
      </c>
      <c r="D1529">
        <v>319.39</v>
      </c>
      <c r="E1529" t="s">
        <v>92</v>
      </c>
      <c r="F1529" t="s">
        <v>96</v>
      </c>
      <c r="G1529" t="s">
        <v>461</v>
      </c>
      <c r="H1529" t="s">
        <v>568</v>
      </c>
      <c r="I1529">
        <v>500006512</v>
      </c>
      <c r="J1529">
        <v>6000916063</v>
      </c>
      <c r="K1529">
        <v>100034238</v>
      </c>
      <c r="L1529" s="1">
        <v>45397</v>
      </c>
      <c r="M1529" t="s">
        <v>833</v>
      </c>
      <c r="N1529">
        <v>500006512</v>
      </c>
      <c r="O1529" t="s">
        <v>776</v>
      </c>
      <c r="P1529" t="s">
        <v>54</v>
      </c>
      <c r="Q1529" t="s">
        <v>724</v>
      </c>
    </row>
    <row r="1530" spans="1:17" x14ac:dyDescent="0.3">
      <c r="A1530" t="s">
        <v>824</v>
      </c>
      <c r="B1530" t="s">
        <v>382</v>
      </c>
      <c r="C1530" s="1">
        <v>45398</v>
      </c>
      <c r="D1530">
        <v>58.87</v>
      </c>
      <c r="E1530" t="s">
        <v>92</v>
      </c>
      <c r="F1530" t="s">
        <v>96</v>
      </c>
      <c r="G1530" t="s">
        <v>461</v>
      </c>
      <c r="H1530" t="s">
        <v>568</v>
      </c>
      <c r="I1530">
        <v>500004401</v>
      </c>
      <c r="J1530">
        <v>6000918048</v>
      </c>
      <c r="K1530">
        <v>100037103</v>
      </c>
      <c r="L1530" s="1">
        <v>45407</v>
      </c>
      <c r="M1530" t="s">
        <v>833</v>
      </c>
      <c r="N1530">
        <v>500004401</v>
      </c>
      <c r="O1530" t="s">
        <v>776</v>
      </c>
      <c r="P1530" t="s">
        <v>54</v>
      </c>
      <c r="Q1530" t="s">
        <v>724</v>
      </c>
    </row>
    <row r="1531" spans="1:17" x14ac:dyDescent="0.3">
      <c r="A1531" t="s">
        <v>824</v>
      </c>
      <c r="B1531" t="s">
        <v>382</v>
      </c>
      <c r="C1531" s="1">
        <v>45398</v>
      </c>
      <c r="D1531">
        <v>367.42</v>
      </c>
      <c r="E1531" t="s">
        <v>92</v>
      </c>
      <c r="F1531" t="s">
        <v>96</v>
      </c>
      <c r="G1531" t="s">
        <v>461</v>
      </c>
      <c r="H1531" t="s">
        <v>568</v>
      </c>
      <c r="I1531">
        <v>500004401</v>
      </c>
      <c r="J1531">
        <v>6000917977</v>
      </c>
      <c r="K1531">
        <v>100037033</v>
      </c>
      <c r="L1531" s="1">
        <v>45405</v>
      </c>
      <c r="M1531" t="s">
        <v>833</v>
      </c>
      <c r="N1531">
        <v>500004401</v>
      </c>
      <c r="O1531" t="s">
        <v>776</v>
      </c>
      <c r="P1531" t="s">
        <v>54</v>
      </c>
      <c r="Q1531" t="s">
        <v>724</v>
      </c>
    </row>
    <row r="1532" spans="1:17" x14ac:dyDescent="0.3">
      <c r="A1532" t="s">
        <v>824</v>
      </c>
      <c r="B1532" t="s">
        <v>382</v>
      </c>
      <c r="C1532" s="1">
        <v>45398</v>
      </c>
      <c r="D1532">
        <v>52.42</v>
      </c>
      <c r="E1532" t="s">
        <v>92</v>
      </c>
      <c r="F1532" t="s">
        <v>96</v>
      </c>
      <c r="G1532" t="s">
        <v>461</v>
      </c>
      <c r="H1532" t="s">
        <v>568</v>
      </c>
      <c r="I1532">
        <v>500004401</v>
      </c>
      <c r="J1532">
        <v>6000917987</v>
      </c>
      <c r="K1532">
        <v>100037043</v>
      </c>
      <c r="L1532" s="1">
        <v>45406</v>
      </c>
      <c r="M1532" t="s">
        <v>833</v>
      </c>
      <c r="N1532">
        <v>500004401</v>
      </c>
      <c r="O1532" t="s">
        <v>776</v>
      </c>
      <c r="P1532" t="s">
        <v>54</v>
      </c>
      <c r="Q1532" t="s">
        <v>724</v>
      </c>
    </row>
    <row r="1533" spans="1:17" x14ac:dyDescent="0.3">
      <c r="A1533" t="s">
        <v>824</v>
      </c>
      <c r="B1533" t="s">
        <v>382</v>
      </c>
      <c r="C1533" s="1">
        <v>45398</v>
      </c>
      <c r="D1533">
        <v>164.95</v>
      </c>
      <c r="E1533" t="s">
        <v>92</v>
      </c>
      <c r="F1533" t="s">
        <v>96</v>
      </c>
      <c r="G1533" t="s">
        <v>461</v>
      </c>
      <c r="H1533" t="s">
        <v>568</v>
      </c>
      <c r="I1533">
        <v>500004401</v>
      </c>
      <c r="J1533">
        <v>6000917992</v>
      </c>
      <c r="K1533">
        <v>100037048</v>
      </c>
      <c r="L1533" s="1">
        <v>45405</v>
      </c>
      <c r="M1533" t="s">
        <v>833</v>
      </c>
      <c r="N1533">
        <v>500004401</v>
      </c>
      <c r="O1533" t="s">
        <v>776</v>
      </c>
      <c r="P1533" t="s">
        <v>54</v>
      </c>
      <c r="Q1533" t="s">
        <v>724</v>
      </c>
    </row>
    <row r="1534" spans="1:17" x14ac:dyDescent="0.3">
      <c r="A1534" t="s">
        <v>824</v>
      </c>
      <c r="B1534" t="s">
        <v>382</v>
      </c>
      <c r="C1534" s="1">
        <v>45398</v>
      </c>
      <c r="D1534">
        <v>1663.33</v>
      </c>
      <c r="E1534" t="s">
        <v>92</v>
      </c>
      <c r="F1534" t="s">
        <v>96</v>
      </c>
      <c r="G1534" t="s">
        <v>461</v>
      </c>
      <c r="H1534" t="s">
        <v>568</v>
      </c>
      <c r="I1534">
        <v>500004401</v>
      </c>
      <c r="J1534">
        <v>6000918041</v>
      </c>
      <c r="K1534">
        <v>100037096</v>
      </c>
      <c r="L1534" s="1">
        <v>45405</v>
      </c>
      <c r="M1534" t="s">
        <v>833</v>
      </c>
      <c r="N1534">
        <v>500004401</v>
      </c>
      <c r="O1534" t="s">
        <v>776</v>
      </c>
      <c r="P1534" t="s">
        <v>54</v>
      </c>
      <c r="Q1534" t="s">
        <v>724</v>
      </c>
    </row>
    <row r="1535" spans="1:17" x14ac:dyDescent="0.3">
      <c r="A1535" t="s">
        <v>824</v>
      </c>
      <c r="B1535" t="s">
        <v>382</v>
      </c>
      <c r="C1535" s="1">
        <v>45398</v>
      </c>
      <c r="D1535">
        <v>711.78</v>
      </c>
      <c r="E1535" t="s">
        <v>92</v>
      </c>
      <c r="F1535" t="s">
        <v>96</v>
      </c>
      <c r="G1535" t="s">
        <v>461</v>
      </c>
      <c r="H1535" t="s">
        <v>568</v>
      </c>
      <c r="I1535">
        <v>500004401</v>
      </c>
      <c r="J1535">
        <v>6000918043</v>
      </c>
      <c r="K1535">
        <v>100037098</v>
      </c>
      <c r="L1535" s="1">
        <v>45407</v>
      </c>
      <c r="M1535" t="s">
        <v>833</v>
      </c>
      <c r="N1535">
        <v>500004401</v>
      </c>
      <c r="O1535" t="s">
        <v>776</v>
      </c>
      <c r="P1535" t="s">
        <v>54</v>
      </c>
      <c r="Q1535" t="s">
        <v>724</v>
      </c>
    </row>
    <row r="1536" spans="1:17" x14ac:dyDescent="0.3">
      <c r="A1536" t="s">
        <v>824</v>
      </c>
      <c r="B1536" t="s">
        <v>382</v>
      </c>
      <c r="C1536" s="1">
        <v>45427</v>
      </c>
      <c r="D1536">
        <v>174.13</v>
      </c>
      <c r="E1536" t="s">
        <v>92</v>
      </c>
      <c r="F1536" t="s">
        <v>96</v>
      </c>
      <c r="G1536" t="s">
        <v>461</v>
      </c>
      <c r="H1536" t="s">
        <v>568</v>
      </c>
      <c r="I1536">
        <v>500006512</v>
      </c>
      <c r="J1536">
        <v>6000922507</v>
      </c>
      <c r="K1536">
        <v>100045663</v>
      </c>
      <c r="L1536" s="1">
        <v>45533</v>
      </c>
      <c r="M1536" t="s">
        <v>833</v>
      </c>
      <c r="N1536">
        <v>500006512</v>
      </c>
      <c r="O1536" t="s">
        <v>776</v>
      </c>
      <c r="P1536" t="s">
        <v>54</v>
      </c>
      <c r="Q1536" t="s">
        <v>724</v>
      </c>
    </row>
    <row r="1537" spans="1:17" x14ac:dyDescent="0.3">
      <c r="A1537" t="s">
        <v>825</v>
      </c>
      <c r="B1537" t="s">
        <v>382</v>
      </c>
      <c r="C1537" s="1">
        <v>45427</v>
      </c>
      <c r="D1537">
        <v>885.22</v>
      </c>
      <c r="E1537" t="s">
        <v>92</v>
      </c>
      <c r="F1537" t="s">
        <v>96</v>
      </c>
      <c r="G1537" t="s">
        <v>461</v>
      </c>
      <c r="H1537" t="s">
        <v>568</v>
      </c>
      <c r="I1537">
        <v>500006512</v>
      </c>
      <c r="J1537">
        <v>6000922506</v>
      </c>
      <c r="K1537">
        <v>100045662</v>
      </c>
      <c r="L1537" s="1">
        <v>45545</v>
      </c>
      <c r="M1537" t="s">
        <v>833</v>
      </c>
      <c r="N1537">
        <v>500006512</v>
      </c>
      <c r="O1537" t="s">
        <v>776</v>
      </c>
      <c r="P1537" t="s">
        <v>54</v>
      </c>
      <c r="Q1537" t="s">
        <v>724</v>
      </c>
    </row>
    <row r="1538" spans="1:17" x14ac:dyDescent="0.3">
      <c r="A1538" t="s">
        <v>824</v>
      </c>
      <c r="B1538" t="s">
        <v>382</v>
      </c>
      <c r="C1538" s="1">
        <v>45436</v>
      </c>
      <c r="D1538">
        <v>540</v>
      </c>
      <c r="E1538" t="s">
        <v>92</v>
      </c>
      <c r="F1538" t="s">
        <v>96</v>
      </c>
      <c r="G1538" t="s">
        <v>461</v>
      </c>
      <c r="H1538" t="s">
        <v>568</v>
      </c>
      <c r="I1538">
        <v>500006512</v>
      </c>
      <c r="J1538">
        <v>6000924180</v>
      </c>
      <c r="K1538">
        <v>100048179</v>
      </c>
      <c r="L1538" s="1">
        <v>45551</v>
      </c>
      <c r="M1538" t="s">
        <v>833</v>
      </c>
      <c r="N1538">
        <v>500006512</v>
      </c>
      <c r="O1538" t="s">
        <v>776</v>
      </c>
      <c r="P1538" t="s">
        <v>54</v>
      </c>
      <c r="Q1538" t="s">
        <v>724</v>
      </c>
    </row>
    <row r="1539" spans="1:17" x14ac:dyDescent="0.3">
      <c r="A1539" t="s">
        <v>824</v>
      </c>
      <c r="B1539" t="s">
        <v>382</v>
      </c>
      <c r="C1539" s="1">
        <v>45436</v>
      </c>
      <c r="D1539">
        <v>1080</v>
      </c>
      <c r="E1539" t="s">
        <v>92</v>
      </c>
      <c r="F1539" t="s">
        <v>96</v>
      </c>
      <c r="G1539" t="s">
        <v>461</v>
      </c>
      <c r="H1539" t="s">
        <v>568</v>
      </c>
      <c r="I1539">
        <v>500006512</v>
      </c>
      <c r="J1539">
        <v>6000924181</v>
      </c>
      <c r="K1539">
        <v>100048180</v>
      </c>
      <c r="L1539" s="1">
        <v>45551</v>
      </c>
      <c r="M1539" t="s">
        <v>833</v>
      </c>
      <c r="N1539">
        <v>500006512</v>
      </c>
      <c r="O1539" t="s">
        <v>776</v>
      </c>
      <c r="P1539" t="s">
        <v>54</v>
      </c>
      <c r="Q1539" t="s">
        <v>724</v>
      </c>
    </row>
    <row r="1540" spans="1:17" x14ac:dyDescent="0.3">
      <c r="A1540" t="s">
        <v>824</v>
      </c>
      <c r="B1540" t="s">
        <v>382</v>
      </c>
      <c r="C1540" s="1">
        <v>45454</v>
      </c>
      <c r="D1540">
        <v>69.260000000000005</v>
      </c>
      <c r="E1540" t="s">
        <v>92</v>
      </c>
      <c r="F1540" t="s">
        <v>96</v>
      </c>
      <c r="G1540" t="s">
        <v>461</v>
      </c>
      <c r="H1540" t="s">
        <v>568</v>
      </c>
      <c r="I1540">
        <v>500006512</v>
      </c>
      <c r="J1540">
        <v>6000927329</v>
      </c>
      <c r="K1540">
        <v>100053707</v>
      </c>
      <c r="L1540" s="1">
        <v>45533</v>
      </c>
      <c r="M1540" t="s">
        <v>833</v>
      </c>
      <c r="N1540">
        <v>500006512</v>
      </c>
      <c r="O1540" t="s">
        <v>776</v>
      </c>
      <c r="P1540" t="s">
        <v>54</v>
      </c>
      <c r="Q1540" t="s">
        <v>724</v>
      </c>
    </row>
    <row r="1541" spans="1:17" x14ac:dyDescent="0.3">
      <c r="A1541" t="s">
        <v>824</v>
      </c>
      <c r="B1541" t="s">
        <v>382</v>
      </c>
      <c r="C1541" s="1">
        <v>45469</v>
      </c>
      <c r="D1541">
        <v>637.58000000000004</v>
      </c>
      <c r="E1541" t="s">
        <v>92</v>
      </c>
      <c r="F1541" t="s">
        <v>96</v>
      </c>
      <c r="G1541" t="s">
        <v>461</v>
      </c>
      <c r="H1541" t="s">
        <v>568</v>
      </c>
      <c r="I1541">
        <v>500006512</v>
      </c>
      <c r="J1541">
        <v>6000929795</v>
      </c>
      <c r="K1541">
        <v>100058228</v>
      </c>
      <c r="L1541" s="1">
        <v>45533</v>
      </c>
      <c r="M1541" t="s">
        <v>833</v>
      </c>
      <c r="N1541">
        <v>500006512</v>
      </c>
      <c r="O1541" t="s">
        <v>776</v>
      </c>
      <c r="P1541" t="s">
        <v>54</v>
      </c>
      <c r="Q1541" t="s">
        <v>724</v>
      </c>
    </row>
    <row r="1542" spans="1:17" x14ac:dyDescent="0.3">
      <c r="A1542" t="s">
        <v>825</v>
      </c>
      <c r="B1542" t="s">
        <v>382</v>
      </c>
      <c r="C1542" s="1">
        <v>45481</v>
      </c>
      <c r="D1542">
        <v>1327.82</v>
      </c>
      <c r="E1542" t="s">
        <v>92</v>
      </c>
      <c r="F1542" t="s">
        <v>96</v>
      </c>
      <c r="G1542" t="s">
        <v>461</v>
      </c>
      <c r="H1542" t="s">
        <v>568</v>
      </c>
      <c r="I1542">
        <v>500006512</v>
      </c>
      <c r="J1542">
        <v>6000932243</v>
      </c>
      <c r="K1542">
        <v>100062567</v>
      </c>
      <c r="L1542" s="1">
        <v>45545</v>
      </c>
      <c r="M1542" t="s">
        <v>833</v>
      </c>
      <c r="N1542">
        <v>500006512</v>
      </c>
      <c r="O1542" t="s">
        <v>776</v>
      </c>
      <c r="P1542" t="s">
        <v>54</v>
      </c>
      <c r="Q1542" t="s">
        <v>724</v>
      </c>
    </row>
    <row r="1543" spans="1:17" x14ac:dyDescent="0.3">
      <c r="A1543" t="s">
        <v>826</v>
      </c>
      <c r="B1543" t="s">
        <v>382</v>
      </c>
      <c r="C1543" s="1">
        <v>45491</v>
      </c>
      <c r="D1543">
        <v>27.29</v>
      </c>
      <c r="E1543" t="s">
        <v>92</v>
      </c>
      <c r="F1543" t="s">
        <v>96</v>
      </c>
      <c r="G1543" t="s">
        <v>461</v>
      </c>
      <c r="H1543" t="s">
        <v>568</v>
      </c>
      <c r="I1543">
        <v>500006512</v>
      </c>
      <c r="J1543">
        <v>6000934333</v>
      </c>
      <c r="K1543">
        <v>100065984</v>
      </c>
      <c r="L1543" s="1">
        <v>45541</v>
      </c>
      <c r="M1543" t="s">
        <v>833</v>
      </c>
      <c r="N1543">
        <v>500006512</v>
      </c>
      <c r="O1543" t="s">
        <v>776</v>
      </c>
      <c r="P1543" t="s">
        <v>54</v>
      </c>
      <c r="Q1543" t="s">
        <v>724</v>
      </c>
    </row>
    <row r="1544" spans="1:17" x14ac:dyDescent="0.3">
      <c r="A1544" t="s">
        <v>826</v>
      </c>
      <c r="B1544" t="s">
        <v>382</v>
      </c>
      <c r="C1544" s="1">
        <v>45491</v>
      </c>
      <c r="D1544">
        <v>478.19</v>
      </c>
      <c r="E1544" t="s">
        <v>92</v>
      </c>
      <c r="F1544" t="s">
        <v>96</v>
      </c>
      <c r="G1544" t="s">
        <v>461</v>
      </c>
      <c r="H1544" t="s">
        <v>568</v>
      </c>
      <c r="I1544">
        <v>500006512</v>
      </c>
      <c r="J1544">
        <v>6000934339</v>
      </c>
      <c r="K1544">
        <v>100065989</v>
      </c>
      <c r="L1544" s="1">
        <v>45547</v>
      </c>
      <c r="M1544" t="s">
        <v>833</v>
      </c>
      <c r="N1544">
        <v>500006512</v>
      </c>
      <c r="O1544" t="s">
        <v>776</v>
      </c>
      <c r="P1544" t="s">
        <v>54</v>
      </c>
      <c r="Q1544" t="s">
        <v>724</v>
      </c>
    </row>
    <row r="1545" spans="1:17" x14ac:dyDescent="0.3">
      <c r="A1545" t="s">
        <v>825</v>
      </c>
      <c r="B1545" t="s">
        <v>382</v>
      </c>
      <c r="C1545" s="1">
        <v>45509</v>
      </c>
      <c r="D1545">
        <v>473.42</v>
      </c>
      <c r="E1545" t="s">
        <v>92</v>
      </c>
      <c r="F1545" t="s">
        <v>96</v>
      </c>
      <c r="G1545" t="s">
        <v>461</v>
      </c>
      <c r="H1545" t="s">
        <v>568</v>
      </c>
      <c r="I1545">
        <v>500006512</v>
      </c>
      <c r="J1545">
        <v>6000936861</v>
      </c>
      <c r="K1545">
        <v>100070716</v>
      </c>
      <c r="L1545" s="1">
        <v>45562</v>
      </c>
      <c r="M1545" t="s">
        <v>833</v>
      </c>
      <c r="N1545">
        <v>500006512</v>
      </c>
      <c r="O1545" t="s">
        <v>776</v>
      </c>
      <c r="P1545" t="s">
        <v>54</v>
      </c>
      <c r="Q1545" t="s">
        <v>724</v>
      </c>
    </row>
    <row r="1546" spans="1:17" x14ac:dyDescent="0.3">
      <c r="A1546" t="s">
        <v>824</v>
      </c>
      <c r="B1546" t="s">
        <v>382</v>
      </c>
      <c r="C1546" s="1">
        <v>45541</v>
      </c>
      <c r="D1546">
        <v>64.91</v>
      </c>
      <c r="E1546" t="s">
        <v>92</v>
      </c>
      <c r="F1546" t="s">
        <v>96</v>
      </c>
      <c r="G1546" t="s">
        <v>461</v>
      </c>
      <c r="H1546" t="s">
        <v>568</v>
      </c>
      <c r="I1546">
        <v>500004401</v>
      </c>
      <c r="J1546">
        <v>6000941831</v>
      </c>
      <c r="K1546">
        <v>100078733</v>
      </c>
      <c r="L1546" s="1">
        <v>45560</v>
      </c>
      <c r="M1546" t="s">
        <v>833</v>
      </c>
      <c r="N1546">
        <v>500004401</v>
      </c>
      <c r="O1546" t="s">
        <v>776</v>
      </c>
      <c r="P1546" t="s">
        <v>54</v>
      </c>
      <c r="Q1546" t="s">
        <v>724</v>
      </c>
    </row>
    <row r="1547" spans="1:17" x14ac:dyDescent="0.3">
      <c r="A1547" t="s">
        <v>824</v>
      </c>
      <c r="B1547" t="s">
        <v>382</v>
      </c>
      <c r="C1547" s="1">
        <v>45541</v>
      </c>
      <c r="D1547">
        <v>559.94000000000005</v>
      </c>
      <c r="E1547" t="s">
        <v>92</v>
      </c>
      <c r="F1547" t="s">
        <v>96</v>
      </c>
      <c r="G1547" t="s">
        <v>461</v>
      </c>
      <c r="H1547" t="s">
        <v>568</v>
      </c>
      <c r="I1547">
        <v>500004401</v>
      </c>
      <c r="J1547">
        <v>6000941814</v>
      </c>
      <c r="K1547">
        <v>100078716</v>
      </c>
      <c r="L1547" s="1">
        <v>45561</v>
      </c>
      <c r="M1547" t="s">
        <v>833</v>
      </c>
      <c r="N1547">
        <v>500004401</v>
      </c>
      <c r="O1547" t="s">
        <v>776</v>
      </c>
      <c r="P1547" t="s">
        <v>54</v>
      </c>
      <c r="Q1547" t="s">
        <v>724</v>
      </c>
    </row>
    <row r="1548" spans="1:17" x14ac:dyDescent="0.3">
      <c r="A1548" t="s">
        <v>824</v>
      </c>
      <c r="B1548" t="s">
        <v>382</v>
      </c>
      <c r="C1548" s="1">
        <v>45541</v>
      </c>
      <c r="D1548">
        <v>2256.2199999999998</v>
      </c>
      <c r="E1548" t="s">
        <v>92</v>
      </c>
      <c r="F1548" t="s">
        <v>96</v>
      </c>
      <c r="G1548" t="s">
        <v>461</v>
      </c>
      <c r="H1548" t="s">
        <v>568</v>
      </c>
      <c r="I1548">
        <v>500006512</v>
      </c>
      <c r="J1548">
        <v>6000941827</v>
      </c>
      <c r="K1548">
        <v>100078729</v>
      </c>
      <c r="L1548" s="1">
        <v>45547</v>
      </c>
      <c r="M1548" t="s">
        <v>833</v>
      </c>
      <c r="N1548">
        <v>500006512</v>
      </c>
      <c r="O1548" t="s">
        <v>776</v>
      </c>
      <c r="P1548" t="s">
        <v>54</v>
      </c>
      <c r="Q1548" t="s">
        <v>724</v>
      </c>
    </row>
    <row r="1549" spans="1:17" x14ac:dyDescent="0.3">
      <c r="A1549" t="s">
        <v>824</v>
      </c>
      <c r="B1549" t="s">
        <v>382</v>
      </c>
      <c r="C1549" s="1">
        <v>45541</v>
      </c>
      <c r="D1549">
        <v>11.7</v>
      </c>
      <c r="E1549" t="s">
        <v>92</v>
      </c>
      <c r="F1549" t="s">
        <v>96</v>
      </c>
      <c r="G1549" t="s">
        <v>461</v>
      </c>
      <c r="H1549" t="s">
        <v>568</v>
      </c>
      <c r="I1549">
        <v>500004401</v>
      </c>
      <c r="J1549">
        <v>6000941833</v>
      </c>
      <c r="K1549">
        <v>100078735</v>
      </c>
      <c r="L1549" s="1">
        <v>45560</v>
      </c>
      <c r="M1549" t="s">
        <v>833</v>
      </c>
      <c r="N1549">
        <v>500004401</v>
      </c>
      <c r="O1549" t="s">
        <v>776</v>
      </c>
      <c r="P1549" t="s">
        <v>54</v>
      </c>
      <c r="Q1549" t="s">
        <v>724</v>
      </c>
    </row>
    <row r="1550" spans="1:17" x14ac:dyDescent="0.3">
      <c r="A1550" t="s">
        <v>826</v>
      </c>
      <c r="B1550" t="s">
        <v>382</v>
      </c>
      <c r="C1550" s="1">
        <v>45544</v>
      </c>
      <c r="D1550">
        <v>58.82</v>
      </c>
      <c r="E1550" t="s">
        <v>92</v>
      </c>
      <c r="F1550" t="s">
        <v>96</v>
      </c>
      <c r="G1550" t="s">
        <v>461</v>
      </c>
      <c r="H1550" t="s">
        <v>568</v>
      </c>
      <c r="I1550">
        <v>500006512</v>
      </c>
      <c r="J1550">
        <v>6000941981</v>
      </c>
      <c r="K1550">
        <v>100078899</v>
      </c>
      <c r="L1550" s="1">
        <v>45558</v>
      </c>
      <c r="M1550" t="s">
        <v>833</v>
      </c>
      <c r="N1550">
        <v>500006512</v>
      </c>
      <c r="O1550" t="s">
        <v>776</v>
      </c>
      <c r="P1550" t="s">
        <v>54</v>
      </c>
      <c r="Q1550" t="s">
        <v>724</v>
      </c>
    </row>
    <row r="1551" spans="1:17" x14ac:dyDescent="0.3">
      <c r="A1551" t="s">
        <v>824</v>
      </c>
      <c r="B1551" t="s">
        <v>382</v>
      </c>
      <c r="C1551" s="1">
        <v>45555</v>
      </c>
      <c r="D1551">
        <v>813.73</v>
      </c>
      <c r="E1551" t="s">
        <v>92</v>
      </c>
      <c r="F1551" t="s">
        <v>96</v>
      </c>
      <c r="G1551" t="s">
        <v>461</v>
      </c>
      <c r="H1551" t="s">
        <v>568</v>
      </c>
      <c r="I1551">
        <v>500006512</v>
      </c>
      <c r="J1551">
        <v>6000944035</v>
      </c>
      <c r="K1551">
        <v>100082683</v>
      </c>
      <c r="L1551" s="1">
        <v>45561</v>
      </c>
      <c r="M1551" t="s">
        <v>833</v>
      </c>
      <c r="N1551">
        <v>500006512</v>
      </c>
      <c r="O1551" t="s">
        <v>776</v>
      </c>
      <c r="P1551" t="s">
        <v>54</v>
      </c>
      <c r="Q1551" t="s">
        <v>724</v>
      </c>
    </row>
    <row r="1552" spans="1:17" x14ac:dyDescent="0.3">
      <c r="A1552" t="s">
        <v>824</v>
      </c>
      <c r="B1552" t="s">
        <v>382</v>
      </c>
      <c r="C1552" s="1">
        <v>45555</v>
      </c>
      <c r="D1552">
        <v>52.42</v>
      </c>
      <c r="E1552" t="s">
        <v>92</v>
      </c>
      <c r="F1552" t="s">
        <v>96</v>
      </c>
      <c r="G1552" t="s">
        <v>461</v>
      </c>
      <c r="H1552" t="s">
        <v>568</v>
      </c>
      <c r="I1552">
        <v>500004401</v>
      </c>
      <c r="J1552">
        <v>6000944039</v>
      </c>
      <c r="K1552">
        <v>100082687</v>
      </c>
      <c r="L1552" s="1">
        <v>45562</v>
      </c>
      <c r="M1552" t="s">
        <v>833</v>
      </c>
      <c r="N1552">
        <v>500004401</v>
      </c>
      <c r="O1552" t="s">
        <v>776</v>
      </c>
      <c r="P1552" t="s">
        <v>54</v>
      </c>
      <c r="Q1552" t="s">
        <v>724</v>
      </c>
    </row>
    <row r="1553" spans="1:17" x14ac:dyDescent="0.3">
      <c r="A1553" t="s">
        <v>824</v>
      </c>
      <c r="B1553" t="s">
        <v>382</v>
      </c>
      <c r="C1553" s="1">
        <v>45555</v>
      </c>
      <c r="D1553">
        <v>164.95</v>
      </c>
      <c r="E1553" t="s">
        <v>92</v>
      </c>
      <c r="F1553" t="s">
        <v>96</v>
      </c>
      <c r="G1553" t="s">
        <v>461</v>
      </c>
      <c r="H1553" t="s">
        <v>568</v>
      </c>
      <c r="I1553">
        <v>500004401</v>
      </c>
      <c r="J1553">
        <v>6000943983</v>
      </c>
      <c r="K1553">
        <v>100082631</v>
      </c>
      <c r="L1553" s="1">
        <v>45561</v>
      </c>
      <c r="M1553" t="s">
        <v>833</v>
      </c>
      <c r="N1553">
        <v>500004401</v>
      </c>
      <c r="O1553" t="s">
        <v>776</v>
      </c>
      <c r="P1553" t="s">
        <v>54</v>
      </c>
      <c r="Q1553" t="s">
        <v>724</v>
      </c>
    </row>
    <row r="1554" spans="1:17" x14ac:dyDescent="0.3">
      <c r="A1554" t="s">
        <v>824</v>
      </c>
      <c r="B1554" t="s">
        <v>382</v>
      </c>
      <c r="C1554" s="1">
        <v>45579</v>
      </c>
      <c r="D1554">
        <v>2906.14</v>
      </c>
      <c r="E1554" t="s">
        <v>92</v>
      </c>
      <c r="F1554" t="s">
        <v>96</v>
      </c>
      <c r="G1554" t="s">
        <v>461</v>
      </c>
      <c r="H1554" t="s">
        <v>568</v>
      </c>
      <c r="I1554">
        <v>500006512</v>
      </c>
      <c r="J1554">
        <v>6000948869</v>
      </c>
      <c r="K1554">
        <v>100090436</v>
      </c>
      <c r="L1554" s="1">
        <v>45580</v>
      </c>
      <c r="M1554" t="s">
        <v>833</v>
      </c>
      <c r="N1554">
        <v>500006512</v>
      </c>
      <c r="O1554" t="s">
        <v>776</v>
      </c>
      <c r="P1554" t="s">
        <v>54</v>
      </c>
      <c r="Q1554" t="s">
        <v>724</v>
      </c>
    </row>
    <row r="1555" spans="1:17" x14ac:dyDescent="0.3">
      <c r="A1555" t="s">
        <v>825</v>
      </c>
      <c r="B1555" t="s">
        <v>382</v>
      </c>
      <c r="C1555" s="1">
        <v>45579</v>
      </c>
      <c r="D1555">
        <v>1327.82</v>
      </c>
      <c r="E1555" t="s">
        <v>92</v>
      </c>
      <c r="F1555" t="s">
        <v>96</v>
      </c>
      <c r="G1555" t="s">
        <v>461</v>
      </c>
      <c r="H1555" t="s">
        <v>568</v>
      </c>
      <c r="I1555">
        <v>500006512</v>
      </c>
      <c r="J1555">
        <v>6000948873</v>
      </c>
      <c r="K1555">
        <v>100090440</v>
      </c>
      <c r="L1555" s="1">
        <v>45604</v>
      </c>
      <c r="M1555" t="s">
        <v>833</v>
      </c>
      <c r="N1555">
        <v>500006512</v>
      </c>
      <c r="O1555" t="s">
        <v>776</v>
      </c>
      <c r="P1555" t="s">
        <v>54</v>
      </c>
      <c r="Q1555" t="s">
        <v>724</v>
      </c>
    </row>
    <row r="1556" spans="1:17" x14ac:dyDescent="0.3">
      <c r="A1556" t="s">
        <v>825</v>
      </c>
      <c r="B1556" t="s">
        <v>382</v>
      </c>
      <c r="C1556" s="1">
        <v>45579</v>
      </c>
      <c r="D1556">
        <v>355.81</v>
      </c>
      <c r="E1556" t="s">
        <v>92</v>
      </c>
      <c r="F1556" t="s">
        <v>96</v>
      </c>
      <c r="G1556" t="s">
        <v>461</v>
      </c>
      <c r="H1556" t="s">
        <v>568</v>
      </c>
      <c r="I1556">
        <v>500006512</v>
      </c>
      <c r="J1556">
        <v>6000948871</v>
      </c>
      <c r="K1556">
        <v>100090438</v>
      </c>
      <c r="L1556" s="1">
        <v>45610</v>
      </c>
      <c r="M1556" t="s">
        <v>833</v>
      </c>
      <c r="N1556">
        <v>500006512</v>
      </c>
      <c r="O1556" t="s">
        <v>776</v>
      </c>
      <c r="P1556" t="s">
        <v>54</v>
      </c>
      <c r="Q1556" t="s">
        <v>724</v>
      </c>
    </row>
    <row r="1557" spans="1:17" x14ac:dyDescent="0.3">
      <c r="A1557" t="s">
        <v>826</v>
      </c>
      <c r="B1557" t="s">
        <v>382</v>
      </c>
      <c r="C1557" s="1">
        <v>45586</v>
      </c>
      <c r="D1557">
        <v>673.16</v>
      </c>
      <c r="E1557" t="s">
        <v>92</v>
      </c>
      <c r="F1557" t="s">
        <v>96</v>
      </c>
      <c r="G1557" t="s">
        <v>461</v>
      </c>
      <c r="H1557" t="s">
        <v>568</v>
      </c>
      <c r="I1557">
        <v>500006512</v>
      </c>
      <c r="J1557">
        <v>6000950283</v>
      </c>
      <c r="K1557">
        <v>100092601</v>
      </c>
      <c r="L1557" s="1">
        <v>45618</v>
      </c>
      <c r="M1557" t="s">
        <v>833</v>
      </c>
      <c r="N1557">
        <v>500006512</v>
      </c>
      <c r="O1557" t="s">
        <v>776</v>
      </c>
      <c r="P1557" t="s">
        <v>54</v>
      </c>
      <c r="Q1557" t="s">
        <v>724</v>
      </c>
    </row>
    <row r="1558" spans="1:17" x14ac:dyDescent="0.3">
      <c r="A1558" t="s">
        <v>825</v>
      </c>
      <c r="B1558" t="s">
        <v>382</v>
      </c>
      <c r="C1558" s="1">
        <v>45586</v>
      </c>
      <c r="D1558">
        <v>723.6</v>
      </c>
      <c r="E1558" t="s">
        <v>92</v>
      </c>
      <c r="F1558" t="s">
        <v>96</v>
      </c>
      <c r="G1558" t="s">
        <v>461</v>
      </c>
      <c r="H1558" t="s">
        <v>568</v>
      </c>
      <c r="I1558">
        <v>500006512</v>
      </c>
      <c r="J1558">
        <v>6000950341</v>
      </c>
      <c r="K1558">
        <v>100092714</v>
      </c>
      <c r="L1558" s="1">
        <v>45622</v>
      </c>
      <c r="M1558" t="s">
        <v>833</v>
      </c>
      <c r="N1558">
        <v>500006512</v>
      </c>
      <c r="O1558" t="s">
        <v>776</v>
      </c>
      <c r="P1558" t="s">
        <v>54</v>
      </c>
      <c r="Q1558" t="s">
        <v>724</v>
      </c>
    </row>
    <row r="1559" spans="1:17" x14ac:dyDescent="0.3">
      <c r="A1559" t="s">
        <v>826</v>
      </c>
      <c r="B1559" t="s">
        <v>382</v>
      </c>
      <c r="C1559" s="1">
        <v>45586</v>
      </c>
      <c r="D1559">
        <v>233.48</v>
      </c>
      <c r="E1559" t="s">
        <v>92</v>
      </c>
      <c r="F1559" t="s">
        <v>96</v>
      </c>
      <c r="G1559" t="s">
        <v>461</v>
      </c>
      <c r="H1559" t="s">
        <v>568</v>
      </c>
      <c r="I1559">
        <v>500006512</v>
      </c>
      <c r="J1559">
        <v>6000950313</v>
      </c>
      <c r="K1559">
        <v>100092685</v>
      </c>
      <c r="L1559" s="1">
        <v>45618</v>
      </c>
      <c r="M1559" t="s">
        <v>833</v>
      </c>
      <c r="N1559">
        <v>500006512</v>
      </c>
      <c r="O1559" t="s">
        <v>776</v>
      </c>
      <c r="P1559" t="s">
        <v>54</v>
      </c>
      <c r="Q1559" t="s">
        <v>724</v>
      </c>
    </row>
    <row r="1560" spans="1:17" x14ac:dyDescent="0.3">
      <c r="A1560" t="s">
        <v>826</v>
      </c>
      <c r="B1560" t="s">
        <v>382</v>
      </c>
      <c r="C1560" s="1">
        <v>45623</v>
      </c>
      <c r="D1560">
        <v>327.17</v>
      </c>
      <c r="E1560" t="s">
        <v>92</v>
      </c>
      <c r="F1560" t="s">
        <v>96</v>
      </c>
      <c r="G1560" t="s">
        <v>461</v>
      </c>
      <c r="H1560" t="s">
        <v>568</v>
      </c>
      <c r="I1560">
        <v>500006512</v>
      </c>
      <c r="J1560">
        <v>6000970447</v>
      </c>
      <c r="K1560">
        <v>100002696</v>
      </c>
      <c r="L1560" s="1">
        <v>45692</v>
      </c>
      <c r="M1560" t="s">
        <v>833</v>
      </c>
      <c r="N1560">
        <v>500006512</v>
      </c>
      <c r="O1560" t="s">
        <v>776</v>
      </c>
      <c r="P1560" t="s">
        <v>54</v>
      </c>
      <c r="Q1560" t="s">
        <v>724</v>
      </c>
    </row>
    <row r="1561" spans="1:17" x14ac:dyDescent="0.3">
      <c r="A1561" t="s">
        <v>824</v>
      </c>
      <c r="B1561" t="s">
        <v>382</v>
      </c>
      <c r="C1561" s="1">
        <v>45630</v>
      </c>
      <c r="D1561">
        <v>164.95</v>
      </c>
      <c r="E1561" t="s">
        <v>92</v>
      </c>
      <c r="F1561" t="s">
        <v>96</v>
      </c>
      <c r="G1561" t="s">
        <v>461</v>
      </c>
      <c r="H1561" t="s">
        <v>568</v>
      </c>
      <c r="I1561">
        <v>500004401</v>
      </c>
      <c r="J1561">
        <v>6000960092</v>
      </c>
      <c r="K1561">
        <v>100109574</v>
      </c>
      <c r="L1561" s="1">
        <v>45632</v>
      </c>
      <c r="M1561" t="s">
        <v>833</v>
      </c>
      <c r="N1561">
        <v>500004401</v>
      </c>
      <c r="O1561" t="s">
        <v>776</v>
      </c>
      <c r="P1561" t="s">
        <v>54</v>
      </c>
      <c r="Q1561" t="s">
        <v>724</v>
      </c>
    </row>
    <row r="1562" spans="1:17" x14ac:dyDescent="0.3">
      <c r="A1562" t="s">
        <v>824</v>
      </c>
      <c r="B1562" t="s">
        <v>382</v>
      </c>
      <c r="C1562" s="1">
        <v>45630</v>
      </c>
      <c r="D1562">
        <v>766.63</v>
      </c>
      <c r="E1562" t="s">
        <v>92</v>
      </c>
      <c r="F1562" t="s">
        <v>96</v>
      </c>
      <c r="G1562" t="s">
        <v>461</v>
      </c>
      <c r="H1562" t="s">
        <v>568</v>
      </c>
      <c r="I1562">
        <v>500006512</v>
      </c>
      <c r="J1562">
        <v>6000960094</v>
      </c>
      <c r="K1562">
        <v>100109576</v>
      </c>
      <c r="L1562" s="1">
        <v>45632</v>
      </c>
      <c r="M1562" t="s">
        <v>833</v>
      </c>
      <c r="N1562">
        <v>500006512</v>
      </c>
      <c r="O1562" t="s">
        <v>776</v>
      </c>
      <c r="P1562" t="s">
        <v>54</v>
      </c>
      <c r="Q1562" t="s">
        <v>724</v>
      </c>
    </row>
    <row r="1563" spans="1:17" x14ac:dyDescent="0.3">
      <c r="A1563" t="s">
        <v>824</v>
      </c>
      <c r="B1563" t="s">
        <v>382</v>
      </c>
      <c r="C1563" s="1">
        <v>45630</v>
      </c>
      <c r="D1563">
        <v>37.9</v>
      </c>
      <c r="E1563" t="s">
        <v>92</v>
      </c>
      <c r="F1563" t="s">
        <v>96</v>
      </c>
      <c r="G1563" t="s">
        <v>461</v>
      </c>
      <c r="H1563" t="s">
        <v>568</v>
      </c>
      <c r="I1563">
        <v>500004401</v>
      </c>
      <c r="J1563">
        <v>6000960079</v>
      </c>
      <c r="K1563">
        <v>100109561</v>
      </c>
      <c r="L1563" s="1">
        <v>45632</v>
      </c>
      <c r="M1563" t="s">
        <v>833</v>
      </c>
      <c r="N1563">
        <v>500004401</v>
      </c>
      <c r="O1563" t="s">
        <v>776</v>
      </c>
      <c r="P1563" t="s">
        <v>54</v>
      </c>
      <c r="Q1563" t="s">
        <v>724</v>
      </c>
    </row>
    <row r="1564" spans="1:17" x14ac:dyDescent="0.3">
      <c r="A1564" t="s">
        <v>824</v>
      </c>
      <c r="B1564" t="s">
        <v>382</v>
      </c>
      <c r="C1564" s="1">
        <v>45663</v>
      </c>
      <c r="D1564">
        <v>326.39999999999998</v>
      </c>
      <c r="E1564" t="s">
        <v>92</v>
      </c>
      <c r="F1564" t="s">
        <v>96</v>
      </c>
      <c r="G1564" t="s">
        <v>461</v>
      </c>
      <c r="H1564" t="s">
        <v>568</v>
      </c>
      <c r="I1564">
        <v>500006512</v>
      </c>
      <c r="J1564">
        <v>6000971610</v>
      </c>
      <c r="K1564">
        <v>100003891</v>
      </c>
      <c r="L1564" s="1">
        <v>45693</v>
      </c>
      <c r="M1564" t="s">
        <v>833</v>
      </c>
      <c r="N1564">
        <v>500006512</v>
      </c>
      <c r="O1564" t="s">
        <v>776</v>
      </c>
      <c r="P1564" t="s">
        <v>54</v>
      </c>
      <c r="Q1564" t="s">
        <v>724</v>
      </c>
    </row>
    <row r="1565" spans="1:17" x14ac:dyDescent="0.3">
      <c r="A1565" t="s">
        <v>826</v>
      </c>
      <c r="B1565" t="s">
        <v>382</v>
      </c>
      <c r="C1565" s="1">
        <v>45663</v>
      </c>
      <c r="D1565">
        <v>61.2</v>
      </c>
      <c r="E1565" t="s">
        <v>92</v>
      </c>
      <c r="F1565" t="s">
        <v>96</v>
      </c>
      <c r="G1565" t="s">
        <v>461</v>
      </c>
      <c r="H1565" t="s">
        <v>568</v>
      </c>
      <c r="I1565">
        <v>500006512</v>
      </c>
      <c r="J1565">
        <v>6000970989</v>
      </c>
      <c r="K1565">
        <v>100003242</v>
      </c>
      <c r="L1565" s="1">
        <v>45699</v>
      </c>
      <c r="M1565" t="s">
        <v>833</v>
      </c>
      <c r="N1565">
        <v>500006512</v>
      </c>
      <c r="O1565" t="s">
        <v>776</v>
      </c>
      <c r="P1565" t="s">
        <v>54</v>
      </c>
      <c r="Q1565" t="s">
        <v>724</v>
      </c>
    </row>
    <row r="1566" spans="1:17" x14ac:dyDescent="0.3">
      <c r="A1566" t="s">
        <v>825</v>
      </c>
      <c r="B1566" t="s">
        <v>382</v>
      </c>
      <c r="C1566" s="1">
        <v>45667</v>
      </c>
      <c r="D1566">
        <v>1327.82</v>
      </c>
      <c r="E1566" t="s">
        <v>92</v>
      </c>
      <c r="F1566" t="s">
        <v>96</v>
      </c>
      <c r="G1566" t="s">
        <v>461</v>
      </c>
      <c r="H1566" t="s">
        <v>568</v>
      </c>
      <c r="I1566">
        <v>500006512</v>
      </c>
      <c r="J1566">
        <v>6000973611</v>
      </c>
      <c r="K1566">
        <v>100006186</v>
      </c>
      <c r="L1566" s="1">
        <v>45700</v>
      </c>
      <c r="M1566" t="s">
        <v>833</v>
      </c>
      <c r="N1566">
        <v>500006512</v>
      </c>
      <c r="O1566" t="s">
        <v>776</v>
      </c>
      <c r="P1566" t="s">
        <v>54</v>
      </c>
      <c r="Q1566" t="s">
        <v>724</v>
      </c>
    </row>
    <row r="1567" spans="1:17" x14ac:dyDescent="0.3">
      <c r="A1567" t="s">
        <v>826</v>
      </c>
      <c r="B1567" t="s">
        <v>382</v>
      </c>
      <c r="C1567" s="1">
        <v>45667</v>
      </c>
      <c r="D1567">
        <v>361.98</v>
      </c>
      <c r="E1567" t="s">
        <v>92</v>
      </c>
      <c r="F1567" t="s">
        <v>96</v>
      </c>
      <c r="G1567" t="s">
        <v>461</v>
      </c>
      <c r="H1567" t="s">
        <v>568</v>
      </c>
      <c r="I1567">
        <v>500006512</v>
      </c>
      <c r="J1567">
        <v>6000973591</v>
      </c>
      <c r="K1567">
        <v>100006166</v>
      </c>
      <c r="L1567" s="1">
        <v>45701</v>
      </c>
      <c r="M1567" t="s">
        <v>833</v>
      </c>
      <c r="N1567">
        <v>500006512</v>
      </c>
      <c r="O1567" t="s">
        <v>776</v>
      </c>
      <c r="P1567" t="s">
        <v>54</v>
      </c>
      <c r="Q1567" t="s">
        <v>724</v>
      </c>
    </row>
    <row r="1568" spans="1:17" x14ac:dyDescent="0.3">
      <c r="A1568" t="s">
        <v>826</v>
      </c>
      <c r="B1568" t="s">
        <v>382</v>
      </c>
      <c r="C1568" s="1">
        <v>45667</v>
      </c>
      <c r="D1568">
        <v>673.16</v>
      </c>
      <c r="E1568" t="s">
        <v>92</v>
      </c>
      <c r="F1568" t="s">
        <v>96</v>
      </c>
      <c r="G1568" t="s">
        <v>461</v>
      </c>
      <c r="H1568" t="s">
        <v>568</v>
      </c>
      <c r="I1568">
        <v>500006512</v>
      </c>
      <c r="J1568">
        <v>6000973603</v>
      </c>
      <c r="K1568">
        <v>100006178</v>
      </c>
      <c r="L1568" s="1">
        <v>45726</v>
      </c>
      <c r="M1568" t="s">
        <v>833</v>
      </c>
      <c r="N1568">
        <v>500006512</v>
      </c>
      <c r="O1568" t="s">
        <v>776</v>
      </c>
      <c r="P1568" t="s">
        <v>54</v>
      </c>
      <c r="Q1568" t="s">
        <v>724</v>
      </c>
    </row>
    <row r="1569" spans="1:17" x14ac:dyDescent="0.3">
      <c r="A1569" t="s">
        <v>824</v>
      </c>
      <c r="B1569" t="s">
        <v>382</v>
      </c>
      <c r="C1569" s="1">
        <v>45667</v>
      </c>
      <c r="D1569">
        <v>119.82</v>
      </c>
      <c r="E1569" t="s">
        <v>92</v>
      </c>
      <c r="F1569" t="s">
        <v>96</v>
      </c>
      <c r="G1569" t="s">
        <v>461</v>
      </c>
      <c r="H1569" t="s">
        <v>568</v>
      </c>
      <c r="I1569">
        <v>500006512</v>
      </c>
      <c r="J1569">
        <v>6000973590</v>
      </c>
      <c r="K1569">
        <v>100006165</v>
      </c>
      <c r="L1569" s="1">
        <v>45775</v>
      </c>
      <c r="M1569" t="s">
        <v>833</v>
      </c>
      <c r="N1569">
        <v>500006512</v>
      </c>
      <c r="O1569" t="s">
        <v>776</v>
      </c>
      <c r="P1569" t="s">
        <v>54</v>
      </c>
      <c r="Q1569" t="s">
        <v>724</v>
      </c>
    </row>
    <row r="1570" spans="1:17" x14ac:dyDescent="0.3">
      <c r="A1570" t="s">
        <v>825</v>
      </c>
      <c r="B1570" t="s">
        <v>382</v>
      </c>
      <c r="C1570" s="1">
        <v>45667</v>
      </c>
      <c r="D1570">
        <v>451.26</v>
      </c>
      <c r="E1570" t="s">
        <v>92</v>
      </c>
      <c r="F1570" t="s">
        <v>96</v>
      </c>
      <c r="G1570" t="s">
        <v>461</v>
      </c>
      <c r="H1570" t="s">
        <v>568</v>
      </c>
      <c r="I1570">
        <v>500006512</v>
      </c>
      <c r="J1570">
        <v>6000973615</v>
      </c>
      <c r="K1570">
        <v>100006190</v>
      </c>
      <c r="L1570" s="1">
        <v>45700</v>
      </c>
      <c r="M1570" t="s">
        <v>833</v>
      </c>
      <c r="N1570">
        <v>500006512</v>
      </c>
      <c r="O1570" t="s">
        <v>776</v>
      </c>
      <c r="P1570" t="s">
        <v>54</v>
      </c>
      <c r="Q1570" t="s">
        <v>724</v>
      </c>
    </row>
    <row r="1571" spans="1:17" x14ac:dyDescent="0.3">
      <c r="A1571" t="s">
        <v>824</v>
      </c>
      <c r="B1571" t="s">
        <v>382</v>
      </c>
      <c r="C1571" s="1">
        <v>45667</v>
      </c>
      <c r="D1571">
        <v>3036.12</v>
      </c>
      <c r="E1571" t="s">
        <v>92</v>
      </c>
      <c r="F1571" t="s">
        <v>96</v>
      </c>
      <c r="G1571" t="s">
        <v>461</v>
      </c>
      <c r="H1571" t="s">
        <v>568</v>
      </c>
      <c r="I1571">
        <v>500006512</v>
      </c>
      <c r="J1571">
        <v>6000973600</v>
      </c>
      <c r="K1571">
        <v>100006175</v>
      </c>
      <c r="L1571" s="1">
        <v>45701</v>
      </c>
      <c r="M1571" t="s">
        <v>833</v>
      </c>
      <c r="N1571">
        <v>500006512</v>
      </c>
      <c r="O1571" t="s">
        <v>776</v>
      </c>
      <c r="P1571" t="s">
        <v>54</v>
      </c>
      <c r="Q1571" t="s">
        <v>724</v>
      </c>
    </row>
    <row r="1572" spans="1:17" x14ac:dyDescent="0.3">
      <c r="A1572" t="s">
        <v>824</v>
      </c>
      <c r="B1572" t="s">
        <v>382</v>
      </c>
      <c r="C1572" s="1">
        <v>45737</v>
      </c>
      <c r="D1572">
        <v>1196.3</v>
      </c>
      <c r="E1572" t="s">
        <v>92</v>
      </c>
      <c r="F1572" t="s">
        <v>96</v>
      </c>
      <c r="G1572" t="s">
        <v>461</v>
      </c>
      <c r="H1572" t="s">
        <v>568</v>
      </c>
      <c r="I1572">
        <v>500006512</v>
      </c>
      <c r="J1572">
        <v>6000984239</v>
      </c>
      <c r="K1572">
        <v>100027870</v>
      </c>
      <c r="L1572" s="1">
        <v>45742</v>
      </c>
      <c r="M1572" t="s">
        <v>833</v>
      </c>
      <c r="N1572">
        <v>500006512</v>
      </c>
      <c r="O1572" t="s">
        <v>776</v>
      </c>
      <c r="P1572" t="s">
        <v>54</v>
      </c>
      <c r="Q1572" t="s">
        <v>724</v>
      </c>
    </row>
    <row r="1573" spans="1:17" x14ac:dyDescent="0.3">
      <c r="A1573" t="s">
        <v>826</v>
      </c>
      <c r="B1573" t="s">
        <v>382</v>
      </c>
      <c r="C1573" s="1">
        <v>45751</v>
      </c>
      <c r="D1573">
        <v>133.9</v>
      </c>
      <c r="E1573" t="s">
        <v>92</v>
      </c>
      <c r="F1573" t="s">
        <v>96</v>
      </c>
      <c r="G1573" t="s">
        <v>461</v>
      </c>
      <c r="H1573" t="s">
        <v>568</v>
      </c>
      <c r="I1573">
        <v>500006512</v>
      </c>
      <c r="J1573">
        <v>6000986855</v>
      </c>
      <c r="K1573">
        <v>100032430</v>
      </c>
      <c r="L1573" s="1">
        <v>45784</v>
      </c>
      <c r="M1573" t="s">
        <v>833</v>
      </c>
      <c r="N1573">
        <v>500006512</v>
      </c>
      <c r="O1573" t="s">
        <v>776</v>
      </c>
      <c r="P1573" t="s">
        <v>54</v>
      </c>
      <c r="Q1573" t="s">
        <v>724</v>
      </c>
    </row>
    <row r="1574" spans="1:17" x14ac:dyDescent="0.3">
      <c r="A1574" t="s">
        <v>825</v>
      </c>
      <c r="B1574" t="s">
        <v>382</v>
      </c>
      <c r="C1574" s="1">
        <v>45751</v>
      </c>
      <c r="D1574">
        <v>143.93</v>
      </c>
      <c r="E1574" t="s">
        <v>92</v>
      </c>
      <c r="F1574" t="s">
        <v>96</v>
      </c>
      <c r="G1574" t="s">
        <v>461</v>
      </c>
      <c r="H1574" t="s">
        <v>568</v>
      </c>
      <c r="I1574">
        <v>500006512</v>
      </c>
      <c r="J1574">
        <v>6000986900</v>
      </c>
      <c r="K1574">
        <v>100032475</v>
      </c>
      <c r="L1574" s="1">
        <v>45762</v>
      </c>
      <c r="M1574" t="s">
        <v>833</v>
      </c>
      <c r="N1574">
        <v>500006512</v>
      </c>
      <c r="O1574" t="s">
        <v>776</v>
      </c>
      <c r="P1574" t="s">
        <v>54</v>
      </c>
      <c r="Q1574" t="s">
        <v>724</v>
      </c>
    </row>
    <row r="1575" spans="1:17" x14ac:dyDescent="0.3">
      <c r="A1575" t="s">
        <v>826</v>
      </c>
      <c r="B1575" t="s">
        <v>382</v>
      </c>
      <c r="C1575" s="1">
        <v>45761</v>
      </c>
      <c r="D1575">
        <v>673.16</v>
      </c>
      <c r="E1575" t="s">
        <v>92</v>
      </c>
      <c r="F1575" t="s">
        <v>96</v>
      </c>
      <c r="G1575" t="s">
        <v>461</v>
      </c>
      <c r="H1575" t="s">
        <v>568</v>
      </c>
      <c r="I1575">
        <v>500006512</v>
      </c>
      <c r="J1575">
        <v>6000988604</v>
      </c>
      <c r="K1575">
        <v>100035145</v>
      </c>
      <c r="L1575" s="1">
        <v>45784</v>
      </c>
      <c r="M1575" t="s">
        <v>833</v>
      </c>
      <c r="N1575">
        <v>500006512</v>
      </c>
      <c r="O1575" t="s">
        <v>776</v>
      </c>
      <c r="P1575" t="s">
        <v>54</v>
      </c>
      <c r="Q1575" t="s">
        <v>724</v>
      </c>
    </row>
    <row r="1576" spans="1:17" x14ac:dyDescent="0.3">
      <c r="A1576" t="s">
        <v>824</v>
      </c>
      <c r="B1576" t="s">
        <v>382</v>
      </c>
      <c r="C1576" s="1">
        <v>45761</v>
      </c>
      <c r="D1576">
        <v>3460.57</v>
      </c>
      <c r="E1576" t="s">
        <v>92</v>
      </c>
      <c r="F1576" t="s">
        <v>96</v>
      </c>
      <c r="G1576" t="s">
        <v>461</v>
      </c>
      <c r="H1576" t="s">
        <v>568</v>
      </c>
      <c r="I1576">
        <v>500006512</v>
      </c>
      <c r="J1576">
        <v>6000988563</v>
      </c>
      <c r="K1576">
        <v>100035107</v>
      </c>
      <c r="L1576" s="1">
        <v>45775</v>
      </c>
      <c r="M1576" t="s">
        <v>833</v>
      </c>
      <c r="N1576">
        <v>500006512</v>
      </c>
      <c r="O1576" t="s">
        <v>776</v>
      </c>
      <c r="P1576" t="s">
        <v>54</v>
      </c>
      <c r="Q1576" t="s">
        <v>724</v>
      </c>
    </row>
    <row r="1577" spans="1:17" x14ac:dyDescent="0.3">
      <c r="A1577" t="s">
        <v>825</v>
      </c>
      <c r="B1577" t="s">
        <v>382</v>
      </c>
      <c r="C1577" s="1">
        <v>45761</v>
      </c>
      <c r="D1577">
        <v>1327.82</v>
      </c>
      <c r="E1577" t="s">
        <v>92</v>
      </c>
      <c r="F1577" t="s">
        <v>96</v>
      </c>
      <c r="G1577" t="s">
        <v>461</v>
      </c>
      <c r="H1577" t="s">
        <v>568</v>
      </c>
      <c r="I1577">
        <v>500006512</v>
      </c>
      <c r="J1577">
        <v>6000988653</v>
      </c>
      <c r="K1577">
        <v>100035188</v>
      </c>
      <c r="L1577" s="1">
        <v>45769</v>
      </c>
      <c r="M1577" t="s">
        <v>833</v>
      </c>
      <c r="N1577">
        <v>500006512</v>
      </c>
      <c r="O1577" t="s">
        <v>776</v>
      </c>
      <c r="P1577" t="s">
        <v>54</v>
      </c>
      <c r="Q1577" t="s">
        <v>724</v>
      </c>
    </row>
    <row r="1578" spans="1:17" x14ac:dyDescent="0.3">
      <c r="A1578" t="s">
        <v>824</v>
      </c>
      <c r="B1578" t="s">
        <v>382</v>
      </c>
      <c r="C1578" s="1">
        <v>45777</v>
      </c>
      <c r="D1578">
        <v>360</v>
      </c>
      <c r="E1578" t="s">
        <v>92</v>
      </c>
      <c r="F1578" t="s">
        <v>96</v>
      </c>
      <c r="G1578" t="s">
        <v>461</v>
      </c>
      <c r="H1578" t="s">
        <v>568</v>
      </c>
      <c r="I1578">
        <v>500006512</v>
      </c>
      <c r="J1578">
        <v>6000991166</v>
      </c>
      <c r="K1578">
        <v>100039325</v>
      </c>
      <c r="L1578" s="1">
        <v>45799</v>
      </c>
      <c r="M1578" t="s">
        <v>833</v>
      </c>
      <c r="N1578">
        <v>500006512</v>
      </c>
      <c r="O1578" t="s">
        <v>776</v>
      </c>
      <c r="P1578" t="s">
        <v>54</v>
      </c>
      <c r="Q1578" t="s">
        <v>724</v>
      </c>
    </row>
    <row r="1579" spans="1:17" x14ac:dyDescent="0.3">
      <c r="A1579" t="s">
        <v>825</v>
      </c>
      <c r="B1579" t="s">
        <v>382</v>
      </c>
      <c r="C1579" s="1">
        <v>45877</v>
      </c>
      <c r="D1579">
        <v>679.88</v>
      </c>
      <c r="E1579" t="s">
        <v>92</v>
      </c>
      <c r="F1579" t="s">
        <v>96</v>
      </c>
      <c r="G1579" t="s">
        <v>461</v>
      </c>
      <c r="H1579" t="s">
        <v>568</v>
      </c>
      <c r="I1579">
        <v>500006512</v>
      </c>
      <c r="J1579">
        <v>6001008899</v>
      </c>
      <c r="K1579">
        <v>100069457</v>
      </c>
      <c r="L1579" s="1">
        <v>45887</v>
      </c>
      <c r="M1579" t="s">
        <v>833</v>
      </c>
      <c r="N1579">
        <v>500006512</v>
      </c>
      <c r="O1579" t="s">
        <v>776</v>
      </c>
      <c r="P1579" t="s">
        <v>54</v>
      </c>
      <c r="Q1579" t="s">
        <v>724</v>
      </c>
    </row>
    <row r="1580" spans="1:17" x14ac:dyDescent="0.3">
      <c r="A1580" t="s">
        <v>826</v>
      </c>
      <c r="B1580" t="s">
        <v>382</v>
      </c>
      <c r="C1580" s="1">
        <v>45877</v>
      </c>
      <c r="D1580">
        <v>502.94</v>
      </c>
      <c r="E1580" t="s">
        <v>92</v>
      </c>
      <c r="F1580" t="s">
        <v>96</v>
      </c>
      <c r="G1580" t="s">
        <v>461</v>
      </c>
      <c r="H1580" t="s">
        <v>568</v>
      </c>
      <c r="I1580">
        <v>500006512</v>
      </c>
      <c r="J1580">
        <v>6001008887</v>
      </c>
      <c r="K1580">
        <v>100069445</v>
      </c>
      <c r="L1580" s="1">
        <v>45890</v>
      </c>
      <c r="M1580" t="s">
        <v>833</v>
      </c>
      <c r="N1580">
        <v>500006512</v>
      </c>
      <c r="O1580" t="s">
        <v>776</v>
      </c>
      <c r="P1580" t="s">
        <v>54</v>
      </c>
      <c r="Q1580" t="s">
        <v>724</v>
      </c>
    </row>
    <row r="1581" spans="1:17" x14ac:dyDescent="0.3">
      <c r="A1581" t="s">
        <v>824</v>
      </c>
      <c r="B1581" t="s">
        <v>382</v>
      </c>
      <c r="C1581" s="1">
        <v>45881</v>
      </c>
      <c r="D1581">
        <v>832.02</v>
      </c>
      <c r="E1581" t="s">
        <v>92</v>
      </c>
      <c r="F1581" t="s">
        <v>96</v>
      </c>
      <c r="G1581" t="s">
        <v>461</v>
      </c>
      <c r="H1581" t="s">
        <v>568</v>
      </c>
      <c r="I1581">
        <v>500006512</v>
      </c>
      <c r="J1581">
        <v>6001009469</v>
      </c>
      <c r="K1581">
        <v>100070304</v>
      </c>
      <c r="L1581" s="1">
        <v>45887</v>
      </c>
      <c r="M1581" t="s">
        <v>833</v>
      </c>
      <c r="N1581">
        <v>500006512</v>
      </c>
      <c r="O1581" t="s">
        <v>776</v>
      </c>
      <c r="P1581" t="s">
        <v>54</v>
      </c>
      <c r="Q1581" t="s">
        <v>724</v>
      </c>
    </row>
    <row r="1582" spans="1:17" x14ac:dyDescent="0.3">
      <c r="A1582" t="s">
        <v>826</v>
      </c>
      <c r="B1582" t="s">
        <v>382</v>
      </c>
      <c r="C1582" s="1">
        <v>45889</v>
      </c>
      <c r="D1582">
        <v>673.16</v>
      </c>
      <c r="E1582" t="s">
        <v>92</v>
      </c>
      <c r="F1582" t="s">
        <v>96</v>
      </c>
      <c r="G1582" t="s">
        <v>461</v>
      </c>
      <c r="H1582" t="s">
        <v>568</v>
      </c>
      <c r="I1582">
        <v>500006512</v>
      </c>
      <c r="J1582">
        <v>6001010090</v>
      </c>
      <c r="K1582">
        <v>100071236</v>
      </c>
      <c r="L1582" s="1">
        <v>45890</v>
      </c>
      <c r="M1582" t="s">
        <v>833</v>
      </c>
      <c r="N1582">
        <v>500006512</v>
      </c>
      <c r="O1582" t="s">
        <v>776</v>
      </c>
      <c r="P1582" t="s">
        <v>54</v>
      </c>
      <c r="Q1582" t="s">
        <v>724</v>
      </c>
    </row>
    <row r="1583" spans="1:17" x14ac:dyDescent="0.3">
      <c r="A1583" t="s">
        <v>824</v>
      </c>
      <c r="B1583" t="s">
        <v>382</v>
      </c>
      <c r="C1583" s="1">
        <v>45889</v>
      </c>
      <c r="D1583">
        <v>3460.57</v>
      </c>
      <c r="E1583" t="s">
        <v>92</v>
      </c>
      <c r="F1583" t="s">
        <v>96</v>
      </c>
      <c r="G1583" t="s">
        <v>461</v>
      </c>
      <c r="H1583" t="s">
        <v>568</v>
      </c>
      <c r="I1583">
        <v>500006512</v>
      </c>
      <c r="J1583">
        <v>6001010079</v>
      </c>
      <c r="K1583">
        <v>100071225</v>
      </c>
      <c r="L1583" s="1">
        <v>45895</v>
      </c>
      <c r="M1583" t="s">
        <v>833</v>
      </c>
      <c r="N1583">
        <v>500006512</v>
      </c>
      <c r="O1583" t="s">
        <v>776</v>
      </c>
      <c r="P1583" t="s">
        <v>54</v>
      </c>
      <c r="Q1583" t="s">
        <v>724</v>
      </c>
    </row>
    <row r="1584" spans="1:17" x14ac:dyDescent="0.3">
      <c r="A1584" t="s">
        <v>825</v>
      </c>
      <c r="B1584" t="s">
        <v>382</v>
      </c>
      <c r="C1584" s="1">
        <v>45889</v>
      </c>
      <c r="D1584">
        <v>1327.82</v>
      </c>
      <c r="E1584" t="s">
        <v>92</v>
      </c>
      <c r="F1584" t="s">
        <v>96</v>
      </c>
      <c r="G1584" t="s">
        <v>461</v>
      </c>
      <c r="H1584" t="s">
        <v>568</v>
      </c>
      <c r="I1584">
        <v>500006512</v>
      </c>
      <c r="J1584">
        <v>6001010121</v>
      </c>
      <c r="K1584">
        <v>100071267</v>
      </c>
      <c r="L1584" s="1">
        <v>45895</v>
      </c>
      <c r="M1584" t="s">
        <v>833</v>
      </c>
      <c r="N1584">
        <v>500006512</v>
      </c>
      <c r="O1584" t="s">
        <v>776</v>
      </c>
      <c r="P1584" t="s">
        <v>54</v>
      </c>
      <c r="Q1584" t="s">
        <v>724</v>
      </c>
    </row>
    <row r="1585" spans="1:17" x14ac:dyDescent="0.3">
      <c r="A1585" t="s">
        <v>824</v>
      </c>
      <c r="B1585" t="s">
        <v>382</v>
      </c>
      <c r="C1585" s="1">
        <v>45924</v>
      </c>
      <c r="D1585">
        <v>384</v>
      </c>
      <c r="E1585" t="s">
        <v>92</v>
      </c>
      <c r="F1585" t="s">
        <v>96</v>
      </c>
      <c r="G1585" t="s">
        <v>461</v>
      </c>
      <c r="H1585" t="s">
        <v>568</v>
      </c>
      <c r="I1585">
        <v>500006512</v>
      </c>
      <c r="J1585">
        <v>6001016060</v>
      </c>
      <c r="K1585">
        <v>100080132</v>
      </c>
      <c r="L1585" s="1">
        <v>45993</v>
      </c>
      <c r="M1585" t="s">
        <v>833</v>
      </c>
      <c r="N1585">
        <v>500006512</v>
      </c>
      <c r="O1585" t="s">
        <v>776</v>
      </c>
      <c r="P1585" t="s">
        <v>54</v>
      </c>
      <c r="Q1585" t="s">
        <v>724</v>
      </c>
    </row>
    <row r="1586" spans="1:17" x14ac:dyDescent="0.3">
      <c r="A1586" t="s">
        <v>824</v>
      </c>
      <c r="B1586" t="s">
        <v>382</v>
      </c>
      <c r="C1586" s="1">
        <v>45924</v>
      </c>
      <c r="D1586">
        <v>1034.1500000000001</v>
      </c>
      <c r="E1586" t="s">
        <v>92</v>
      </c>
      <c r="F1586" t="s">
        <v>96</v>
      </c>
      <c r="G1586" t="s">
        <v>461</v>
      </c>
      <c r="H1586" t="s">
        <v>568</v>
      </c>
      <c r="I1586">
        <v>500006512</v>
      </c>
      <c r="J1586">
        <v>6001016065</v>
      </c>
      <c r="K1586">
        <v>100080137</v>
      </c>
      <c r="L1586" s="1">
        <v>45925</v>
      </c>
      <c r="M1586" t="s">
        <v>833</v>
      </c>
      <c r="N1586">
        <v>500006512</v>
      </c>
      <c r="O1586" t="s">
        <v>776</v>
      </c>
      <c r="P1586" t="s">
        <v>54</v>
      </c>
      <c r="Q1586" t="s">
        <v>724</v>
      </c>
    </row>
    <row r="1587" spans="1:17" x14ac:dyDescent="0.3">
      <c r="A1587" t="s">
        <v>825</v>
      </c>
      <c r="B1587" t="s">
        <v>382</v>
      </c>
      <c r="C1587" s="1">
        <v>45947</v>
      </c>
      <c r="D1587">
        <v>1327.82</v>
      </c>
      <c r="E1587" t="s">
        <v>92</v>
      </c>
      <c r="F1587" t="s">
        <v>96</v>
      </c>
      <c r="G1587" t="s">
        <v>461</v>
      </c>
      <c r="H1587" t="s">
        <v>568</v>
      </c>
      <c r="I1587">
        <v>500006512</v>
      </c>
      <c r="J1587">
        <v>6001021136</v>
      </c>
      <c r="K1587">
        <v>100088694</v>
      </c>
      <c r="L1587" s="1">
        <v>45961</v>
      </c>
      <c r="M1587" t="s">
        <v>833</v>
      </c>
      <c r="N1587">
        <v>500006512</v>
      </c>
      <c r="O1587" t="s">
        <v>776</v>
      </c>
      <c r="P1587" t="s">
        <v>54</v>
      </c>
      <c r="Q1587" t="s">
        <v>724</v>
      </c>
    </row>
    <row r="1588" spans="1:17" x14ac:dyDescent="0.3">
      <c r="A1588" t="s">
        <v>824</v>
      </c>
      <c r="B1588" t="s">
        <v>382</v>
      </c>
      <c r="C1588" s="1">
        <v>45947</v>
      </c>
      <c r="D1588">
        <v>3460.57</v>
      </c>
      <c r="E1588" t="s">
        <v>92</v>
      </c>
      <c r="F1588" t="s">
        <v>96</v>
      </c>
      <c r="G1588" t="s">
        <v>461</v>
      </c>
      <c r="H1588" t="s">
        <v>781</v>
      </c>
      <c r="I1588">
        <v>500006512</v>
      </c>
      <c r="J1588">
        <v>6001021121</v>
      </c>
      <c r="K1588">
        <v>100088679</v>
      </c>
      <c r="L1588" s="1">
        <v>45967</v>
      </c>
      <c r="M1588" t="s">
        <v>833</v>
      </c>
      <c r="N1588">
        <v>500006512</v>
      </c>
      <c r="O1588" t="s">
        <v>776</v>
      </c>
      <c r="P1588" t="s">
        <v>54</v>
      </c>
      <c r="Q1588" t="s">
        <v>724</v>
      </c>
    </row>
    <row r="1589" spans="1:17" x14ac:dyDescent="0.3">
      <c r="A1589" t="s">
        <v>826</v>
      </c>
      <c r="B1589" t="s">
        <v>382</v>
      </c>
      <c r="C1589" s="1">
        <v>45947</v>
      </c>
      <c r="D1589">
        <v>673.16</v>
      </c>
      <c r="E1589" t="s">
        <v>92</v>
      </c>
      <c r="F1589" t="s">
        <v>96</v>
      </c>
      <c r="G1589" t="s">
        <v>461</v>
      </c>
      <c r="H1589" t="s">
        <v>781</v>
      </c>
      <c r="I1589">
        <v>500006512</v>
      </c>
      <c r="J1589">
        <v>6001021115</v>
      </c>
      <c r="K1589">
        <v>100088673</v>
      </c>
      <c r="L1589" s="1">
        <v>45960</v>
      </c>
      <c r="M1589" t="s">
        <v>833</v>
      </c>
      <c r="N1589">
        <v>500006512</v>
      </c>
      <c r="O1589" t="s">
        <v>776</v>
      </c>
      <c r="P1589" t="s">
        <v>54</v>
      </c>
      <c r="Q1589" t="s">
        <v>724</v>
      </c>
    </row>
    <row r="1590" spans="1:17" x14ac:dyDescent="0.3">
      <c r="A1590" t="s">
        <v>824</v>
      </c>
      <c r="B1590" t="s">
        <v>382</v>
      </c>
      <c r="C1590" s="1">
        <v>45993</v>
      </c>
      <c r="D1590">
        <v>666.97</v>
      </c>
      <c r="E1590" t="s">
        <v>92</v>
      </c>
      <c r="F1590" t="s">
        <v>96</v>
      </c>
      <c r="G1590" t="s">
        <v>461</v>
      </c>
      <c r="H1590" t="s">
        <v>781</v>
      </c>
      <c r="I1590">
        <v>500006512</v>
      </c>
      <c r="J1590">
        <v>6001030543</v>
      </c>
      <c r="K1590">
        <v>100104470</v>
      </c>
      <c r="L1590" s="1">
        <v>46007</v>
      </c>
      <c r="M1590" t="s">
        <v>833</v>
      </c>
      <c r="N1590">
        <v>500006512</v>
      </c>
      <c r="O1590" t="s">
        <v>776</v>
      </c>
      <c r="P1590" t="s">
        <v>54</v>
      </c>
      <c r="Q1590" t="s">
        <v>724</v>
      </c>
    </row>
    <row r="1591" spans="1:17" x14ac:dyDescent="0.3">
      <c r="A1591" t="s">
        <v>825</v>
      </c>
      <c r="B1591" t="s">
        <v>382</v>
      </c>
      <c r="C1591" s="1">
        <v>45993</v>
      </c>
      <c r="D1591">
        <v>332.69</v>
      </c>
      <c r="E1591" t="s">
        <v>92</v>
      </c>
      <c r="F1591" t="s">
        <v>96</v>
      </c>
      <c r="G1591" t="s">
        <v>461</v>
      </c>
      <c r="H1591" t="s">
        <v>781</v>
      </c>
      <c r="I1591">
        <v>500006512</v>
      </c>
      <c r="J1591">
        <v>6001030684</v>
      </c>
      <c r="K1591">
        <v>100104619</v>
      </c>
      <c r="L1591" s="1">
        <v>46007</v>
      </c>
      <c r="M1591" t="s">
        <v>833</v>
      </c>
      <c r="N1591">
        <v>500006512</v>
      </c>
      <c r="O1591" t="s">
        <v>776</v>
      </c>
      <c r="P1591" t="s">
        <v>54</v>
      </c>
      <c r="Q1591" t="s">
        <v>724</v>
      </c>
    </row>
    <row r="1592" spans="1:17" x14ac:dyDescent="0.3">
      <c r="A1592" t="s">
        <v>826</v>
      </c>
      <c r="B1592" t="s">
        <v>382</v>
      </c>
      <c r="C1592" s="1">
        <v>45993</v>
      </c>
      <c r="D1592">
        <v>231.82</v>
      </c>
      <c r="E1592" t="s">
        <v>92</v>
      </c>
      <c r="F1592" t="s">
        <v>96</v>
      </c>
      <c r="G1592" t="s">
        <v>461</v>
      </c>
      <c r="H1592" t="s">
        <v>781</v>
      </c>
      <c r="I1592">
        <v>500006512</v>
      </c>
      <c r="J1592">
        <v>6001030505</v>
      </c>
      <c r="K1592">
        <v>100104432</v>
      </c>
      <c r="L1592" s="1">
        <v>45999</v>
      </c>
      <c r="M1592" t="s">
        <v>833</v>
      </c>
      <c r="N1592">
        <v>500006512</v>
      </c>
      <c r="O1592" t="s">
        <v>776</v>
      </c>
      <c r="P1592" t="s">
        <v>54</v>
      </c>
      <c r="Q1592" t="s">
        <v>724</v>
      </c>
    </row>
    <row r="1593" spans="1:17" x14ac:dyDescent="0.3">
      <c r="A1593" t="s">
        <v>824</v>
      </c>
      <c r="B1593" t="s">
        <v>382</v>
      </c>
      <c r="C1593" s="1">
        <v>45999</v>
      </c>
      <c r="D1593">
        <v>780</v>
      </c>
      <c r="E1593" t="s">
        <v>92</v>
      </c>
      <c r="F1593" t="s">
        <v>96</v>
      </c>
      <c r="G1593" t="s">
        <v>461</v>
      </c>
      <c r="H1593" t="s">
        <v>781</v>
      </c>
      <c r="I1593">
        <v>500006512</v>
      </c>
      <c r="J1593">
        <v>6001032887</v>
      </c>
      <c r="K1593">
        <v>100108757</v>
      </c>
      <c r="L1593" s="1">
        <v>46007</v>
      </c>
      <c r="M1593" t="s">
        <v>833</v>
      </c>
      <c r="N1593">
        <v>500006512</v>
      </c>
      <c r="O1593" t="s">
        <v>776</v>
      </c>
      <c r="P1593" t="s">
        <v>54</v>
      </c>
      <c r="Q1593" t="s">
        <v>724</v>
      </c>
    </row>
    <row r="1594" spans="1:17" x14ac:dyDescent="0.3">
      <c r="A1594" t="s">
        <v>826</v>
      </c>
      <c r="B1594" t="s">
        <v>382</v>
      </c>
      <c r="C1594" s="1">
        <v>46037</v>
      </c>
      <c r="D1594">
        <v>253.04</v>
      </c>
      <c r="E1594" t="s">
        <v>92</v>
      </c>
      <c r="F1594" t="s">
        <v>96</v>
      </c>
      <c r="G1594" t="s">
        <v>461</v>
      </c>
      <c r="H1594" t="s">
        <v>781</v>
      </c>
      <c r="I1594">
        <v>500006512</v>
      </c>
      <c r="J1594">
        <v>6001043225</v>
      </c>
      <c r="K1594">
        <v>100006761</v>
      </c>
      <c r="L1594" s="1">
        <v>46055</v>
      </c>
      <c r="M1594" t="s">
        <v>833</v>
      </c>
      <c r="N1594">
        <v>500006512</v>
      </c>
      <c r="O1594" t="s">
        <v>776</v>
      </c>
      <c r="P1594" t="s">
        <v>54</v>
      </c>
      <c r="Q1594" t="s">
        <v>724</v>
      </c>
    </row>
    <row r="1595" spans="1:17" x14ac:dyDescent="0.3">
      <c r="A1595" t="s">
        <v>825</v>
      </c>
      <c r="B1595" t="s">
        <v>382</v>
      </c>
      <c r="C1595" s="1">
        <v>46037</v>
      </c>
      <c r="D1595">
        <v>358.69</v>
      </c>
      <c r="E1595" t="s">
        <v>92</v>
      </c>
      <c r="F1595" t="s">
        <v>96</v>
      </c>
      <c r="G1595" t="s">
        <v>461</v>
      </c>
      <c r="H1595" t="s">
        <v>781</v>
      </c>
      <c r="I1595">
        <v>500006512</v>
      </c>
      <c r="J1595">
        <v>6001043234</v>
      </c>
      <c r="K1595">
        <v>100006770</v>
      </c>
      <c r="L1595" s="1">
        <v>46044</v>
      </c>
      <c r="M1595" t="s">
        <v>833</v>
      </c>
      <c r="N1595">
        <v>500006512</v>
      </c>
      <c r="O1595" t="s">
        <v>776</v>
      </c>
      <c r="P1595" t="s">
        <v>54</v>
      </c>
      <c r="Q1595" t="s">
        <v>724</v>
      </c>
    </row>
    <row r="1596" spans="1:17" x14ac:dyDescent="0.3">
      <c r="A1596" t="s">
        <v>824</v>
      </c>
      <c r="B1596" t="s">
        <v>382</v>
      </c>
      <c r="C1596" s="1">
        <v>46048</v>
      </c>
      <c r="D1596">
        <v>3460.57</v>
      </c>
      <c r="E1596" t="s">
        <v>92</v>
      </c>
      <c r="F1596" t="s">
        <v>96</v>
      </c>
      <c r="G1596" t="s">
        <v>461</v>
      </c>
      <c r="H1596" t="s">
        <v>781</v>
      </c>
      <c r="I1596">
        <v>500006512</v>
      </c>
      <c r="J1596">
        <v>6001044589</v>
      </c>
      <c r="K1596">
        <v>100009568</v>
      </c>
      <c r="L1596" s="1">
        <v>46052</v>
      </c>
      <c r="M1596" t="s">
        <v>833</v>
      </c>
      <c r="N1596">
        <v>500006512</v>
      </c>
      <c r="O1596" t="s">
        <v>776</v>
      </c>
      <c r="P1596" t="s">
        <v>54</v>
      </c>
      <c r="Q1596" t="s">
        <v>724</v>
      </c>
    </row>
    <row r="1597" spans="1:17" x14ac:dyDescent="0.3">
      <c r="A1597" t="s">
        <v>826</v>
      </c>
      <c r="B1597" t="s">
        <v>382</v>
      </c>
      <c r="C1597" s="1">
        <v>46048</v>
      </c>
      <c r="D1597">
        <v>673.16</v>
      </c>
      <c r="E1597" t="s">
        <v>92</v>
      </c>
      <c r="F1597" t="s">
        <v>96</v>
      </c>
      <c r="G1597" t="s">
        <v>461</v>
      </c>
      <c r="H1597" t="s">
        <v>781</v>
      </c>
      <c r="I1597">
        <v>500006512</v>
      </c>
      <c r="J1597">
        <v>6001044693</v>
      </c>
      <c r="K1597">
        <v>100009672</v>
      </c>
      <c r="L1597" s="1">
        <v>46055</v>
      </c>
      <c r="M1597" t="s">
        <v>833</v>
      </c>
      <c r="N1597">
        <v>500006512</v>
      </c>
      <c r="O1597" t="s">
        <v>776</v>
      </c>
      <c r="P1597" t="s">
        <v>54</v>
      </c>
      <c r="Q1597" t="s">
        <v>724</v>
      </c>
    </row>
    <row r="1598" spans="1:17" x14ac:dyDescent="0.3">
      <c r="A1598" t="s">
        <v>825</v>
      </c>
      <c r="B1598" t="s">
        <v>382</v>
      </c>
      <c r="C1598" s="1">
        <v>46048</v>
      </c>
      <c r="D1598">
        <v>1327.82</v>
      </c>
      <c r="E1598" t="s">
        <v>92</v>
      </c>
      <c r="F1598" t="s">
        <v>96</v>
      </c>
      <c r="G1598" t="s">
        <v>461</v>
      </c>
      <c r="H1598" t="s">
        <v>781</v>
      </c>
      <c r="I1598">
        <v>500006512</v>
      </c>
      <c r="J1598">
        <v>6001044402</v>
      </c>
      <c r="K1598">
        <v>100009389</v>
      </c>
      <c r="L1598" s="1">
        <v>46049</v>
      </c>
      <c r="M1598" t="s">
        <v>833</v>
      </c>
      <c r="N1598">
        <v>500006512</v>
      </c>
      <c r="O1598" t="s">
        <v>776</v>
      </c>
      <c r="P1598" t="s">
        <v>54</v>
      </c>
      <c r="Q1598" t="s">
        <v>724</v>
      </c>
    </row>
    <row r="1599" spans="1:17" x14ac:dyDescent="0.3">
      <c r="A1599" t="s">
        <v>824</v>
      </c>
      <c r="B1599" t="s">
        <v>382</v>
      </c>
      <c r="C1599" s="1">
        <v>46048</v>
      </c>
      <c r="D1599">
        <v>769.9</v>
      </c>
      <c r="E1599" t="s">
        <v>92</v>
      </c>
      <c r="F1599" t="s">
        <v>96</v>
      </c>
      <c r="G1599" t="s">
        <v>461</v>
      </c>
      <c r="H1599" t="s">
        <v>781</v>
      </c>
      <c r="I1599">
        <v>500006512</v>
      </c>
      <c r="J1599">
        <v>6001044725</v>
      </c>
      <c r="K1599">
        <v>100009704</v>
      </c>
      <c r="L1599" s="1">
        <v>46059</v>
      </c>
      <c r="M1599" t="s">
        <v>833</v>
      </c>
      <c r="N1599">
        <v>500006512</v>
      </c>
      <c r="O1599" t="s">
        <v>776</v>
      </c>
      <c r="P1599" t="s">
        <v>54</v>
      </c>
      <c r="Q1599" t="s">
        <v>724</v>
      </c>
    </row>
    <row r="1600" spans="1:17" x14ac:dyDescent="0.3">
      <c r="A1600" t="s">
        <v>824</v>
      </c>
      <c r="B1600" t="s">
        <v>382</v>
      </c>
      <c r="C1600" s="1">
        <v>46106</v>
      </c>
      <c r="D1600">
        <v>540</v>
      </c>
      <c r="E1600" t="s">
        <v>92</v>
      </c>
      <c r="F1600" t="s">
        <v>96</v>
      </c>
      <c r="G1600" t="s">
        <v>461</v>
      </c>
      <c r="H1600" t="s">
        <v>781</v>
      </c>
      <c r="I1600">
        <v>500006512</v>
      </c>
      <c r="J1600">
        <v>6001054551</v>
      </c>
      <c r="K1600">
        <v>100028890</v>
      </c>
      <c r="L1600" s="1">
        <v>46148</v>
      </c>
      <c r="M1600" t="s">
        <v>833</v>
      </c>
      <c r="N1600">
        <v>500006512</v>
      </c>
      <c r="O1600" t="s">
        <v>776</v>
      </c>
      <c r="P1600" t="s">
        <v>54</v>
      </c>
      <c r="Q1600" t="s">
        <v>724</v>
      </c>
    </row>
    <row r="1601" spans="1:17" x14ac:dyDescent="0.3">
      <c r="A1601" t="s">
        <v>826</v>
      </c>
      <c r="B1601" t="s">
        <v>382</v>
      </c>
      <c r="C1601" s="1">
        <v>46133</v>
      </c>
      <c r="D1601">
        <v>673.16</v>
      </c>
      <c r="E1601" t="s">
        <v>92</v>
      </c>
      <c r="F1601" t="s">
        <v>96</v>
      </c>
      <c r="G1601" t="s">
        <v>461</v>
      </c>
      <c r="H1601" t="s">
        <v>781</v>
      </c>
      <c r="I1601">
        <v>500006512</v>
      </c>
      <c r="J1601">
        <v>6001059343</v>
      </c>
      <c r="K1601">
        <v>100037030</v>
      </c>
      <c r="L1601" s="1">
        <v>46176</v>
      </c>
      <c r="M1601" t="s">
        <v>833</v>
      </c>
      <c r="N1601">
        <v>500006512</v>
      </c>
      <c r="O1601" t="s">
        <v>776</v>
      </c>
      <c r="P1601" t="s">
        <v>54</v>
      </c>
      <c r="Q1601" t="s">
        <v>724</v>
      </c>
    </row>
    <row r="1602" spans="1:17" x14ac:dyDescent="0.3">
      <c r="A1602" t="s">
        <v>825</v>
      </c>
      <c r="B1602" t="s">
        <v>382</v>
      </c>
      <c r="C1602" s="1">
        <v>46133</v>
      </c>
      <c r="D1602">
        <v>1327.82</v>
      </c>
      <c r="E1602" t="s">
        <v>92</v>
      </c>
      <c r="F1602" t="s">
        <v>96</v>
      </c>
      <c r="G1602" t="s">
        <v>461</v>
      </c>
      <c r="H1602" t="s">
        <v>781</v>
      </c>
      <c r="I1602">
        <v>500006512</v>
      </c>
      <c r="J1602">
        <v>6001059353</v>
      </c>
      <c r="K1602">
        <v>100037040</v>
      </c>
      <c r="L1602" s="1">
        <v>46140</v>
      </c>
      <c r="M1602" t="s">
        <v>833</v>
      </c>
      <c r="N1602">
        <v>500006512</v>
      </c>
      <c r="O1602" t="s">
        <v>776</v>
      </c>
      <c r="P1602" t="s">
        <v>54</v>
      </c>
      <c r="Q1602" t="s">
        <v>724</v>
      </c>
    </row>
    <row r="1603" spans="1:17" x14ac:dyDescent="0.3">
      <c r="A1603" t="s">
        <v>824</v>
      </c>
      <c r="B1603" t="s">
        <v>382</v>
      </c>
      <c r="C1603" s="1">
        <v>46133</v>
      </c>
      <c r="D1603">
        <v>3456.86</v>
      </c>
      <c r="E1603" t="s">
        <v>92</v>
      </c>
      <c r="F1603" t="s">
        <v>96</v>
      </c>
      <c r="G1603" t="s">
        <v>461</v>
      </c>
      <c r="H1603" t="s">
        <v>781</v>
      </c>
      <c r="I1603">
        <v>500006512</v>
      </c>
      <c r="J1603">
        <v>6001059338</v>
      </c>
      <c r="K1603">
        <v>100037025</v>
      </c>
      <c r="L1603" s="1">
        <v>46149</v>
      </c>
      <c r="M1603" t="s">
        <v>833</v>
      </c>
      <c r="N1603">
        <v>500006512</v>
      </c>
      <c r="O1603" t="s">
        <v>776</v>
      </c>
      <c r="P1603" t="s">
        <v>54</v>
      </c>
      <c r="Q1603" t="s">
        <v>724</v>
      </c>
    </row>
    <row r="1604" spans="1:17" x14ac:dyDescent="0.3">
      <c r="A1604" t="s">
        <v>826</v>
      </c>
      <c r="B1604" t="s">
        <v>382</v>
      </c>
      <c r="C1604" s="1">
        <v>46140</v>
      </c>
      <c r="D1604">
        <v>277.75</v>
      </c>
      <c r="E1604" t="s">
        <v>92</v>
      </c>
      <c r="F1604" t="s">
        <v>96</v>
      </c>
      <c r="G1604" t="s">
        <v>461</v>
      </c>
      <c r="H1604" t="s">
        <v>781</v>
      </c>
      <c r="I1604">
        <v>500006512</v>
      </c>
      <c r="J1604">
        <v>6001060555</v>
      </c>
      <c r="K1604">
        <v>100038975</v>
      </c>
      <c r="L1604" s="1">
        <v>46147</v>
      </c>
      <c r="M1604" t="s">
        <v>833</v>
      </c>
      <c r="N1604">
        <v>500006512</v>
      </c>
      <c r="O1604" t="s">
        <v>776</v>
      </c>
      <c r="P1604" t="s">
        <v>54</v>
      </c>
      <c r="Q1604" t="s">
        <v>724</v>
      </c>
    </row>
    <row r="1605" spans="1:17" x14ac:dyDescent="0.3">
      <c r="A1605" t="s">
        <v>824</v>
      </c>
      <c r="B1605" t="s">
        <v>382</v>
      </c>
      <c r="C1605" s="1">
        <v>46140</v>
      </c>
      <c r="D1605">
        <v>1113.4100000000001</v>
      </c>
      <c r="E1605" t="s">
        <v>92</v>
      </c>
      <c r="F1605" t="s">
        <v>96</v>
      </c>
      <c r="G1605" t="s">
        <v>461</v>
      </c>
      <c r="H1605" t="s">
        <v>781</v>
      </c>
      <c r="I1605">
        <v>500006512</v>
      </c>
      <c r="J1605">
        <v>6001060400</v>
      </c>
      <c r="K1605">
        <v>100038709</v>
      </c>
      <c r="L1605" s="1">
        <v>46155</v>
      </c>
      <c r="M1605" t="s">
        <v>833</v>
      </c>
      <c r="N1605">
        <v>500006512</v>
      </c>
      <c r="O1605" t="s">
        <v>776</v>
      </c>
      <c r="P1605" t="s">
        <v>54</v>
      </c>
      <c r="Q1605" t="s">
        <v>724</v>
      </c>
    </row>
    <row r="1606" spans="1:17" x14ac:dyDescent="0.3">
      <c r="A1606" t="s">
        <v>825</v>
      </c>
      <c r="B1606" t="s">
        <v>382</v>
      </c>
      <c r="C1606" s="1">
        <v>46140</v>
      </c>
      <c r="D1606">
        <v>409.67</v>
      </c>
      <c r="E1606" t="s">
        <v>92</v>
      </c>
      <c r="F1606" t="s">
        <v>96</v>
      </c>
      <c r="G1606" t="s">
        <v>461</v>
      </c>
      <c r="H1606" t="s">
        <v>781</v>
      </c>
      <c r="I1606">
        <v>500006512</v>
      </c>
      <c r="J1606">
        <v>6001060419</v>
      </c>
      <c r="K1606">
        <v>100038728</v>
      </c>
      <c r="L1606" s="1">
        <v>46155</v>
      </c>
      <c r="M1606" t="s">
        <v>833</v>
      </c>
      <c r="N1606">
        <v>500006512</v>
      </c>
      <c r="O1606" t="s">
        <v>776</v>
      </c>
      <c r="P1606" t="s">
        <v>54</v>
      </c>
      <c r="Q1606" t="s">
        <v>724</v>
      </c>
    </row>
    <row r="1607" spans="1:17" x14ac:dyDescent="0.3">
      <c r="A1607" t="s">
        <v>824</v>
      </c>
      <c r="B1607" t="s">
        <v>382</v>
      </c>
      <c r="C1607" s="1">
        <v>46170</v>
      </c>
      <c r="D1607">
        <v>192</v>
      </c>
      <c r="E1607" t="s">
        <v>93</v>
      </c>
      <c r="F1607" t="s">
        <v>94</v>
      </c>
      <c r="G1607" t="s">
        <v>461</v>
      </c>
      <c r="H1607" t="s">
        <v>781</v>
      </c>
      <c r="I1607">
        <v>500006512</v>
      </c>
      <c r="J1607">
        <v>6001065567</v>
      </c>
      <c r="K1607">
        <v>100047310</v>
      </c>
      <c r="L1607" s="1"/>
      <c r="M1607" t="s">
        <v>834</v>
      </c>
      <c r="N1607">
        <v>500006512</v>
      </c>
      <c r="O1607" t="s">
        <v>776</v>
      </c>
      <c r="P1607" t="s">
        <v>53</v>
      </c>
      <c r="Q1607" t="s">
        <v>724</v>
      </c>
    </row>
    <row r="1608" spans="1:17" x14ac:dyDescent="0.3">
      <c r="A1608" t="s">
        <v>824</v>
      </c>
      <c r="B1608" t="s">
        <v>382</v>
      </c>
      <c r="C1608" s="1">
        <v>46210</v>
      </c>
      <c r="D1608">
        <v>3456.86</v>
      </c>
      <c r="E1608" t="s">
        <v>92</v>
      </c>
      <c r="F1608" t="s">
        <v>96</v>
      </c>
      <c r="G1608" t="s">
        <v>461</v>
      </c>
      <c r="H1608" t="s">
        <v>781</v>
      </c>
      <c r="I1608">
        <v>500006512</v>
      </c>
      <c r="J1608">
        <v>6001073259</v>
      </c>
      <c r="K1608">
        <v>100061680</v>
      </c>
      <c r="L1608" s="1">
        <v>46240</v>
      </c>
      <c r="M1608" t="s">
        <v>833</v>
      </c>
      <c r="N1608">
        <v>500006512</v>
      </c>
      <c r="O1608" t="s">
        <v>776</v>
      </c>
      <c r="P1608" t="s">
        <v>54</v>
      </c>
      <c r="Q1608" t="s">
        <v>724</v>
      </c>
    </row>
    <row r="1609" spans="1:17" x14ac:dyDescent="0.3">
      <c r="A1609" t="s">
        <v>825</v>
      </c>
      <c r="B1609" t="s">
        <v>382</v>
      </c>
      <c r="C1609" s="1">
        <v>46210</v>
      </c>
      <c r="D1609">
        <v>1327.82</v>
      </c>
      <c r="E1609" t="s">
        <v>92</v>
      </c>
      <c r="F1609" t="s">
        <v>96</v>
      </c>
      <c r="G1609" t="s">
        <v>461</v>
      </c>
      <c r="H1609" t="s">
        <v>781</v>
      </c>
      <c r="I1609">
        <v>500006512</v>
      </c>
      <c r="J1609">
        <v>6001073299</v>
      </c>
      <c r="K1609">
        <v>100061719</v>
      </c>
      <c r="L1609" s="1">
        <v>46241</v>
      </c>
      <c r="M1609" t="s">
        <v>833</v>
      </c>
      <c r="N1609">
        <v>500006512</v>
      </c>
      <c r="O1609" t="s">
        <v>776</v>
      </c>
      <c r="P1609" t="s">
        <v>54</v>
      </c>
      <c r="Q1609" t="s">
        <v>724</v>
      </c>
    </row>
    <row r="1610" spans="1:17" x14ac:dyDescent="0.3">
      <c r="A1610" t="s">
        <v>826</v>
      </c>
      <c r="B1610" t="s">
        <v>382</v>
      </c>
      <c r="C1610" s="1">
        <v>46210</v>
      </c>
      <c r="D1610">
        <v>673.16</v>
      </c>
      <c r="E1610" t="s">
        <v>92</v>
      </c>
      <c r="F1610" t="s">
        <v>96</v>
      </c>
      <c r="G1610" t="s">
        <v>461</v>
      </c>
      <c r="H1610" t="s">
        <v>781</v>
      </c>
      <c r="I1610">
        <v>500006512</v>
      </c>
      <c r="J1610">
        <v>6001073301</v>
      </c>
      <c r="K1610">
        <v>100061721</v>
      </c>
      <c r="L1610" s="1">
        <v>46234</v>
      </c>
      <c r="M1610" t="s">
        <v>833</v>
      </c>
      <c r="N1610">
        <v>500006512</v>
      </c>
      <c r="O1610" t="s">
        <v>776</v>
      </c>
      <c r="P1610" t="s">
        <v>54</v>
      </c>
      <c r="Q1610" t="s">
        <v>724</v>
      </c>
    </row>
    <row r="1611" spans="1:17" x14ac:dyDescent="0.3">
      <c r="A1611" t="s">
        <v>825</v>
      </c>
      <c r="B1611" t="s">
        <v>382</v>
      </c>
      <c r="C1611" s="1">
        <v>46252</v>
      </c>
      <c r="D1611">
        <v>359.93</v>
      </c>
      <c r="E1611" t="s">
        <v>92</v>
      </c>
      <c r="F1611" t="s">
        <v>96</v>
      </c>
      <c r="G1611" t="s">
        <v>461</v>
      </c>
      <c r="H1611" t="s">
        <v>781</v>
      </c>
      <c r="I1611">
        <v>500006512</v>
      </c>
      <c r="J1611">
        <v>6001079916</v>
      </c>
      <c r="K1611">
        <v>100073013</v>
      </c>
      <c r="L1611" s="1"/>
      <c r="M1611" t="s">
        <v>836</v>
      </c>
      <c r="N1611">
        <v>500006512</v>
      </c>
      <c r="O1611" t="s">
        <v>776</v>
      </c>
      <c r="P1611" t="s">
        <v>53</v>
      </c>
      <c r="Q1611" t="s">
        <v>724</v>
      </c>
    </row>
    <row r="1612" spans="1:17" x14ac:dyDescent="0.3">
      <c r="A1612" t="s">
        <v>826</v>
      </c>
      <c r="B1612" t="s">
        <v>382</v>
      </c>
      <c r="C1612" s="1">
        <v>46253</v>
      </c>
      <c r="D1612">
        <v>210.34</v>
      </c>
      <c r="E1612" t="s">
        <v>92</v>
      </c>
      <c r="F1612" t="s">
        <v>96</v>
      </c>
      <c r="G1612" t="s">
        <v>461</v>
      </c>
      <c r="H1612" t="s">
        <v>781</v>
      </c>
      <c r="I1612">
        <v>500006512</v>
      </c>
      <c r="J1612">
        <v>6001079923</v>
      </c>
      <c r="K1612">
        <v>100073021</v>
      </c>
      <c r="L1612" s="1"/>
      <c r="M1612" t="s">
        <v>836</v>
      </c>
      <c r="N1612">
        <v>500006512</v>
      </c>
      <c r="O1612" t="s">
        <v>776</v>
      </c>
      <c r="P1612" t="s">
        <v>53</v>
      </c>
      <c r="Q1612" t="s">
        <v>724</v>
      </c>
    </row>
    <row r="1613" spans="1:17" x14ac:dyDescent="0.3">
      <c r="A1613" t="s">
        <v>825</v>
      </c>
      <c r="B1613" t="s">
        <v>382</v>
      </c>
      <c r="C1613" s="1">
        <v>45617</v>
      </c>
      <c r="D1613">
        <v>65.150000000000006</v>
      </c>
      <c r="E1613" t="s">
        <v>92</v>
      </c>
      <c r="F1613" t="s">
        <v>96</v>
      </c>
      <c r="G1613" t="s">
        <v>147</v>
      </c>
      <c r="H1613" t="s">
        <v>618</v>
      </c>
      <c r="I1613">
        <v>1200012811</v>
      </c>
      <c r="J1613">
        <v>6000970349</v>
      </c>
      <c r="K1613">
        <v>100002610</v>
      </c>
      <c r="L1613" s="1">
        <v>45735</v>
      </c>
      <c r="M1613" t="s">
        <v>833</v>
      </c>
      <c r="N1613">
        <v>1200012811</v>
      </c>
      <c r="O1613" t="s">
        <v>776</v>
      </c>
      <c r="P1613" t="s">
        <v>54</v>
      </c>
      <c r="Q1613" t="s">
        <v>724</v>
      </c>
    </row>
    <row r="1614" spans="1:17" x14ac:dyDescent="0.3">
      <c r="A1614" t="s">
        <v>825</v>
      </c>
      <c r="B1614" t="s">
        <v>382</v>
      </c>
      <c r="C1614" s="1">
        <v>45876</v>
      </c>
      <c r="D1614">
        <v>727.32</v>
      </c>
      <c r="E1614" t="s">
        <v>92</v>
      </c>
      <c r="F1614" t="s">
        <v>96</v>
      </c>
      <c r="G1614" t="s">
        <v>147</v>
      </c>
      <c r="H1614" t="s">
        <v>618</v>
      </c>
      <c r="I1614">
        <v>1200012813</v>
      </c>
      <c r="J1614">
        <v>6001008587</v>
      </c>
      <c r="K1614">
        <v>100069029</v>
      </c>
      <c r="L1614" s="1">
        <v>45883</v>
      </c>
      <c r="M1614" t="s">
        <v>833</v>
      </c>
      <c r="N1614">
        <v>1200012813</v>
      </c>
      <c r="O1614" t="s">
        <v>776</v>
      </c>
      <c r="P1614" t="s">
        <v>54</v>
      </c>
      <c r="Q1614" t="s">
        <v>724</v>
      </c>
    </row>
    <row r="1615" spans="1:17" x14ac:dyDescent="0.3">
      <c r="A1615" t="s">
        <v>825</v>
      </c>
      <c r="B1615" t="s">
        <v>382</v>
      </c>
      <c r="C1615" s="1">
        <v>45876</v>
      </c>
      <c r="D1615">
        <v>63.9</v>
      </c>
      <c r="E1615" t="s">
        <v>92</v>
      </c>
      <c r="F1615" t="s">
        <v>96</v>
      </c>
      <c r="G1615" t="s">
        <v>147</v>
      </c>
      <c r="H1615" t="s">
        <v>618</v>
      </c>
      <c r="I1615">
        <v>1200012812</v>
      </c>
      <c r="J1615">
        <v>6001008574</v>
      </c>
      <c r="K1615">
        <v>100068987</v>
      </c>
      <c r="L1615" s="1">
        <v>45883</v>
      </c>
      <c r="M1615" t="s">
        <v>833</v>
      </c>
      <c r="N1615">
        <v>1200012812</v>
      </c>
      <c r="O1615" t="s">
        <v>776</v>
      </c>
      <c r="P1615" t="s">
        <v>54</v>
      </c>
      <c r="Q1615" t="s">
        <v>724</v>
      </c>
    </row>
    <row r="1616" spans="1:17" x14ac:dyDescent="0.3">
      <c r="A1616" t="s">
        <v>825</v>
      </c>
      <c r="B1616" t="s">
        <v>382</v>
      </c>
      <c r="C1616" s="1">
        <v>45876</v>
      </c>
      <c r="D1616">
        <v>258.12</v>
      </c>
      <c r="E1616" t="s">
        <v>92</v>
      </c>
      <c r="F1616" t="s">
        <v>96</v>
      </c>
      <c r="G1616" t="s">
        <v>147</v>
      </c>
      <c r="H1616" t="s">
        <v>618</v>
      </c>
      <c r="I1616">
        <v>1200012810</v>
      </c>
      <c r="J1616">
        <v>6001008591</v>
      </c>
      <c r="K1616">
        <v>100069033</v>
      </c>
      <c r="L1616" s="1">
        <v>45883</v>
      </c>
      <c r="M1616" t="s">
        <v>833</v>
      </c>
      <c r="N1616">
        <v>1200012810</v>
      </c>
      <c r="O1616" t="s">
        <v>776</v>
      </c>
      <c r="P1616" t="s">
        <v>54</v>
      </c>
      <c r="Q1616" t="s">
        <v>724</v>
      </c>
    </row>
    <row r="1617" spans="1:17" x14ac:dyDescent="0.3">
      <c r="A1617" t="s">
        <v>825</v>
      </c>
      <c r="B1617" t="s">
        <v>382</v>
      </c>
      <c r="C1617" s="1">
        <v>45905</v>
      </c>
      <c r="D1617">
        <v>238.56</v>
      </c>
      <c r="E1617" t="s">
        <v>92</v>
      </c>
      <c r="F1617" t="s">
        <v>96</v>
      </c>
      <c r="G1617" t="s">
        <v>147</v>
      </c>
      <c r="H1617" t="s">
        <v>618</v>
      </c>
      <c r="I1617">
        <v>1200012810</v>
      </c>
      <c r="J1617">
        <v>6001013163</v>
      </c>
      <c r="K1617">
        <v>100075910</v>
      </c>
      <c r="L1617" s="1">
        <v>45911</v>
      </c>
      <c r="M1617" t="s">
        <v>833</v>
      </c>
      <c r="N1617">
        <v>1200012810</v>
      </c>
      <c r="O1617" t="s">
        <v>776</v>
      </c>
      <c r="P1617" t="s">
        <v>54</v>
      </c>
      <c r="Q1617" t="s">
        <v>724</v>
      </c>
    </row>
    <row r="1618" spans="1:17" x14ac:dyDescent="0.3">
      <c r="A1618" t="s">
        <v>825</v>
      </c>
      <c r="B1618" t="s">
        <v>382</v>
      </c>
      <c r="C1618" s="1">
        <v>45905</v>
      </c>
      <c r="D1618">
        <v>803.67</v>
      </c>
      <c r="E1618" t="s">
        <v>92</v>
      </c>
      <c r="F1618" t="s">
        <v>96</v>
      </c>
      <c r="G1618" t="s">
        <v>147</v>
      </c>
      <c r="H1618" t="s">
        <v>618</v>
      </c>
      <c r="I1618">
        <v>1200012813</v>
      </c>
      <c r="J1618">
        <v>6001013073</v>
      </c>
      <c r="K1618">
        <v>100075762</v>
      </c>
      <c r="L1618" s="1">
        <v>45910</v>
      </c>
      <c r="M1618" t="s">
        <v>833</v>
      </c>
      <c r="N1618">
        <v>1200012813</v>
      </c>
      <c r="O1618" t="s">
        <v>776</v>
      </c>
      <c r="P1618" t="s">
        <v>54</v>
      </c>
      <c r="Q1618" t="s">
        <v>724</v>
      </c>
    </row>
    <row r="1619" spans="1:17" x14ac:dyDescent="0.3">
      <c r="A1619" t="s">
        <v>825</v>
      </c>
      <c r="B1619" t="s">
        <v>382</v>
      </c>
      <c r="C1619" s="1">
        <v>45905</v>
      </c>
      <c r="D1619">
        <v>86.22</v>
      </c>
      <c r="E1619" t="s">
        <v>92</v>
      </c>
      <c r="F1619" t="s">
        <v>96</v>
      </c>
      <c r="G1619" t="s">
        <v>147</v>
      </c>
      <c r="H1619" t="s">
        <v>618</v>
      </c>
      <c r="I1619">
        <v>1200012812</v>
      </c>
      <c r="J1619">
        <v>6001013217</v>
      </c>
      <c r="K1619">
        <v>100076029</v>
      </c>
      <c r="L1619" s="1">
        <v>45911</v>
      </c>
      <c r="M1619" t="s">
        <v>833</v>
      </c>
      <c r="N1619">
        <v>1200012812</v>
      </c>
      <c r="O1619" t="s">
        <v>776</v>
      </c>
      <c r="P1619" t="s">
        <v>54</v>
      </c>
      <c r="Q1619" t="s">
        <v>724</v>
      </c>
    </row>
    <row r="1620" spans="1:17" x14ac:dyDescent="0.3">
      <c r="A1620" t="s">
        <v>825</v>
      </c>
      <c r="B1620" t="s">
        <v>382</v>
      </c>
      <c r="C1620" s="1">
        <v>45922</v>
      </c>
      <c r="D1620">
        <v>661.93</v>
      </c>
      <c r="E1620" t="s">
        <v>92</v>
      </c>
      <c r="F1620" t="s">
        <v>96</v>
      </c>
      <c r="G1620" t="s">
        <v>147</v>
      </c>
      <c r="H1620" t="s">
        <v>618</v>
      </c>
      <c r="I1620">
        <v>1200012813</v>
      </c>
      <c r="J1620">
        <v>6001015697</v>
      </c>
      <c r="K1620">
        <v>100079572</v>
      </c>
      <c r="L1620" s="1">
        <v>45930</v>
      </c>
      <c r="M1620" t="s">
        <v>833</v>
      </c>
      <c r="N1620">
        <v>1200012813</v>
      </c>
      <c r="O1620" t="s">
        <v>776</v>
      </c>
      <c r="P1620" t="s">
        <v>54</v>
      </c>
      <c r="Q1620" t="s">
        <v>724</v>
      </c>
    </row>
    <row r="1621" spans="1:17" x14ac:dyDescent="0.3">
      <c r="A1621" t="s">
        <v>825</v>
      </c>
      <c r="B1621" t="s">
        <v>382</v>
      </c>
      <c r="C1621" s="1">
        <v>45922</v>
      </c>
      <c r="D1621">
        <v>788.09</v>
      </c>
      <c r="E1621" t="s">
        <v>92</v>
      </c>
      <c r="F1621" t="s">
        <v>96</v>
      </c>
      <c r="G1621" t="s">
        <v>147</v>
      </c>
      <c r="H1621" t="s">
        <v>618</v>
      </c>
      <c r="I1621">
        <v>1200012813</v>
      </c>
      <c r="J1621">
        <v>6001015700</v>
      </c>
      <c r="K1621">
        <v>100079575</v>
      </c>
      <c r="L1621" s="1">
        <v>45930</v>
      </c>
      <c r="M1621" t="s">
        <v>833</v>
      </c>
      <c r="N1621">
        <v>1200012813</v>
      </c>
      <c r="O1621" t="s">
        <v>776</v>
      </c>
      <c r="P1621" t="s">
        <v>54</v>
      </c>
      <c r="Q1621" t="s">
        <v>724</v>
      </c>
    </row>
    <row r="1622" spans="1:17" x14ac:dyDescent="0.3">
      <c r="A1622" t="s">
        <v>825</v>
      </c>
      <c r="B1622" t="s">
        <v>382</v>
      </c>
      <c r="C1622" s="1">
        <v>45922</v>
      </c>
      <c r="D1622">
        <v>57.6</v>
      </c>
      <c r="E1622" t="s">
        <v>92</v>
      </c>
      <c r="F1622" t="s">
        <v>96</v>
      </c>
      <c r="G1622" t="s">
        <v>147</v>
      </c>
      <c r="H1622" t="s">
        <v>618</v>
      </c>
      <c r="I1622">
        <v>1200012811</v>
      </c>
      <c r="J1622">
        <v>6001015702</v>
      </c>
      <c r="K1622">
        <v>100079577</v>
      </c>
      <c r="L1622" s="1">
        <v>45930</v>
      </c>
      <c r="M1622" t="s">
        <v>833</v>
      </c>
      <c r="N1622">
        <v>1200012811</v>
      </c>
      <c r="O1622" t="s">
        <v>776</v>
      </c>
      <c r="P1622" t="s">
        <v>54</v>
      </c>
      <c r="Q1622" t="s">
        <v>724</v>
      </c>
    </row>
    <row r="1623" spans="1:17" x14ac:dyDescent="0.3">
      <c r="A1623" t="s">
        <v>825</v>
      </c>
      <c r="B1623" t="s">
        <v>382</v>
      </c>
      <c r="C1623" s="1">
        <v>45922</v>
      </c>
      <c r="D1623">
        <v>57.6</v>
      </c>
      <c r="E1623" t="s">
        <v>92</v>
      </c>
      <c r="F1623" t="s">
        <v>96</v>
      </c>
      <c r="G1623" t="s">
        <v>147</v>
      </c>
      <c r="H1623" t="s">
        <v>618</v>
      </c>
      <c r="I1623">
        <v>1200012811</v>
      </c>
      <c r="J1623">
        <v>6001015710</v>
      </c>
      <c r="K1623">
        <v>100079588</v>
      </c>
      <c r="L1623" s="1">
        <v>45930</v>
      </c>
      <c r="M1623" t="s">
        <v>833</v>
      </c>
      <c r="N1623">
        <v>1200012811</v>
      </c>
      <c r="O1623" t="s">
        <v>776</v>
      </c>
      <c r="P1623" t="s">
        <v>54</v>
      </c>
      <c r="Q1623" t="s">
        <v>724</v>
      </c>
    </row>
    <row r="1624" spans="1:17" x14ac:dyDescent="0.3">
      <c r="A1624" t="s">
        <v>825</v>
      </c>
      <c r="B1624" t="s">
        <v>382</v>
      </c>
      <c r="C1624" s="1">
        <v>45922</v>
      </c>
      <c r="D1624">
        <v>716.35</v>
      </c>
      <c r="E1624" t="s">
        <v>92</v>
      </c>
      <c r="F1624" t="s">
        <v>96</v>
      </c>
      <c r="G1624" t="s">
        <v>147</v>
      </c>
      <c r="H1624" t="s">
        <v>618</v>
      </c>
      <c r="I1624">
        <v>1200012813</v>
      </c>
      <c r="J1624">
        <v>6001015699</v>
      </c>
      <c r="K1624">
        <v>100079574</v>
      </c>
      <c r="L1624" s="1">
        <v>45930</v>
      </c>
      <c r="M1624" t="s">
        <v>833</v>
      </c>
      <c r="N1624">
        <v>1200012813</v>
      </c>
      <c r="O1624" t="s">
        <v>776</v>
      </c>
      <c r="P1624" t="s">
        <v>54</v>
      </c>
      <c r="Q1624" t="s">
        <v>724</v>
      </c>
    </row>
    <row r="1625" spans="1:17" x14ac:dyDescent="0.3">
      <c r="A1625" t="s">
        <v>825</v>
      </c>
      <c r="B1625" t="s">
        <v>382</v>
      </c>
      <c r="C1625" s="1">
        <v>45922</v>
      </c>
      <c r="D1625">
        <v>399.86</v>
      </c>
      <c r="E1625" t="s">
        <v>92</v>
      </c>
      <c r="F1625" t="s">
        <v>96</v>
      </c>
      <c r="G1625" t="s">
        <v>147</v>
      </c>
      <c r="H1625" t="s">
        <v>618</v>
      </c>
      <c r="I1625">
        <v>1200012813</v>
      </c>
      <c r="J1625">
        <v>6001015711</v>
      </c>
      <c r="K1625">
        <v>100079589</v>
      </c>
      <c r="L1625" s="1">
        <v>45950</v>
      </c>
      <c r="M1625" t="s">
        <v>833</v>
      </c>
      <c r="N1625">
        <v>1200012813</v>
      </c>
      <c r="O1625" t="s">
        <v>776</v>
      </c>
      <c r="P1625" t="s">
        <v>54</v>
      </c>
      <c r="Q1625" t="s">
        <v>724</v>
      </c>
    </row>
    <row r="1626" spans="1:17" x14ac:dyDescent="0.3">
      <c r="A1626" t="s">
        <v>825</v>
      </c>
      <c r="B1626" t="s">
        <v>382</v>
      </c>
      <c r="C1626" s="1">
        <v>45922</v>
      </c>
      <c r="D1626">
        <v>343</v>
      </c>
      <c r="E1626" t="s">
        <v>92</v>
      </c>
      <c r="F1626" t="s">
        <v>96</v>
      </c>
      <c r="G1626" t="s">
        <v>147</v>
      </c>
      <c r="H1626" t="s">
        <v>618</v>
      </c>
      <c r="I1626">
        <v>1200012813</v>
      </c>
      <c r="J1626">
        <v>6001015680</v>
      </c>
      <c r="K1626">
        <v>100079513</v>
      </c>
      <c r="L1626" s="1">
        <v>45925</v>
      </c>
      <c r="M1626" t="s">
        <v>833</v>
      </c>
      <c r="N1626">
        <v>1200012813</v>
      </c>
      <c r="O1626" t="s">
        <v>776</v>
      </c>
      <c r="P1626" t="s">
        <v>54</v>
      </c>
      <c r="Q1626" t="s">
        <v>724</v>
      </c>
    </row>
    <row r="1627" spans="1:17" x14ac:dyDescent="0.3">
      <c r="A1627" t="s">
        <v>825</v>
      </c>
      <c r="B1627" t="s">
        <v>382</v>
      </c>
      <c r="C1627" s="1">
        <v>45922</v>
      </c>
      <c r="D1627">
        <v>57.6</v>
      </c>
      <c r="E1627" t="s">
        <v>92</v>
      </c>
      <c r="F1627" t="s">
        <v>96</v>
      </c>
      <c r="G1627" t="s">
        <v>147</v>
      </c>
      <c r="H1627" t="s">
        <v>618</v>
      </c>
      <c r="I1627">
        <v>1200012811</v>
      </c>
      <c r="J1627">
        <v>6001015717</v>
      </c>
      <c r="K1627">
        <v>100079595</v>
      </c>
      <c r="L1627" s="1">
        <v>45950</v>
      </c>
      <c r="M1627" t="s">
        <v>833</v>
      </c>
      <c r="N1627">
        <v>1200012811</v>
      </c>
      <c r="O1627" t="s">
        <v>776</v>
      </c>
      <c r="P1627" t="s">
        <v>54</v>
      </c>
      <c r="Q1627" t="s">
        <v>724</v>
      </c>
    </row>
    <row r="1628" spans="1:17" x14ac:dyDescent="0.3">
      <c r="A1628" t="s">
        <v>825</v>
      </c>
      <c r="B1628" t="s">
        <v>382</v>
      </c>
      <c r="C1628" s="1">
        <v>45922</v>
      </c>
      <c r="D1628">
        <v>57.6</v>
      </c>
      <c r="E1628" t="s">
        <v>92</v>
      </c>
      <c r="F1628" t="s">
        <v>96</v>
      </c>
      <c r="G1628" t="s">
        <v>147</v>
      </c>
      <c r="H1628" t="s">
        <v>618</v>
      </c>
      <c r="I1628">
        <v>1200012811</v>
      </c>
      <c r="J1628">
        <v>6001015665</v>
      </c>
      <c r="K1628">
        <v>100079498</v>
      </c>
      <c r="L1628" s="1">
        <v>45924</v>
      </c>
      <c r="M1628" t="s">
        <v>833</v>
      </c>
      <c r="N1628">
        <v>1200012811</v>
      </c>
      <c r="O1628" t="s">
        <v>776</v>
      </c>
      <c r="P1628" t="s">
        <v>54</v>
      </c>
      <c r="Q1628" t="s">
        <v>724</v>
      </c>
    </row>
    <row r="1629" spans="1:17" x14ac:dyDescent="0.3">
      <c r="A1629" t="s">
        <v>825</v>
      </c>
      <c r="B1629" t="s">
        <v>382</v>
      </c>
      <c r="C1629" s="1">
        <v>45922</v>
      </c>
      <c r="D1629">
        <v>57.6</v>
      </c>
      <c r="E1629" t="s">
        <v>92</v>
      </c>
      <c r="F1629" t="s">
        <v>96</v>
      </c>
      <c r="G1629" t="s">
        <v>147</v>
      </c>
      <c r="H1629" t="s">
        <v>618</v>
      </c>
      <c r="I1629">
        <v>1200012811</v>
      </c>
      <c r="J1629">
        <v>6001015703</v>
      </c>
      <c r="K1629">
        <v>100079578</v>
      </c>
      <c r="L1629" s="1">
        <v>45930</v>
      </c>
      <c r="M1629" t="s">
        <v>833</v>
      </c>
      <c r="N1629">
        <v>1200012811</v>
      </c>
      <c r="O1629" t="s">
        <v>776</v>
      </c>
      <c r="P1629" t="s">
        <v>54</v>
      </c>
      <c r="Q1629" t="s">
        <v>724</v>
      </c>
    </row>
    <row r="1630" spans="1:17" x14ac:dyDescent="0.3">
      <c r="A1630" t="s">
        <v>825</v>
      </c>
      <c r="B1630" t="s">
        <v>382</v>
      </c>
      <c r="C1630" s="1">
        <v>45922</v>
      </c>
      <c r="D1630">
        <v>57.6</v>
      </c>
      <c r="E1630" t="s">
        <v>92</v>
      </c>
      <c r="F1630" t="s">
        <v>96</v>
      </c>
      <c r="G1630" t="s">
        <v>147</v>
      </c>
      <c r="H1630" t="s">
        <v>618</v>
      </c>
      <c r="I1630">
        <v>1200012811</v>
      </c>
      <c r="J1630">
        <v>6001015705</v>
      </c>
      <c r="K1630">
        <v>100079580</v>
      </c>
      <c r="L1630" s="1">
        <v>45930</v>
      </c>
      <c r="M1630" t="s">
        <v>833</v>
      </c>
      <c r="N1630">
        <v>1200012811</v>
      </c>
      <c r="O1630" t="s">
        <v>776</v>
      </c>
      <c r="P1630" t="s">
        <v>54</v>
      </c>
      <c r="Q1630" t="s">
        <v>724</v>
      </c>
    </row>
    <row r="1631" spans="1:17" x14ac:dyDescent="0.3">
      <c r="A1631" t="s">
        <v>825</v>
      </c>
      <c r="B1631" t="s">
        <v>382</v>
      </c>
      <c r="C1631" s="1">
        <v>45937</v>
      </c>
      <c r="D1631">
        <v>203.31</v>
      </c>
      <c r="E1631" t="s">
        <v>92</v>
      </c>
      <c r="F1631" t="s">
        <v>96</v>
      </c>
      <c r="G1631" t="s">
        <v>147</v>
      </c>
      <c r="H1631" t="s">
        <v>618</v>
      </c>
      <c r="I1631">
        <v>1200012810</v>
      </c>
      <c r="J1631">
        <v>6001018987</v>
      </c>
      <c r="K1631">
        <v>100085127</v>
      </c>
      <c r="L1631" s="1">
        <v>45957</v>
      </c>
      <c r="M1631" t="s">
        <v>833</v>
      </c>
      <c r="N1631">
        <v>1200012810</v>
      </c>
      <c r="O1631" t="s">
        <v>776</v>
      </c>
      <c r="P1631" t="s">
        <v>54</v>
      </c>
      <c r="Q1631" t="s">
        <v>724</v>
      </c>
    </row>
    <row r="1632" spans="1:17" x14ac:dyDescent="0.3">
      <c r="A1632" t="s">
        <v>825</v>
      </c>
      <c r="B1632" t="s">
        <v>382</v>
      </c>
      <c r="C1632" s="1">
        <v>45937</v>
      </c>
      <c r="D1632">
        <v>628.19000000000005</v>
      </c>
      <c r="E1632" t="s">
        <v>92</v>
      </c>
      <c r="F1632" t="s">
        <v>96</v>
      </c>
      <c r="G1632" t="s">
        <v>147</v>
      </c>
      <c r="H1632" t="s">
        <v>618</v>
      </c>
      <c r="I1632">
        <v>1200012813</v>
      </c>
      <c r="J1632">
        <v>6001019106</v>
      </c>
      <c r="K1632">
        <v>100085383</v>
      </c>
      <c r="L1632" s="1">
        <v>45957</v>
      </c>
      <c r="M1632" t="s">
        <v>833</v>
      </c>
      <c r="N1632">
        <v>1200012813</v>
      </c>
      <c r="O1632" t="s">
        <v>776</v>
      </c>
      <c r="P1632" t="s">
        <v>54</v>
      </c>
      <c r="Q1632" t="s">
        <v>724</v>
      </c>
    </row>
    <row r="1633" spans="1:17" x14ac:dyDescent="0.3">
      <c r="A1633" t="s">
        <v>825</v>
      </c>
      <c r="B1633" t="s">
        <v>382</v>
      </c>
      <c r="C1633" s="1">
        <v>45937</v>
      </c>
      <c r="D1633">
        <v>79.22</v>
      </c>
      <c r="E1633" t="s">
        <v>92</v>
      </c>
      <c r="F1633" t="s">
        <v>96</v>
      </c>
      <c r="G1633" t="s">
        <v>147</v>
      </c>
      <c r="H1633" t="s">
        <v>618</v>
      </c>
      <c r="I1633">
        <v>1200012812</v>
      </c>
      <c r="J1633">
        <v>6001018985</v>
      </c>
      <c r="K1633">
        <v>100085124</v>
      </c>
      <c r="L1633" s="1">
        <v>45957</v>
      </c>
      <c r="M1633" t="s">
        <v>833</v>
      </c>
      <c r="N1633">
        <v>1200012812</v>
      </c>
      <c r="O1633" t="s">
        <v>776</v>
      </c>
      <c r="P1633" t="s">
        <v>54</v>
      </c>
      <c r="Q1633" t="s">
        <v>724</v>
      </c>
    </row>
    <row r="1634" spans="1:17" x14ac:dyDescent="0.3">
      <c r="A1634" t="s">
        <v>825</v>
      </c>
      <c r="B1634" t="s">
        <v>382</v>
      </c>
      <c r="C1634" s="1">
        <v>45968</v>
      </c>
      <c r="D1634">
        <v>478.37</v>
      </c>
      <c r="E1634" t="s">
        <v>92</v>
      </c>
      <c r="F1634" t="s">
        <v>96</v>
      </c>
      <c r="G1634" t="s">
        <v>147</v>
      </c>
      <c r="H1634" t="s">
        <v>618</v>
      </c>
      <c r="I1634">
        <v>1200012810</v>
      </c>
      <c r="J1634">
        <v>6001025414</v>
      </c>
      <c r="K1634">
        <v>100096550</v>
      </c>
      <c r="L1634" s="1">
        <v>45974</v>
      </c>
      <c r="M1634" t="s">
        <v>833</v>
      </c>
      <c r="N1634">
        <v>1200012810</v>
      </c>
      <c r="O1634" t="s">
        <v>776</v>
      </c>
      <c r="P1634" t="s">
        <v>54</v>
      </c>
      <c r="Q1634" t="s">
        <v>724</v>
      </c>
    </row>
    <row r="1635" spans="1:17" x14ac:dyDescent="0.3">
      <c r="A1635" t="s">
        <v>825</v>
      </c>
      <c r="B1635" t="s">
        <v>382</v>
      </c>
      <c r="C1635" s="1">
        <v>45968</v>
      </c>
      <c r="D1635">
        <v>87.44</v>
      </c>
      <c r="E1635" t="s">
        <v>92</v>
      </c>
      <c r="F1635" t="s">
        <v>96</v>
      </c>
      <c r="G1635" t="s">
        <v>147</v>
      </c>
      <c r="H1635" t="s">
        <v>618</v>
      </c>
      <c r="I1635">
        <v>1200012812</v>
      </c>
      <c r="J1635">
        <v>6001025574</v>
      </c>
      <c r="K1635">
        <v>100096774</v>
      </c>
      <c r="L1635" s="1">
        <v>45975</v>
      </c>
      <c r="M1635" t="s">
        <v>833</v>
      </c>
      <c r="N1635">
        <v>1200012812</v>
      </c>
      <c r="O1635" t="s">
        <v>776</v>
      </c>
      <c r="P1635" t="s">
        <v>54</v>
      </c>
      <c r="Q1635" t="s">
        <v>724</v>
      </c>
    </row>
    <row r="1636" spans="1:17" x14ac:dyDescent="0.3">
      <c r="A1636" t="s">
        <v>825</v>
      </c>
      <c r="B1636" t="s">
        <v>382</v>
      </c>
      <c r="C1636" s="1">
        <v>45968</v>
      </c>
      <c r="D1636">
        <v>463.9</v>
      </c>
      <c r="E1636" t="s">
        <v>92</v>
      </c>
      <c r="F1636" t="s">
        <v>96</v>
      </c>
      <c r="G1636" t="s">
        <v>147</v>
      </c>
      <c r="H1636" t="s">
        <v>618</v>
      </c>
      <c r="I1636">
        <v>1200012813</v>
      </c>
      <c r="J1636">
        <v>6001025582</v>
      </c>
      <c r="K1636">
        <v>100096782</v>
      </c>
      <c r="L1636" s="1">
        <v>45974</v>
      </c>
      <c r="M1636" t="s">
        <v>833</v>
      </c>
      <c r="N1636">
        <v>1200012813</v>
      </c>
      <c r="O1636" t="s">
        <v>776</v>
      </c>
      <c r="P1636" t="s">
        <v>54</v>
      </c>
      <c r="Q1636" t="s">
        <v>724</v>
      </c>
    </row>
    <row r="1637" spans="1:17" x14ac:dyDescent="0.3">
      <c r="A1637" t="s">
        <v>825</v>
      </c>
      <c r="B1637" t="s">
        <v>382</v>
      </c>
      <c r="C1637" s="1">
        <v>45996</v>
      </c>
      <c r="D1637">
        <v>539.5</v>
      </c>
      <c r="E1637" t="s">
        <v>92</v>
      </c>
      <c r="F1637" t="s">
        <v>96</v>
      </c>
      <c r="G1637" t="s">
        <v>147</v>
      </c>
      <c r="H1637" t="s">
        <v>618</v>
      </c>
      <c r="I1637">
        <v>1200012813</v>
      </c>
      <c r="J1637">
        <v>6001032530</v>
      </c>
      <c r="K1637">
        <v>100107962</v>
      </c>
      <c r="L1637" s="1">
        <v>46001</v>
      </c>
      <c r="M1637" t="s">
        <v>833</v>
      </c>
      <c r="N1637">
        <v>1200012813</v>
      </c>
      <c r="O1637" t="s">
        <v>776</v>
      </c>
      <c r="P1637" t="s">
        <v>54</v>
      </c>
      <c r="Q1637" t="s">
        <v>724</v>
      </c>
    </row>
    <row r="1638" spans="1:17" x14ac:dyDescent="0.3">
      <c r="A1638" t="s">
        <v>825</v>
      </c>
      <c r="B1638" t="s">
        <v>382</v>
      </c>
      <c r="C1638" s="1">
        <v>45996</v>
      </c>
      <c r="D1638">
        <v>139.41</v>
      </c>
      <c r="E1638" t="s">
        <v>92</v>
      </c>
      <c r="F1638" t="s">
        <v>96</v>
      </c>
      <c r="G1638" t="s">
        <v>147</v>
      </c>
      <c r="H1638" t="s">
        <v>618</v>
      </c>
      <c r="I1638">
        <v>1200012810</v>
      </c>
      <c r="J1638">
        <v>6001032629</v>
      </c>
      <c r="K1638">
        <v>100108116</v>
      </c>
      <c r="L1638" s="1">
        <v>46001</v>
      </c>
      <c r="M1638" t="s">
        <v>833</v>
      </c>
      <c r="N1638">
        <v>1200012810</v>
      </c>
      <c r="O1638" t="s">
        <v>776</v>
      </c>
      <c r="P1638" t="s">
        <v>54</v>
      </c>
      <c r="Q1638" t="s">
        <v>724</v>
      </c>
    </row>
    <row r="1639" spans="1:17" x14ac:dyDescent="0.3">
      <c r="A1639" t="s">
        <v>825</v>
      </c>
      <c r="B1639" t="s">
        <v>382</v>
      </c>
      <c r="C1639" s="1">
        <v>45996</v>
      </c>
      <c r="D1639">
        <v>74.14</v>
      </c>
      <c r="E1639" t="s">
        <v>92</v>
      </c>
      <c r="F1639" t="s">
        <v>96</v>
      </c>
      <c r="G1639" t="s">
        <v>147</v>
      </c>
      <c r="H1639" t="s">
        <v>618</v>
      </c>
      <c r="I1639">
        <v>1200012812</v>
      </c>
      <c r="J1639">
        <v>6001032731</v>
      </c>
      <c r="K1639">
        <v>100108376</v>
      </c>
      <c r="L1639" s="1">
        <v>46001</v>
      </c>
      <c r="M1639" t="s">
        <v>833</v>
      </c>
      <c r="N1639">
        <v>1200012812</v>
      </c>
      <c r="O1639" t="s">
        <v>776</v>
      </c>
      <c r="P1639" t="s">
        <v>54</v>
      </c>
      <c r="Q1639" t="s">
        <v>724</v>
      </c>
    </row>
    <row r="1640" spans="1:17" x14ac:dyDescent="0.3">
      <c r="A1640" t="s">
        <v>825</v>
      </c>
      <c r="B1640" t="s">
        <v>382</v>
      </c>
      <c r="C1640" s="1">
        <v>46000</v>
      </c>
      <c r="D1640">
        <v>57.6</v>
      </c>
      <c r="E1640" t="s">
        <v>92</v>
      </c>
      <c r="F1640" t="s">
        <v>96</v>
      </c>
      <c r="G1640" t="s">
        <v>147</v>
      </c>
      <c r="H1640" t="s">
        <v>618</v>
      </c>
      <c r="I1640">
        <v>1200012811</v>
      </c>
      <c r="J1640">
        <v>6001033596</v>
      </c>
      <c r="K1640">
        <v>100109905</v>
      </c>
      <c r="L1640" s="1">
        <v>46006</v>
      </c>
      <c r="M1640" t="s">
        <v>833</v>
      </c>
      <c r="N1640">
        <v>1200012811</v>
      </c>
      <c r="O1640" t="s">
        <v>776</v>
      </c>
      <c r="P1640" t="s">
        <v>54</v>
      </c>
      <c r="Q1640" t="s">
        <v>724</v>
      </c>
    </row>
    <row r="1641" spans="1:17" x14ac:dyDescent="0.3">
      <c r="A1641" t="s">
        <v>825</v>
      </c>
      <c r="B1641" t="s">
        <v>382</v>
      </c>
      <c r="C1641" s="1">
        <v>46000</v>
      </c>
      <c r="D1641">
        <v>57.6</v>
      </c>
      <c r="E1641" t="s">
        <v>92</v>
      </c>
      <c r="F1641" t="s">
        <v>96</v>
      </c>
      <c r="G1641" t="s">
        <v>147</v>
      </c>
      <c r="H1641" t="s">
        <v>618</v>
      </c>
      <c r="I1641">
        <v>1200012811</v>
      </c>
      <c r="J1641">
        <v>6001033597</v>
      </c>
      <c r="K1641">
        <v>100109906</v>
      </c>
      <c r="L1641" s="1">
        <v>46006</v>
      </c>
      <c r="M1641" t="s">
        <v>833</v>
      </c>
      <c r="N1641">
        <v>1200012811</v>
      </c>
      <c r="O1641" t="s">
        <v>776</v>
      </c>
      <c r="P1641" t="s">
        <v>54</v>
      </c>
      <c r="Q1641" t="s">
        <v>724</v>
      </c>
    </row>
    <row r="1642" spans="1:17" x14ac:dyDescent="0.3">
      <c r="A1642" t="s">
        <v>825</v>
      </c>
      <c r="B1642" t="s">
        <v>382</v>
      </c>
      <c r="C1642" s="1">
        <v>46000</v>
      </c>
      <c r="D1642">
        <v>57.6</v>
      </c>
      <c r="E1642" t="s">
        <v>92</v>
      </c>
      <c r="F1642" t="s">
        <v>96</v>
      </c>
      <c r="G1642" t="s">
        <v>147</v>
      </c>
      <c r="H1642" t="s">
        <v>618</v>
      </c>
      <c r="I1642">
        <v>1200012811</v>
      </c>
      <c r="J1642">
        <v>6001033598</v>
      </c>
      <c r="K1642">
        <v>100109907</v>
      </c>
      <c r="L1642" s="1">
        <v>46006</v>
      </c>
      <c r="M1642" t="s">
        <v>833</v>
      </c>
      <c r="N1642">
        <v>1200012811</v>
      </c>
      <c r="O1642" t="s">
        <v>776</v>
      </c>
      <c r="P1642" t="s">
        <v>54</v>
      </c>
      <c r="Q1642" t="s">
        <v>724</v>
      </c>
    </row>
    <row r="1643" spans="1:17" x14ac:dyDescent="0.3">
      <c r="A1643" t="s">
        <v>825</v>
      </c>
      <c r="B1643" t="s">
        <v>382</v>
      </c>
      <c r="C1643" s="1">
        <v>46030</v>
      </c>
      <c r="D1643">
        <v>65.290000000000006</v>
      </c>
      <c r="E1643" t="s">
        <v>92</v>
      </c>
      <c r="F1643" t="s">
        <v>96</v>
      </c>
      <c r="G1643" t="s">
        <v>147</v>
      </c>
      <c r="H1643" t="s">
        <v>618</v>
      </c>
      <c r="I1643">
        <v>1200012812</v>
      </c>
      <c r="J1643">
        <v>6001042434</v>
      </c>
      <c r="K1643">
        <v>100005316</v>
      </c>
      <c r="L1643" s="1">
        <v>46041</v>
      </c>
      <c r="M1643" t="s">
        <v>833</v>
      </c>
      <c r="N1643">
        <v>1200012812</v>
      </c>
      <c r="O1643" t="s">
        <v>776</v>
      </c>
      <c r="P1643" t="s">
        <v>54</v>
      </c>
      <c r="Q1643" t="s">
        <v>724</v>
      </c>
    </row>
    <row r="1644" spans="1:17" x14ac:dyDescent="0.3">
      <c r="A1644" t="s">
        <v>825</v>
      </c>
      <c r="B1644" t="s">
        <v>382</v>
      </c>
      <c r="C1644" s="1">
        <v>46030</v>
      </c>
      <c r="D1644">
        <v>131.22</v>
      </c>
      <c r="E1644" t="s">
        <v>92</v>
      </c>
      <c r="F1644" t="s">
        <v>96</v>
      </c>
      <c r="G1644" t="s">
        <v>147</v>
      </c>
      <c r="H1644" t="s">
        <v>618</v>
      </c>
      <c r="I1644">
        <v>1200012810</v>
      </c>
      <c r="J1644">
        <v>6001042454</v>
      </c>
      <c r="K1644">
        <v>100005340</v>
      </c>
      <c r="L1644" s="1">
        <v>46049</v>
      </c>
      <c r="M1644" t="s">
        <v>833</v>
      </c>
      <c r="N1644">
        <v>1200012810</v>
      </c>
      <c r="O1644" t="s">
        <v>776</v>
      </c>
      <c r="P1644" t="s">
        <v>54</v>
      </c>
      <c r="Q1644" t="s">
        <v>724</v>
      </c>
    </row>
    <row r="1645" spans="1:17" x14ac:dyDescent="0.3">
      <c r="A1645" t="s">
        <v>825</v>
      </c>
      <c r="B1645" t="s">
        <v>382</v>
      </c>
      <c r="C1645" s="1">
        <v>46030</v>
      </c>
      <c r="D1645">
        <v>727.51</v>
      </c>
      <c r="E1645" t="s">
        <v>92</v>
      </c>
      <c r="F1645" t="s">
        <v>96</v>
      </c>
      <c r="G1645" t="s">
        <v>147</v>
      </c>
      <c r="H1645" t="s">
        <v>618</v>
      </c>
      <c r="I1645">
        <v>1200012813</v>
      </c>
      <c r="J1645">
        <v>6001042394</v>
      </c>
      <c r="K1645">
        <v>100005274</v>
      </c>
      <c r="L1645" s="1">
        <v>46048</v>
      </c>
      <c r="M1645" t="s">
        <v>833</v>
      </c>
      <c r="N1645">
        <v>1200012813</v>
      </c>
      <c r="O1645" t="s">
        <v>776</v>
      </c>
      <c r="P1645" t="s">
        <v>54</v>
      </c>
      <c r="Q1645" t="s">
        <v>724</v>
      </c>
    </row>
    <row r="1646" spans="1:17" x14ac:dyDescent="0.3">
      <c r="A1646" t="s">
        <v>825</v>
      </c>
      <c r="B1646" t="s">
        <v>382</v>
      </c>
      <c r="C1646" s="1">
        <v>46062</v>
      </c>
      <c r="D1646">
        <v>156.85</v>
      </c>
      <c r="E1646" t="s">
        <v>92</v>
      </c>
      <c r="F1646" t="s">
        <v>96</v>
      </c>
      <c r="G1646" t="s">
        <v>147</v>
      </c>
      <c r="H1646" t="s">
        <v>618</v>
      </c>
      <c r="I1646">
        <v>1200012810</v>
      </c>
      <c r="J1646">
        <v>6001047170</v>
      </c>
      <c r="K1646">
        <v>100015955</v>
      </c>
      <c r="L1646" s="1">
        <v>46066</v>
      </c>
      <c r="M1646" t="s">
        <v>833</v>
      </c>
      <c r="N1646">
        <v>1200012810</v>
      </c>
      <c r="O1646" t="s">
        <v>776</v>
      </c>
      <c r="P1646" t="s">
        <v>54</v>
      </c>
      <c r="Q1646" t="s">
        <v>724</v>
      </c>
    </row>
    <row r="1647" spans="1:17" x14ac:dyDescent="0.3">
      <c r="A1647" t="s">
        <v>825</v>
      </c>
      <c r="B1647" t="s">
        <v>382</v>
      </c>
      <c r="C1647" s="1">
        <v>46062</v>
      </c>
      <c r="D1647">
        <v>68.489999999999995</v>
      </c>
      <c r="E1647" t="s">
        <v>92</v>
      </c>
      <c r="F1647" t="s">
        <v>96</v>
      </c>
      <c r="G1647" t="s">
        <v>147</v>
      </c>
      <c r="H1647" t="s">
        <v>618</v>
      </c>
      <c r="I1647">
        <v>1200012812</v>
      </c>
      <c r="J1647">
        <v>6001047167</v>
      </c>
      <c r="K1647">
        <v>100015952</v>
      </c>
      <c r="L1647" s="1">
        <v>46066</v>
      </c>
      <c r="M1647" t="s">
        <v>833</v>
      </c>
      <c r="N1647">
        <v>1200012812</v>
      </c>
      <c r="O1647" t="s">
        <v>776</v>
      </c>
      <c r="P1647" t="s">
        <v>54</v>
      </c>
      <c r="Q1647" t="s">
        <v>724</v>
      </c>
    </row>
    <row r="1648" spans="1:17" x14ac:dyDescent="0.3">
      <c r="A1648" t="s">
        <v>825</v>
      </c>
      <c r="B1648" t="s">
        <v>382</v>
      </c>
      <c r="C1648" s="1">
        <v>46062</v>
      </c>
      <c r="D1648">
        <v>607.66</v>
      </c>
      <c r="E1648" t="s">
        <v>92</v>
      </c>
      <c r="F1648" t="s">
        <v>96</v>
      </c>
      <c r="G1648" t="s">
        <v>147</v>
      </c>
      <c r="H1648" t="s">
        <v>618</v>
      </c>
      <c r="I1648">
        <v>1200012813</v>
      </c>
      <c r="J1648">
        <v>6001047176</v>
      </c>
      <c r="K1648">
        <v>100015963</v>
      </c>
      <c r="L1648" s="1">
        <v>46066</v>
      </c>
      <c r="M1648" t="s">
        <v>833</v>
      </c>
      <c r="N1648">
        <v>1200012813</v>
      </c>
      <c r="O1648" t="s">
        <v>776</v>
      </c>
      <c r="P1648" t="s">
        <v>54</v>
      </c>
      <c r="Q1648" t="s">
        <v>724</v>
      </c>
    </row>
    <row r="1649" spans="1:17" x14ac:dyDescent="0.3">
      <c r="A1649" t="s">
        <v>825</v>
      </c>
      <c r="B1649" t="s">
        <v>382</v>
      </c>
      <c r="C1649" s="1">
        <v>46087</v>
      </c>
      <c r="D1649">
        <v>655.17999999999995</v>
      </c>
      <c r="E1649" t="s">
        <v>92</v>
      </c>
      <c r="F1649" t="s">
        <v>96</v>
      </c>
      <c r="G1649" t="s">
        <v>147</v>
      </c>
      <c r="H1649" t="s">
        <v>618</v>
      </c>
      <c r="I1649">
        <v>1200012813</v>
      </c>
      <c r="J1649">
        <v>6001051694</v>
      </c>
      <c r="K1649">
        <v>100024481</v>
      </c>
      <c r="L1649" s="1">
        <v>46091</v>
      </c>
      <c r="M1649" t="s">
        <v>833</v>
      </c>
      <c r="N1649">
        <v>1200012813</v>
      </c>
      <c r="O1649" t="s">
        <v>776</v>
      </c>
      <c r="P1649" t="s">
        <v>54</v>
      </c>
      <c r="Q1649" t="s">
        <v>724</v>
      </c>
    </row>
    <row r="1650" spans="1:17" x14ac:dyDescent="0.3">
      <c r="A1650" t="s">
        <v>825</v>
      </c>
      <c r="B1650" t="s">
        <v>382</v>
      </c>
      <c r="C1650" s="1">
        <v>46090</v>
      </c>
      <c r="D1650">
        <v>205.27</v>
      </c>
      <c r="E1650" t="s">
        <v>92</v>
      </c>
      <c r="F1650" t="s">
        <v>96</v>
      </c>
      <c r="G1650" t="s">
        <v>147</v>
      </c>
      <c r="H1650" t="s">
        <v>618</v>
      </c>
      <c r="I1650">
        <v>1200012810</v>
      </c>
      <c r="J1650">
        <v>6001051726</v>
      </c>
      <c r="K1650">
        <v>100024508</v>
      </c>
      <c r="L1650" s="1">
        <v>46091</v>
      </c>
      <c r="M1650" t="s">
        <v>833</v>
      </c>
      <c r="N1650">
        <v>1200012810</v>
      </c>
      <c r="O1650" t="s">
        <v>776</v>
      </c>
      <c r="P1650" t="s">
        <v>54</v>
      </c>
      <c r="Q1650" t="s">
        <v>724</v>
      </c>
    </row>
    <row r="1651" spans="1:17" x14ac:dyDescent="0.3">
      <c r="A1651" t="s">
        <v>825</v>
      </c>
      <c r="B1651" t="s">
        <v>382</v>
      </c>
      <c r="C1651" s="1">
        <v>46090</v>
      </c>
      <c r="D1651">
        <v>64.64</v>
      </c>
      <c r="E1651" t="s">
        <v>92</v>
      </c>
      <c r="F1651" t="s">
        <v>96</v>
      </c>
      <c r="G1651" t="s">
        <v>147</v>
      </c>
      <c r="H1651" t="s">
        <v>618</v>
      </c>
      <c r="I1651">
        <v>1200012812</v>
      </c>
      <c r="J1651">
        <v>6001051744</v>
      </c>
      <c r="K1651">
        <v>100024531</v>
      </c>
      <c r="L1651" s="1">
        <v>46098</v>
      </c>
      <c r="M1651" t="s">
        <v>833</v>
      </c>
      <c r="N1651">
        <v>1200012812</v>
      </c>
      <c r="O1651" t="s">
        <v>776</v>
      </c>
      <c r="P1651" t="s">
        <v>54</v>
      </c>
      <c r="Q1651" t="s">
        <v>724</v>
      </c>
    </row>
    <row r="1652" spans="1:17" x14ac:dyDescent="0.3">
      <c r="A1652" t="s">
        <v>825</v>
      </c>
      <c r="B1652" t="s">
        <v>382</v>
      </c>
      <c r="C1652" s="1">
        <v>46121</v>
      </c>
      <c r="D1652">
        <v>761.69</v>
      </c>
      <c r="E1652" t="s">
        <v>92</v>
      </c>
      <c r="F1652" t="s">
        <v>96</v>
      </c>
      <c r="G1652" t="s">
        <v>147</v>
      </c>
      <c r="H1652" t="s">
        <v>618</v>
      </c>
      <c r="I1652">
        <v>1200012813</v>
      </c>
      <c r="J1652">
        <v>6001057247</v>
      </c>
      <c r="K1652">
        <v>100033831</v>
      </c>
      <c r="L1652" s="1">
        <v>46122</v>
      </c>
      <c r="M1652" t="s">
        <v>833</v>
      </c>
      <c r="N1652">
        <v>1200012813</v>
      </c>
      <c r="O1652" t="s">
        <v>776</v>
      </c>
      <c r="P1652" t="s">
        <v>54</v>
      </c>
      <c r="Q1652" t="s">
        <v>724</v>
      </c>
    </row>
    <row r="1653" spans="1:17" x14ac:dyDescent="0.3">
      <c r="A1653" t="s">
        <v>825</v>
      </c>
      <c r="B1653" t="s">
        <v>382</v>
      </c>
      <c r="C1653" s="1">
        <v>46121</v>
      </c>
      <c r="D1653">
        <v>64.64</v>
      </c>
      <c r="E1653" t="s">
        <v>92</v>
      </c>
      <c r="F1653" t="s">
        <v>96</v>
      </c>
      <c r="G1653" t="s">
        <v>147</v>
      </c>
      <c r="H1653" t="s">
        <v>618</v>
      </c>
      <c r="I1653">
        <v>1200012812</v>
      </c>
      <c r="J1653">
        <v>6001057237</v>
      </c>
      <c r="K1653">
        <v>100033794</v>
      </c>
      <c r="L1653" s="1">
        <v>46128</v>
      </c>
      <c r="M1653" t="s">
        <v>833</v>
      </c>
      <c r="N1653">
        <v>1200012812</v>
      </c>
      <c r="O1653" t="s">
        <v>776</v>
      </c>
      <c r="P1653" t="s">
        <v>54</v>
      </c>
      <c r="Q1653" t="s">
        <v>724</v>
      </c>
    </row>
    <row r="1654" spans="1:17" x14ac:dyDescent="0.3">
      <c r="A1654" t="s">
        <v>825</v>
      </c>
      <c r="B1654" t="s">
        <v>382</v>
      </c>
      <c r="C1654" s="1">
        <v>46121</v>
      </c>
      <c r="D1654">
        <v>225.21</v>
      </c>
      <c r="E1654" t="s">
        <v>92</v>
      </c>
      <c r="F1654" t="s">
        <v>96</v>
      </c>
      <c r="G1654" t="s">
        <v>147</v>
      </c>
      <c r="H1654" t="s">
        <v>618</v>
      </c>
      <c r="I1654">
        <v>1200012810</v>
      </c>
      <c r="J1654">
        <v>6001057272</v>
      </c>
      <c r="K1654">
        <v>100033858</v>
      </c>
      <c r="L1654" s="1">
        <v>46128</v>
      </c>
      <c r="M1654" t="s">
        <v>833</v>
      </c>
      <c r="N1654">
        <v>1200012810</v>
      </c>
      <c r="O1654" t="s">
        <v>776</v>
      </c>
      <c r="P1654" t="s">
        <v>54</v>
      </c>
      <c r="Q1654" t="s">
        <v>724</v>
      </c>
    </row>
    <row r="1655" spans="1:17" x14ac:dyDescent="0.3">
      <c r="A1655" t="s">
        <v>825</v>
      </c>
      <c r="B1655" t="s">
        <v>382</v>
      </c>
      <c r="C1655" s="1">
        <v>46154</v>
      </c>
      <c r="D1655">
        <v>61.18</v>
      </c>
      <c r="E1655" t="s">
        <v>92</v>
      </c>
      <c r="F1655" t="s">
        <v>96</v>
      </c>
      <c r="G1655" t="s">
        <v>147</v>
      </c>
      <c r="H1655" t="s">
        <v>618</v>
      </c>
      <c r="I1655">
        <v>1200012812</v>
      </c>
      <c r="J1655">
        <v>6001063026</v>
      </c>
      <c r="K1655">
        <v>100043391</v>
      </c>
      <c r="L1655" s="1">
        <v>46177</v>
      </c>
      <c r="M1655" t="s">
        <v>833</v>
      </c>
      <c r="N1655">
        <v>1200012812</v>
      </c>
      <c r="O1655" t="s">
        <v>776</v>
      </c>
      <c r="P1655" t="s">
        <v>54</v>
      </c>
      <c r="Q1655" t="s">
        <v>724</v>
      </c>
    </row>
    <row r="1656" spans="1:17" x14ac:dyDescent="0.3">
      <c r="A1656" t="s">
        <v>825</v>
      </c>
      <c r="B1656" t="s">
        <v>382</v>
      </c>
      <c r="C1656" s="1">
        <v>46154</v>
      </c>
      <c r="D1656">
        <v>228.93</v>
      </c>
      <c r="E1656" t="s">
        <v>92</v>
      </c>
      <c r="F1656" t="s">
        <v>96</v>
      </c>
      <c r="G1656" t="s">
        <v>147</v>
      </c>
      <c r="H1656" t="s">
        <v>618</v>
      </c>
      <c r="I1656">
        <v>1200012810</v>
      </c>
      <c r="J1656">
        <v>6001062994</v>
      </c>
      <c r="K1656">
        <v>100043354</v>
      </c>
      <c r="L1656" s="1">
        <v>46185</v>
      </c>
      <c r="M1656" t="s">
        <v>833</v>
      </c>
      <c r="N1656">
        <v>1200012810</v>
      </c>
      <c r="O1656" t="s">
        <v>776</v>
      </c>
      <c r="P1656" t="s">
        <v>54</v>
      </c>
      <c r="Q1656" t="s">
        <v>724</v>
      </c>
    </row>
    <row r="1657" spans="1:17" x14ac:dyDescent="0.3">
      <c r="A1657" t="s">
        <v>825</v>
      </c>
      <c r="B1657" t="s">
        <v>382</v>
      </c>
      <c r="C1657" s="1">
        <v>46155</v>
      </c>
      <c r="D1657">
        <v>939.01</v>
      </c>
      <c r="E1657" t="s">
        <v>92</v>
      </c>
      <c r="F1657" t="s">
        <v>96</v>
      </c>
      <c r="G1657" t="s">
        <v>147</v>
      </c>
      <c r="H1657" t="s">
        <v>618</v>
      </c>
      <c r="I1657">
        <v>1200012813</v>
      </c>
      <c r="J1657">
        <v>6001063330</v>
      </c>
      <c r="K1657">
        <v>100043813</v>
      </c>
      <c r="L1657" s="1">
        <v>46185</v>
      </c>
      <c r="M1657" t="s">
        <v>833</v>
      </c>
      <c r="N1657">
        <v>1200012813</v>
      </c>
      <c r="O1657" t="s">
        <v>776</v>
      </c>
      <c r="P1657" t="s">
        <v>54</v>
      </c>
      <c r="Q1657" t="s">
        <v>724</v>
      </c>
    </row>
    <row r="1658" spans="1:17" x14ac:dyDescent="0.3">
      <c r="A1658" t="s">
        <v>825</v>
      </c>
      <c r="B1658" t="s">
        <v>382</v>
      </c>
      <c r="C1658" s="1">
        <v>46188</v>
      </c>
      <c r="D1658">
        <v>66.33</v>
      </c>
      <c r="E1658" t="s">
        <v>92</v>
      </c>
      <c r="F1658" t="s">
        <v>96</v>
      </c>
      <c r="G1658" t="s">
        <v>147</v>
      </c>
      <c r="H1658" t="s">
        <v>618</v>
      </c>
      <c r="I1658">
        <v>1200012812</v>
      </c>
      <c r="J1658">
        <v>6001068923</v>
      </c>
      <c r="K1658">
        <v>100053221</v>
      </c>
      <c r="L1658" s="1">
        <v>46227</v>
      </c>
      <c r="M1658" t="s">
        <v>833</v>
      </c>
      <c r="N1658">
        <v>1200012812</v>
      </c>
      <c r="O1658" t="s">
        <v>776</v>
      </c>
      <c r="P1658" t="s">
        <v>54</v>
      </c>
      <c r="Q1658" t="s">
        <v>724</v>
      </c>
    </row>
    <row r="1659" spans="1:17" x14ac:dyDescent="0.3">
      <c r="A1659" t="s">
        <v>825</v>
      </c>
      <c r="B1659" t="s">
        <v>382</v>
      </c>
      <c r="C1659" s="1">
        <v>46188</v>
      </c>
      <c r="D1659">
        <v>687.64</v>
      </c>
      <c r="E1659" t="s">
        <v>92</v>
      </c>
      <c r="F1659" t="s">
        <v>96</v>
      </c>
      <c r="G1659" t="s">
        <v>147</v>
      </c>
      <c r="H1659" t="s">
        <v>618</v>
      </c>
      <c r="I1659">
        <v>1200012813</v>
      </c>
      <c r="J1659">
        <v>6001068938</v>
      </c>
      <c r="K1659">
        <v>100053240</v>
      </c>
      <c r="L1659" s="1">
        <v>46227</v>
      </c>
      <c r="M1659" t="s">
        <v>833</v>
      </c>
      <c r="N1659">
        <v>1200012813</v>
      </c>
      <c r="O1659" t="s">
        <v>776</v>
      </c>
      <c r="P1659" t="s">
        <v>54</v>
      </c>
      <c r="Q1659" t="s">
        <v>724</v>
      </c>
    </row>
    <row r="1660" spans="1:17" x14ac:dyDescent="0.3">
      <c r="A1660" t="s">
        <v>825</v>
      </c>
      <c r="B1660" t="s">
        <v>382</v>
      </c>
      <c r="C1660" s="1">
        <v>46188</v>
      </c>
      <c r="D1660">
        <v>78.930000000000007</v>
      </c>
      <c r="E1660" t="s">
        <v>92</v>
      </c>
      <c r="F1660" t="s">
        <v>96</v>
      </c>
      <c r="G1660" t="s">
        <v>147</v>
      </c>
      <c r="H1660" t="s">
        <v>618</v>
      </c>
      <c r="I1660">
        <v>1200012810</v>
      </c>
      <c r="J1660">
        <v>6001068927</v>
      </c>
      <c r="K1660">
        <v>100053226</v>
      </c>
      <c r="L1660" s="1">
        <v>46227</v>
      </c>
      <c r="M1660" t="s">
        <v>833</v>
      </c>
      <c r="N1660">
        <v>1200012810</v>
      </c>
      <c r="O1660" t="s">
        <v>776</v>
      </c>
      <c r="P1660" t="s">
        <v>54</v>
      </c>
      <c r="Q1660" t="s">
        <v>724</v>
      </c>
    </row>
    <row r="1661" spans="1:17" x14ac:dyDescent="0.3">
      <c r="A1661" t="s">
        <v>825</v>
      </c>
      <c r="B1661" t="s">
        <v>382</v>
      </c>
      <c r="C1661" s="1">
        <v>46210</v>
      </c>
      <c r="D1661">
        <v>806.35</v>
      </c>
      <c r="E1661" t="s">
        <v>92</v>
      </c>
      <c r="F1661" t="s">
        <v>96</v>
      </c>
      <c r="G1661" t="s">
        <v>147</v>
      </c>
      <c r="H1661" t="s">
        <v>618</v>
      </c>
      <c r="I1661">
        <v>1200012813</v>
      </c>
      <c r="J1661">
        <v>6001073579</v>
      </c>
      <c r="K1661">
        <v>100062200</v>
      </c>
      <c r="L1661" s="1">
        <v>46241</v>
      </c>
      <c r="M1661" t="s">
        <v>833</v>
      </c>
      <c r="N1661">
        <v>1200012813</v>
      </c>
      <c r="O1661" t="s">
        <v>776</v>
      </c>
      <c r="P1661" t="s">
        <v>54</v>
      </c>
      <c r="Q1661" t="s">
        <v>724</v>
      </c>
    </row>
    <row r="1662" spans="1:17" x14ac:dyDescent="0.3">
      <c r="A1662" t="s">
        <v>825</v>
      </c>
      <c r="B1662" t="s">
        <v>382</v>
      </c>
      <c r="C1662" s="1">
        <v>46210</v>
      </c>
      <c r="D1662">
        <v>140.57</v>
      </c>
      <c r="E1662" t="s">
        <v>92</v>
      </c>
      <c r="F1662" t="s">
        <v>96</v>
      </c>
      <c r="G1662" t="s">
        <v>147</v>
      </c>
      <c r="H1662" t="s">
        <v>618</v>
      </c>
      <c r="I1662">
        <v>1200012810</v>
      </c>
      <c r="J1662">
        <v>6001073410</v>
      </c>
      <c r="K1662">
        <v>100061931</v>
      </c>
      <c r="L1662" s="1">
        <v>46241</v>
      </c>
      <c r="M1662" t="s">
        <v>833</v>
      </c>
      <c r="N1662">
        <v>1200012810</v>
      </c>
      <c r="O1662" t="s">
        <v>776</v>
      </c>
      <c r="P1662" t="s">
        <v>54</v>
      </c>
      <c r="Q1662" t="s">
        <v>724</v>
      </c>
    </row>
    <row r="1663" spans="1:17" x14ac:dyDescent="0.3">
      <c r="A1663" t="s">
        <v>825</v>
      </c>
      <c r="B1663" t="s">
        <v>382</v>
      </c>
      <c r="C1663" s="1">
        <v>46210</v>
      </c>
      <c r="D1663">
        <v>93.72</v>
      </c>
      <c r="E1663" t="s">
        <v>92</v>
      </c>
      <c r="F1663" t="s">
        <v>96</v>
      </c>
      <c r="G1663" t="s">
        <v>147</v>
      </c>
      <c r="H1663" t="s">
        <v>618</v>
      </c>
      <c r="I1663">
        <v>1200012812</v>
      </c>
      <c r="J1663">
        <v>6001073362</v>
      </c>
      <c r="K1663">
        <v>100061856</v>
      </c>
      <c r="L1663" s="1">
        <v>46241</v>
      </c>
      <c r="M1663" t="s">
        <v>833</v>
      </c>
      <c r="N1663">
        <v>1200012812</v>
      </c>
      <c r="O1663" t="s">
        <v>776</v>
      </c>
      <c r="P1663" t="s">
        <v>54</v>
      </c>
      <c r="Q1663" t="s">
        <v>724</v>
      </c>
    </row>
    <row r="1664" spans="1:17" x14ac:dyDescent="0.3">
      <c r="A1664" t="s">
        <v>825</v>
      </c>
      <c r="B1664" t="s">
        <v>382</v>
      </c>
      <c r="C1664" s="1">
        <v>46241</v>
      </c>
      <c r="D1664">
        <v>628.46</v>
      </c>
      <c r="E1664" t="s">
        <v>92</v>
      </c>
      <c r="F1664" t="s">
        <v>96</v>
      </c>
      <c r="G1664" t="s">
        <v>147</v>
      </c>
      <c r="H1664" t="s">
        <v>618</v>
      </c>
      <c r="I1664">
        <v>1200012813</v>
      </c>
      <c r="J1664">
        <v>6001078487</v>
      </c>
      <c r="K1664">
        <v>100070769</v>
      </c>
      <c r="L1664" s="1">
        <v>46251</v>
      </c>
      <c r="M1664" t="s">
        <v>833</v>
      </c>
      <c r="N1664">
        <v>1200012813</v>
      </c>
      <c r="O1664" t="s">
        <v>776</v>
      </c>
      <c r="P1664" t="s">
        <v>54</v>
      </c>
      <c r="Q1664" t="s">
        <v>724</v>
      </c>
    </row>
    <row r="1665" spans="1:17" x14ac:dyDescent="0.3">
      <c r="A1665" t="s">
        <v>825</v>
      </c>
      <c r="B1665" t="s">
        <v>382</v>
      </c>
      <c r="C1665" s="1">
        <v>46241</v>
      </c>
      <c r="D1665">
        <v>161.04</v>
      </c>
      <c r="E1665" t="s">
        <v>92</v>
      </c>
      <c r="F1665" t="s">
        <v>96</v>
      </c>
      <c r="G1665" t="s">
        <v>147</v>
      </c>
      <c r="H1665" t="s">
        <v>618</v>
      </c>
      <c r="I1665">
        <v>1200012810</v>
      </c>
      <c r="J1665">
        <v>6001078490</v>
      </c>
      <c r="K1665">
        <v>100070772</v>
      </c>
      <c r="L1665" s="1">
        <v>46251</v>
      </c>
      <c r="M1665" t="s">
        <v>833</v>
      </c>
      <c r="N1665">
        <v>1200012810</v>
      </c>
      <c r="O1665" t="s">
        <v>776</v>
      </c>
      <c r="P1665" t="s">
        <v>54</v>
      </c>
      <c r="Q1665" t="s">
        <v>724</v>
      </c>
    </row>
    <row r="1666" spans="1:17" x14ac:dyDescent="0.3">
      <c r="A1666" t="s">
        <v>825</v>
      </c>
      <c r="B1666" t="s">
        <v>382</v>
      </c>
      <c r="C1666" s="1">
        <v>46241</v>
      </c>
      <c r="D1666">
        <v>98.93</v>
      </c>
      <c r="E1666" t="s">
        <v>92</v>
      </c>
      <c r="F1666" t="s">
        <v>96</v>
      </c>
      <c r="G1666" t="s">
        <v>147</v>
      </c>
      <c r="H1666" t="s">
        <v>618</v>
      </c>
      <c r="I1666">
        <v>1200012812</v>
      </c>
      <c r="J1666">
        <v>6001078425</v>
      </c>
      <c r="K1666">
        <v>100070686</v>
      </c>
      <c r="L1666" s="1">
        <v>46251</v>
      </c>
      <c r="M1666" t="s">
        <v>833</v>
      </c>
      <c r="N1666">
        <v>1200012812</v>
      </c>
      <c r="O1666" t="s">
        <v>776</v>
      </c>
      <c r="P1666" t="s">
        <v>54</v>
      </c>
      <c r="Q1666" t="s">
        <v>724</v>
      </c>
    </row>
    <row r="1667" spans="1:17" x14ac:dyDescent="0.3">
      <c r="A1667" t="s">
        <v>825</v>
      </c>
      <c r="B1667" t="s">
        <v>382</v>
      </c>
      <c r="C1667" s="1">
        <v>44936</v>
      </c>
      <c r="D1667">
        <v>518.37</v>
      </c>
      <c r="E1667" t="s">
        <v>92</v>
      </c>
      <c r="F1667" t="s">
        <v>96</v>
      </c>
      <c r="G1667" t="s">
        <v>462</v>
      </c>
      <c r="H1667" t="s">
        <v>569</v>
      </c>
      <c r="I1667">
        <v>1200009931</v>
      </c>
      <c r="J1667">
        <v>6000833535</v>
      </c>
      <c r="K1667">
        <v>100005638</v>
      </c>
      <c r="L1667" s="1">
        <v>44965</v>
      </c>
      <c r="M1667" t="s">
        <v>833</v>
      </c>
      <c r="N1667">
        <v>1200009931</v>
      </c>
      <c r="O1667" t="s">
        <v>776</v>
      </c>
      <c r="P1667" t="s">
        <v>54</v>
      </c>
      <c r="Q1667" t="s">
        <v>724</v>
      </c>
    </row>
    <row r="1668" spans="1:17" x14ac:dyDescent="0.3">
      <c r="A1668" t="s">
        <v>825</v>
      </c>
      <c r="B1668" t="s">
        <v>382</v>
      </c>
      <c r="C1668" s="1">
        <v>44936</v>
      </c>
      <c r="D1668">
        <v>57.01</v>
      </c>
      <c r="E1668" t="s">
        <v>92</v>
      </c>
      <c r="F1668" t="s">
        <v>96</v>
      </c>
      <c r="G1668" t="s">
        <v>462</v>
      </c>
      <c r="H1668" t="s">
        <v>569</v>
      </c>
      <c r="I1668">
        <v>1200009933</v>
      </c>
      <c r="J1668">
        <v>6000833539</v>
      </c>
      <c r="K1668">
        <v>100005643</v>
      </c>
      <c r="L1668" s="1">
        <v>44965</v>
      </c>
      <c r="M1668" t="s">
        <v>833</v>
      </c>
      <c r="N1668">
        <v>1200009933</v>
      </c>
      <c r="O1668" t="s">
        <v>776</v>
      </c>
      <c r="P1668" t="s">
        <v>54</v>
      </c>
      <c r="Q1668" t="s">
        <v>724</v>
      </c>
    </row>
    <row r="1669" spans="1:17" x14ac:dyDescent="0.3">
      <c r="A1669" t="s">
        <v>825</v>
      </c>
      <c r="B1669" t="s">
        <v>382</v>
      </c>
      <c r="C1669" s="1">
        <v>44936</v>
      </c>
      <c r="D1669">
        <v>84.48</v>
      </c>
      <c r="E1669" t="s">
        <v>92</v>
      </c>
      <c r="F1669" t="s">
        <v>96</v>
      </c>
      <c r="G1669" t="s">
        <v>462</v>
      </c>
      <c r="H1669" t="s">
        <v>569</v>
      </c>
      <c r="I1669">
        <v>1200009934</v>
      </c>
      <c r="J1669">
        <v>6000833534</v>
      </c>
      <c r="K1669">
        <v>100005637</v>
      </c>
      <c r="L1669" s="1">
        <v>44965</v>
      </c>
      <c r="M1669" t="s">
        <v>833</v>
      </c>
      <c r="N1669">
        <v>1200009934</v>
      </c>
      <c r="O1669" t="s">
        <v>776</v>
      </c>
      <c r="P1669" t="s">
        <v>54</v>
      </c>
      <c r="Q1669" t="s">
        <v>724</v>
      </c>
    </row>
    <row r="1670" spans="1:17" x14ac:dyDescent="0.3">
      <c r="A1670" t="s">
        <v>825</v>
      </c>
      <c r="B1670" t="s">
        <v>382</v>
      </c>
      <c r="C1670" s="1">
        <v>44936</v>
      </c>
      <c r="D1670">
        <v>159.41</v>
      </c>
      <c r="E1670" t="s">
        <v>92</v>
      </c>
      <c r="F1670" t="s">
        <v>96</v>
      </c>
      <c r="G1670" t="s">
        <v>462</v>
      </c>
      <c r="H1670" t="s">
        <v>569</v>
      </c>
      <c r="I1670">
        <v>1200009932</v>
      </c>
      <c r="J1670">
        <v>6000833540</v>
      </c>
      <c r="K1670">
        <v>100005646</v>
      </c>
      <c r="L1670" s="1">
        <v>44965</v>
      </c>
      <c r="M1670" t="s">
        <v>833</v>
      </c>
      <c r="N1670">
        <v>1200009932</v>
      </c>
      <c r="O1670" t="s">
        <v>776</v>
      </c>
      <c r="P1670" t="s">
        <v>54</v>
      </c>
      <c r="Q1670" t="s">
        <v>724</v>
      </c>
    </row>
    <row r="1671" spans="1:17" x14ac:dyDescent="0.3">
      <c r="A1671" t="s">
        <v>825</v>
      </c>
      <c r="B1671" t="s">
        <v>382</v>
      </c>
      <c r="C1671" s="1">
        <v>44949</v>
      </c>
      <c r="D1671">
        <v>1272.5999999999999</v>
      </c>
      <c r="E1671" t="s">
        <v>92</v>
      </c>
      <c r="F1671" t="s">
        <v>96</v>
      </c>
      <c r="G1671" t="s">
        <v>462</v>
      </c>
      <c r="H1671" t="s">
        <v>569</v>
      </c>
      <c r="I1671">
        <v>1200011195</v>
      </c>
      <c r="J1671">
        <v>6000835346</v>
      </c>
      <c r="K1671">
        <v>100008381</v>
      </c>
      <c r="L1671" s="1">
        <v>44970</v>
      </c>
      <c r="M1671" t="s">
        <v>833</v>
      </c>
      <c r="N1671">
        <v>1200011195</v>
      </c>
      <c r="O1671" t="s">
        <v>776</v>
      </c>
      <c r="P1671" t="s">
        <v>54</v>
      </c>
      <c r="Q1671" t="s">
        <v>724</v>
      </c>
    </row>
    <row r="1672" spans="1:17" x14ac:dyDescent="0.3">
      <c r="A1672" t="s">
        <v>824</v>
      </c>
      <c r="B1672" t="s">
        <v>382</v>
      </c>
      <c r="C1672" s="1">
        <v>44949</v>
      </c>
      <c r="D1672">
        <v>1272.5999999999999</v>
      </c>
      <c r="E1672" t="s">
        <v>92</v>
      </c>
      <c r="F1672" t="s">
        <v>96</v>
      </c>
      <c r="G1672" t="s">
        <v>462</v>
      </c>
      <c r="H1672" t="s">
        <v>569</v>
      </c>
      <c r="I1672">
        <v>1200005282</v>
      </c>
      <c r="J1672">
        <v>6000835347</v>
      </c>
      <c r="K1672">
        <v>100008383</v>
      </c>
      <c r="L1672" s="1">
        <v>44950</v>
      </c>
      <c r="M1672" t="s">
        <v>833</v>
      </c>
      <c r="N1672">
        <v>1200005282</v>
      </c>
      <c r="O1672" t="s">
        <v>776</v>
      </c>
      <c r="P1672" t="s">
        <v>54</v>
      </c>
      <c r="Q1672" t="s">
        <v>724</v>
      </c>
    </row>
    <row r="1673" spans="1:17" x14ac:dyDescent="0.3">
      <c r="A1673" t="s">
        <v>825</v>
      </c>
      <c r="B1673" t="s">
        <v>382</v>
      </c>
      <c r="C1673" s="1">
        <v>44967</v>
      </c>
      <c r="D1673">
        <v>850.46</v>
      </c>
      <c r="E1673" t="s">
        <v>92</v>
      </c>
      <c r="F1673" t="s">
        <v>96</v>
      </c>
      <c r="G1673" t="s">
        <v>462</v>
      </c>
      <c r="H1673" t="s">
        <v>569</v>
      </c>
      <c r="I1673">
        <v>1200009931</v>
      </c>
      <c r="J1673">
        <v>6000838800</v>
      </c>
      <c r="K1673">
        <v>100017696</v>
      </c>
      <c r="L1673" s="1">
        <v>44992</v>
      </c>
      <c r="M1673" t="s">
        <v>833</v>
      </c>
      <c r="N1673">
        <v>1200009931</v>
      </c>
      <c r="O1673" t="s">
        <v>776</v>
      </c>
      <c r="P1673" t="s">
        <v>54</v>
      </c>
      <c r="Q1673" t="s">
        <v>724</v>
      </c>
    </row>
    <row r="1674" spans="1:17" x14ac:dyDescent="0.3">
      <c r="A1674" t="s">
        <v>825</v>
      </c>
      <c r="B1674" t="s">
        <v>382</v>
      </c>
      <c r="C1674" s="1">
        <v>44967</v>
      </c>
      <c r="D1674">
        <v>76.16</v>
      </c>
      <c r="E1674" t="s">
        <v>92</v>
      </c>
      <c r="F1674" t="s">
        <v>96</v>
      </c>
      <c r="G1674" t="s">
        <v>462</v>
      </c>
      <c r="H1674" t="s">
        <v>569</v>
      </c>
      <c r="I1674">
        <v>1200009934</v>
      </c>
      <c r="J1674">
        <v>6000838801</v>
      </c>
      <c r="K1674">
        <v>100017697</v>
      </c>
      <c r="L1674" s="1">
        <v>44992</v>
      </c>
      <c r="M1674" t="s">
        <v>833</v>
      </c>
      <c r="N1674">
        <v>1200009934</v>
      </c>
      <c r="O1674" t="s">
        <v>776</v>
      </c>
      <c r="P1674" t="s">
        <v>54</v>
      </c>
      <c r="Q1674" t="s">
        <v>724</v>
      </c>
    </row>
    <row r="1675" spans="1:17" x14ac:dyDescent="0.3">
      <c r="A1675" t="s">
        <v>825</v>
      </c>
      <c r="B1675" t="s">
        <v>382</v>
      </c>
      <c r="C1675" s="1">
        <v>44967</v>
      </c>
      <c r="D1675">
        <v>65.650000000000006</v>
      </c>
      <c r="E1675" t="s">
        <v>92</v>
      </c>
      <c r="F1675" t="s">
        <v>96</v>
      </c>
      <c r="G1675" t="s">
        <v>462</v>
      </c>
      <c r="H1675" t="s">
        <v>569</v>
      </c>
      <c r="I1675">
        <v>1200009933</v>
      </c>
      <c r="J1675">
        <v>6000838793</v>
      </c>
      <c r="K1675">
        <v>100017689</v>
      </c>
      <c r="L1675" s="1">
        <v>44992</v>
      </c>
      <c r="M1675" t="s">
        <v>833</v>
      </c>
      <c r="N1675">
        <v>1200009933</v>
      </c>
      <c r="O1675" t="s">
        <v>776</v>
      </c>
      <c r="P1675" t="s">
        <v>54</v>
      </c>
      <c r="Q1675" t="s">
        <v>724</v>
      </c>
    </row>
    <row r="1676" spans="1:17" x14ac:dyDescent="0.3">
      <c r="A1676" t="s">
        <v>825</v>
      </c>
      <c r="B1676" t="s">
        <v>382</v>
      </c>
      <c r="C1676" s="1">
        <v>44967</v>
      </c>
      <c r="D1676">
        <v>131.93</v>
      </c>
      <c r="E1676" t="s">
        <v>92</v>
      </c>
      <c r="F1676" t="s">
        <v>96</v>
      </c>
      <c r="G1676" t="s">
        <v>462</v>
      </c>
      <c r="H1676" t="s">
        <v>569</v>
      </c>
      <c r="I1676">
        <v>1200009932</v>
      </c>
      <c r="J1676">
        <v>6000838824</v>
      </c>
      <c r="K1676">
        <v>100017751</v>
      </c>
      <c r="L1676" s="1">
        <v>44992</v>
      </c>
      <c r="M1676" t="s">
        <v>833</v>
      </c>
      <c r="N1676">
        <v>1200009932</v>
      </c>
      <c r="O1676" t="s">
        <v>776</v>
      </c>
      <c r="P1676" t="s">
        <v>54</v>
      </c>
      <c r="Q1676" t="s">
        <v>724</v>
      </c>
    </row>
    <row r="1677" spans="1:17" x14ac:dyDescent="0.3">
      <c r="A1677" t="s">
        <v>825</v>
      </c>
      <c r="B1677" t="s">
        <v>382</v>
      </c>
      <c r="C1677" s="1">
        <v>44994</v>
      </c>
      <c r="D1677">
        <v>83.64</v>
      </c>
      <c r="E1677" t="s">
        <v>92</v>
      </c>
      <c r="F1677" t="s">
        <v>96</v>
      </c>
      <c r="G1677" t="s">
        <v>462</v>
      </c>
      <c r="H1677" t="s">
        <v>569</v>
      </c>
      <c r="I1677">
        <v>1200009933</v>
      </c>
      <c r="J1677">
        <v>6000844276</v>
      </c>
      <c r="K1677">
        <v>100026969</v>
      </c>
      <c r="L1677" s="1">
        <v>45015</v>
      </c>
      <c r="M1677" t="s">
        <v>833</v>
      </c>
      <c r="N1677">
        <v>1200009933</v>
      </c>
      <c r="O1677" t="s">
        <v>776</v>
      </c>
      <c r="P1677" t="s">
        <v>54</v>
      </c>
      <c r="Q1677" t="s">
        <v>724</v>
      </c>
    </row>
    <row r="1678" spans="1:17" x14ac:dyDescent="0.3">
      <c r="A1678" t="s">
        <v>825</v>
      </c>
      <c r="B1678" t="s">
        <v>382</v>
      </c>
      <c r="C1678" s="1">
        <v>44994</v>
      </c>
      <c r="D1678">
        <v>583.52</v>
      </c>
      <c r="E1678" t="s">
        <v>92</v>
      </c>
      <c r="F1678" t="s">
        <v>96</v>
      </c>
      <c r="G1678" t="s">
        <v>462</v>
      </c>
      <c r="H1678" t="s">
        <v>569</v>
      </c>
      <c r="I1678">
        <v>1200009931</v>
      </c>
      <c r="J1678">
        <v>6000844282</v>
      </c>
      <c r="K1678">
        <v>100026975</v>
      </c>
      <c r="L1678" s="1">
        <v>45015</v>
      </c>
      <c r="M1678" t="s">
        <v>833</v>
      </c>
      <c r="N1678">
        <v>1200009931</v>
      </c>
      <c r="O1678" t="s">
        <v>776</v>
      </c>
      <c r="P1678" t="s">
        <v>54</v>
      </c>
      <c r="Q1678" t="s">
        <v>724</v>
      </c>
    </row>
    <row r="1679" spans="1:17" x14ac:dyDescent="0.3">
      <c r="A1679" t="s">
        <v>825</v>
      </c>
      <c r="B1679" t="s">
        <v>382</v>
      </c>
      <c r="C1679" s="1">
        <v>44994</v>
      </c>
      <c r="D1679">
        <v>68.84</v>
      </c>
      <c r="E1679" t="s">
        <v>92</v>
      </c>
      <c r="F1679" t="s">
        <v>96</v>
      </c>
      <c r="G1679" t="s">
        <v>462</v>
      </c>
      <c r="H1679" t="s">
        <v>569</v>
      </c>
      <c r="I1679">
        <v>1200009934</v>
      </c>
      <c r="J1679">
        <v>6000844274</v>
      </c>
      <c r="K1679">
        <v>100026966</v>
      </c>
      <c r="L1679" s="1">
        <v>45015</v>
      </c>
      <c r="M1679" t="s">
        <v>833</v>
      </c>
      <c r="N1679">
        <v>1200009934</v>
      </c>
      <c r="O1679" t="s">
        <v>776</v>
      </c>
      <c r="P1679" t="s">
        <v>54</v>
      </c>
      <c r="Q1679" t="s">
        <v>724</v>
      </c>
    </row>
    <row r="1680" spans="1:17" x14ac:dyDescent="0.3">
      <c r="A1680" t="s">
        <v>825</v>
      </c>
      <c r="B1680" t="s">
        <v>382</v>
      </c>
      <c r="C1680" s="1">
        <v>44994</v>
      </c>
      <c r="D1680">
        <v>157.16999999999999</v>
      </c>
      <c r="E1680" t="s">
        <v>92</v>
      </c>
      <c r="F1680" t="s">
        <v>96</v>
      </c>
      <c r="G1680" t="s">
        <v>462</v>
      </c>
      <c r="H1680" t="s">
        <v>569</v>
      </c>
      <c r="I1680">
        <v>1200009932</v>
      </c>
      <c r="J1680">
        <v>6000844271</v>
      </c>
      <c r="K1680">
        <v>100026963</v>
      </c>
      <c r="L1680" s="1">
        <v>45015</v>
      </c>
      <c r="M1680" t="s">
        <v>833</v>
      </c>
      <c r="N1680">
        <v>1200009932</v>
      </c>
      <c r="O1680" t="s">
        <v>776</v>
      </c>
      <c r="P1680" t="s">
        <v>54</v>
      </c>
      <c r="Q1680" t="s">
        <v>724</v>
      </c>
    </row>
    <row r="1681" spans="1:17" x14ac:dyDescent="0.3">
      <c r="A1681" t="s">
        <v>825</v>
      </c>
      <c r="B1681" t="s">
        <v>382</v>
      </c>
      <c r="C1681" s="1">
        <v>45026</v>
      </c>
      <c r="D1681">
        <v>833.92</v>
      </c>
      <c r="E1681" t="s">
        <v>92</v>
      </c>
      <c r="F1681" t="s">
        <v>96</v>
      </c>
      <c r="G1681" t="s">
        <v>462</v>
      </c>
      <c r="H1681" t="s">
        <v>569</v>
      </c>
      <c r="I1681">
        <v>1200009931</v>
      </c>
      <c r="J1681">
        <v>6000849519</v>
      </c>
      <c r="K1681">
        <v>100035699</v>
      </c>
      <c r="L1681" s="1">
        <v>45055</v>
      </c>
      <c r="M1681" t="s">
        <v>833</v>
      </c>
      <c r="N1681">
        <v>1200009931</v>
      </c>
      <c r="O1681" t="s">
        <v>776</v>
      </c>
      <c r="P1681" t="s">
        <v>54</v>
      </c>
      <c r="Q1681" t="s">
        <v>724</v>
      </c>
    </row>
    <row r="1682" spans="1:17" x14ac:dyDescent="0.3">
      <c r="A1682" t="s">
        <v>825</v>
      </c>
      <c r="B1682" t="s">
        <v>382</v>
      </c>
      <c r="C1682" s="1">
        <v>45028</v>
      </c>
      <c r="D1682">
        <v>88.09</v>
      </c>
      <c r="E1682" t="s">
        <v>92</v>
      </c>
      <c r="F1682" t="s">
        <v>96</v>
      </c>
      <c r="G1682" t="s">
        <v>462</v>
      </c>
      <c r="H1682" t="s">
        <v>569</v>
      </c>
      <c r="I1682">
        <v>1200009933</v>
      </c>
      <c r="J1682">
        <v>6000849705</v>
      </c>
      <c r="K1682">
        <v>100035991</v>
      </c>
      <c r="L1682" s="1">
        <v>45055</v>
      </c>
      <c r="M1682" t="s">
        <v>833</v>
      </c>
      <c r="N1682">
        <v>1200009933</v>
      </c>
      <c r="O1682" t="s">
        <v>776</v>
      </c>
      <c r="P1682" t="s">
        <v>54</v>
      </c>
      <c r="Q1682" t="s">
        <v>724</v>
      </c>
    </row>
    <row r="1683" spans="1:17" x14ac:dyDescent="0.3">
      <c r="A1683" t="s">
        <v>825</v>
      </c>
      <c r="B1683" t="s">
        <v>382</v>
      </c>
      <c r="C1683" s="1">
        <v>45028</v>
      </c>
      <c r="D1683">
        <v>55.76</v>
      </c>
      <c r="E1683" t="s">
        <v>92</v>
      </c>
      <c r="F1683" t="s">
        <v>96</v>
      </c>
      <c r="G1683" t="s">
        <v>462</v>
      </c>
      <c r="H1683" t="s">
        <v>569</v>
      </c>
      <c r="I1683">
        <v>1200009934</v>
      </c>
      <c r="J1683">
        <v>6000849719</v>
      </c>
      <c r="K1683">
        <v>100036007</v>
      </c>
      <c r="L1683" s="1">
        <v>45055</v>
      </c>
      <c r="M1683" t="s">
        <v>833</v>
      </c>
      <c r="N1683">
        <v>1200009934</v>
      </c>
      <c r="O1683" t="s">
        <v>776</v>
      </c>
      <c r="P1683" t="s">
        <v>54</v>
      </c>
      <c r="Q1683" t="s">
        <v>724</v>
      </c>
    </row>
    <row r="1684" spans="1:17" x14ac:dyDescent="0.3">
      <c r="A1684" t="s">
        <v>825</v>
      </c>
      <c r="B1684" t="s">
        <v>382</v>
      </c>
      <c r="C1684" s="1">
        <v>45028</v>
      </c>
      <c r="D1684">
        <v>131.61000000000001</v>
      </c>
      <c r="E1684" t="s">
        <v>92</v>
      </c>
      <c r="F1684" t="s">
        <v>96</v>
      </c>
      <c r="G1684" t="s">
        <v>462</v>
      </c>
      <c r="H1684" t="s">
        <v>569</v>
      </c>
      <c r="I1684">
        <v>1200009932</v>
      </c>
      <c r="J1684">
        <v>6000849716</v>
      </c>
      <c r="K1684">
        <v>100036004</v>
      </c>
      <c r="L1684" s="1">
        <v>45055</v>
      </c>
      <c r="M1684" t="s">
        <v>833</v>
      </c>
      <c r="N1684">
        <v>1200009932</v>
      </c>
      <c r="O1684" t="s">
        <v>776</v>
      </c>
      <c r="P1684" t="s">
        <v>54</v>
      </c>
      <c r="Q1684" t="s">
        <v>724</v>
      </c>
    </row>
    <row r="1685" spans="1:17" x14ac:dyDescent="0.3">
      <c r="A1685" t="s">
        <v>825</v>
      </c>
      <c r="B1685" t="s">
        <v>382</v>
      </c>
      <c r="C1685" s="1">
        <v>45056</v>
      </c>
      <c r="D1685">
        <v>647.86</v>
      </c>
      <c r="E1685" t="s">
        <v>92</v>
      </c>
      <c r="F1685" t="s">
        <v>96</v>
      </c>
      <c r="G1685" t="s">
        <v>462</v>
      </c>
      <c r="H1685" t="s">
        <v>569</v>
      </c>
      <c r="I1685">
        <v>1200009931</v>
      </c>
      <c r="J1685">
        <v>6000854087</v>
      </c>
      <c r="K1685">
        <v>100043538</v>
      </c>
      <c r="L1685" s="1">
        <v>45071</v>
      </c>
      <c r="M1685" t="s">
        <v>833</v>
      </c>
      <c r="N1685">
        <v>1200009931</v>
      </c>
      <c r="O1685" t="s">
        <v>776</v>
      </c>
      <c r="P1685" t="s">
        <v>54</v>
      </c>
      <c r="Q1685" t="s">
        <v>724</v>
      </c>
    </row>
    <row r="1686" spans="1:17" x14ac:dyDescent="0.3">
      <c r="A1686" t="s">
        <v>825</v>
      </c>
      <c r="B1686" t="s">
        <v>382</v>
      </c>
      <c r="C1686" s="1">
        <v>45057</v>
      </c>
      <c r="D1686">
        <v>105.98</v>
      </c>
      <c r="E1686" t="s">
        <v>92</v>
      </c>
      <c r="F1686" t="s">
        <v>96</v>
      </c>
      <c r="G1686" t="s">
        <v>462</v>
      </c>
      <c r="H1686" t="s">
        <v>569</v>
      </c>
      <c r="I1686">
        <v>1200009932</v>
      </c>
      <c r="J1686">
        <v>6000854207</v>
      </c>
      <c r="K1686">
        <v>100043752</v>
      </c>
      <c r="L1686" s="1">
        <v>45071</v>
      </c>
      <c r="M1686" t="s">
        <v>833</v>
      </c>
      <c r="N1686">
        <v>1200009932</v>
      </c>
      <c r="O1686" t="s">
        <v>776</v>
      </c>
      <c r="P1686" t="s">
        <v>54</v>
      </c>
      <c r="Q1686" t="s">
        <v>724</v>
      </c>
    </row>
    <row r="1687" spans="1:17" x14ac:dyDescent="0.3">
      <c r="A1687" t="s">
        <v>825</v>
      </c>
      <c r="B1687" t="s">
        <v>382</v>
      </c>
      <c r="C1687" s="1">
        <v>45057</v>
      </c>
      <c r="D1687">
        <v>74.8</v>
      </c>
      <c r="E1687" t="s">
        <v>92</v>
      </c>
      <c r="F1687" t="s">
        <v>96</v>
      </c>
      <c r="G1687" t="s">
        <v>462</v>
      </c>
      <c r="H1687" t="s">
        <v>569</v>
      </c>
      <c r="I1687">
        <v>1200009933</v>
      </c>
      <c r="J1687">
        <v>6000854202</v>
      </c>
      <c r="K1687">
        <v>100043747</v>
      </c>
      <c r="L1687" s="1">
        <v>45071</v>
      </c>
      <c r="M1687" t="s">
        <v>833</v>
      </c>
      <c r="N1687">
        <v>1200009933</v>
      </c>
      <c r="O1687" t="s">
        <v>776</v>
      </c>
      <c r="P1687" t="s">
        <v>54</v>
      </c>
      <c r="Q1687" t="s">
        <v>724</v>
      </c>
    </row>
    <row r="1688" spans="1:17" x14ac:dyDescent="0.3">
      <c r="A1688" t="s">
        <v>825</v>
      </c>
      <c r="B1688" t="s">
        <v>382</v>
      </c>
      <c r="C1688" s="1">
        <v>45057</v>
      </c>
      <c r="D1688">
        <v>67.290000000000006</v>
      </c>
      <c r="E1688" t="s">
        <v>92</v>
      </c>
      <c r="F1688" t="s">
        <v>96</v>
      </c>
      <c r="G1688" t="s">
        <v>462</v>
      </c>
      <c r="H1688" t="s">
        <v>569</v>
      </c>
      <c r="I1688">
        <v>1200009934</v>
      </c>
      <c r="J1688">
        <v>6000854206</v>
      </c>
      <c r="K1688">
        <v>100043751</v>
      </c>
      <c r="L1688" s="1">
        <v>45071</v>
      </c>
      <c r="M1688" t="s">
        <v>833</v>
      </c>
      <c r="N1688">
        <v>1200009934</v>
      </c>
      <c r="O1688" t="s">
        <v>776</v>
      </c>
      <c r="P1688" t="s">
        <v>54</v>
      </c>
      <c r="Q1688" t="s">
        <v>724</v>
      </c>
    </row>
    <row r="1689" spans="1:17" x14ac:dyDescent="0.3">
      <c r="A1689" t="s">
        <v>825</v>
      </c>
      <c r="B1689" t="s">
        <v>382</v>
      </c>
      <c r="C1689" s="1">
        <v>45086</v>
      </c>
      <c r="D1689">
        <v>71.56</v>
      </c>
      <c r="E1689" t="s">
        <v>92</v>
      </c>
      <c r="F1689" t="s">
        <v>96</v>
      </c>
      <c r="G1689" t="s">
        <v>462</v>
      </c>
      <c r="H1689" t="s">
        <v>569</v>
      </c>
      <c r="I1689">
        <v>1200009933</v>
      </c>
      <c r="J1689">
        <v>6000858880</v>
      </c>
      <c r="K1689">
        <v>100051745</v>
      </c>
      <c r="L1689" s="1">
        <v>45096</v>
      </c>
      <c r="M1689" t="s">
        <v>833</v>
      </c>
      <c r="N1689">
        <v>1200009933</v>
      </c>
      <c r="O1689" t="s">
        <v>776</v>
      </c>
      <c r="P1689" t="s">
        <v>54</v>
      </c>
      <c r="Q1689" t="s">
        <v>724</v>
      </c>
    </row>
    <row r="1690" spans="1:17" x14ac:dyDescent="0.3">
      <c r="A1690" t="s">
        <v>825</v>
      </c>
      <c r="B1690" t="s">
        <v>382</v>
      </c>
      <c r="C1690" s="1">
        <v>45086</v>
      </c>
      <c r="D1690">
        <v>64.010000000000005</v>
      </c>
      <c r="E1690" t="s">
        <v>92</v>
      </c>
      <c r="F1690" t="s">
        <v>96</v>
      </c>
      <c r="G1690" t="s">
        <v>462</v>
      </c>
      <c r="H1690" t="s">
        <v>569</v>
      </c>
      <c r="I1690">
        <v>1200009934</v>
      </c>
      <c r="J1690">
        <v>6000858935</v>
      </c>
      <c r="K1690">
        <v>100051871</v>
      </c>
      <c r="L1690" s="1">
        <v>45096</v>
      </c>
      <c r="M1690" t="s">
        <v>833</v>
      </c>
      <c r="N1690">
        <v>1200009934</v>
      </c>
      <c r="O1690" t="s">
        <v>776</v>
      </c>
      <c r="P1690" t="s">
        <v>54</v>
      </c>
      <c r="Q1690" t="s">
        <v>724</v>
      </c>
    </row>
    <row r="1691" spans="1:17" x14ac:dyDescent="0.3">
      <c r="A1691" t="s">
        <v>825</v>
      </c>
      <c r="B1691" t="s">
        <v>382</v>
      </c>
      <c r="C1691" s="1">
        <v>45086</v>
      </c>
      <c r="D1691">
        <v>135.41</v>
      </c>
      <c r="E1691" t="s">
        <v>92</v>
      </c>
      <c r="F1691" t="s">
        <v>96</v>
      </c>
      <c r="G1691" t="s">
        <v>462</v>
      </c>
      <c r="H1691" t="s">
        <v>569</v>
      </c>
      <c r="I1691">
        <v>1200009932</v>
      </c>
      <c r="J1691">
        <v>6000858932</v>
      </c>
      <c r="K1691">
        <v>100051867</v>
      </c>
      <c r="L1691" s="1">
        <v>45096</v>
      </c>
      <c r="M1691" t="s">
        <v>833</v>
      </c>
      <c r="N1691">
        <v>1200009932</v>
      </c>
      <c r="O1691" t="s">
        <v>776</v>
      </c>
      <c r="P1691" t="s">
        <v>54</v>
      </c>
      <c r="Q1691" t="s">
        <v>724</v>
      </c>
    </row>
    <row r="1692" spans="1:17" x14ac:dyDescent="0.3">
      <c r="A1692" t="s">
        <v>825</v>
      </c>
      <c r="B1692" t="s">
        <v>382</v>
      </c>
      <c r="C1692" s="1">
        <v>45086</v>
      </c>
      <c r="D1692">
        <v>673.31</v>
      </c>
      <c r="E1692" t="s">
        <v>92</v>
      </c>
      <c r="F1692" t="s">
        <v>96</v>
      </c>
      <c r="G1692" t="s">
        <v>462</v>
      </c>
      <c r="H1692" t="s">
        <v>569</v>
      </c>
      <c r="I1692">
        <v>1200009931</v>
      </c>
      <c r="J1692">
        <v>6000858934</v>
      </c>
      <c r="K1692">
        <v>100051870</v>
      </c>
      <c r="L1692" s="1">
        <v>45096</v>
      </c>
      <c r="M1692" t="s">
        <v>833</v>
      </c>
      <c r="N1692">
        <v>1200009931</v>
      </c>
      <c r="O1692" t="s">
        <v>776</v>
      </c>
      <c r="P1692" t="s">
        <v>54</v>
      </c>
      <c r="Q1692" t="s">
        <v>724</v>
      </c>
    </row>
    <row r="1693" spans="1:17" x14ac:dyDescent="0.3">
      <c r="A1693" t="s">
        <v>825</v>
      </c>
      <c r="B1693" t="s">
        <v>382</v>
      </c>
      <c r="C1693" s="1">
        <v>45117</v>
      </c>
      <c r="D1693">
        <v>864.99</v>
      </c>
      <c r="E1693" t="s">
        <v>92</v>
      </c>
      <c r="F1693" t="s">
        <v>96</v>
      </c>
      <c r="G1693" t="s">
        <v>462</v>
      </c>
      <c r="H1693" t="s">
        <v>569</v>
      </c>
      <c r="I1693">
        <v>1200009931</v>
      </c>
      <c r="J1693">
        <v>6000864632</v>
      </c>
      <c r="K1693">
        <v>100062031</v>
      </c>
      <c r="L1693" s="1">
        <v>45138</v>
      </c>
      <c r="M1693" t="s">
        <v>833</v>
      </c>
      <c r="N1693">
        <v>1200009931</v>
      </c>
      <c r="O1693" t="s">
        <v>776</v>
      </c>
      <c r="P1693" t="s">
        <v>54</v>
      </c>
      <c r="Q1693" t="s">
        <v>724</v>
      </c>
    </row>
    <row r="1694" spans="1:17" x14ac:dyDescent="0.3">
      <c r="A1694" t="s">
        <v>825</v>
      </c>
      <c r="B1694" t="s">
        <v>382</v>
      </c>
      <c r="C1694" s="1">
        <v>45118</v>
      </c>
      <c r="D1694">
        <v>101.03</v>
      </c>
      <c r="E1694" t="s">
        <v>92</v>
      </c>
      <c r="F1694" t="s">
        <v>96</v>
      </c>
      <c r="G1694" t="s">
        <v>462</v>
      </c>
      <c r="H1694" t="s">
        <v>569</v>
      </c>
      <c r="I1694">
        <v>1200009932</v>
      </c>
      <c r="J1694">
        <v>6000865003</v>
      </c>
      <c r="K1694">
        <v>100062528</v>
      </c>
      <c r="L1694" s="1">
        <v>45138</v>
      </c>
      <c r="M1694" t="s">
        <v>833</v>
      </c>
      <c r="N1694">
        <v>1200009932</v>
      </c>
      <c r="O1694" t="s">
        <v>776</v>
      </c>
      <c r="P1694" t="s">
        <v>54</v>
      </c>
      <c r="Q1694" t="s">
        <v>724</v>
      </c>
    </row>
    <row r="1695" spans="1:17" x14ac:dyDescent="0.3">
      <c r="A1695" t="s">
        <v>825</v>
      </c>
      <c r="B1695" t="s">
        <v>382</v>
      </c>
      <c r="C1695" s="1">
        <v>45118</v>
      </c>
      <c r="D1695">
        <v>73.180000000000007</v>
      </c>
      <c r="E1695" t="s">
        <v>92</v>
      </c>
      <c r="F1695" t="s">
        <v>96</v>
      </c>
      <c r="G1695" t="s">
        <v>462</v>
      </c>
      <c r="H1695" t="s">
        <v>569</v>
      </c>
      <c r="I1695">
        <v>1200009933</v>
      </c>
      <c r="J1695">
        <v>6000865005</v>
      </c>
      <c r="K1695">
        <v>100062530</v>
      </c>
      <c r="L1695" s="1">
        <v>45138</v>
      </c>
      <c r="M1695" t="s">
        <v>833</v>
      </c>
      <c r="N1695">
        <v>1200009933</v>
      </c>
      <c r="O1695" t="s">
        <v>776</v>
      </c>
      <c r="P1695" t="s">
        <v>54</v>
      </c>
      <c r="Q1695" t="s">
        <v>724</v>
      </c>
    </row>
    <row r="1696" spans="1:17" x14ac:dyDescent="0.3">
      <c r="A1696" t="s">
        <v>825</v>
      </c>
      <c r="B1696" t="s">
        <v>382</v>
      </c>
      <c r="C1696" s="1">
        <v>45118</v>
      </c>
      <c r="D1696">
        <v>68.27</v>
      </c>
      <c r="E1696" t="s">
        <v>92</v>
      </c>
      <c r="F1696" t="s">
        <v>96</v>
      </c>
      <c r="G1696" t="s">
        <v>462</v>
      </c>
      <c r="H1696" t="s">
        <v>569</v>
      </c>
      <c r="I1696">
        <v>1200009934</v>
      </c>
      <c r="J1696">
        <v>6000865004</v>
      </c>
      <c r="K1696">
        <v>100062529</v>
      </c>
      <c r="L1696" s="1">
        <v>45138</v>
      </c>
      <c r="M1696" t="s">
        <v>833</v>
      </c>
      <c r="N1696">
        <v>1200009934</v>
      </c>
      <c r="O1696" t="s">
        <v>776</v>
      </c>
      <c r="P1696" t="s">
        <v>54</v>
      </c>
      <c r="Q1696" t="s">
        <v>724</v>
      </c>
    </row>
    <row r="1697" spans="1:17" x14ac:dyDescent="0.3">
      <c r="A1697" t="s">
        <v>825</v>
      </c>
      <c r="B1697" t="s">
        <v>382</v>
      </c>
      <c r="C1697" s="1">
        <v>45147</v>
      </c>
      <c r="D1697">
        <v>661.42</v>
      </c>
      <c r="E1697" t="s">
        <v>92</v>
      </c>
      <c r="F1697" t="s">
        <v>96</v>
      </c>
      <c r="G1697" t="s">
        <v>462</v>
      </c>
      <c r="H1697" t="s">
        <v>569</v>
      </c>
      <c r="I1697">
        <v>1200009931</v>
      </c>
      <c r="J1697">
        <v>6000869738</v>
      </c>
      <c r="K1697">
        <v>100070928</v>
      </c>
      <c r="L1697" s="1">
        <v>45148</v>
      </c>
      <c r="M1697" t="s">
        <v>833</v>
      </c>
      <c r="N1697">
        <v>1200009931</v>
      </c>
      <c r="O1697" t="s">
        <v>776</v>
      </c>
      <c r="P1697" t="s">
        <v>54</v>
      </c>
      <c r="Q1697" t="s">
        <v>724</v>
      </c>
    </row>
    <row r="1698" spans="1:17" x14ac:dyDescent="0.3">
      <c r="A1698" t="s">
        <v>825</v>
      </c>
      <c r="B1698" t="s">
        <v>382</v>
      </c>
      <c r="C1698" s="1">
        <v>45147</v>
      </c>
      <c r="D1698">
        <v>85.97</v>
      </c>
      <c r="E1698" t="s">
        <v>92</v>
      </c>
      <c r="F1698" t="s">
        <v>96</v>
      </c>
      <c r="G1698" t="s">
        <v>462</v>
      </c>
      <c r="H1698" t="s">
        <v>569</v>
      </c>
      <c r="I1698">
        <v>1200009933</v>
      </c>
      <c r="J1698">
        <v>6000869740</v>
      </c>
      <c r="K1698">
        <v>100070931</v>
      </c>
      <c r="L1698" s="1">
        <v>45148</v>
      </c>
      <c r="M1698" t="s">
        <v>833</v>
      </c>
      <c r="N1698">
        <v>1200009933</v>
      </c>
      <c r="O1698" t="s">
        <v>776</v>
      </c>
      <c r="P1698" t="s">
        <v>54</v>
      </c>
      <c r="Q1698" t="s">
        <v>724</v>
      </c>
    </row>
    <row r="1699" spans="1:17" x14ac:dyDescent="0.3">
      <c r="A1699" t="s">
        <v>825</v>
      </c>
      <c r="B1699" t="s">
        <v>382</v>
      </c>
      <c r="C1699" s="1">
        <v>45147</v>
      </c>
      <c r="D1699">
        <v>72.63</v>
      </c>
      <c r="E1699" t="s">
        <v>92</v>
      </c>
      <c r="F1699" t="s">
        <v>96</v>
      </c>
      <c r="G1699" t="s">
        <v>462</v>
      </c>
      <c r="H1699" t="s">
        <v>569</v>
      </c>
      <c r="I1699">
        <v>1200009934</v>
      </c>
      <c r="J1699">
        <v>6000869736</v>
      </c>
      <c r="K1699">
        <v>100070921</v>
      </c>
      <c r="L1699" s="1">
        <v>45148</v>
      </c>
      <c r="M1699" t="s">
        <v>833</v>
      </c>
      <c r="N1699">
        <v>1200009934</v>
      </c>
      <c r="O1699" t="s">
        <v>776</v>
      </c>
      <c r="P1699" t="s">
        <v>54</v>
      </c>
      <c r="Q1699" t="s">
        <v>724</v>
      </c>
    </row>
    <row r="1700" spans="1:17" x14ac:dyDescent="0.3">
      <c r="A1700" t="s">
        <v>825</v>
      </c>
      <c r="B1700" t="s">
        <v>382</v>
      </c>
      <c r="C1700" s="1">
        <v>45147</v>
      </c>
      <c r="D1700">
        <v>125.75</v>
      </c>
      <c r="E1700" t="s">
        <v>92</v>
      </c>
      <c r="F1700" t="s">
        <v>96</v>
      </c>
      <c r="G1700" t="s">
        <v>462</v>
      </c>
      <c r="H1700" t="s">
        <v>569</v>
      </c>
      <c r="I1700">
        <v>1200009932</v>
      </c>
      <c r="J1700">
        <v>6000869737</v>
      </c>
      <c r="K1700">
        <v>100070926</v>
      </c>
      <c r="L1700" s="1">
        <v>45148</v>
      </c>
      <c r="M1700" t="s">
        <v>833</v>
      </c>
      <c r="N1700">
        <v>1200009932</v>
      </c>
      <c r="O1700" t="s">
        <v>776</v>
      </c>
      <c r="P1700" t="s">
        <v>54</v>
      </c>
      <c r="Q1700" t="s">
        <v>724</v>
      </c>
    </row>
    <row r="1701" spans="1:17" x14ac:dyDescent="0.3">
      <c r="A1701" t="s">
        <v>825</v>
      </c>
      <c r="B1701" t="s">
        <v>382</v>
      </c>
      <c r="C1701" s="1">
        <v>45177</v>
      </c>
      <c r="D1701">
        <v>602.82000000000005</v>
      </c>
      <c r="E1701" t="s">
        <v>92</v>
      </c>
      <c r="F1701" t="s">
        <v>96</v>
      </c>
      <c r="G1701" t="s">
        <v>462</v>
      </c>
      <c r="H1701" t="s">
        <v>569</v>
      </c>
      <c r="I1701">
        <v>1200009931</v>
      </c>
      <c r="J1701">
        <v>6000874292</v>
      </c>
      <c r="K1701">
        <v>100079057</v>
      </c>
      <c r="L1701" s="1">
        <v>45182</v>
      </c>
      <c r="M1701" t="s">
        <v>833</v>
      </c>
      <c r="N1701">
        <v>1200009931</v>
      </c>
      <c r="O1701" t="s">
        <v>776</v>
      </c>
      <c r="P1701" t="s">
        <v>54</v>
      </c>
      <c r="Q1701" t="s">
        <v>724</v>
      </c>
    </row>
    <row r="1702" spans="1:17" x14ac:dyDescent="0.3">
      <c r="A1702" t="s">
        <v>825</v>
      </c>
      <c r="B1702" t="s">
        <v>382</v>
      </c>
      <c r="C1702" s="1">
        <v>45180</v>
      </c>
      <c r="D1702">
        <v>65.25</v>
      </c>
      <c r="E1702" t="s">
        <v>92</v>
      </c>
      <c r="F1702" t="s">
        <v>96</v>
      </c>
      <c r="G1702" t="s">
        <v>462</v>
      </c>
      <c r="H1702" t="s">
        <v>569</v>
      </c>
      <c r="I1702">
        <v>1200009933</v>
      </c>
      <c r="J1702">
        <v>6000874375</v>
      </c>
      <c r="K1702">
        <v>100079167</v>
      </c>
      <c r="L1702" s="1">
        <v>45182</v>
      </c>
      <c r="M1702" t="s">
        <v>833</v>
      </c>
      <c r="N1702">
        <v>1200009933</v>
      </c>
      <c r="O1702" t="s">
        <v>776</v>
      </c>
      <c r="P1702" t="s">
        <v>54</v>
      </c>
      <c r="Q1702" t="s">
        <v>724</v>
      </c>
    </row>
    <row r="1703" spans="1:17" x14ac:dyDescent="0.3">
      <c r="A1703" t="s">
        <v>825</v>
      </c>
      <c r="B1703" t="s">
        <v>382</v>
      </c>
      <c r="C1703" s="1">
        <v>45180</v>
      </c>
      <c r="D1703">
        <v>55.76</v>
      </c>
      <c r="E1703" t="s">
        <v>92</v>
      </c>
      <c r="F1703" t="s">
        <v>96</v>
      </c>
      <c r="G1703" t="s">
        <v>462</v>
      </c>
      <c r="H1703" t="s">
        <v>569</v>
      </c>
      <c r="I1703">
        <v>1200009934</v>
      </c>
      <c r="J1703">
        <v>6000874383</v>
      </c>
      <c r="K1703">
        <v>100079175</v>
      </c>
      <c r="L1703" s="1">
        <v>45182</v>
      </c>
      <c r="M1703" t="s">
        <v>833</v>
      </c>
      <c r="N1703">
        <v>1200009934</v>
      </c>
      <c r="O1703" t="s">
        <v>776</v>
      </c>
      <c r="P1703" t="s">
        <v>54</v>
      </c>
      <c r="Q1703" t="s">
        <v>724</v>
      </c>
    </row>
    <row r="1704" spans="1:17" x14ac:dyDescent="0.3">
      <c r="A1704" t="s">
        <v>825</v>
      </c>
      <c r="B1704" t="s">
        <v>382</v>
      </c>
      <c r="C1704" s="1">
        <v>45180</v>
      </c>
      <c r="D1704">
        <v>157.31</v>
      </c>
      <c r="E1704" t="s">
        <v>92</v>
      </c>
      <c r="F1704" t="s">
        <v>96</v>
      </c>
      <c r="G1704" t="s">
        <v>462</v>
      </c>
      <c r="H1704" t="s">
        <v>569</v>
      </c>
      <c r="I1704">
        <v>1200009932</v>
      </c>
      <c r="J1704">
        <v>6000874382</v>
      </c>
      <c r="K1704">
        <v>100079174</v>
      </c>
      <c r="L1704" s="1">
        <v>45182</v>
      </c>
      <c r="M1704" t="s">
        <v>833</v>
      </c>
      <c r="N1704">
        <v>1200009932</v>
      </c>
      <c r="O1704" t="s">
        <v>776</v>
      </c>
      <c r="P1704" t="s">
        <v>54</v>
      </c>
      <c r="Q1704" t="s">
        <v>724</v>
      </c>
    </row>
    <row r="1705" spans="1:17" x14ac:dyDescent="0.3">
      <c r="A1705" t="s">
        <v>825</v>
      </c>
      <c r="B1705" t="s">
        <v>382</v>
      </c>
      <c r="C1705" s="1">
        <v>45208</v>
      </c>
      <c r="D1705">
        <v>707.16</v>
      </c>
      <c r="E1705" t="s">
        <v>92</v>
      </c>
      <c r="F1705" t="s">
        <v>96</v>
      </c>
      <c r="G1705" t="s">
        <v>462</v>
      </c>
      <c r="H1705" t="s">
        <v>569</v>
      </c>
      <c r="I1705">
        <v>1200009931</v>
      </c>
      <c r="J1705">
        <v>6000879511</v>
      </c>
      <c r="K1705">
        <v>100087199</v>
      </c>
      <c r="L1705" s="1">
        <v>45211</v>
      </c>
      <c r="M1705" t="s">
        <v>833</v>
      </c>
      <c r="N1705">
        <v>1200009931</v>
      </c>
      <c r="O1705" t="s">
        <v>776</v>
      </c>
      <c r="P1705" t="s">
        <v>54</v>
      </c>
      <c r="Q1705" t="s">
        <v>724</v>
      </c>
    </row>
    <row r="1706" spans="1:17" x14ac:dyDescent="0.3">
      <c r="A1706" t="s">
        <v>825</v>
      </c>
      <c r="B1706" t="s">
        <v>382</v>
      </c>
      <c r="C1706" s="1">
        <v>45209</v>
      </c>
      <c r="D1706">
        <v>55.76</v>
      </c>
      <c r="E1706" t="s">
        <v>92</v>
      </c>
      <c r="F1706" t="s">
        <v>96</v>
      </c>
      <c r="G1706" t="s">
        <v>462</v>
      </c>
      <c r="H1706" t="s">
        <v>569</v>
      </c>
      <c r="I1706">
        <v>1200009934</v>
      </c>
      <c r="J1706">
        <v>6000879905</v>
      </c>
      <c r="K1706">
        <v>100087778</v>
      </c>
      <c r="L1706" s="1">
        <v>45216</v>
      </c>
      <c r="M1706" t="s">
        <v>833</v>
      </c>
      <c r="N1706">
        <v>1200009934</v>
      </c>
      <c r="O1706" t="s">
        <v>776</v>
      </c>
      <c r="P1706" t="s">
        <v>54</v>
      </c>
      <c r="Q1706" t="s">
        <v>724</v>
      </c>
    </row>
    <row r="1707" spans="1:17" x14ac:dyDescent="0.3">
      <c r="A1707" t="s">
        <v>825</v>
      </c>
      <c r="B1707" t="s">
        <v>382</v>
      </c>
      <c r="C1707" s="1">
        <v>45209</v>
      </c>
      <c r="D1707">
        <v>73.849999999999994</v>
      </c>
      <c r="E1707" t="s">
        <v>92</v>
      </c>
      <c r="F1707" t="s">
        <v>96</v>
      </c>
      <c r="G1707" t="s">
        <v>462</v>
      </c>
      <c r="H1707" t="s">
        <v>569</v>
      </c>
      <c r="I1707">
        <v>1200009933</v>
      </c>
      <c r="J1707">
        <v>6000879907</v>
      </c>
      <c r="K1707">
        <v>100087781</v>
      </c>
      <c r="L1707" s="1">
        <v>45216</v>
      </c>
      <c r="M1707" t="s">
        <v>833</v>
      </c>
      <c r="N1707">
        <v>1200009933</v>
      </c>
      <c r="O1707" t="s">
        <v>776</v>
      </c>
      <c r="P1707" t="s">
        <v>54</v>
      </c>
      <c r="Q1707" t="s">
        <v>724</v>
      </c>
    </row>
    <row r="1708" spans="1:17" x14ac:dyDescent="0.3">
      <c r="A1708" t="s">
        <v>825</v>
      </c>
      <c r="B1708" t="s">
        <v>382</v>
      </c>
      <c r="C1708" s="1">
        <v>45209</v>
      </c>
      <c r="D1708">
        <v>98.99</v>
      </c>
      <c r="E1708" t="s">
        <v>92</v>
      </c>
      <c r="F1708" t="s">
        <v>96</v>
      </c>
      <c r="G1708" t="s">
        <v>462</v>
      </c>
      <c r="H1708" t="s">
        <v>569</v>
      </c>
      <c r="I1708">
        <v>1200009932</v>
      </c>
      <c r="J1708">
        <v>6000879909</v>
      </c>
      <c r="K1708">
        <v>100087783</v>
      </c>
      <c r="L1708" s="1">
        <v>45216</v>
      </c>
      <c r="M1708" t="s">
        <v>833</v>
      </c>
      <c r="N1708">
        <v>1200009932</v>
      </c>
      <c r="O1708" t="s">
        <v>776</v>
      </c>
      <c r="P1708" t="s">
        <v>54</v>
      </c>
      <c r="Q1708" t="s">
        <v>724</v>
      </c>
    </row>
    <row r="1709" spans="1:17" x14ac:dyDescent="0.3">
      <c r="A1709" t="s">
        <v>825</v>
      </c>
      <c r="B1709" t="s">
        <v>382</v>
      </c>
      <c r="C1709" s="1">
        <v>45240</v>
      </c>
      <c r="D1709">
        <v>746.05</v>
      </c>
      <c r="E1709" t="s">
        <v>92</v>
      </c>
      <c r="F1709" t="s">
        <v>96</v>
      </c>
      <c r="G1709" t="s">
        <v>462</v>
      </c>
      <c r="H1709" t="s">
        <v>569</v>
      </c>
      <c r="I1709">
        <v>1200009931</v>
      </c>
      <c r="J1709">
        <v>6000886078</v>
      </c>
      <c r="K1709">
        <v>100098289</v>
      </c>
      <c r="L1709" s="1">
        <v>45267</v>
      </c>
      <c r="M1709" t="s">
        <v>833</v>
      </c>
      <c r="N1709">
        <v>1200009931</v>
      </c>
      <c r="O1709" t="s">
        <v>776</v>
      </c>
      <c r="P1709" t="s">
        <v>54</v>
      </c>
      <c r="Q1709" t="s">
        <v>724</v>
      </c>
    </row>
    <row r="1710" spans="1:17" x14ac:dyDescent="0.3">
      <c r="A1710" t="s">
        <v>825</v>
      </c>
      <c r="B1710" t="s">
        <v>382</v>
      </c>
      <c r="C1710" s="1">
        <v>45240</v>
      </c>
      <c r="D1710">
        <v>82.06</v>
      </c>
      <c r="E1710" t="s">
        <v>92</v>
      </c>
      <c r="F1710" t="s">
        <v>96</v>
      </c>
      <c r="G1710" t="s">
        <v>462</v>
      </c>
      <c r="H1710" t="s">
        <v>569</v>
      </c>
      <c r="I1710">
        <v>1200009933</v>
      </c>
      <c r="J1710">
        <v>6000886255</v>
      </c>
      <c r="K1710">
        <v>100098694</v>
      </c>
      <c r="L1710" s="1">
        <v>45267</v>
      </c>
      <c r="M1710" t="s">
        <v>833</v>
      </c>
      <c r="N1710">
        <v>1200009933</v>
      </c>
      <c r="O1710" t="s">
        <v>776</v>
      </c>
      <c r="P1710" t="s">
        <v>54</v>
      </c>
      <c r="Q1710" t="s">
        <v>724</v>
      </c>
    </row>
    <row r="1711" spans="1:17" x14ac:dyDescent="0.3">
      <c r="A1711" t="s">
        <v>825</v>
      </c>
      <c r="B1711" t="s">
        <v>382</v>
      </c>
      <c r="C1711" s="1">
        <v>45240</v>
      </c>
      <c r="D1711">
        <v>182.57</v>
      </c>
      <c r="E1711" t="s">
        <v>92</v>
      </c>
      <c r="F1711" t="s">
        <v>96</v>
      </c>
      <c r="G1711" t="s">
        <v>462</v>
      </c>
      <c r="H1711" t="s">
        <v>569</v>
      </c>
      <c r="I1711">
        <v>1200009932</v>
      </c>
      <c r="J1711">
        <v>6000886265</v>
      </c>
      <c r="K1711">
        <v>100098716</v>
      </c>
      <c r="L1711" s="1">
        <v>45267</v>
      </c>
      <c r="M1711" t="s">
        <v>833</v>
      </c>
      <c r="N1711">
        <v>1200009932</v>
      </c>
      <c r="O1711" t="s">
        <v>776</v>
      </c>
      <c r="P1711" t="s">
        <v>54</v>
      </c>
      <c r="Q1711" t="s">
        <v>724</v>
      </c>
    </row>
    <row r="1712" spans="1:17" x14ac:dyDescent="0.3">
      <c r="A1712" t="s">
        <v>825</v>
      </c>
      <c r="B1712" t="s">
        <v>382</v>
      </c>
      <c r="C1712" s="1">
        <v>45240</v>
      </c>
      <c r="D1712">
        <v>62.07</v>
      </c>
      <c r="E1712" t="s">
        <v>92</v>
      </c>
      <c r="F1712" t="s">
        <v>96</v>
      </c>
      <c r="G1712" t="s">
        <v>462</v>
      </c>
      <c r="H1712" t="s">
        <v>569</v>
      </c>
      <c r="I1712">
        <v>1200009934</v>
      </c>
      <c r="J1712">
        <v>6000886251</v>
      </c>
      <c r="K1712">
        <v>100098690</v>
      </c>
      <c r="L1712" s="1">
        <v>45267</v>
      </c>
      <c r="M1712" t="s">
        <v>833</v>
      </c>
      <c r="N1712">
        <v>1200009934</v>
      </c>
      <c r="O1712" t="s">
        <v>776</v>
      </c>
      <c r="P1712" t="s">
        <v>54</v>
      </c>
      <c r="Q1712" t="s">
        <v>724</v>
      </c>
    </row>
    <row r="1713" spans="1:17" x14ac:dyDescent="0.3">
      <c r="A1713" t="s">
        <v>825</v>
      </c>
      <c r="B1713" t="s">
        <v>382</v>
      </c>
      <c r="C1713" s="1">
        <v>45268</v>
      </c>
      <c r="D1713">
        <v>53.4</v>
      </c>
      <c r="E1713" t="s">
        <v>92</v>
      </c>
      <c r="F1713" t="s">
        <v>96</v>
      </c>
      <c r="G1713" t="s">
        <v>462</v>
      </c>
      <c r="H1713" t="s">
        <v>569</v>
      </c>
      <c r="I1713">
        <v>1200009934</v>
      </c>
      <c r="J1713">
        <v>6000893071</v>
      </c>
      <c r="K1713">
        <v>100110395</v>
      </c>
      <c r="L1713" s="1">
        <v>45278</v>
      </c>
      <c r="M1713" t="s">
        <v>833</v>
      </c>
      <c r="N1713">
        <v>1200009934</v>
      </c>
      <c r="O1713" t="s">
        <v>776</v>
      </c>
      <c r="P1713" t="s">
        <v>54</v>
      </c>
      <c r="Q1713" t="s">
        <v>724</v>
      </c>
    </row>
    <row r="1714" spans="1:17" x14ac:dyDescent="0.3">
      <c r="A1714" t="s">
        <v>825</v>
      </c>
      <c r="B1714" t="s">
        <v>382</v>
      </c>
      <c r="C1714" s="1">
        <v>45268</v>
      </c>
      <c r="D1714">
        <v>133.06</v>
      </c>
      <c r="E1714" t="s">
        <v>92</v>
      </c>
      <c r="F1714" t="s">
        <v>96</v>
      </c>
      <c r="G1714" t="s">
        <v>462</v>
      </c>
      <c r="H1714" t="s">
        <v>569</v>
      </c>
      <c r="I1714">
        <v>1200009932</v>
      </c>
      <c r="J1714">
        <v>6000893074</v>
      </c>
      <c r="K1714">
        <v>100110398</v>
      </c>
      <c r="L1714" s="1">
        <v>45278</v>
      </c>
      <c r="M1714" t="s">
        <v>833</v>
      </c>
      <c r="N1714">
        <v>1200009932</v>
      </c>
      <c r="O1714" t="s">
        <v>776</v>
      </c>
      <c r="P1714" t="s">
        <v>54</v>
      </c>
      <c r="Q1714" t="s">
        <v>724</v>
      </c>
    </row>
    <row r="1715" spans="1:17" x14ac:dyDescent="0.3">
      <c r="A1715" t="s">
        <v>825</v>
      </c>
      <c r="B1715" t="s">
        <v>382</v>
      </c>
      <c r="C1715" s="1">
        <v>45271</v>
      </c>
      <c r="D1715">
        <v>73.150000000000006</v>
      </c>
      <c r="E1715" t="s">
        <v>92</v>
      </c>
      <c r="F1715" t="s">
        <v>96</v>
      </c>
      <c r="G1715" t="s">
        <v>462</v>
      </c>
      <c r="H1715" t="s">
        <v>569</v>
      </c>
      <c r="I1715">
        <v>1200009933</v>
      </c>
      <c r="J1715">
        <v>6000893267</v>
      </c>
      <c r="K1715">
        <v>100110775</v>
      </c>
      <c r="L1715" s="1">
        <v>45278</v>
      </c>
      <c r="M1715" t="s">
        <v>833</v>
      </c>
      <c r="N1715">
        <v>1200009933</v>
      </c>
      <c r="O1715" t="s">
        <v>776</v>
      </c>
      <c r="P1715" t="s">
        <v>54</v>
      </c>
      <c r="Q1715" t="s">
        <v>724</v>
      </c>
    </row>
    <row r="1716" spans="1:17" x14ac:dyDescent="0.3">
      <c r="A1716" t="s">
        <v>825</v>
      </c>
      <c r="B1716" t="s">
        <v>382</v>
      </c>
      <c r="C1716" s="1">
        <v>45271</v>
      </c>
      <c r="D1716">
        <v>779.35</v>
      </c>
      <c r="E1716" t="s">
        <v>92</v>
      </c>
      <c r="F1716" t="s">
        <v>96</v>
      </c>
      <c r="G1716" t="s">
        <v>462</v>
      </c>
      <c r="H1716" t="s">
        <v>569</v>
      </c>
      <c r="I1716">
        <v>1200009931</v>
      </c>
      <c r="J1716">
        <v>6000893268</v>
      </c>
      <c r="K1716">
        <v>100110777</v>
      </c>
      <c r="L1716" s="1">
        <v>45278</v>
      </c>
      <c r="M1716" t="s">
        <v>833</v>
      </c>
      <c r="N1716">
        <v>1200009931</v>
      </c>
      <c r="O1716" t="s">
        <v>776</v>
      </c>
      <c r="P1716" t="s">
        <v>54</v>
      </c>
      <c r="Q1716" t="s">
        <v>724</v>
      </c>
    </row>
    <row r="1717" spans="1:17" x14ac:dyDescent="0.3">
      <c r="A1717" t="s">
        <v>825</v>
      </c>
      <c r="B1717" t="s">
        <v>382</v>
      </c>
      <c r="C1717" s="1">
        <v>45300</v>
      </c>
      <c r="D1717">
        <v>597.80999999999995</v>
      </c>
      <c r="E1717" t="s">
        <v>92</v>
      </c>
      <c r="F1717" t="s">
        <v>96</v>
      </c>
      <c r="G1717" t="s">
        <v>462</v>
      </c>
      <c r="H1717" t="s">
        <v>569</v>
      </c>
      <c r="I1717">
        <v>1200009931</v>
      </c>
      <c r="J1717">
        <v>6000901354</v>
      </c>
      <c r="K1717">
        <v>100006033</v>
      </c>
      <c r="L1717" s="1">
        <v>45324</v>
      </c>
      <c r="M1717" t="s">
        <v>833</v>
      </c>
      <c r="N1717">
        <v>1200009931</v>
      </c>
      <c r="O1717" t="s">
        <v>776</v>
      </c>
      <c r="P1717" t="s">
        <v>54</v>
      </c>
      <c r="Q1717" t="s">
        <v>724</v>
      </c>
    </row>
    <row r="1718" spans="1:17" x14ac:dyDescent="0.3">
      <c r="A1718" t="s">
        <v>825</v>
      </c>
      <c r="B1718" t="s">
        <v>382</v>
      </c>
      <c r="C1718" s="1">
        <v>45300</v>
      </c>
      <c r="D1718">
        <v>134.18</v>
      </c>
      <c r="E1718" t="s">
        <v>92</v>
      </c>
      <c r="F1718" t="s">
        <v>96</v>
      </c>
      <c r="G1718" t="s">
        <v>462</v>
      </c>
      <c r="H1718" t="s">
        <v>569</v>
      </c>
      <c r="I1718">
        <v>1200009932</v>
      </c>
      <c r="J1718">
        <v>6000901416</v>
      </c>
      <c r="K1718">
        <v>100006104</v>
      </c>
      <c r="L1718" s="1">
        <v>45327</v>
      </c>
      <c r="M1718" t="s">
        <v>833</v>
      </c>
      <c r="N1718">
        <v>1200009932</v>
      </c>
      <c r="O1718" t="s">
        <v>776</v>
      </c>
      <c r="P1718" t="s">
        <v>54</v>
      </c>
      <c r="Q1718" t="s">
        <v>724</v>
      </c>
    </row>
    <row r="1719" spans="1:17" x14ac:dyDescent="0.3">
      <c r="A1719" t="s">
        <v>825</v>
      </c>
      <c r="B1719" t="s">
        <v>382</v>
      </c>
      <c r="C1719" s="1">
        <v>45300</v>
      </c>
      <c r="D1719">
        <v>55.34</v>
      </c>
      <c r="E1719" t="s">
        <v>92</v>
      </c>
      <c r="F1719" t="s">
        <v>96</v>
      </c>
      <c r="G1719" t="s">
        <v>462</v>
      </c>
      <c r="H1719" t="s">
        <v>569</v>
      </c>
      <c r="I1719">
        <v>1200009934</v>
      </c>
      <c r="J1719">
        <v>6000901352</v>
      </c>
      <c r="K1719">
        <v>100006031</v>
      </c>
      <c r="L1719" s="1">
        <v>45324</v>
      </c>
      <c r="M1719" t="s">
        <v>833</v>
      </c>
      <c r="N1719">
        <v>1200009934</v>
      </c>
      <c r="O1719" t="s">
        <v>776</v>
      </c>
      <c r="P1719" t="s">
        <v>54</v>
      </c>
      <c r="Q1719" t="s">
        <v>724</v>
      </c>
    </row>
    <row r="1720" spans="1:17" x14ac:dyDescent="0.3">
      <c r="A1720" t="s">
        <v>825</v>
      </c>
      <c r="B1720" t="s">
        <v>382</v>
      </c>
      <c r="C1720" s="1">
        <v>45300</v>
      </c>
      <c r="D1720">
        <v>85.94</v>
      </c>
      <c r="E1720" t="s">
        <v>92</v>
      </c>
      <c r="F1720" t="s">
        <v>96</v>
      </c>
      <c r="G1720" t="s">
        <v>462</v>
      </c>
      <c r="H1720" t="s">
        <v>569</v>
      </c>
      <c r="I1720">
        <v>1200009933</v>
      </c>
      <c r="J1720">
        <v>6000901414</v>
      </c>
      <c r="K1720">
        <v>100006101</v>
      </c>
      <c r="L1720" s="1">
        <v>45327</v>
      </c>
      <c r="M1720" t="s">
        <v>833</v>
      </c>
      <c r="N1720">
        <v>1200009933</v>
      </c>
      <c r="O1720" t="s">
        <v>776</v>
      </c>
      <c r="P1720" t="s">
        <v>54</v>
      </c>
      <c r="Q1720" t="s">
        <v>724</v>
      </c>
    </row>
    <row r="1721" spans="1:17" x14ac:dyDescent="0.3">
      <c r="A1721" t="s">
        <v>824</v>
      </c>
      <c r="B1721" t="s">
        <v>382</v>
      </c>
      <c r="C1721" s="1">
        <v>45320</v>
      </c>
      <c r="D1721">
        <v>1314.6</v>
      </c>
      <c r="E1721" t="s">
        <v>92</v>
      </c>
      <c r="F1721" t="s">
        <v>96</v>
      </c>
      <c r="G1721" t="s">
        <v>462</v>
      </c>
      <c r="H1721" t="s">
        <v>569</v>
      </c>
      <c r="I1721">
        <v>1200005282</v>
      </c>
      <c r="J1721">
        <v>6000904020</v>
      </c>
      <c r="K1721">
        <v>100010746</v>
      </c>
      <c r="L1721" s="1">
        <v>45321</v>
      </c>
      <c r="M1721" t="s">
        <v>833</v>
      </c>
      <c r="N1721">
        <v>1200005282</v>
      </c>
      <c r="O1721" t="s">
        <v>776</v>
      </c>
      <c r="P1721" t="s">
        <v>54</v>
      </c>
      <c r="Q1721" t="s">
        <v>724</v>
      </c>
    </row>
    <row r="1722" spans="1:17" x14ac:dyDescent="0.3">
      <c r="A1722" t="s">
        <v>825</v>
      </c>
      <c r="B1722" t="s">
        <v>382</v>
      </c>
      <c r="C1722" s="1">
        <v>45320</v>
      </c>
      <c r="D1722">
        <v>1314.6</v>
      </c>
      <c r="E1722" t="s">
        <v>92</v>
      </c>
      <c r="F1722" t="s">
        <v>96</v>
      </c>
      <c r="G1722" t="s">
        <v>462</v>
      </c>
      <c r="H1722" t="s">
        <v>569</v>
      </c>
      <c r="I1722">
        <v>1200011195</v>
      </c>
      <c r="J1722">
        <v>6000904014</v>
      </c>
      <c r="K1722">
        <v>100010741</v>
      </c>
      <c r="L1722" s="1">
        <v>45341</v>
      </c>
      <c r="M1722" t="s">
        <v>833</v>
      </c>
      <c r="N1722">
        <v>1200011195</v>
      </c>
      <c r="O1722" t="s">
        <v>776</v>
      </c>
      <c r="P1722" t="s">
        <v>54</v>
      </c>
      <c r="Q1722" t="s">
        <v>724</v>
      </c>
    </row>
    <row r="1723" spans="1:17" x14ac:dyDescent="0.3">
      <c r="A1723" t="s">
        <v>825</v>
      </c>
      <c r="B1723" t="s">
        <v>382</v>
      </c>
      <c r="C1723" s="1">
        <v>45331</v>
      </c>
      <c r="D1723">
        <v>64.36</v>
      </c>
      <c r="E1723" t="s">
        <v>92</v>
      </c>
      <c r="F1723" t="s">
        <v>96</v>
      </c>
      <c r="G1723" t="s">
        <v>462</v>
      </c>
      <c r="H1723" t="s">
        <v>569</v>
      </c>
      <c r="I1723">
        <v>1200009934</v>
      </c>
      <c r="J1723">
        <v>6000906742</v>
      </c>
      <c r="K1723">
        <v>100018079</v>
      </c>
      <c r="L1723" s="1">
        <v>45348</v>
      </c>
      <c r="M1723" t="s">
        <v>833</v>
      </c>
      <c r="N1723">
        <v>1200009934</v>
      </c>
      <c r="O1723" t="s">
        <v>776</v>
      </c>
      <c r="P1723" t="s">
        <v>54</v>
      </c>
      <c r="Q1723" t="s">
        <v>724</v>
      </c>
    </row>
    <row r="1724" spans="1:17" x14ac:dyDescent="0.3">
      <c r="A1724" t="s">
        <v>825</v>
      </c>
      <c r="B1724" t="s">
        <v>382</v>
      </c>
      <c r="C1724" s="1">
        <v>45331</v>
      </c>
      <c r="D1724">
        <v>158.21</v>
      </c>
      <c r="E1724" t="s">
        <v>92</v>
      </c>
      <c r="F1724" t="s">
        <v>96</v>
      </c>
      <c r="G1724" t="s">
        <v>462</v>
      </c>
      <c r="H1724" t="s">
        <v>569</v>
      </c>
      <c r="I1724">
        <v>1200009932</v>
      </c>
      <c r="J1724">
        <v>6000906758</v>
      </c>
      <c r="K1724">
        <v>100018108</v>
      </c>
      <c r="L1724" s="1">
        <v>45348</v>
      </c>
      <c r="M1724" t="s">
        <v>833</v>
      </c>
      <c r="N1724">
        <v>1200009932</v>
      </c>
      <c r="O1724" t="s">
        <v>776</v>
      </c>
      <c r="P1724" t="s">
        <v>54</v>
      </c>
      <c r="Q1724" t="s">
        <v>724</v>
      </c>
    </row>
    <row r="1725" spans="1:17" x14ac:dyDescent="0.3">
      <c r="A1725" t="s">
        <v>825</v>
      </c>
      <c r="B1725" t="s">
        <v>382</v>
      </c>
      <c r="C1725" s="1">
        <v>45331</v>
      </c>
      <c r="D1725">
        <v>90.67</v>
      </c>
      <c r="E1725" t="s">
        <v>92</v>
      </c>
      <c r="F1725" t="s">
        <v>96</v>
      </c>
      <c r="G1725" t="s">
        <v>462</v>
      </c>
      <c r="H1725" t="s">
        <v>569</v>
      </c>
      <c r="I1725">
        <v>1200009933</v>
      </c>
      <c r="J1725">
        <v>6000906725</v>
      </c>
      <c r="K1725">
        <v>100018051</v>
      </c>
      <c r="L1725" s="1">
        <v>45348</v>
      </c>
      <c r="M1725" t="s">
        <v>833</v>
      </c>
      <c r="N1725">
        <v>1200009933</v>
      </c>
      <c r="O1725" t="s">
        <v>776</v>
      </c>
      <c r="P1725" t="s">
        <v>54</v>
      </c>
      <c r="Q1725" t="s">
        <v>724</v>
      </c>
    </row>
    <row r="1726" spans="1:17" x14ac:dyDescent="0.3">
      <c r="A1726" t="s">
        <v>825</v>
      </c>
      <c r="B1726" t="s">
        <v>382</v>
      </c>
      <c r="C1726" s="1">
        <v>45331</v>
      </c>
      <c r="D1726">
        <v>559.15</v>
      </c>
      <c r="E1726" t="s">
        <v>92</v>
      </c>
      <c r="F1726" t="s">
        <v>96</v>
      </c>
      <c r="G1726" t="s">
        <v>462</v>
      </c>
      <c r="H1726" t="s">
        <v>569</v>
      </c>
      <c r="I1726">
        <v>1200009931</v>
      </c>
      <c r="J1726">
        <v>6000906733</v>
      </c>
      <c r="K1726">
        <v>100018059</v>
      </c>
      <c r="L1726" s="1">
        <v>45348</v>
      </c>
      <c r="M1726" t="s">
        <v>833</v>
      </c>
      <c r="N1726">
        <v>1200009931</v>
      </c>
      <c r="O1726" t="s">
        <v>776</v>
      </c>
      <c r="P1726" t="s">
        <v>54</v>
      </c>
      <c r="Q1726" t="s">
        <v>724</v>
      </c>
    </row>
    <row r="1727" spans="1:17" x14ac:dyDescent="0.3">
      <c r="A1727" t="s">
        <v>825</v>
      </c>
      <c r="B1727" t="s">
        <v>382</v>
      </c>
      <c r="C1727" s="1">
        <v>45363</v>
      </c>
      <c r="D1727">
        <v>89.62</v>
      </c>
      <c r="E1727" t="s">
        <v>92</v>
      </c>
      <c r="F1727" t="s">
        <v>96</v>
      </c>
      <c r="G1727" t="s">
        <v>462</v>
      </c>
      <c r="H1727" t="s">
        <v>569</v>
      </c>
      <c r="I1727">
        <v>1200009933</v>
      </c>
      <c r="J1727">
        <v>6000911620</v>
      </c>
      <c r="K1727">
        <v>100026775</v>
      </c>
      <c r="L1727" s="1">
        <v>45376</v>
      </c>
      <c r="M1727" t="s">
        <v>833</v>
      </c>
      <c r="N1727">
        <v>1200009933</v>
      </c>
      <c r="O1727" t="s">
        <v>776</v>
      </c>
      <c r="P1727" t="s">
        <v>54</v>
      </c>
      <c r="Q1727" t="s">
        <v>724</v>
      </c>
    </row>
    <row r="1728" spans="1:17" x14ac:dyDescent="0.3">
      <c r="A1728" t="s">
        <v>825</v>
      </c>
      <c r="B1728" t="s">
        <v>382</v>
      </c>
      <c r="C1728" s="1">
        <v>45363</v>
      </c>
      <c r="D1728">
        <v>146.61000000000001</v>
      </c>
      <c r="E1728" t="s">
        <v>92</v>
      </c>
      <c r="F1728" t="s">
        <v>96</v>
      </c>
      <c r="G1728" t="s">
        <v>462</v>
      </c>
      <c r="H1728" t="s">
        <v>569</v>
      </c>
      <c r="I1728">
        <v>1200009932</v>
      </c>
      <c r="J1728">
        <v>6000911619</v>
      </c>
      <c r="K1728">
        <v>100026774</v>
      </c>
      <c r="L1728" s="1">
        <v>45376</v>
      </c>
      <c r="M1728" t="s">
        <v>833</v>
      </c>
      <c r="N1728">
        <v>1200009932</v>
      </c>
      <c r="O1728" t="s">
        <v>776</v>
      </c>
      <c r="P1728" t="s">
        <v>54</v>
      </c>
      <c r="Q1728" t="s">
        <v>724</v>
      </c>
    </row>
    <row r="1729" spans="1:17" x14ac:dyDescent="0.3">
      <c r="A1729" t="s">
        <v>825</v>
      </c>
      <c r="B1729" t="s">
        <v>382</v>
      </c>
      <c r="C1729" s="1">
        <v>45363</v>
      </c>
      <c r="D1729">
        <v>672.6</v>
      </c>
      <c r="E1729" t="s">
        <v>92</v>
      </c>
      <c r="F1729" t="s">
        <v>96</v>
      </c>
      <c r="G1729" t="s">
        <v>462</v>
      </c>
      <c r="H1729" t="s">
        <v>569</v>
      </c>
      <c r="I1729">
        <v>1200009931</v>
      </c>
      <c r="J1729">
        <v>6000911621</v>
      </c>
      <c r="K1729">
        <v>100026777</v>
      </c>
      <c r="L1729" s="1">
        <v>45376</v>
      </c>
      <c r="M1729" t="s">
        <v>833</v>
      </c>
      <c r="N1729">
        <v>1200009931</v>
      </c>
      <c r="O1729" t="s">
        <v>776</v>
      </c>
      <c r="P1729" t="s">
        <v>54</v>
      </c>
      <c r="Q1729" t="s">
        <v>724</v>
      </c>
    </row>
    <row r="1730" spans="1:17" x14ac:dyDescent="0.3">
      <c r="A1730" t="s">
        <v>825</v>
      </c>
      <c r="B1730" t="s">
        <v>382</v>
      </c>
      <c r="C1730" s="1">
        <v>45363</v>
      </c>
      <c r="D1730">
        <v>64.64</v>
      </c>
      <c r="E1730" t="s">
        <v>92</v>
      </c>
      <c r="F1730" t="s">
        <v>96</v>
      </c>
      <c r="G1730" t="s">
        <v>462</v>
      </c>
      <c r="H1730" t="s">
        <v>569</v>
      </c>
      <c r="I1730">
        <v>1200009934</v>
      </c>
      <c r="J1730">
        <v>6000911623</v>
      </c>
      <c r="K1730">
        <v>100026780</v>
      </c>
      <c r="L1730" s="1">
        <v>45376</v>
      </c>
      <c r="M1730" t="s">
        <v>833</v>
      </c>
      <c r="N1730">
        <v>1200009934</v>
      </c>
      <c r="O1730" t="s">
        <v>776</v>
      </c>
      <c r="P1730" t="s">
        <v>54</v>
      </c>
      <c r="Q1730" t="s">
        <v>724</v>
      </c>
    </row>
    <row r="1731" spans="1:17" x14ac:dyDescent="0.3">
      <c r="A1731" t="s">
        <v>825</v>
      </c>
      <c r="B1731" t="s">
        <v>382</v>
      </c>
      <c r="C1731" s="1">
        <v>45392</v>
      </c>
      <c r="D1731">
        <v>141.69999999999999</v>
      </c>
      <c r="E1731" t="s">
        <v>92</v>
      </c>
      <c r="F1731" t="s">
        <v>96</v>
      </c>
      <c r="G1731" t="s">
        <v>462</v>
      </c>
      <c r="H1731" t="s">
        <v>569</v>
      </c>
      <c r="I1731">
        <v>1200009932</v>
      </c>
      <c r="J1731">
        <v>6000917015</v>
      </c>
      <c r="K1731">
        <v>100035501</v>
      </c>
      <c r="L1731" s="1">
        <v>45414</v>
      </c>
      <c r="M1731" t="s">
        <v>833</v>
      </c>
      <c r="N1731">
        <v>1200009932</v>
      </c>
      <c r="O1731" t="s">
        <v>776</v>
      </c>
      <c r="P1731" t="s">
        <v>54</v>
      </c>
      <c r="Q1731" t="s">
        <v>724</v>
      </c>
    </row>
    <row r="1732" spans="1:17" x14ac:dyDescent="0.3">
      <c r="A1732" t="s">
        <v>825</v>
      </c>
      <c r="B1732" t="s">
        <v>382</v>
      </c>
      <c r="C1732" s="1">
        <v>45392</v>
      </c>
      <c r="D1732">
        <v>84.22</v>
      </c>
      <c r="E1732" t="s">
        <v>92</v>
      </c>
      <c r="F1732" t="s">
        <v>96</v>
      </c>
      <c r="G1732" t="s">
        <v>462</v>
      </c>
      <c r="H1732" t="s">
        <v>569</v>
      </c>
      <c r="I1732">
        <v>1200009933</v>
      </c>
      <c r="J1732">
        <v>6000917021</v>
      </c>
      <c r="K1732">
        <v>100035507</v>
      </c>
      <c r="L1732" s="1">
        <v>45414</v>
      </c>
      <c r="M1732" t="s">
        <v>833</v>
      </c>
      <c r="N1732">
        <v>1200009933</v>
      </c>
      <c r="O1732" t="s">
        <v>776</v>
      </c>
      <c r="P1732" t="s">
        <v>54</v>
      </c>
      <c r="Q1732" t="s">
        <v>724</v>
      </c>
    </row>
    <row r="1733" spans="1:17" x14ac:dyDescent="0.3">
      <c r="A1733" t="s">
        <v>825</v>
      </c>
      <c r="B1733" t="s">
        <v>382</v>
      </c>
      <c r="C1733" s="1">
        <v>45392</v>
      </c>
      <c r="D1733">
        <v>61.9</v>
      </c>
      <c r="E1733" t="s">
        <v>92</v>
      </c>
      <c r="F1733" t="s">
        <v>96</v>
      </c>
      <c r="G1733" t="s">
        <v>462</v>
      </c>
      <c r="H1733" t="s">
        <v>569</v>
      </c>
      <c r="I1733">
        <v>1200009934</v>
      </c>
      <c r="J1733">
        <v>6000917027</v>
      </c>
      <c r="K1733">
        <v>100035515</v>
      </c>
      <c r="L1733" s="1">
        <v>45414</v>
      </c>
      <c r="M1733" t="s">
        <v>833</v>
      </c>
      <c r="N1733">
        <v>1200009934</v>
      </c>
      <c r="O1733" t="s">
        <v>776</v>
      </c>
      <c r="P1733" t="s">
        <v>54</v>
      </c>
      <c r="Q1733" t="s">
        <v>724</v>
      </c>
    </row>
    <row r="1734" spans="1:17" x14ac:dyDescent="0.3">
      <c r="A1734" t="s">
        <v>825</v>
      </c>
      <c r="B1734" t="s">
        <v>382</v>
      </c>
      <c r="C1734" s="1">
        <v>45400</v>
      </c>
      <c r="D1734">
        <v>650.16999999999996</v>
      </c>
      <c r="E1734" t="s">
        <v>92</v>
      </c>
      <c r="F1734" t="s">
        <v>96</v>
      </c>
      <c r="G1734" t="s">
        <v>462</v>
      </c>
      <c r="H1734" t="s">
        <v>569</v>
      </c>
      <c r="I1734">
        <v>1200009931</v>
      </c>
      <c r="J1734">
        <v>6000918482</v>
      </c>
      <c r="K1734">
        <v>100038138</v>
      </c>
      <c r="L1734" s="1">
        <v>45428</v>
      </c>
      <c r="M1734" t="s">
        <v>833</v>
      </c>
      <c r="N1734">
        <v>1200009931</v>
      </c>
      <c r="O1734" t="s">
        <v>776</v>
      </c>
      <c r="P1734" t="s">
        <v>54</v>
      </c>
      <c r="Q1734" t="s">
        <v>724</v>
      </c>
    </row>
    <row r="1735" spans="1:17" x14ac:dyDescent="0.3">
      <c r="A1735" t="s">
        <v>825</v>
      </c>
      <c r="B1735" t="s">
        <v>382</v>
      </c>
      <c r="C1735" s="1">
        <v>45425</v>
      </c>
      <c r="D1735">
        <v>77.3</v>
      </c>
      <c r="E1735" t="s">
        <v>92</v>
      </c>
      <c r="F1735" t="s">
        <v>96</v>
      </c>
      <c r="G1735" t="s">
        <v>462</v>
      </c>
      <c r="H1735" t="s">
        <v>569</v>
      </c>
      <c r="I1735">
        <v>1200009933</v>
      </c>
      <c r="J1735">
        <v>6000922061</v>
      </c>
      <c r="K1735">
        <v>100044914</v>
      </c>
      <c r="L1735" s="1">
        <v>45442</v>
      </c>
      <c r="M1735" t="s">
        <v>833</v>
      </c>
      <c r="N1735">
        <v>1200009933</v>
      </c>
      <c r="O1735" t="s">
        <v>776</v>
      </c>
      <c r="P1735" t="s">
        <v>54</v>
      </c>
      <c r="Q1735" t="s">
        <v>724</v>
      </c>
    </row>
    <row r="1736" spans="1:17" x14ac:dyDescent="0.3">
      <c r="A1736" t="s">
        <v>825</v>
      </c>
      <c r="B1736" t="s">
        <v>382</v>
      </c>
      <c r="C1736" s="1">
        <v>45425</v>
      </c>
      <c r="D1736">
        <v>72.260000000000005</v>
      </c>
      <c r="E1736" t="s">
        <v>92</v>
      </c>
      <c r="F1736" t="s">
        <v>96</v>
      </c>
      <c r="G1736" t="s">
        <v>462</v>
      </c>
      <c r="H1736" t="s">
        <v>569</v>
      </c>
      <c r="I1736">
        <v>1200009934</v>
      </c>
      <c r="J1736">
        <v>6000922105</v>
      </c>
      <c r="K1736">
        <v>100044960</v>
      </c>
      <c r="L1736" s="1">
        <v>45442</v>
      </c>
      <c r="M1736" t="s">
        <v>833</v>
      </c>
      <c r="N1736">
        <v>1200009934</v>
      </c>
      <c r="O1736" t="s">
        <v>776</v>
      </c>
      <c r="P1736" t="s">
        <v>54</v>
      </c>
      <c r="Q1736" t="s">
        <v>724</v>
      </c>
    </row>
    <row r="1737" spans="1:17" x14ac:dyDescent="0.3">
      <c r="A1737" t="s">
        <v>825</v>
      </c>
      <c r="B1737" t="s">
        <v>382</v>
      </c>
      <c r="C1737" s="1">
        <v>45425</v>
      </c>
      <c r="D1737">
        <v>983.45</v>
      </c>
      <c r="E1737" t="s">
        <v>92</v>
      </c>
      <c r="F1737" t="s">
        <v>96</v>
      </c>
      <c r="G1737" t="s">
        <v>462</v>
      </c>
      <c r="H1737" t="s">
        <v>569</v>
      </c>
      <c r="I1737">
        <v>1200009931</v>
      </c>
      <c r="J1737">
        <v>6000922108</v>
      </c>
      <c r="K1737">
        <v>100044964</v>
      </c>
      <c r="L1737" s="1">
        <v>45442</v>
      </c>
      <c r="M1737" t="s">
        <v>833</v>
      </c>
      <c r="N1737">
        <v>1200009931</v>
      </c>
      <c r="O1737" t="s">
        <v>776</v>
      </c>
      <c r="P1737" t="s">
        <v>54</v>
      </c>
      <c r="Q1737" t="s">
        <v>724</v>
      </c>
    </row>
    <row r="1738" spans="1:17" x14ac:dyDescent="0.3">
      <c r="A1738" t="s">
        <v>825</v>
      </c>
      <c r="B1738" t="s">
        <v>382</v>
      </c>
      <c r="C1738" s="1">
        <v>45425</v>
      </c>
      <c r="D1738">
        <v>131.94999999999999</v>
      </c>
      <c r="E1738" t="s">
        <v>92</v>
      </c>
      <c r="F1738" t="s">
        <v>96</v>
      </c>
      <c r="G1738" t="s">
        <v>462</v>
      </c>
      <c r="H1738" t="s">
        <v>569</v>
      </c>
      <c r="I1738">
        <v>1200009932</v>
      </c>
      <c r="J1738">
        <v>6000922109</v>
      </c>
      <c r="K1738">
        <v>100044965</v>
      </c>
      <c r="L1738" s="1">
        <v>45442</v>
      </c>
      <c r="M1738" t="s">
        <v>833</v>
      </c>
      <c r="N1738">
        <v>1200009932</v>
      </c>
      <c r="O1738" t="s">
        <v>776</v>
      </c>
      <c r="P1738" t="s">
        <v>54</v>
      </c>
      <c r="Q1738" t="s">
        <v>724</v>
      </c>
    </row>
    <row r="1739" spans="1:17" x14ac:dyDescent="0.3">
      <c r="A1739" t="s">
        <v>825</v>
      </c>
      <c r="B1739" t="s">
        <v>382</v>
      </c>
      <c r="C1739" s="1">
        <v>45453</v>
      </c>
      <c r="D1739">
        <v>1025.92</v>
      </c>
      <c r="E1739" t="s">
        <v>92</v>
      </c>
      <c r="F1739" t="s">
        <v>96</v>
      </c>
      <c r="G1739" t="s">
        <v>462</v>
      </c>
      <c r="H1739" t="s">
        <v>569</v>
      </c>
      <c r="I1739">
        <v>1200009931</v>
      </c>
      <c r="J1739">
        <v>6000927091</v>
      </c>
      <c r="K1739">
        <v>100053463</v>
      </c>
      <c r="L1739" s="1">
        <v>45562</v>
      </c>
      <c r="M1739" t="s">
        <v>833</v>
      </c>
      <c r="N1739">
        <v>1200009931</v>
      </c>
      <c r="O1739" t="s">
        <v>776</v>
      </c>
      <c r="P1739" t="s">
        <v>54</v>
      </c>
      <c r="Q1739" t="s">
        <v>724</v>
      </c>
    </row>
    <row r="1740" spans="1:17" x14ac:dyDescent="0.3">
      <c r="A1740" t="s">
        <v>825</v>
      </c>
      <c r="B1740" t="s">
        <v>382</v>
      </c>
      <c r="C1740" s="1">
        <v>45453</v>
      </c>
      <c r="D1740">
        <v>93.59</v>
      </c>
      <c r="E1740" t="s">
        <v>92</v>
      </c>
      <c r="F1740" t="s">
        <v>96</v>
      </c>
      <c r="G1740" t="s">
        <v>462</v>
      </c>
      <c r="H1740" t="s">
        <v>569</v>
      </c>
      <c r="I1740">
        <v>1200009934</v>
      </c>
      <c r="J1740">
        <v>6000927093</v>
      </c>
      <c r="K1740">
        <v>100053467</v>
      </c>
      <c r="L1740" s="1">
        <v>45562</v>
      </c>
      <c r="M1740" t="s">
        <v>833</v>
      </c>
      <c r="N1740">
        <v>1200009934</v>
      </c>
      <c r="O1740" t="s">
        <v>776</v>
      </c>
      <c r="P1740" t="s">
        <v>54</v>
      </c>
      <c r="Q1740" t="s">
        <v>724</v>
      </c>
    </row>
    <row r="1741" spans="1:17" x14ac:dyDescent="0.3">
      <c r="A1741" t="s">
        <v>825</v>
      </c>
      <c r="B1741" t="s">
        <v>382</v>
      </c>
      <c r="C1741" s="1">
        <v>45453</v>
      </c>
      <c r="D1741">
        <v>90.1</v>
      </c>
      <c r="E1741" t="s">
        <v>92</v>
      </c>
      <c r="F1741" t="s">
        <v>96</v>
      </c>
      <c r="G1741" t="s">
        <v>462</v>
      </c>
      <c r="H1741" t="s">
        <v>569</v>
      </c>
      <c r="I1741">
        <v>1200009933</v>
      </c>
      <c r="J1741">
        <v>6000927090</v>
      </c>
      <c r="K1741">
        <v>100053461</v>
      </c>
      <c r="L1741" s="1">
        <v>45562</v>
      </c>
      <c r="M1741" t="s">
        <v>833</v>
      </c>
      <c r="N1741">
        <v>1200009933</v>
      </c>
      <c r="O1741" t="s">
        <v>776</v>
      </c>
      <c r="P1741" t="s">
        <v>54</v>
      </c>
      <c r="Q1741" t="s">
        <v>724</v>
      </c>
    </row>
    <row r="1742" spans="1:17" x14ac:dyDescent="0.3">
      <c r="A1742" t="s">
        <v>825</v>
      </c>
      <c r="B1742" t="s">
        <v>382</v>
      </c>
      <c r="C1742" s="1">
        <v>45453</v>
      </c>
      <c r="D1742">
        <v>141.26</v>
      </c>
      <c r="E1742" t="s">
        <v>92</v>
      </c>
      <c r="F1742" t="s">
        <v>96</v>
      </c>
      <c r="G1742" t="s">
        <v>462</v>
      </c>
      <c r="H1742" t="s">
        <v>569</v>
      </c>
      <c r="I1742">
        <v>1200009932</v>
      </c>
      <c r="J1742">
        <v>6000927092</v>
      </c>
      <c r="K1742">
        <v>100053466</v>
      </c>
      <c r="L1742" s="1">
        <v>45562</v>
      </c>
      <c r="M1742" t="s">
        <v>833</v>
      </c>
      <c r="N1742">
        <v>1200009932</v>
      </c>
      <c r="O1742" t="s">
        <v>776</v>
      </c>
      <c r="P1742" t="s">
        <v>54</v>
      </c>
      <c r="Q1742" t="s">
        <v>724</v>
      </c>
    </row>
    <row r="1743" spans="1:17" x14ac:dyDescent="0.3">
      <c r="A1743" t="s">
        <v>825</v>
      </c>
      <c r="B1743" t="s">
        <v>382</v>
      </c>
      <c r="C1743" s="1">
        <v>45484</v>
      </c>
      <c r="D1743">
        <v>70.5</v>
      </c>
      <c r="E1743" t="s">
        <v>92</v>
      </c>
      <c r="F1743" t="s">
        <v>96</v>
      </c>
      <c r="G1743" t="s">
        <v>462</v>
      </c>
      <c r="H1743" t="s">
        <v>569</v>
      </c>
      <c r="I1743">
        <v>1200009933</v>
      </c>
      <c r="J1743">
        <v>6000933074</v>
      </c>
      <c r="K1743">
        <v>100063798</v>
      </c>
      <c r="L1743" s="1">
        <v>45562</v>
      </c>
      <c r="M1743" t="s">
        <v>833</v>
      </c>
      <c r="N1743">
        <v>1200009933</v>
      </c>
      <c r="O1743" t="s">
        <v>776</v>
      </c>
      <c r="P1743" t="s">
        <v>54</v>
      </c>
      <c r="Q1743" t="s">
        <v>724</v>
      </c>
    </row>
    <row r="1744" spans="1:17" x14ac:dyDescent="0.3">
      <c r="A1744" t="s">
        <v>825</v>
      </c>
      <c r="B1744" t="s">
        <v>382</v>
      </c>
      <c r="C1744" s="1">
        <v>45484</v>
      </c>
      <c r="D1744">
        <v>597.36</v>
      </c>
      <c r="E1744" t="s">
        <v>92</v>
      </c>
      <c r="F1744" t="s">
        <v>96</v>
      </c>
      <c r="G1744" t="s">
        <v>462</v>
      </c>
      <c r="H1744" t="s">
        <v>569</v>
      </c>
      <c r="I1744">
        <v>1200009931</v>
      </c>
      <c r="J1744">
        <v>6000933070</v>
      </c>
      <c r="K1744">
        <v>100063794</v>
      </c>
      <c r="L1744" s="1">
        <v>45562</v>
      </c>
      <c r="M1744" t="s">
        <v>833</v>
      </c>
      <c r="N1744">
        <v>1200009931</v>
      </c>
      <c r="O1744" t="s">
        <v>776</v>
      </c>
      <c r="P1744" t="s">
        <v>54</v>
      </c>
      <c r="Q1744" t="s">
        <v>724</v>
      </c>
    </row>
    <row r="1745" spans="1:17" x14ac:dyDescent="0.3">
      <c r="A1745" t="s">
        <v>825</v>
      </c>
      <c r="B1745" t="s">
        <v>382</v>
      </c>
      <c r="C1745" s="1">
        <v>45484</v>
      </c>
      <c r="D1745">
        <v>123.76</v>
      </c>
      <c r="E1745" t="s">
        <v>92</v>
      </c>
      <c r="F1745" t="s">
        <v>96</v>
      </c>
      <c r="G1745" t="s">
        <v>462</v>
      </c>
      <c r="H1745" t="s">
        <v>569</v>
      </c>
      <c r="I1745">
        <v>1200009932</v>
      </c>
      <c r="J1745">
        <v>6000933075</v>
      </c>
      <c r="K1745">
        <v>100063799</v>
      </c>
      <c r="L1745" s="1">
        <v>45562</v>
      </c>
      <c r="M1745" t="s">
        <v>833</v>
      </c>
      <c r="N1745">
        <v>1200009932</v>
      </c>
      <c r="O1745" t="s">
        <v>776</v>
      </c>
      <c r="P1745" t="s">
        <v>54</v>
      </c>
      <c r="Q1745" t="s">
        <v>724</v>
      </c>
    </row>
    <row r="1746" spans="1:17" x14ac:dyDescent="0.3">
      <c r="A1746" t="s">
        <v>825</v>
      </c>
      <c r="B1746" t="s">
        <v>382</v>
      </c>
      <c r="C1746" s="1">
        <v>45484</v>
      </c>
      <c r="D1746">
        <v>76.56</v>
      </c>
      <c r="E1746" t="s">
        <v>92</v>
      </c>
      <c r="F1746" t="s">
        <v>96</v>
      </c>
      <c r="G1746" t="s">
        <v>462</v>
      </c>
      <c r="H1746" t="s">
        <v>569</v>
      </c>
      <c r="I1746">
        <v>1200009934</v>
      </c>
      <c r="J1746">
        <v>6000933076</v>
      </c>
      <c r="K1746">
        <v>100063801</v>
      </c>
      <c r="L1746" s="1">
        <v>45562</v>
      </c>
      <c r="M1746" t="s">
        <v>833</v>
      </c>
      <c r="N1746">
        <v>1200009934</v>
      </c>
      <c r="O1746" t="s">
        <v>776</v>
      </c>
      <c r="P1746" t="s">
        <v>54</v>
      </c>
      <c r="Q1746" t="s">
        <v>724</v>
      </c>
    </row>
    <row r="1747" spans="1:17" x14ac:dyDescent="0.3">
      <c r="A1747" t="s">
        <v>825</v>
      </c>
      <c r="B1747" t="s">
        <v>382</v>
      </c>
      <c r="C1747" s="1">
        <v>45513</v>
      </c>
      <c r="D1747">
        <v>743.42</v>
      </c>
      <c r="E1747" t="s">
        <v>92</v>
      </c>
      <c r="F1747" t="s">
        <v>96</v>
      </c>
      <c r="G1747" t="s">
        <v>462</v>
      </c>
      <c r="H1747" t="s">
        <v>569</v>
      </c>
      <c r="I1747">
        <v>1200009931</v>
      </c>
      <c r="J1747">
        <v>6000938045</v>
      </c>
      <c r="K1747">
        <v>100072610</v>
      </c>
      <c r="L1747" s="1">
        <v>45562</v>
      </c>
      <c r="M1747" t="s">
        <v>833</v>
      </c>
      <c r="N1747">
        <v>1200009931</v>
      </c>
      <c r="O1747" t="s">
        <v>776</v>
      </c>
      <c r="P1747" t="s">
        <v>54</v>
      </c>
      <c r="Q1747" t="s">
        <v>724</v>
      </c>
    </row>
    <row r="1748" spans="1:17" x14ac:dyDescent="0.3">
      <c r="A1748" t="s">
        <v>825</v>
      </c>
      <c r="B1748" t="s">
        <v>382</v>
      </c>
      <c r="C1748" s="1">
        <v>45513</v>
      </c>
      <c r="D1748">
        <v>64.400000000000006</v>
      </c>
      <c r="E1748" t="s">
        <v>92</v>
      </c>
      <c r="F1748" t="s">
        <v>96</v>
      </c>
      <c r="G1748" t="s">
        <v>462</v>
      </c>
      <c r="H1748" t="s">
        <v>569</v>
      </c>
      <c r="I1748">
        <v>1200009933</v>
      </c>
      <c r="J1748">
        <v>6000938046</v>
      </c>
      <c r="K1748">
        <v>100072611</v>
      </c>
      <c r="L1748" s="1">
        <v>45562</v>
      </c>
      <c r="M1748" t="s">
        <v>833</v>
      </c>
      <c r="N1748">
        <v>1200009933</v>
      </c>
      <c r="O1748" t="s">
        <v>776</v>
      </c>
      <c r="P1748" t="s">
        <v>54</v>
      </c>
      <c r="Q1748" t="s">
        <v>724</v>
      </c>
    </row>
    <row r="1749" spans="1:17" x14ac:dyDescent="0.3">
      <c r="A1749" t="s">
        <v>825</v>
      </c>
      <c r="B1749" t="s">
        <v>382</v>
      </c>
      <c r="C1749" s="1">
        <v>45513</v>
      </c>
      <c r="D1749">
        <v>73.52</v>
      </c>
      <c r="E1749" t="s">
        <v>92</v>
      </c>
      <c r="F1749" t="s">
        <v>96</v>
      </c>
      <c r="G1749" t="s">
        <v>462</v>
      </c>
      <c r="H1749" t="s">
        <v>569</v>
      </c>
      <c r="I1749">
        <v>1200009934</v>
      </c>
      <c r="J1749">
        <v>6000938025</v>
      </c>
      <c r="K1749">
        <v>100072590</v>
      </c>
      <c r="L1749" s="1">
        <v>45562</v>
      </c>
      <c r="M1749" t="s">
        <v>833</v>
      </c>
      <c r="N1749">
        <v>1200009934</v>
      </c>
      <c r="O1749" t="s">
        <v>776</v>
      </c>
      <c r="P1749" t="s">
        <v>54</v>
      </c>
      <c r="Q1749" t="s">
        <v>724</v>
      </c>
    </row>
    <row r="1750" spans="1:17" x14ac:dyDescent="0.3">
      <c r="A1750" t="s">
        <v>825</v>
      </c>
      <c r="B1750" t="s">
        <v>382</v>
      </c>
      <c r="C1750" s="1">
        <v>45513</v>
      </c>
      <c r="D1750">
        <v>219.65</v>
      </c>
      <c r="E1750" t="s">
        <v>92</v>
      </c>
      <c r="F1750" t="s">
        <v>96</v>
      </c>
      <c r="G1750" t="s">
        <v>462</v>
      </c>
      <c r="H1750" t="s">
        <v>569</v>
      </c>
      <c r="I1750">
        <v>1200009932</v>
      </c>
      <c r="J1750">
        <v>6000937997</v>
      </c>
      <c r="K1750">
        <v>100072548</v>
      </c>
      <c r="L1750" s="1">
        <v>45569</v>
      </c>
      <c r="M1750" t="s">
        <v>833</v>
      </c>
      <c r="N1750">
        <v>1200009932</v>
      </c>
      <c r="O1750" t="s">
        <v>776</v>
      </c>
      <c r="P1750" t="s">
        <v>54</v>
      </c>
      <c r="Q1750" t="s">
        <v>724</v>
      </c>
    </row>
    <row r="1751" spans="1:17" x14ac:dyDescent="0.3">
      <c r="A1751" t="s">
        <v>825</v>
      </c>
      <c r="B1751" t="s">
        <v>382</v>
      </c>
      <c r="C1751" s="1">
        <v>45545</v>
      </c>
      <c r="D1751">
        <v>161.32</v>
      </c>
      <c r="E1751" t="s">
        <v>92</v>
      </c>
      <c r="F1751" t="s">
        <v>96</v>
      </c>
      <c r="G1751" t="s">
        <v>462</v>
      </c>
      <c r="H1751" t="s">
        <v>569</v>
      </c>
      <c r="I1751">
        <v>1200009932</v>
      </c>
      <c r="J1751">
        <v>6000942290</v>
      </c>
      <c r="K1751">
        <v>100079372</v>
      </c>
      <c r="L1751" s="1">
        <v>45572</v>
      </c>
      <c r="M1751" t="s">
        <v>833</v>
      </c>
      <c r="N1751">
        <v>1200009932</v>
      </c>
      <c r="O1751" t="s">
        <v>776</v>
      </c>
      <c r="P1751" t="s">
        <v>54</v>
      </c>
      <c r="Q1751" t="s">
        <v>724</v>
      </c>
    </row>
    <row r="1752" spans="1:17" x14ac:dyDescent="0.3">
      <c r="A1752" t="s">
        <v>825</v>
      </c>
      <c r="B1752" t="s">
        <v>382</v>
      </c>
      <c r="C1752" s="1">
        <v>45545</v>
      </c>
      <c r="D1752">
        <v>74.599999999999994</v>
      </c>
      <c r="E1752" t="s">
        <v>92</v>
      </c>
      <c r="F1752" t="s">
        <v>96</v>
      </c>
      <c r="G1752" t="s">
        <v>462</v>
      </c>
      <c r="H1752" t="s">
        <v>569</v>
      </c>
      <c r="I1752">
        <v>1200009934</v>
      </c>
      <c r="J1752">
        <v>6000942327</v>
      </c>
      <c r="K1752">
        <v>100079414</v>
      </c>
      <c r="L1752" s="1">
        <v>45602</v>
      </c>
      <c r="M1752" t="s">
        <v>833</v>
      </c>
      <c r="N1752">
        <v>1200009934</v>
      </c>
      <c r="O1752" t="s">
        <v>776</v>
      </c>
      <c r="P1752" t="s">
        <v>54</v>
      </c>
      <c r="Q1752" t="s">
        <v>724</v>
      </c>
    </row>
    <row r="1753" spans="1:17" x14ac:dyDescent="0.3">
      <c r="A1753" t="s">
        <v>825</v>
      </c>
      <c r="B1753" t="s">
        <v>382</v>
      </c>
      <c r="C1753" s="1">
        <v>45545</v>
      </c>
      <c r="D1753">
        <v>729.69</v>
      </c>
      <c r="E1753" t="s">
        <v>92</v>
      </c>
      <c r="F1753" t="s">
        <v>96</v>
      </c>
      <c r="G1753" t="s">
        <v>462</v>
      </c>
      <c r="H1753" t="s">
        <v>569</v>
      </c>
      <c r="I1753">
        <v>1200009931</v>
      </c>
      <c r="J1753">
        <v>6000942325</v>
      </c>
      <c r="K1753">
        <v>100079412</v>
      </c>
      <c r="L1753" s="1">
        <v>45569</v>
      </c>
      <c r="M1753" t="s">
        <v>833</v>
      </c>
      <c r="N1753">
        <v>1200009931</v>
      </c>
      <c r="O1753" t="s">
        <v>776</v>
      </c>
      <c r="P1753" t="s">
        <v>54</v>
      </c>
      <c r="Q1753" t="s">
        <v>724</v>
      </c>
    </row>
    <row r="1754" spans="1:17" x14ac:dyDescent="0.3">
      <c r="A1754" t="s">
        <v>825</v>
      </c>
      <c r="B1754" t="s">
        <v>382</v>
      </c>
      <c r="C1754" s="1">
        <v>45545</v>
      </c>
      <c r="D1754">
        <v>97.94</v>
      </c>
      <c r="E1754" t="s">
        <v>92</v>
      </c>
      <c r="F1754" t="s">
        <v>96</v>
      </c>
      <c r="G1754" t="s">
        <v>462</v>
      </c>
      <c r="H1754" t="s">
        <v>569</v>
      </c>
      <c r="I1754">
        <v>1200009933</v>
      </c>
      <c r="J1754">
        <v>6000942326</v>
      </c>
      <c r="K1754">
        <v>100079413</v>
      </c>
      <c r="L1754" s="1">
        <v>45602</v>
      </c>
      <c r="M1754" t="s">
        <v>833</v>
      </c>
      <c r="N1754">
        <v>1200009933</v>
      </c>
      <c r="O1754" t="s">
        <v>776</v>
      </c>
      <c r="P1754" t="s">
        <v>54</v>
      </c>
      <c r="Q1754" t="s">
        <v>724</v>
      </c>
    </row>
    <row r="1755" spans="1:17" x14ac:dyDescent="0.3">
      <c r="A1755" t="s">
        <v>825</v>
      </c>
      <c r="B1755" t="s">
        <v>382</v>
      </c>
      <c r="C1755" s="1">
        <v>45594</v>
      </c>
      <c r="D1755">
        <v>74.98</v>
      </c>
      <c r="E1755" t="s">
        <v>92</v>
      </c>
      <c r="F1755" t="s">
        <v>96</v>
      </c>
      <c r="G1755" t="s">
        <v>462</v>
      </c>
      <c r="H1755" t="s">
        <v>569</v>
      </c>
      <c r="I1755">
        <v>1200009934</v>
      </c>
      <c r="J1755">
        <v>6000968359</v>
      </c>
      <c r="K1755">
        <v>100000675</v>
      </c>
      <c r="L1755" s="1">
        <v>45709</v>
      </c>
      <c r="M1755" t="s">
        <v>833</v>
      </c>
      <c r="N1755">
        <v>1200009934</v>
      </c>
      <c r="O1755" t="s">
        <v>776</v>
      </c>
      <c r="P1755" t="s">
        <v>54</v>
      </c>
      <c r="Q1755" t="s">
        <v>724</v>
      </c>
    </row>
    <row r="1756" spans="1:17" x14ac:dyDescent="0.3">
      <c r="A1756" t="s">
        <v>825</v>
      </c>
      <c r="B1756" t="s">
        <v>382</v>
      </c>
      <c r="C1756" s="1">
        <v>45603</v>
      </c>
      <c r="D1756">
        <v>79.92</v>
      </c>
      <c r="E1756" t="s">
        <v>92</v>
      </c>
      <c r="F1756" t="s">
        <v>96</v>
      </c>
      <c r="G1756" t="s">
        <v>462</v>
      </c>
      <c r="H1756" t="s">
        <v>569</v>
      </c>
      <c r="I1756">
        <v>1200009933</v>
      </c>
      <c r="J1756">
        <v>6000970899</v>
      </c>
      <c r="K1756">
        <v>100003140</v>
      </c>
      <c r="L1756" s="1">
        <v>45709</v>
      </c>
      <c r="M1756" t="s">
        <v>833</v>
      </c>
      <c r="N1756">
        <v>1200009933</v>
      </c>
      <c r="O1756" t="s">
        <v>776</v>
      </c>
      <c r="P1756" t="s">
        <v>54</v>
      </c>
      <c r="Q1756" t="s">
        <v>724</v>
      </c>
    </row>
    <row r="1757" spans="1:17" x14ac:dyDescent="0.3">
      <c r="A1757" t="s">
        <v>825</v>
      </c>
      <c r="B1757" t="s">
        <v>382</v>
      </c>
      <c r="C1757" s="1">
        <v>45604</v>
      </c>
      <c r="D1757">
        <v>101.02</v>
      </c>
      <c r="E1757" t="s">
        <v>92</v>
      </c>
      <c r="F1757" t="s">
        <v>96</v>
      </c>
      <c r="G1757" t="s">
        <v>462</v>
      </c>
      <c r="H1757" t="s">
        <v>569</v>
      </c>
      <c r="I1757">
        <v>1200009932</v>
      </c>
      <c r="J1757">
        <v>6000970931</v>
      </c>
      <c r="K1757">
        <v>100003171</v>
      </c>
      <c r="L1757" s="1">
        <v>45709</v>
      </c>
      <c r="M1757" t="s">
        <v>833</v>
      </c>
      <c r="N1757">
        <v>1200009932</v>
      </c>
      <c r="O1757" t="s">
        <v>776</v>
      </c>
      <c r="P1757" t="s">
        <v>54</v>
      </c>
      <c r="Q1757" t="s">
        <v>724</v>
      </c>
    </row>
    <row r="1758" spans="1:17" x14ac:dyDescent="0.3">
      <c r="A1758" t="s">
        <v>824</v>
      </c>
      <c r="B1758" t="s">
        <v>382</v>
      </c>
      <c r="C1758" s="1">
        <v>45681</v>
      </c>
      <c r="D1758">
        <v>1360.8</v>
      </c>
      <c r="E1758" t="s">
        <v>92</v>
      </c>
      <c r="F1758" t="s">
        <v>96</v>
      </c>
      <c r="G1758" t="s">
        <v>462</v>
      </c>
      <c r="H1758" t="s">
        <v>569</v>
      </c>
      <c r="I1758">
        <v>1200005282</v>
      </c>
      <c r="J1758">
        <v>6000975166</v>
      </c>
      <c r="K1758">
        <v>100009002</v>
      </c>
      <c r="L1758" s="1">
        <v>45701</v>
      </c>
      <c r="M1758" t="s">
        <v>833</v>
      </c>
      <c r="N1758">
        <v>1200005282</v>
      </c>
      <c r="O1758" t="s">
        <v>776</v>
      </c>
      <c r="P1758" t="s">
        <v>54</v>
      </c>
      <c r="Q1758" t="s">
        <v>724</v>
      </c>
    </row>
    <row r="1759" spans="1:17" x14ac:dyDescent="0.3">
      <c r="A1759" t="s">
        <v>825</v>
      </c>
      <c r="B1759" t="s">
        <v>382</v>
      </c>
      <c r="C1759" s="1">
        <v>45861</v>
      </c>
      <c r="D1759">
        <v>673.31</v>
      </c>
      <c r="E1759" t="s">
        <v>92</v>
      </c>
      <c r="F1759" t="s">
        <v>96</v>
      </c>
      <c r="G1759" t="s">
        <v>462</v>
      </c>
      <c r="H1759" t="s">
        <v>569</v>
      </c>
      <c r="I1759">
        <v>1200012813</v>
      </c>
      <c r="J1759">
        <v>6001005823</v>
      </c>
      <c r="K1759">
        <v>100064265</v>
      </c>
      <c r="L1759" s="1">
        <v>45877</v>
      </c>
      <c r="M1759" t="s">
        <v>833</v>
      </c>
      <c r="N1759">
        <v>1200012813</v>
      </c>
      <c r="O1759" t="s">
        <v>776</v>
      </c>
      <c r="P1759" t="s">
        <v>54</v>
      </c>
      <c r="Q1759" t="s">
        <v>724</v>
      </c>
    </row>
    <row r="1760" spans="1:17" x14ac:dyDescent="0.3">
      <c r="A1760" t="s">
        <v>825</v>
      </c>
      <c r="B1760" t="s">
        <v>382</v>
      </c>
      <c r="C1760" s="1">
        <v>45861</v>
      </c>
      <c r="D1760">
        <v>165.81</v>
      </c>
      <c r="E1760" t="s">
        <v>92</v>
      </c>
      <c r="F1760" t="s">
        <v>96</v>
      </c>
      <c r="G1760" t="s">
        <v>462</v>
      </c>
      <c r="H1760" t="s">
        <v>569</v>
      </c>
      <c r="I1760">
        <v>1200012810</v>
      </c>
      <c r="J1760">
        <v>6001005865</v>
      </c>
      <c r="K1760">
        <v>100064321</v>
      </c>
      <c r="L1760" s="1">
        <v>45880</v>
      </c>
      <c r="M1760" t="s">
        <v>833</v>
      </c>
      <c r="N1760">
        <v>1200012810</v>
      </c>
      <c r="O1760" t="s">
        <v>776</v>
      </c>
      <c r="P1760" t="s">
        <v>54</v>
      </c>
      <c r="Q1760" t="s">
        <v>724</v>
      </c>
    </row>
    <row r="1761" spans="1:17" x14ac:dyDescent="0.3">
      <c r="A1761" t="s">
        <v>825</v>
      </c>
      <c r="B1761" t="s">
        <v>382</v>
      </c>
      <c r="C1761" s="1">
        <v>45861</v>
      </c>
      <c r="D1761">
        <v>87.64</v>
      </c>
      <c r="E1761" t="s">
        <v>92</v>
      </c>
      <c r="F1761" t="s">
        <v>96</v>
      </c>
      <c r="G1761" t="s">
        <v>462</v>
      </c>
      <c r="H1761" t="s">
        <v>569</v>
      </c>
      <c r="I1761">
        <v>1200012812</v>
      </c>
      <c r="J1761">
        <v>6001005866</v>
      </c>
      <c r="K1761">
        <v>100064322</v>
      </c>
      <c r="L1761" s="1">
        <v>45880</v>
      </c>
      <c r="M1761" t="s">
        <v>833</v>
      </c>
      <c r="N1761">
        <v>1200012812</v>
      </c>
      <c r="O1761" t="s">
        <v>776</v>
      </c>
      <c r="P1761" t="s">
        <v>54</v>
      </c>
      <c r="Q1761" t="s">
        <v>724</v>
      </c>
    </row>
    <row r="1762" spans="1:17" x14ac:dyDescent="0.3">
      <c r="A1762" t="s">
        <v>825</v>
      </c>
      <c r="B1762" t="s">
        <v>382</v>
      </c>
      <c r="C1762" s="1">
        <v>45910</v>
      </c>
      <c r="D1762">
        <v>1944</v>
      </c>
      <c r="E1762" t="s">
        <v>92</v>
      </c>
      <c r="F1762" t="s">
        <v>96</v>
      </c>
      <c r="G1762" t="s">
        <v>462</v>
      </c>
      <c r="H1762" t="s">
        <v>569</v>
      </c>
      <c r="I1762">
        <v>1200012809</v>
      </c>
      <c r="J1762">
        <v>6001013726</v>
      </c>
      <c r="K1762">
        <v>100076743</v>
      </c>
      <c r="L1762" s="1">
        <v>45950</v>
      </c>
      <c r="M1762" t="s">
        <v>833</v>
      </c>
      <c r="N1762">
        <v>1200012809</v>
      </c>
      <c r="O1762" t="s">
        <v>776</v>
      </c>
      <c r="P1762" t="s">
        <v>54</v>
      </c>
      <c r="Q1762" t="s">
        <v>724</v>
      </c>
    </row>
    <row r="1763" spans="1:17" x14ac:dyDescent="0.3">
      <c r="A1763" t="s">
        <v>825</v>
      </c>
      <c r="B1763" t="s">
        <v>382</v>
      </c>
      <c r="C1763" s="1">
        <v>45922</v>
      </c>
      <c r="D1763">
        <v>469.5</v>
      </c>
      <c r="E1763" t="s">
        <v>92</v>
      </c>
      <c r="F1763" t="s">
        <v>96</v>
      </c>
      <c r="G1763" t="s">
        <v>462</v>
      </c>
      <c r="H1763" t="s">
        <v>569</v>
      </c>
      <c r="I1763">
        <v>1200012809</v>
      </c>
      <c r="J1763">
        <v>6001015672</v>
      </c>
      <c r="K1763">
        <v>100079505</v>
      </c>
      <c r="L1763" s="1">
        <v>45924</v>
      </c>
      <c r="M1763" t="s">
        <v>833</v>
      </c>
      <c r="N1763">
        <v>1200012809</v>
      </c>
      <c r="O1763" t="s">
        <v>776</v>
      </c>
      <c r="P1763" t="s">
        <v>54</v>
      </c>
      <c r="Q1763" t="s">
        <v>724</v>
      </c>
    </row>
    <row r="1764" spans="1:17" x14ac:dyDescent="0.3">
      <c r="A1764" t="s">
        <v>825</v>
      </c>
      <c r="B1764" t="s">
        <v>382</v>
      </c>
      <c r="C1764" s="1">
        <v>46044</v>
      </c>
      <c r="D1764">
        <v>2016</v>
      </c>
      <c r="E1764" t="s">
        <v>92</v>
      </c>
      <c r="F1764" t="s">
        <v>96</v>
      </c>
      <c r="G1764" t="s">
        <v>462</v>
      </c>
      <c r="H1764" t="s">
        <v>569</v>
      </c>
      <c r="I1764">
        <v>1200012809</v>
      </c>
      <c r="J1764">
        <v>6001044133</v>
      </c>
      <c r="K1764">
        <v>100008664</v>
      </c>
      <c r="L1764" s="1">
        <v>46091</v>
      </c>
      <c r="M1764" t="s">
        <v>833</v>
      </c>
      <c r="N1764">
        <v>1200012809</v>
      </c>
      <c r="O1764" t="s">
        <v>776</v>
      </c>
      <c r="P1764" t="s">
        <v>54</v>
      </c>
      <c r="Q1764" t="s">
        <v>724</v>
      </c>
    </row>
    <row r="1765" spans="1:17" x14ac:dyDescent="0.3">
      <c r="A1765" t="s">
        <v>824</v>
      </c>
      <c r="B1765" t="s">
        <v>683</v>
      </c>
      <c r="C1765" s="1">
        <v>46245</v>
      </c>
      <c r="D1765">
        <v>1300</v>
      </c>
      <c r="E1765" t="s">
        <v>92</v>
      </c>
      <c r="F1765" t="s">
        <v>96</v>
      </c>
      <c r="G1765" t="s">
        <v>821</v>
      </c>
      <c r="H1765" t="s">
        <v>822</v>
      </c>
      <c r="I1765">
        <v>800003161</v>
      </c>
      <c r="J1765">
        <v>6001078961</v>
      </c>
      <c r="K1765">
        <v>100071532</v>
      </c>
      <c r="L1765" s="1">
        <v>46246</v>
      </c>
      <c r="M1765" t="s">
        <v>833</v>
      </c>
      <c r="N1765">
        <v>800003161</v>
      </c>
      <c r="O1765" t="s">
        <v>776</v>
      </c>
      <c r="P1765" t="s">
        <v>54</v>
      </c>
      <c r="Q1765" t="s">
        <v>725</v>
      </c>
    </row>
    <row r="1766" spans="1:17" x14ac:dyDescent="0.3">
      <c r="A1766" t="s">
        <v>824</v>
      </c>
      <c r="B1766" t="s">
        <v>382</v>
      </c>
      <c r="C1766" s="1">
        <v>44938</v>
      </c>
      <c r="D1766">
        <v>4799.3999999999996</v>
      </c>
      <c r="E1766" t="s">
        <v>92</v>
      </c>
      <c r="F1766" t="s">
        <v>96</v>
      </c>
      <c r="G1766" t="s">
        <v>111</v>
      </c>
      <c r="H1766" t="s">
        <v>570</v>
      </c>
      <c r="I1766">
        <v>1200010645</v>
      </c>
      <c r="J1766">
        <v>6000834193</v>
      </c>
      <c r="K1766">
        <v>100006348</v>
      </c>
      <c r="L1766" s="1">
        <v>44949</v>
      </c>
      <c r="M1766" t="s">
        <v>833</v>
      </c>
      <c r="N1766">
        <v>1200010645</v>
      </c>
      <c r="O1766" t="s">
        <v>776</v>
      </c>
      <c r="P1766" t="s">
        <v>54</v>
      </c>
      <c r="Q1766" t="s">
        <v>724</v>
      </c>
    </row>
    <row r="1767" spans="1:17" x14ac:dyDescent="0.3">
      <c r="A1767" t="s">
        <v>824</v>
      </c>
      <c r="B1767" t="s">
        <v>382</v>
      </c>
      <c r="C1767" s="1">
        <v>44965</v>
      </c>
      <c r="D1767">
        <v>4799.53</v>
      </c>
      <c r="E1767" t="s">
        <v>92</v>
      </c>
      <c r="F1767" t="s">
        <v>96</v>
      </c>
      <c r="G1767" t="s">
        <v>111</v>
      </c>
      <c r="H1767" t="s">
        <v>570</v>
      </c>
      <c r="I1767">
        <v>1200010645</v>
      </c>
      <c r="J1767">
        <v>6000838274</v>
      </c>
      <c r="K1767">
        <v>100016814</v>
      </c>
      <c r="L1767" s="1">
        <v>44966</v>
      </c>
      <c r="M1767" t="s">
        <v>833</v>
      </c>
      <c r="N1767">
        <v>1200010645</v>
      </c>
      <c r="O1767" t="s">
        <v>776</v>
      </c>
      <c r="P1767" t="s">
        <v>54</v>
      </c>
      <c r="Q1767" t="s">
        <v>724</v>
      </c>
    </row>
    <row r="1768" spans="1:17" x14ac:dyDescent="0.3">
      <c r="A1768" t="s">
        <v>824</v>
      </c>
      <c r="B1768" t="s">
        <v>382</v>
      </c>
      <c r="C1768" s="1">
        <v>44991</v>
      </c>
      <c r="D1768">
        <v>4799.53</v>
      </c>
      <c r="E1768" t="s">
        <v>92</v>
      </c>
      <c r="F1768" t="s">
        <v>96</v>
      </c>
      <c r="G1768" t="s">
        <v>111</v>
      </c>
      <c r="H1768" t="s">
        <v>570</v>
      </c>
      <c r="I1768">
        <v>1200010645</v>
      </c>
      <c r="J1768">
        <v>6000842906</v>
      </c>
      <c r="K1768">
        <v>100025067</v>
      </c>
      <c r="L1768" s="1">
        <v>44993</v>
      </c>
      <c r="M1768" t="s">
        <v>833</v>
      </c>
      <c r="N1768">
        <v>1200010645</v>
      </c>
      <c r="O1768" t="s">
        <v>776</v>
      </c>
      <c r="P1768" t="s">
        <v>54</v>
      </c>
      <c r="Q1768" t="s">
        <v>724</v>
      </c>
    </row>
    <row r="1769" spans="1:17" x14ac:dyDescent="0.3">
      <c r="A1769" t="s">
        <v>824</v>
      </c>
      <c r="B1769" t="s">
        <v>382</v>
      </c>
      <c r="C1769" s="1">
        <v>45027</v>
      </c>
      <c r="D1769">
        <v>4799.47</v>
      </c>
      <c r="E1769" t="s">
        <v>92</v>
      </c>
      <c r="F1769" t="s">
        <v>96</v>
      </c>
      <c r="G1769" t="s">
        <v>111</v>
      </c>
      <c r="H1769" t="s">
        <v>570</v>
      </c>
      <c r="I1769">
        <v>1200010645</v>
      </c>
      <c r="J1769">
        <v>6000849584</v>
      </c>
      <c r="K1769">
        <v>100035794</v>
      </c>
      <c r="L1769" s="1">
        <v>45037</v>
      </c>
      <c r="M1769" t="s">
        <v>833</v>
      </c>
      <c r="N1769">
        <v>1200010645</v>
      </c>
      <c r="O1769" t="s">
        <v>776</v>
      </c>
      <c r="P1769" t="s">
        <v>54</v>
      </c>
      <c r="Q1769" t="s">
        <v>724</v>
      </c>
    </row>
    <row r="1770" spans="1:17" x14ac:dyDescent="0.3">
      <c r="A1770" t="s">
        <v>824</v>
      </c>
      <c r="B1770" t="s">
        <v>382</v>
      </c>
      <c r="C1770" s="1">
        <v>45056</v>
      </c>
      <c r="D1770">
        <v>4799.3999999999996</v>
      </c>
      <c r="E1770" t="s">
        <v>92</v>
      </c>
      <c r="F1770" t="s">
        <v>96</v>
      </c>
      <c r="G1770" t="s">
        <v>111</v>
      </c>
      <c r="H1770" t="s">
        <v>570</v>
      </c>
      <c r="I1770">
        <v>1200010645</v>
      </c>
      <c r="J1770">
        <v>6000853968</v>
      </c>
      <c r="K1770">
        <v>100043296</v>
      </c>
      <c r="L1770" s="1">
        <v>45061</v>
      </c>
      <c r="M1770" t="s">
        <v>833</v>
      </c>
      <c r="N1770">
        <v>1200010645</v>
      </c>
      <c r="O1770" t="s">
        <v>776</v>
      </c>
      <c r="P1770" t="s">
        <v>54</v>
      </c>
      <c r="Q1770" t="s">
        <v>724</v>
      </c>
    </row>
    <row r="1771" spans="1:17" x14ac:dyDescent="0.3">
      <c r="A1771" t="s">
        <v>824</v>
      </c>
      <c r="B1771" t="s">
        <v>382</v>
      </c>
      <c r="C1771" s="1">
        <v>45083</v>
      </c>
      <c r="D1771">
        <v>4799.3999999999996</v>
      </c>
      <c r="E1771" t="s">
        <v>92</v>
      </c>
      <c r="F1771" t="s">
        <v>96</v>
      </c>
      <c r="G1771" t="s">
        <v>111</v>
      </c>
      <c r="H1771" t="s">
        <v>570</v>
      </c>
      <c r="I1771">
        <v>1200010645</v>
      </c>
      <c r="J1771">
        <v>6000858217</v>
      </c>
      <c r="K1771">
        <v>100050668</v>
      </c>
      <c r="L1771" s="1">
        <v>45086</v>
      </c>
      <c r="M1771" t="s">
        <v>833</v>
      </c>
      <c r="N1771">
        <v>1200010645</v>
      </c>
      <c r="O1771" t="s">
        <v>776</v>
      </c>
      <c r="P1771" t="s">
        <v>54</v>
      </c>
      <c r="Q1771" t="s">
        <v>724</v>
      </c>
    </row>
    <row r="1772" spans="1:17" x14ac:dyDescent="0.3">
      <c r="A1772" t="s">
        <v>824</v>
      </c>
      <c r="B1772" t="s">
        <v>382</v>
      </c>
      <c r="C1772" s="1">
        <v>45117</v>
      </c>
      <c r="D1772">
        <v>4799.41</v>
      </c>
      <c r="E1772" t="s">
        <v>92</v>
      </c>
      <c r="F1772" t="s">
        <v>96</v>
      </c>
      <c r="G1772" t="s">
        <v>111</v>
      </c>
      <c r="H1772" t="s">
        <v>570</v>
      </c>
      <c r="I1772">
        <v>1200010645</v>
      </c>
      <c r="J1772">
        <v>6000864406</v>
      </c>
      <c r="K1772">
        <v>100061779</v>
      </c>
      <c r="L1772" s="1">
        <v>45133</v>
      </c>
      <c r="M1772" t="s">
        <v>833</v>
      </c>
      <c r="N1772">
        <v>1200010645</v>
      </c>
      <c r="O1772" t="s">
        <v>776</v>
      </c>
      <c r="P1772" t="s">
        <v>54</v>
      </c>
      <c r="Q1772" t="s">
        <v>724</v>
      </c>
    </row>
    <row r="1773" spans="1:17" x14ac:dyDescent="0.3">
      <c r="A1773" t="s">
        <v>824</v>
      </c>
      <c r="B1773" t="s">
        <v>382</v>
      </c>
      <c r="C1773" s="1">
        <v>45142</v>
      </c>
      <c r="D1773">
        <v>4799.4399999999996</v>
      </c>
      <c r="E1773" t="s">
        <v>92</v>
      </c>
      <c r="F1773" t="s">
        <v>96</v>
      </c>
      <c r="G1773" t="s">
        <v>111</v>
      </c>
      <c r="H1773" t="s">
        <v>570</v>
      </c>
      <c r="I1773">
        <v>1200010645</v>
      </c>
      <c r="J1773">
        <v>6000868791</v>
      </c>
      <c r="K1773">
        <v>100069777</v>
      </c>
      <c r="L1773" s="1">
        <v>45147</v>
      </c>
      <c r="M1773" t="s">
        <v>833</v>
      </c>
      <c r="N1773">
        <v>1200010645</v>
      </c>
      <c r="O1773" t="s">
        <v>776</v>
      </c>
      <c r="P1773" t="s">
        <v>54</v>
      </c>
      <c r="Q1773" t="s">
        <v>724</v>
      </c>
    </row>
    <row r="1774" spans="1:17" x14ac:dyDescent="0.3">
      <c r="A1774" t="s">
        <v>824</v>
      </c>
      <c r="B1774" t="s">
        <v>382</v>
      </c>
      <c r="C1774" s="1">
        <v>45177</v>
      </c>
      <c r="D1774">
        <v>4799.3999999999996</v>
      </c>
      <c r="E1774" t="s">
        <v>92</v>
      </c>
      <c r="F1774" t="s">
        <v>96</v>
      </c>
      <c r="G1774" t="s">
        <v>111</v>
      </c>
      <c r="H1774" t="s">
        <v>570</v>
      </c>
      <c r="I1774">
        <v>1200010645</v>
      </c>
      <c r="J1774">
        <v>6000874199</v>
      </c>
      <c r="K1774">
        <v>100078934</v>
      </c>
      <c r="L1774" s="1">
        <v>45181</v>
      </c>
      <c r="M1774" t="s">
        <v>833</v>
      </c>
      <c r="N1774">
        <v>1200010645</v>
      </c>
      <c r="O1774" t="s">
        <v>776</v>
      </c>
      <c r="P1774" t="s">
        <v>54</v>
      </c>
      <c r="Q1774" t="s">
        <v>724</v>
      </c>
    </row>
    <row r="1775" spans="1:17" x14ac:dyDescent="0.3">
      <c r="A1775" t="s">
        <v>824</v>
      </c>
      <c r="B1775" t="s">
        <v>382</v>
      </c>
      <c r="C1775" s="1">
        <v>45208</v>
      </c>
      <c r="D1775">
        <v>4812</v>
      </c>
      <c r="E1775" t="s">
        <v>92</v>
      </c>
      <c r="F1775" t="s">
        <v>96</v>
      </c>
      <c r="G1775" t="s">
        <v>111</v>
      </c>
      <c r="H1775" t="s">
        <v>570</v>
      </c>
      <c r="I1775">
        <v>1200010645</v>
      </c>
      <c r="J1775">
        <v>6000879710</v>
      </c>
      <c r="K1775">
        <v>100087441</v>
      </c>
      <c r="L1775" s="1">
        <v>45212</v>
      </c>
      <c r="M1775" t="s">
        <v>833</v>
      </c>
      <c r="N1775">
        <v>1200010645</v>
      </c>
      <c r="O1775" t="s">
        <v>776</v>
      </c>
      <c r="P1775" t="s">
        <v>54</v>
      </c>
      <c r="Q1775" t="s">
        <v>724</v>
      </c>
    </row>
    <row r="1776" spans="1:17" x14ac:dyDescent="0.3">
      <c r="A1776" t="s">
        <v>824</v>
      </c>
      <c r="B1776" t="s">
        <v>382</v>
      </c>
      <c r="C1776" s="1">
        <v>45237</v>
      </c>
      <c r="D1776">
        <v>4863.6499999999996</v>
      </c>
      <c r="E1776" t="s">
        <v>92</v>
      </c>
      <c r="F1776" t="s">
        <v>96</v>
      </c>
      <c r="G1776" t="s">
        <v>111</v>
      </c>
      <c r="H1776" t="s">
        <v>570</v>
      </c>
      <c r="I1776">
        <v>1200010645</v>
      </c>
      <c r="J1776">
        <v>6000885151</v>
      </c>
      <c r="K1776">
        <v>100096856</v>
      </c>
      <c r="L1776" s="1">
        <v>45243</v>
      </c>
      <c r="M1776" t="s">
        <v>833</v>
      </c>
      <c r="N1776">
        <v>1200010645</v>
      </c>
      <c r="O1776" t="s">
        <v>776</v>
      </c>
      <c r="P1776" t="s">
        <v>54</v>
      </c>
      <c r="Q1776" t="s">
        <v>724</v>
      </c>
    </row>
    <row r="1777" spans="1:17" x14ac:dyDescent="0.3">
      <c r="A1777" t="s">
        <v>824</v>
      </c>
      <c r="B1777" t="s">
        <v>382</v>
      </c>
      <c r="C1777" s="1">
        <v>45264</v>
      </c>
      <c r="D1777">
        <v>4857.6099999999997</v>
      </c>
      <c r="E1777" t="s">
        <v>92</v>
      </c>
      <c r="F1777" t="s">
        <v>96</v>
      </c>
      <c r="G1777" t="s">
        <v>111</v>
      </c>
      <c r="H1777" t="s">
        <v>570</v>
      </c>
      <c r="I1777">
        <v>1200010645</v>
      </c>
      <c r="J1777">
        <v>6000891047</v>
      </c>
      <c r="K1777">
        <v>100106801</v>
      </c>
      <c r="L1777" s="1">
        <v>45265</v>
      </c>
      <c r="M1777" t="s">
        <v>833</v>
      </c>
      <c r="N1777">
        <v>1200010645</v>
      </c>
      <c r="O1777" t="s">
        <v>776</v>
      </c>
      <c r="P1777" t="s">
        <v>54</v>
      </c>
      <c r="Q1777" t="s">
        <v>724</v>
      </c>
    </row>
    <row r="1778" spans="1:17" x14ac:dyDescent="0.3">
      <c r="A1778" t="s">
        <v>824</v>
      </c>
      <c r="B1778" t="s">
        <v>382</v>
      </c>
      <c r="C1778" s="1">
        <v>45295</v>
      </c>
      <c r="D1778">
        <v>4844.8599999999997</v>
      </c>
      <c r="E1778" t="s">
        <v>92</v>
      </c>
      <c r="F1778" t="s">
        <v>96</v>
      </c>
      <c r="G1778" t="s">
        <v>111</v>
      </c>
      <c r="H1778" t="s">
        <v>570</v>
      </c>
      <c r="I1778">
        <v>1200010645</v>
      </c>
      <c r="J1778">
        <v>6000900496</v>
      </c>
      <c r="K1778">
        <v>100004966</v>
      </c>
      <c r="L1778" s="1">
        <v>45307</v>
      </c>
      <c r="M1778" t="s">
        <v>833</v>
      </c>
      <c r="N1778">
        <v>1200010645</v>
      </c>
      <c r="O1778" t="s">
        <v>776</v>
      </c>
      <c r="P1778" t="s">
        <v>54</v>
      </c>
      <c r="Q1778" t="s">
        <v>724</v>
      </c>
    </row>
    <row r="1779" spans="1:17" x14ac:dyDescent="0.3">
      <c r="A1779" t="s">
        <v>824</v>
      </c>
      <c r="B1779" t="s">
        <v>382</v>
      </c>
      <c r="C1779" s="1">
        <v>45327</v>
      </c>
      <c r="D1779">
        <v>4844.8599999999997</v>
      </c>
      <c r="E1779" t="s">
        <v>92</v>
      </c>
      <c r="F1779" t="s">
        <v>96</v>
      </c>
      <c r="G1779" t="s">
        <v>111</v>
      </c>
      <c r="H1779" t="s">
        <v>570</v>
      </c>
      <c r="I1779">
        <v>1200010645</v>
      </c>
      <c r="J1779">
        <v>6000905907</v>
      </c>
      <c r="K1779">
        <v>100015814</v>
      </c>
      <c r="L1779" s="1">
        <v>45329</v>
      </c>
      <c r="M1779" t="s">
        <v>833</v>
      </c>
      <c r="N1779">
        <v>1200010645</v>
      </c>
      <c r="O1779" t="s">
        <v>776</v>
      </c>
      <c r="P1779" t="s">
        <v>54</v>
      </c>
      <c r="Q1779" t="s">
        <v>724</v>
      </c>
    </row>
    <row r="1780" spans="1:17" x14ac:dyDescent="0.3">
      <c r="A1780" t="s">
        <v>824</v>
      </c>
      <c r="B1780" t="s">
        <v>382</v>
      </c>
      <c r="C1780" s="1">
        <v>45358</v>
      </c>
      <c r="D1780">
        <v>4850.8</v>
      </c>
      <c r="E1780" t="s">
        <v>92</v>
      </c>
      <c r="F1780" t="s">
        <v>96</v>
      </c>
      <c r="G1780" t="s">
        <v>111</v>
      </c>
      <c r="H1780" t="s">
        <v>570</v>
      </c>
      <c r="I1780">
        <v>1200010645</v>
      </c>
      <c r="J1780">
        <v>6000911231</v>
      </c>
      <c r="K1780">
        <v>100026099</v>
      </c>
      <c r="L1780" s="1">
        <v>45363</v>
      </c>
      <c r="M1780" t="s">
        <v>833</v>
      </c>
      <c r="N1780">
        <v>1200010645</v>
      </c>
      <c r="O1780" t="s">
        <v>776</v>
      </c>
      <c r="P1780" t="s">
        <v>54</v>
      </c>
      <c r="Q1780" t="s">
        <v>724</v>
      </c>
    </row>
    <row r="1781" spans="1:17" x14ac:dyDescent="0.3">
      <c r="A1781" t="s">
        <v>824</v>
      </c>
      <c r="B1781" t="s">
        <v>382</v>
      </c>
      <c r="C1781" s="1">
        <v>45393</v>
      </c>
      <c r="D1781">
        <v>4850.24</v>
      </c>
      <c r="E1781" t="s">
        <v>92</v>
      </c>
      <c r="F1781" t="s">
        <v>96</v>
      </c>
      <c r="G1781" t="s">
        <v>111</v>
      </c>
      <c r="H1781" t="s">
        <v>570</v>
      </c>
      <c r="I1781">
        <v>1200010645</v>
      </c>
      <c r="J1781">
        <v>6000917411</v>
      </c>
      <c r="K1781">
        <v>100036129</v>
      </c>
      <c r="L1781" s="1">
        <v>45399</v>
      </c>
      <c r="M1781" t="s">
        <v>833</v>
      </c>
      <c r="N1781">
        <v>1200010645</v>
      </c>
      <c r="O1781" t="s">
        <v>776</v>
      </c>
      <c r="P1781" t="s">
        <v>54</v>
      </c>
      <c r="Q1781" t="s">
        <v>724</v>
      </c>
    </row>
    <row r="1782" spans="1:17" x14ac:dyDescent="0.3">
      <c r="A1782" t="s">
        <v>824</v>
      </c>
      <c r="B1782" t="s">
        <v>382</v>
      </c>
      <c r="C1782" s="1">
        <v>45426</v>
      </c>
      <c r="D1782">
        <v>4849.6899999999996</v>
      </c>
      <c r="E1782" t="s">
        <v>92</v>
      </c>
      <c r="F1782" t="s">
        <v>96</v>
      </c>
      <c r="G1782" t="s">
        <v>111</v>
      </c>
      <c r="H1782" t="s">
        <v>570</v>
      </c>
      <c r="I1782">
        <v>1200010645</v>
      </c>
      <c r="J1782">
        <v>6000922406</v>
      </c>
      <c r="K1782">
        <v>100045498</v>
      </c>
      <c r="L1782" s="1">
        <v>45428</v>
      </c>
      <c r="M1782" t="s">
        <v>833</v>
      </c>
      <c r="N1782">
        <v>1200010645</v>
      </c>
      <c r="O1782" t="s">
        <v>776</v>
      </c>
      <c r="P1782" t="s">
        <v>54</v>
      </c>
      <c r="Q1782" t="s">
        <v>724</v>
      </c>
    </row>
    <row r="1783" spans="1:17" x14ac:dyDescent="0.3">
      <c r="A1783" t="s">
        <v>824</v>
      </c>
      <c r="B1783" t="s">
        <v>382</v>
      </c>
      <c r="C1783" s="1">
        <v>45449</v>
      </c>
      <c r="D1783">
        <v>4853.6400000000003</v>
      </c>
      <c r="E1783" t="s">
        <v>92</v>
      </c>
      <c r="F1783" t="s">
        <v>96</v>
      </c>
      <c r="G1783" t="s">
        <v>111</v>
      </c>
      <c r="H1783" t="s">
        <v>570</v>
      </c>
      <c r="I1783">
        <v>1200010645</v>
      </c>
      <c r="J1783">
        <v>6000926632</v>
      </c>
      <c r="K1783">
        <v>100052734</v>
      </c>
      <c r="L1783" s="1">
        <v>45462</v>
      </c>
      <c r="M1783" t="s">
        <v>833</v>
      </c>
      <c r="N1783">
        <v>1200010645</v>
      </c>
      <c r="O1783" t="s">
        <v>776</v>
      </c>
      <c r="P1783" t="s">
        <v>54</v>
      </c>
      <c r="Q1783" t="s">
        <v>724</v>
      </c>
    </row>
    <row r="1784" spans="1:17" x14ac:dyDescent="0.3">
      <c r="A1784" t="s">
        <v>824</v>
      </c>
      <c r="B1784" t="s">
        <v>382</v>
      </c>
      <c r="C1784" s="1">
        <v>45485</v>
      </c>
      <c r="D1784">
        <v>4842.49</v>
      </c>
      <c r="E1784" t="s">
        <v>92</v>
      </c>
      <c r="F1784" t="s">
        <v>96</v>
      </c>
      <c r="G1784" t="s">
        <v>111</v>
      </c>
      <c r="H1784" t="s">
        <v>570</v>
      </c>
      <c r="I1784">
        <v>1200010645</v>
      </c>
      <c r="J1784">
        <v>6000933351</v>
      </c>
      <c r="K1784">
        <v>100064282</v>
      </c>
      <c r="L1784" s="1">
        <v>45489</v>
      </c>
      <c r="M1784" t="s">
        <v>833</v>
      </c>
      <c r="N1784">
        <v>1200010645</v>
      </c>
      <c r="O1784" t="s">
        <v>776</v>
      </c>
      <c r="P1784" t="s">
        <v>54</v>
      </c>
      <c r="Q1784" t="s">
        <v>724</v>
      </c>
    </row>
    <row r="1785" spans="1:17" x14ac:dyDescent="0.3">
      <c r="A1785" t="s">
        <v>824</v>
      </c>
      <c r="B1785" t="s">
        <v>382</v>
      </c>
      <c r="C1785" s="1">
        <v>45512</v>
      </c>
      <c r="D1785">
        <v>4845.08</v>
      </c>
      <c r="E1785" t="s">
        <v>92</v>
      </c>
      <c r="F1785" t="s">
        <v>96</v>
      </c>
      <c r="G1785" t="s">
        <v>111</v>
      </c>
      <c r="H1785" t="s">
        <v>570</v>
      </c>
      <c r="I1785">
        <v>1200010645</v>
      </c>
      <c r="J1785">
        <v>6000937895</v>
      </c>
      <c r="K1785">
        <v>100072234</v>
      </c>
      <c r="L1785" s="1">
        <v>45531</v>
      </c>
      <c r="M1785" t="s">
        <v>833</v>
      </c>
      <c r="N1785">
        <v>1200010645</v>
      </c>
      <c r="O1785" t="s">
        <v>776</v>
      </c>
      <c r="P1785" t="s">
        <v>54</v>
      </c>
      <c r="Q1785" t="s">
        <v>724</v>
      </c>
    </row>
    <row r="1786" spans="1:17" x14ac:dyDescent="0.3">
      <c r="A1786" t="s">
        <v>824</v>
      </c>
      <c r="B1786" t="s">
        <v>382</v>
      </c>
      <c r="C1786" s="1">
        <v>45544</v>
      </c>
      <c r="D1786">
        <v>4835.03</v>
      </c>
      <c r="E1786" t="s">
        <v>92</v>
      </c>
      <c r="F1786" t="s">
        <v>96</v>
      </c>
      <c r="G1786" t="s">
        <v>111</v>
      </c>
      <c r="H1786" t="s">
        <v>570</v>
      </c>
      <c r="I1786">
        <v>1200010645</v>
      </c>
      <c r="J1786">
        <v>6000941972</v>
      </c>
      <c r="K1786">
        <v>100078890</v>
      </c>
      <c r="L1786" s="1">
        <v>45551</v>
      </c>
      <c r="M1786" t="s">
        <v>833</v>
      </c>
      <c r="N1786">
        <v>1200010645</v>
      </c>
      <c r="O1786" t="s">
        <v>776</v>
      </c>
      <c r="P1786" t="s">
        <v>54</v>
      </c>
      <c r="Q1786" t="s">
        <v>724</v>
      </c>
    </row>
    <row r="1787" spans="1:17" x14ac:dyDescent="0.3">
      <c r="A1787" t="s">
        <v>824</v>
      </c>
      <c r="B1787" t="s">
        <v>382</v>
      </c>
      <c r="C1787" s="1">
        <v>45573</v>
      </c>
      <c r="D1787">
        <v>4837.74</v>
      </c>
      <c r="E1787" t="s">
        <v>92</v>
      </c>
      <c r="F1787" t="s">
        <v>96</v>
      </c>
      <c r="G1787" t="s">
        <v>111</v>
      </c>
      <c r="H1787" t="s">
        <v>570</v>
      </c>
      <c r="I1787">
        <v>1200010645</v>
      </c>
      <c r="J1787">
        <v>6000948048</v>
      </c>
      <c r="K1787">
        <v>100089223</v>
      </c>
      <c r="L1787" s="1">
        <v>45574</v>
      </c>
      <c r="M1787" t="s">
        <v>833</v>
      </c>
      <c r="N1787">
        <v>1200010645</v>
      </c>
      <c r="O1787" t="s">
        <v>776</v>
      </c>
      <c r="P1787" t="s">
        <v>54</v>
      </c>
      <c r="Q1787" t="s">
        <v>724</v>
      </c>
    </row>
    <row r="1788" spans="1:17" x14ac:dyDescent="0.3">
      <c r="A1788" t="s">
        <v>824</v>
      </c>
      <c r="B1788" t="s">
        <v>382</v>
      </c>
      <c r="C1788" s="1">
        <v>45601</v>
      </c>
      <c r="D1788">
        <v>4834.49</v>
      </c>
      <c r="E1788" t="s">
        <v>92</v>
      </c>
      <c r="F1788" t="s">
        <v>96</v>
      </c>
      <c r="G1788" t="s">
        <v>111</v>
      </c>
      <c r="H1788" t="s">
        <v>570</v>
      </c>
      <c r="I1788">
        <v>1200010645</v>
      </c>
      <c r="J1788">
        <v>6000952970</v>
      </c>
      <c r="K1788">
        <v>100097542</v>
      </c>
      <c r="L1788" s="1">
        <v>45603</v>
      </c>
      <c r="M1788" t="s">
        <v>833</v>
      </c>
      <c r="N1788">
        <v>1200010645</v>
      </c>
      <c r="O1788" t="s">
        <v>776</v>
      </c>
      <c r="P1788" t="s">
        <v>54</v>
      </c>
      <c r="Q1788" t="s">
        <v>724</v>
      </c>
    </row>
    <row r="1789" spans="1:17" x14ac:dyDescent="0.3">
      <c r="A1789" t="s">
        <v>824</v>
      </c>
      <c r="B1789" t="s">
        <v>382</v>
      </c>
      <c r="C1789" s="1">
        <v>45632</v>
      </c>
      <c r="D1789">
        <v>4839.37</v>
      </c>
      <c r="E1789" t="s">
        <v>92</v>
      </c>
      <c r="F1789" t="s">
        <v>96</v>
      </c>
      <c r="G1789" t="s">
        <v>111</v>
      </c>
      <c r="H1789" t="s">
        <v>570</v>
      </c>
      <c r="I1789">
        <v>1200010645</v>
      </c>
      <c r="J1789">
        <v>6000960805</v>
      </c>
      <c r="K1789">
        <v>100110710</v>
      </c>
      <c r="L1789" s="1">
        <v>45635</v>
      </c>
      <c r="M1789" t="s">
        <v>833</v>
      </c>
      <c r="N1789">
        <v>1200010645</v>
      </c>
      <c r="O1789" t="s">
        <v>776</v>
      </c>
      <c r="P1789" t="s">
        <v>54</v>
      </c>
      <c r="Q1789" t="s">
        <v>724</v>
      </c>
    </row>
    <row r="1790" spans="1:17" x14ac:dyDescent="0.3">
      <c r="A1790" t="s">
        <v>824</v>
      </c>
      <c r="B1790" t="s">
        <v>382</v>
      </c>
      <c r="C1790" s="1">
        <v>45666</v>
      </c>
      <c r="D1790">
        <v>4827.24</v>
      </c>
      <c r="E1790" t="s">
        <v>92</v>
      </c>
      <c r="F1790" t="s">
        <v>96</v>
      </c>
      <c r="G1790" t="s">
        <v>111</v>
      </c>
      <c r="H1790" t="s">
        <v>570</v>
      </c>
      <c r="I1790">
        <v>1200010645</v>
      </c>
      <c r="J1790">
        <v>6000973430</v>
      </c>
      <c r="K1790">
        <v>100005995</v>
      </c>
      <c r="L1790" s="1">
        <v>45708</v>
      </c>
      <c r="M1790" t="s">
        <v>833</v>
      </c>
      <c r="N1790">
        <v>1200010645</v>
      </c>
      <c r="O1790" t="s">
        <v>776</v>
      </c>
      <c r="P1790" t="s">
        <v>54</v>
      </c>
      <c r="Q1790" t="s">
        <v>724</v>
      </c>
    </row>
    <row r="1791" spans="1:17" x14ac:dyDescent="0.3">
      <c r="A1791" t="s">
        <v>824</v>
      </c>
      <c r="B1791" t="s">
        <v>382</v>
      </c>
      <c r="C1791" s="1">
        <v>45693</v>
      </c>
      <c r="D1791">
        <v>4844.53</v>
      </c>
      <c r="E1791" t="s">
        <v>92</v>
      </c>
      <c r="F1791" t="s">
        <v>96</v>
      </c>
      <c r="G1791" t="s">
        <v>111</v>
      </c>
      <c r="H1791" t="s">
        <v>570</v>
      </c>
      <c r="I1791">
        <v>1200010645</v>
      </c>
      <c r="J1791">
        <v>6000977021</v>
      </c>
      <c r="K1791">
        <v>100014421</v>
      </c>
      <c r="L1791" s="1">
        <v>45708</v>
      </c>
      <c r="M1791" t="s">
        <v>833</v>
      </c>
      <c r="N1791">
        <v>1200010645</v>
      </c>
      <c r="O1791" t="s">
        <v>776</v>
      </c>
      <c r="P1791" t="s">
        <v>54</v>
      </c>
      <c r="Q1791" t="s">
        <v>724</v>
      </c>
    </row>
    <row r="1792" spans="1:17" x14ac:dyDescent="0.3">
      <c r="A1792" t="s">
        <v>824</v>
      </c>
      <c r="B1792" t="s">
        <v>382</v>
      </c>
      <c r="C1792" s="1">
        <v>45723</v>
      </c>
      <c r="D1792">
        <v>4844.72</v>
      </c>
      <c r="E1792" t="s">
        <v>92</v>
      </c>
      <c r="F1792" t="s">
        <v>96</v>
      </c>
      <c r="G1792" t="s">
        <v>111</v>
      </c>
      <c r="H1792" t="s">
        <v>570</v>
      </c>
      <c r="I1792">
        <v>1200010645</v>
      </c>
      <c r="J1792">
        <v>6000981885</v>
      </c>
      <c r="K1792">
        <v>100023963</v>
      </c>
      <c r="L1792" s="1">
        <v>45729</v>
      </c>
      <c r="M1792" t="s">
        <v>833</v>
      </c>
      <c r="N1792">
        <v>1200010645</v>
      </c>
      <c r="O1792" t="s">
        <v>776</v>
      </c>
      <c r="P1792" t="s">
        <v>54</v>
      </c>
      <c r="Q1792" t="s">
        <v>724</v>
      </c>
    </row>
    <row r="1793" spans="1:17" x14ac:dyDescent="0.3">
      <c r="A1793" t="s">
        <v>824</v>
      </c>
      <c r="B1793" t="s">
        <v>382</v>
      </c>
      <c r="C1793" s="1">
        <v>45327</v>
      </c>
      <c r="D1793">
        <v>3160.8</v>
      </c>
      <c r="E1793" t="s">
        <v>92</v>
      </c>
      <c r="F1793" t="s">
        <v>96</v>
      </c>
      <c r="G1793" t="s">
        <v>463</v>
      </c>
      <c r="H1793" t="s">
        <v>678</v>
      </c>
      <c r="I1793">
        <v>1200009083</v>
      </c>
      <c r="J1793">
        <v>6000905909</v>
      </c>
      <c r="K1793">
        <v>100015816</v>
      </c>
      <c r="L1793" s="1">
        <v>45364</v>
      </c>
      <c r="M1793" t="s">
        <v>833</v>
      </c>
      <c r="N1793">
        <v>1200009083</v>
      </c>
      <c r="O1793" t="s">
        <v>776</v>
      </c>
      <c r="P1793" t="s">
        <v>54</v>
      </c>
      <c r="Q1793" t="s">
        <v>724</v>
      </c>
    </row>
    <row r="1794" spans="1:17" x14ac:dyDescent="0.3">
      <c r="A1794" t="s">
        <v>826</v>
      </c>
      <c r="B1794" t="s">
        <v>382</v>
      </c>
      <c r="C1794" s="1">
        <v>44935</v>
      </c>
      <c r="D1794">
        <v>298.48</v>
      </c>
      <c r="E1794" t="s">
        <v>92</v>
      </c>
      <c r="F1794" t="s">
        <v>96</v>
      </c>
      <c r="G1794" t="s">
        <v>464</v>
      </c>
      <c r="H1794" t="s">
        <v>514</v>
      </c>
      <c r="I1794">
        <v>1200010624</v>
      </c>
      <c r="J1794">
        <v>6000833527</v>
      </c>
      <c r="K1794">
        <v>100005628</v>
      </c>
      <c r="L1794" s="1">
        <v>44952</v>
      </c>
      <c r="M1794" t="s">
        <v>833</v>
      </c>
      <c r="N1794">
        <v>1200010624</v>
      </c>
      <c r="O1794" t="s">
        <v>776</v>
      </c>
      <c r="P1794" t="s">
        <v>54</v>
      </c>
      <c r="Q1794" t="s">
        <v>724</v>
      </c>
    </row>
    <row r="1795" spans="1:17" x14ac:dyDescent="0.3">
      <c r="A1795" t="s">
        <v>826</v>
      </c>
      <c r="B1795" t="s">
        <v>382</v>
      </c>
      <c r="C1795" s="1">
        <v>44978</v>
      </c>
      <c r="D1795">
        <v>147</v>
      </c>
      <c r="E1795" t="s">
        <v>92</v>
      </c>
      <c r="F1795" t="s">
        <v>96</v>
      </c>
      <c r="G1795" t="s">
        <v>464</v>
      </c>
      <c r="H1795" t="s">
        <v>514</v>
      </c>
      <c r="I1795">
        <v>1200010624</v>
      </c>
      <c r="J1795">
        <v>6000840271</v>
      </c>
      <c r="K1795">
        <v>100020337</v>
      </c>
      <c r="L1795" s="1">
        <v>45001</v>
      </c>
      <c r="M1795" t="s">
        <v>833</v>
      </c>
      <c r="N1795">
        <v>1200010624</v>
      </c>
      <c r="O1795" t="s">
        <v>776</v>
      </c>
      <c r="P1795" t="s">
        <v>54</v>
      </c>
      <c r="Q1795" t="s">
        <v>724</v>
      </c>
    </row>
    <row r="1796" spans="1:17" x14ac:dyDescent="0.3">
      <c r="A1796" t="s">
        <v>826</v>
      </c>
      <c r="B1796" t="s">
        <v>382</v>
      </c>
      <c r="C1796" s="1">
        <v>44991</v>
      </c>
      <c r="D1796">
        <v>492.28</v>
      </c>
      <c r="E1796" t="s">
        <v>92</v>
      </c>
      <c r="F1796" t="s">
        <v>96</v>
      </c>
      <c r="G1796" t="s">
        <v>464</v>
      </c>
      <c r="H1796" t="s">
        <v>514</v>
      </c>
      <c r="I1796">
        <v>1200010624</v>
      </c>
      <c r="J1796">
        <v>6000843048</v>
      </c>
      <c r="K1796">
        <v>100025329</v>
      </c>
      <c r="L1796" s="1">
        <v>45012</v>
      </c>
      <c r="M1796" t="s">
        <v>833</v>
      </c>
      <c r="N1796">
        <v>1200010624</v>
      </c>
      <c r="O1796" t="s">
        <v>776</v>
      </c>
      <c r="P1796" t="s">
        <v>54</v>
      </c>
      <c r="Q1796" t="s">
        <v>724</v>
      </c>
    </row>
    <row r="1797" spans="1:17" x14ac:dyDescent="0.3">
      <c r="A1797" t="s">
        <v>826</v>
      </c>
      <c r="B1797" t="s">
        <v>382</v>
      </c>
      <c r="C1797" s="1">
        <v>45040</v>
      </c>
      <c r="D1797">
        <v>563.82000000000005</v>
      </c>
      <c r="E1797" t="s">
        <v>92</v>
      </c>
      <c r="F1797" t="s">
        <v>96</v>
      </c>
      <c r="G1797" t="s">
        <v>464</v>
      </c>
      <c r="H1797" t="s">
        <v>514</v>
      </c>
      <c r="I1797">
        <v>1200010624</v>
      </c>
      <c r="J1797">
        <v>6000851389</v>
      </c>
      <c r="K1797">
        <v>100038853</v>
      </c>
      <c r="L1797" s="1">
        <v>45062</v>
      </c>
      <c r="M1797" t="s">
        <v>833</v>
      </c>
      <c r="N1797">
        <v>1200010624</v>
      </c>
      <c r="O1797" t="s">
        <v>776</v>
      </c>
      <c r="P1797" t="s">
        <v>54</v>
      </c>
      <c r="Q1797" t="s">
        <v>724</v>
      </c>
    </row>
    <row r="1798" spans="1:17" x14ac:dyDescent="0.3">
      <c r="A1798" t="s">
        <v>826</v>
      </c>
      <c r="B1798" t="s">
        <v>382</v>
      </c>
      <c r="C1798" s="1">
        <v>45051</v>
      </c>
      <c r="D1798">
        <v>298.69</v>
      </c>
      <c r="E1798" t="s">
        <v>92</v>
      </c>
      <c r="F1798" t="s">
        <v>96</v>
      </c>
      <c r="G1798" t="s">
        <v>464</v>
      </c>
      <c r="H1798" t="s">
        <v>514</v>
      </c>
      <c r="I1798">
        <v>1200010624</v>
      </c>
      <c r="J1798">
        <v>6000853496</v>
      </c>
      <c r="K1798">
        <v>100042520</v>
      </c>
      <c r="L1798" s="1">
        <v>45062</v>
      </c>
      <c r="M1798" t="s">
        <v>833</v>
      </c>
      <c r="N1798">
        <v>1200010624</v>
      </c>
      <c r="O1798" t="s">
        <v>776</v>
      </c>
      <c r="P1798" t="s">
        <v>54</v>
      </c>
      <c r="Q1798" t="s">
        <v>724</v>
      </c>
    </row>
    <row r="1799" spans="1:17" x14ac:dyDescent="0.3">
      <c r="A1799" t="s">
        <v>826</v>
      </c>
      <c r="B1799" t="s">
        <v>382</v>
      </c>
      <c r="C1799" s="1">
        <v>45107</v>
      </c>
      <c r="D1799">
        <v>546.53</v>
      </c>
      <c r="E1799" t="s">
        <v>92</v>
      </c>
      <c r="F1799" t="s">
        <v>96</v>
      </c>
      <c r="G1799" t="s">
        <v>464</v>
      </c>
      <c r="H1799" t="s">
        <v>514</v>
      </c>
      <c r="I1799">
        <v>1200010624</v>
      </c>
      <c r="J1799">
        <v>6000862862</v>
      </c>
      <c r="K1799">
        <v>100058626</v>
      </c>
      <c r="L1799" s="1">
        <v>45126</v>
      </c>
      <c r="M1799" t="s">
        <v>833</v>
      </c>
      <c r="N1799">
        <v>1200010624</v>
      </c>
      <c r="O1799" t="s">
        <v>776</v>
      </c>
      <c r="P1799" t="s">
        <v>54</v>
      </c>
      <c r="Q1799" t="s">
        <v>724</v>
      </c>
    </row>
    <row r="1800" spans="1:17" x14ac:dyDescent="0.3">
      <c r="A1800" t="s">
        <v>826</v>
      </c>
      <c r="B1800" t="s">
        <v>382</v>
      </c>
      <c r="C1800" s="1">
        <v>45138</v>
      </c>
      <c r="D1800">
        <v>273.45999999999998</v>
      </c>
      <c r="E1800" t="s">
        <v>92</v>
      </c>
      <c r="F1800" t="s">
        <v>96</v>
      </c>
      <c r="G1800" t="s">
        <v>464</v>
      </c>
      <c r="H1800" t="s">
        <v>514</v>
      </c>
      <c r="I1800">
        <v>1200010624</v>
      </c>
      <c r="J1800">
        <v>6000867822</v>
      </c>
      <c r="K1800">
        <v>100067311</v>
      </c>
      <c r="L1800" s="1">
        <v>45160</v>
      </c>
      <c r="M1800" t="s">
        <v>833</v>
      </c>
      <c r="N1800">
        <v>1200010624</v>
      </c>
      <c r="O1800" t="s">
        <v>776</v>
      </c>
      <c r="P1800" t="s">
        <v>54</v>
      </c>
      <c r="Q1800" t="s">
        <v>724</v>
      </c>
    </row>
    <row r="1801" spans="1:17" x14ac:dyDescent="0.3">
      <c r="A1801" t="s">
        <v>826</v>
      </c>
      <c r="B1801" t="s">
        <v>382</v>
      </c>
      <c r="C1801" s="1">
        <v>45138</v>
      </c>
      <c r="D1801">
        <v>174.87</v>
      </c>
      <c r="E1801" t="s">
        <v>92</v>
      </c>
      <c r="F1801" t="s">
        <v>96</v>
      </c>
      <c r="G1801" t="s">
        <v>464</v>
      </c>
      <c r="H1801" t="s">
        <v>514</v>
      </c>
      <c r="I1801">
        <v>1200010624</v>
      </c>
      <c r="J1801">
        <v>6000867808</v>
      </c>
      <c r="K1801">
        <v>100067295</v>
      </c>
      <c r="L1801" s="1">
        <v>45145</v>
      </c>
      <c r="M1801" t="s">
        <v>833</v>
      </c>
      <c r="N1801">
        <v>1200010624</v>
      </c>
      <c r="O1801" t="s">
        <v>776</v>
      </c>
      <c r="P1801" t="s">
        <v>54</v>
      </c>
      <c r="Q1801" t="s">
        <v>724</v>
      </c>
    </row>
    <row r="1802" spans="1:17" x14ac:dyDescent="0.3">
      <c r="A1802" t="s">
        <v>826</v>
      </c>
      <c r="B1802" t="s">
        <v>382</v>
      </c>
      <c r="C1802" s="1">
        <v>45237</v>
      </c>
      <c r="D1802">
        <v>164.48</v>
      </c>
      <c r="E1802" t="s">
        <v>92</v>
      </c>
      <c r="F1802" t="s">
        <v>96</v>
      </c>
      <c r="G1802" t="s">
        <v>464</v>
      </c>
      <c r="H1802" t="s">
        <v>514</v>
      </c>
      <c r="I1802">
        <v>1200010624</v>
      </c>
      <c r="J1802">
        <v>6000885087</v>
      </c>
      <c r="K1802">
        <v>100096727</v>
      </c>
      <c r="L1802" s="1">
        <v>45266</v>
      </c>
      <c r="M1802" t="s">
        <v>833</v>
      </c>
      <c r="N1802">
        <v>1200010624</v>
      </c>
      <c r="O1802" t="s">
        <v>776</v>
      </c>
      <c r="P1802" t="s">
        <v>54</v>
      </c>
      <c r="Q1802" t="s">
        <v>724</v>
      </c>
    </row>
    <row r="1803" spans="1:17" x14ac:dyDescent="0.3">
      <c r="A1803" t="s">
        <v>826</v>
      </c>
      <c r="B1803" t="s">
        <v>382</v>
      </c>
      <c r="C1803" s="1">
        <v>45237</v>
      </c>
      <c r="D1803">
        <v>288.3</v>
      </c>
      <c r="E1803" t="s">
        <v>92</v>
      </c>
      <c r="F1803" t="s">
        <v>96</v>
      </c>
      <c r="G1803" t="s">
        <v>464</v>
      </c>
      <c r="H1803" t="s">
        <v>514</v>
      </c>
      <c r="I1803">
        <v>1200010624</v>
      </c>
      <c r="J1803">
        <v>6000885096</v>
      </c>
      <c r="K1803">
        <v>100096736</v>
      </c>
      <c r="L1803" s="1">
        <v>45266</v>
      </c>
      <c r="M1803" t="s">
        <v>833</v>
      </c>
      <c r="N1803">
        <v>1200010624</v>
      </c>
      <c r="O1803" t="s">
        <v>776</v>
      </c>
      <c r="P1803" t="s">
        <v>54</v>
      </c>
      <c r="Q1803" t="s">
        <v>724</v>
      </c>
    </row>
    <row r="1804" spans="1:17" x14ac:dyDescent="0.3">
      <c r="A1804" t="s">
        <v>826</v>
      </c>
      <c r="B1804" t="s">
        <v>382</v>
      </c>
      <c r="C1804" s="1">
        <v>45243</v>
      </c>
      <c r="D1804">
        <v>219.63</v>
      </c>
      <c r="E1804" t="s">
        <v>92</v>
      </c>
      <c r="F1804" t="s">
        <v>96</v>
      </c>
      <c r="G1804" t="s">
        <v>464</v>
      </c>
      <c r="H1804" t="s">
        <v>514</v>
      </c>
      <c r="I1804">
        <v>1200010624</v>
      </c>
      <c r="J1804">
        <v>6000886441</v>
      </c>
      <c r="K1804">
        <v>100099035</v>
      </c>
      <c r="L1804" s="1">
        <v>45266</v>
      </c>
      <c r="M1804" t="s">
        <v>833</v>
      </c>
      <c r="N1804">
        <v>1200010624</v>
      </c>
      <c r="O1804" t="s">
        <v>776</v>
      </c>
      <c r="P1804" t="s">
        <v>54</v>
      </c>
      <c r="Q1804" t="s">
        <v>724</v>
      </c>
    </row>
    <row r="1805" spans="1:17" x14ac:dyDescent="0.3">
      <c r="A1805" t="s">
        <v>826</v>
      </c>
      <c r="B1805" t="s">
        <v>382</v>
      </c>
      <c r="C1805" s="1">
        <v>45294</v>
      </c>
      <c r="D1805">
        <v>585.01</v>
      </c>
      <c r="E1805" t="s">
        <v>92</v>
      </c>
      <c r="F1805" t="s">
        <v>96</v>
      </c>
      <c r="G1805" t="s">
        <v>464</v>
      </c>
      <c r="H1805" t="s">
        <v>514</v>
      </c>
      <c r="I1805">
        <v>1200010624</v>
      </c>
      <c r="J1805">
        <v>6000900026</v>
      </c>
      <c r="K1805">
        <v>100004425</v>
      </c>
      <c r="L1805" s="1">
        <v>45371</v>
      </c>
      <c r="M1805" t="s">
        <v>833</v>
      </c>
      <c r="N1805">
        <v>1200010624</v>
      </c>
      <c r="O1805" t="s">
        <v>776</v>
      </c>
      <c r="P1805" t="s">
        <v>54</v>
      </c>
      <c r="Q1805" t="s">
        <v>724</v>
      </c>
    </row>
    <row r="1806" spans="1:17" x14ac:dyDescent="0.3">
      <c r="A1806" t="s">
        <v>826</v>
      </c>
      <c r="B1806" t="s">
        <v>382</v>
      </c>
      <c r="C1806" s="1">
        <v>45363</v>
      </c>
      <c r="D1806">
        <v>497.32</v>
      </c>
      <c r="E1806" t="s">
        <v>92</v>
      </c>
      <c r="F1806" t="s">
        <v>96</v>
      </c>
      <c r="G1806" t="s">
        <v>464</v>
      </c>
      <c r="H1806" t="s">
        <v>514</v>
      </c>
      <c r="I1806">
        <v>1200012047</v>
      </c>
      <c r="J1806">
        <v>6000911594</v>
      </c>
      <c r="K1806">
        <v>100026739</v>
      </c>
      <c r="L1806" s="1">
        <v>45385</v>
      </c>
      <c r="M1806" t="s">
        <v>833</v>
      </c>
      <c r="N1806">
        <v>1200012047</v>
      </c>
      <c r="O1806" t="s">
        <v>776</v>
      </c>
      <c r="P1806" t="s">
        <v>54</v>
      </c>
      <c r="Q1806" t="s">
        <v>724</v>
      </c>
    </row>
    <row r="1807" spans="1:17" x14ac:dyDescent="0.3">
      <c r="A1807" t="s">
        <v>826</v>
      </c>
      <c r="B1807" t="s">
        <v>382</v>
      </c>
      <c r="C1807" s="1">
        <v>45363</v>
      </c>
      <c r="D1807">
        <v>722.81</v>
      </c>
      <c r="E1807" t="s">
        <v>92</v>
      </c>
      <c r="F1807" t="s">
        <v>96</v>
      </c>
      <c r="G1807" t="s">
        <v>464</v>
      </c>
      <c r="H1807" t="s">
        <v>514</v>
      </c>
      <c r="I1807">
        <v>1200012047</v>
      </c>
      <c r="J1807">
        <v>6000911601</v>
      </c>
      <c r="K1807">
        <v>100026747</v>
      </c>
      <c r="L1807" s="1">
        <v>45385</v>
      </c>
      <c r="M1807" t="s">
        <v>833</v>
      </c>
      <c r="N1807">
        <v>1200012047</v>
      </c>
      <c r="O1807" t="s">
        <v>776</v>
      </c>
      <c r="P1807" t="s">
        <v>54</v>
      </c>
      <c r="Q1807" t="s">
        <v>724</v>
      </c>
    </row>
    <row r="1808" spans="1:17" x14ac:dyDescent="0.3">
      <c r="A1808" t="s">
        <v>826</v>
      </c>
      <c r="B1808" t="s">
        <v>382</v>
      </c>
      <c r="C1808" s="1">
        <v>45393</v>
      </c>
      <c r="D1808">
        <v>354.02</v>
      </c>
      <c r="E1808" t="s">
        <v>92</v>
      </c>
      <c r="F1808" t="s">
        <v>96</v>
      </c>
      <c r="G1808" t="s">
        <v>464</v>
      </c>
      <c r="H1808" t="s">
        <v>514</v>
      </c>
      <c r="I1808">
        <v>1200012047</v>
      </c>
      <c r="J1808">
        <v>6000917347</v>
      </c>
      <c r="K1808">
        <v>100036045</v>
      </c>
      <c r="L1808" s="1">
        <v>45436</v>
      </c>
      <c r="M1808" t="s">
        <v>833</v>
      </c>
      <c r="N1808">
        <v>1200012047</v>
      </c>
      <c r="O1808" t="s">
        <v>776</v>
      </c>
      <c r="P1808" t="s">
        <v>54</v>
      </c>
      <c r="Q1808" t="s">
        <v>724</v>
      </c>
    </row>
    <row r="1809" spans="1:17" x14ac:dyDescent="0.3">
      <c r="A1809" t="s">
        <v>826</v>
      </c>
      <c r="B1809" t="s">
        <v>382</v>
      </c>
      <c r="C1809" s="1">
        <v>45414</v>
      </c>
      <c r="D1809">
        <v>361.4</v>
      </c>
      <c r="E1809" t="s">
        <v>92</v>
      </c>
      <c r="F1809" t="s">
        <v>96</v>
      </c>
      <c r="G1809" t="s">
        <v>464</v>
      </c>
      <c r="H1809" t="s">
        <v>514</v>
      </c>
      <c r="I1809">
        <v>1200012047</v>
      </c>
      <c r="J1809">
        <v>6000920994</v>
      </c>
      <c r="K1809">
        <v>100043221</v>
      </c>
      <c r="L1809" s="1">
        <v>45436</v>
      </c>
      <c r="M1809" t="s">
        <v>833</v>
      </c>
      <c r="N1809">
        <v>1200012047</v>
      </c>
      <c r="O1809" t="s">
        <v>776</v>
      </c>
      <c r="P1809" t="s">
        <v>54</v>
      </c>
      <c r="Q1809" t="s">
        <v>724</v>
      </c>
    </row>
    <row r="1810" spans="1:17" x14ac:dyDescent="0.3">
      <c r="A1810" t="s">
        <v>826</v>
      </c>
      <c r="B1810" t="s">
        <v>382</v>
      </c>
      <c r="C1810" s="1">
        <v>45446</v>
      </c>
      <c r="D1810">
        <v>498.72</v>
      </c>
      <c r="E1810" t="s">
        <v>92</v>
      </c>
      <c r="F1810" t="s">
        <v>96</v>
      </c>
      <c r="G1810" t="s">
        <v>464</v>
      </c>
      <c r="H1810" t="s">
        <v>514</v>
      </c>
      <c r="I1810">
        <v>1200012047</v>
      </c>
      <c r="J1810">
        <v>6000925411</v>
      </c>
      <c r="K1810">
        <v>100050174</v>
      </c>
      <c r="L1810" s="1">
        <v>45463</v>
      </c>
      <c r="M1810" t="s">
        <v>833</v>
      </c>
      <c r="N1810">
        <v>1200012047</v>
      </c>
      <c r="O1810" t="s">
        <v>776</v>
      </c>
      <c r="P1810" t="s">
        <v>54</v>
      </c>
      <c r="Q1810" t="s">
        <v>724</v>
      </c>
    </row>
    <row r="1811" spans="1:17" x14ac:dyDescent="0.3">
      <c r="A1811" t="s">
        <v>826</v>
      </c>
      <c r="B1811" t="s">
        <v>382</v>
      </c>
      <c r="C1811" s="1">
        <v>45475</v>
      </c>
      <c r="D1811">
        <v>602.57000000000005</v>
      </c>
      <c r="E1811" t="s">
        <v>92</v>
      </c>
      <c r="F1811" t="s">
        <v>96</v>
      </c>
      <c r="G1811" t="s">
        <v>464</v>
      </c>
      <c r="H1811" t="s">
        <v>514</v>
      </c>
      <c r="I1811">
        <v>1200012047</v>
      </c>
      <c r="J1811">
        <v>6000930760</v>
      </c>
      <c r="K1811">
        <v>100060263</v>
      </c>
      <c r="L1811" s="1">
        <v>45503</v>
      </c>
      <c r="M1811" t="s">
        <v>833</v>
      </c>
      <c r="N1811">
        <v>1200012047</v>
      </c>
      <c r="O1811" t="s">
        <v>776</v>
      </c>
      <c r="P1811" t="s">
        <v>54</v>
      </c>
      <c r="Q1811" t="s">
        <v>724</v>
      </c>
    </row>
    <row r="1812" spans="1:17" x14ac:dyDescent="0.3">
      <c r="A1812" t="s">
        <v>826</v>
      </c>
      <c r="B1812" t="s">
        <v>382</v>
      </c>
      <c r="C1812" s="1">
        <v>45509</v>
      </c>
      <c r="D1812">
        <v>864.98</v>
      </c>
      <c r="E1812" t="s">
        <v>92</v>
      </c>
      <c r="F1812" t="s">
        <v>96</v>
      </c>
      <c r="G1812" t="s">
        <v>464</v>
      </c>
      <c r="H1812" t="s">
        <v>514</v>
      </c>
      <c r="I1812">
        <v>1200012047</v>
      </c>
      <c r="J1812">
        <v>6000936911</v>
      </c>
      <c r="K1812">
        <v>100070770</v>
      </c>
      <c r="L1812" s="1">
        <v>45567</v>
      </c>
      <c r="M1812" t="s">
        <v>833</v>
      </c>
      <c r="N1812">
        <v>1200012047</v>
      </c>
      <c r="O1812" t="s">
        <v>776</v>
      </c>
      <c r="P1812" t="s">
        <v>54</v>
      </c>
      <c r="Q1812" t="s">
        <v>724</v>
      </c>
    </row>
    <row r="1813" spans="1:17" x14ac:dyDescent="0.3">
      <c r="A1813" t="s">
        <v>826</v>
      </c>
      <c r="B1813" t="s">
        <v>382</v>
      </c>
      <c r="C1813" s="1">
        <v>45537</v>
      </c>
      <c r="D1813">
        <v>557.57000000000005</v>
      </c>
      <c r="E1813" t="s">
        <v>92</v>
      </c>
      <c r="F1813" t="s">
        <v>96</v>
      </c>
      <c r="G1813" t="s">
        <v>464</v>
      </c>
      <c r="H1813" t="s">
        <v>514</v>
      </c>
      <c r="I1813">
        <v>1200012047</v>
      </c>
      <c r="J1813">
        <v>6000940396</v>
      </c>
      <c r="K1813">
        <v>100076786</v>
      </c>
      <c r="L1813" s="1">
        <v>45572</v>
      </c>
      <c r="M1813" t="s">
        <v>833</v>
      </c>
      <c r="N1813">
        <v>1200012047</v>
      </c>
      <c r="O1813" t="s">
        <v>776</v>
      </c>
      <c r="P1813" t="s">
        <v>54</v>
      </c>
      <c r="Q1813" t="s">
        <v>724</v>
      </c>
    </row>
    <row r="1814" spans="1:17" x14ac:dyDescent="0.3">
      <c r="A1814" t="s">
        <v>826</v>
      </c>
      <c r="B1814" t="s">
        <v>382</v>
      </c>
      <c r="C1814" s="1">
        <v>45566</v>
      </c>
      <c r="D1814">
        <v>377.09</v>
      </c>
      <c r="E1814" t="s">
        <v>92</v>
      </c>
      <c r="F1814" t="s">
        <v>96</v>
      </c>
      <c r="G1814" t="s">
        <v>464</v>
      </c>
      <c r="H1814" t="s">
        <v>514</v>
      </c>
      <c r="I1814">
        <v>1200012047</v>
      </c>
      <c r="J1814">
        <v>6000946146</v>
      </c>
      <c r="K1814">
        <v>100085947</v>
      </c>
      <c r="L1814" s="1">
        <v>45614</v>
      </c>
      <c r="M1814" t="s">
        <v>833</v>
      </c>
      <c r="N1814">
        <v>1200012047</v>
      </c>
      <c r="O1814" t="s">
        <v>776</v>
      </c>
      <c r="P1814" t="s">
        <v>54</v>
      </c>
      <c r="Q1814" t="s">
        <v>724</v>
      </c>
    </row>
    <row r="1815" spans="1:17" x14ac:dyDescent="0.3">
      <c r="A1815" t="s">
        <v>826</v>
      </c>
      <c r="B1815" t="s">
        <v>382</v>
      </c>
      <c r="C1815" s="1">
        <v>45602</v>
      </c>
      <c r="D1815">
        <v>530.79</v>
      </c>
      <c r="E1815" t="s">
        <v>92</v>
      </c>
      <c r="F1815" t="s">
        <v>96</v>
      </c>
      <c r="G1815" t="s">
        <v>464</v>
      </c>
      <c r="H1815" t="s">
        <v>514</v>
      </c>
      <c r="I1815">
        <v>1200012047</v>
      </c>
      <c r="J1815">
        <v>6000953423</v>
      </c>
      <c r="K1815">
        <v>100098285</v>
      </c>
      <c r="L1815" s="1">
        <v>45643</v>
      </c>
      <c r="M1815" t="s">
        <v>833</v>
      </c>
      <c r="N1815">
        <v>1200012047</v>
      </c>
      <c r="O1815" t="s">
        <v>776</v>
      </c>
      <c r="P1815" t="s">
        <v>54</v>
      </c>
      <c r="Q1815" t="s">
        <v>724</v>
      </c>
    </row>
    <row r="1816" spans="1:17" x14ac:dyDescent="0.3">
      <c r="A1816" t="s">
        <v>826</v>
      </c>
      <c r="B1816" t="s">
        <v>382</v>
      </c>
      <c r="C1816" s="1">
        <v>45635</v>
      </c>
      <c r="D1816">
        <v>687.02</v>
      </c>
      <c r="E1816" t="s">
        <v>92</v>
      </c>
      <c r="F1816" t="s">
        <v>96</v>
      </c>
      <c r="G1816" t="s">
        <v>464</v>
      </c>
      <c r="H1816" t="s">
        <v>514</v>
      </c>
      <c r="I1816">
        <v>1200012047</v>
      </c>
      <c r="J1816">
        <v>6000970093</v>
      </c>
      <c r="K1816">
        <v>100002377</v>
      </c>
      <c r="L1816" s="1">
        <v>45699</v>
      </c>
      <c r="M1816" t="s">
        <v>833</v>
      </c>
      <c r="N1816">
        <v>1200012047</v>
      </c>
      <c r="O1816" t="s">
        <v>776</v>
      </c>
      <c r="P1816" t="s">
        <v>54</v>
      </c>
      <c r="Q1816" t="s">
        <v>724</v>
      </c>
    </row>
    <row r="1817" spans="1:17" x14ac:dyDescent="0.3">
      <c r="A1817" t="s">
        <v>826</v>
      </c>
      <c r="B1817" t="s">
        <v>382</v>
      </c>
      <c r="C1817" s="1">
        <v>45681</v>
      </c>
      <c r="D1817">
        <v>655.16999999999996</v>
      </c>
      <c r="E1817" t="s">
        <v>92</v>
      </c>
      <c r="F1817" t="s">
        <v>96</v>
      </c>
      <c r="G1817" t="s">
        <v>464</v>
      </c>
      <c r="H1817" t="s">
        <v>514</v>
      </c>
      <c r="I1817">
        <v>1200012047</v>
      </c>
      <c r="J1817">
        <v>6000975283</v>
      </c>
      <c r="K1817">
        <v>100009213</v>
      </c>
      <c r="L1817" s="1">
        <v>45726</v>
      </c>
      <c r="M1817" t="s">
        <v>833</v>
      </c>
      <c r="N1817">
        <v>1200012047</v>
      </c>
      <c r="O1817" t="s">
        <v>776</v>
      </c>
      <c r="P1817" t="s">
        <v>54</v>
      </c>
      <c r="Q1817" t="s">
        <v>724</v>
      </c>
    </row>
    <row r="1818" spans="1:17" x14ac:dyDescent="0.3">
      <c r="A1818" t="s">
        <v>826</v>
      </c>
      <c r="B1818" t="s">
        <v>382</v>
      </c>
      <c r="C1818" s="1">
        <v>45692</v>
      </c>
      <c r="D1818">
        <v>401.55</v>
      </c>
      <c r="E1818" t="s">
        <v>92</v>
      </c>
      <c r="F1818" t="s">
        <v>96</v>
      </c>
      <c r="G1818" t="s">
        <v>464</v>
      </c>
      <c r="H1818" t="s">
        <v>514</v>
      </c>
      <c r="I1818">
        <v>1200012047</v>
      </c>
      <c r="J1818">
        <v>6000976800</v>
      </c>
      <c r="K1818">
        <v>100014057</v>
      </c>
      <c r="L1818" s="1">
        <v>45735</v>
      </c>
      <c r="M1818" t="s">
        <v>833</v>
      </c>
      <c r="N1818">
        <v>1200012047</v>
      </c>
      <c r="O1818" t="s">
        <v>776</v>
      </c>
      <c r="P1818" t="s">
        <v>54</v>
      </c>
      <c r="Q1818" t="s">
        <v>724</v>
      </c>
    </row>
    <row r="1819" spans="1:17" x14ac:dyDescent="0.3">
      <c r="A1819" t="s">
        <v>826</v>
      </c>
      <c r="B1819" t="s">
        <v>382</v>
      </c>
      <c r="C1819" s="1">
        <v>45719</v>
      </c>
      <c r="D1819">
        <v>615.72</v>
      </c>
      <c r="E1819" t="s">
        <v>92</v>
      </c>
      <c r="F1819" t="s">
        <v>96</v>
      </c>
      <c r="G1819" t="s">
        <v>464</v>
      </c>
      <c r="H1819" t="s">
        <v>514</v>
      </c>
      <c r="I1819">
        <v>1200012047</v>
      </c>
      <c r="J1819">
        <v>6000980558</v>
      </c>
      <c r="K1819">
        <v>100022082</v>
      </c>
      <c r="L1819" s="1">
        <v>45744</v>
      </c>
      <c r="M1819" t="s">
        <v>833</v>
      </c>
      <c r="N1819">
        <v>1200012047</v>
      </c>
      <c r="O1819" t="s">
        <v>776</v>
      </c>
      <c r="P1819" t="s">
        <v>54</v>
      </c>
      <c r="Q1819" t="s">
        <v>724</v>
      </c>
    </row>
    <row r="1820" spans="1:17" x14ac:dyDescent="0.3">
      <c r="A1820" t="s">
        <v>826</v>
      </c>
      <c r="B1820" t="s">
        <v>382</v>
      </c>
      <c r="C1820" s="1">
        <v>45748</v>
      </c>
      <c r="D1820">
        <v>427.64</v>
      </c>
      <c r="E1820" t="s">
        <v>92</v>
      </c>
      <c r="F1820" t="s">
        <v>96</v>
      </c>
      <c r="G1820" t="s">
        <v>464</v>
      </c>
      <c r="H1820" t="s">
        <v>514</v>
      </c>
      <c r="I1820">
        <v>1200012047</v>
      </c>
      <c r="J1820">
        <v>6000985900</v>
      </c>
      <c r="K1820">
        <v>100030527</v>
      </c>
      <c r="L1820" s="1">
        <v>45758</v>
      </c>
      <c r="M1820" t="s">
        <v>833</v>
      </c>
      <c r="N1820">
        <v>1200012047</v>
      </c>
      <c r="O1820" t="s">
        <v>776</v>
      </c>
      <c r="P1820" t="s">
        <v>54</v>
      </c>
      <c r="Q1820" t="s">
        <v>724</v>
      </c>
    </row>
    <row r="1821" spans="1:17" x14ac:dyDescent="0.3">
      <c r="A1821" t="s">
        <v>826</v>
      </c>
      <c r="B1821" t="s">
        <v>382</v>
      </c>
      <c r="C1821" s="1">
        <v>45779</v>
      </c>
      <c r="D1821">
        <v>363.02</v>
      </c>
      <c r="E1821" t="s">
        <v>92</v>
      </c>
      <c r="F1821" t="s">
        <v>96</v>
      </c>
      <c r="G1821" t="s">
        <v>464</v>
      </c>
      <c r="H1821" t="s">
        <v>514</v>
      </c>
      <c r="I1821">
        <v>1200012047</v>
      </c>
      <c r="J1821">
        <v>6000991417</v>
      </c>
      <c r="K1821">
        <v>100040230</v>
      </c>
      <c r="L1821" s="1">
        <v>45811</v>
      </c>
      <c r="M1821" t="s">
        <v>833</v>
      </c>
      <c r="N1821">
        <v>1200012047</v>
      </c>
      <c r="O1821" t="s">
        <v>776</v>
      </c>
      <c r="P1821" t="s">
        <v>54</v>
      </c>
      <c r="Q1821" t="s">
        <v>724</v>
      </c>
    </row>
    <row r="1822" spans="1:17" x14ac:dyDescent="0.3">
      <c r="A1822" t="s">
        <v>826</v>
      </c>
      <c r="B1822" t="s">
        <v>382</v>
      </c>
      <c r="C1822" s="1">
        <v>45811</v>
      </c>
      <c r="D1822">
        <v>464.55</v>
      </c>
      <c r="E1822" t="s">
        <v>92</v>
      </c>
      <c r="F1822" t="s">
        <v>96</v>
      </c>
      <c r="G1822" t="s">
        <v>464</v>
      </c>
      <c r="H1822" t="s">
        <v>514</v>
      </c>
      <c r="I1822">
        <v>1200012047</v>
      </c>
      <c r="J1822">
        <v>6000996614</v>
      </c>
      <c r="K1822">
        <v>100048697</v>
      </c>
      <c r="L1822" s="1">
        <v>45831</v>
      </c>
      <c r="M1822" t="s">
        <v>833</v>
      </c>
      <c r="N1822">
        <v>1200012047</v>
      </c>
      <c r="O1822" t="s">
        <v>776</v>
      </c>
      <c r="P1822" t="s">
        <v>54</v>
      </c>
      <c r="Q1822" t="s">
        <v>724</v>
      </c>
    </row>
    <row r="1823" spans="1:17" x14ac:dyDescent="0.3">
      <c r="A1823" t="s">
        <v>826</v>
      </c>
      <c r="B1823" t="s">
        <v>382</v>
      </c>
      <c r="C1823" s="1">
        <v>45849</v>
      </c>
      <c r="D1823">
        <v>548.79</v>
      </c>
      <c r="E1823" t="s">
        <v>92</v>
      </c>
      <c r="F1823" t="s">
        <v>96</v>
      </c>
      <c r="G1823" t="s">
        <v>464</v>
      </c>
      <c r="H1823" t="s">
        <v>514</v>
      </c>
      <c r="I1823">
        <v>1200012047</v>
      </c>
      <c r="J1823">
        <v>6001004391</v>
      </c>
      <c r="K1823">
        <v>100061765</v>
      </c>
      <c r="L1823" s="1">
        <v>45874</v>
      </c>
      <c r="M1823" t="s">
        <v>833</v>
      </c>
      <c r="N1823">
        <v>1200012047</v>
      </c>
      <c r="O1823" t="s">
        <v>776</v>
      </c>
      <c r="P1823" t="s">
        <v>54</v>
      </c>
      <c r="Q1823" t="s">
        <v>724</v>
      </c>
    </row>
    <row r="1824" spans="1:17" x14ac:dyDescent="0.3">
      <c r="A1824" t="s">
        <v>826</v>
      </c>
      <c r="B1824" t="s">
        <v>382</v>
      </c>
      <c r="C1824" s="1">
        <v>45870</v>
      </c>
      <c r="D1824">
        <v>622.4</v>
      </c>
      <c r="E1824" t="s">
        <v>92</v>
      </c>
      <c r="F1824" t="s">
        <v>96</v>
      </c>
      <c r="G1824" t="s">
        <v>464</v>
      </c>
      <c r="H1824" t="s">
        <v>514</v>
      </c>
      <c r="I1824">
        <v>1200012047</v>
      </c>
      <c r="J1824">
        <v>6001007611</v>
      </c>
      <c r="K1824">
        <v>100066881</v>
      </c>
      <c r="L1824" s="1">
        <v>45889</v>
      </c>
      <c r="M1824" t="s">
        <v>833</v>
      </c>
      <c r="N1824">
        <v>1200012047</v>
      </c>
      <c r="O1824" t="s">
        <v>776</v>
      </c>
      <c r="P1824" t="s">
        <v>54</v>
      </c>
      <c r="Q1824" t="s">
        <v>724</v>
      </c>
    </row>
    <row r="1825" spans="1:17" x14ac:dyDescent="0.3">
      <c r="A1825" t="s">
        <v>826</v>
      </c>
      <c r="B1825" t="s">
        <v>382</v>
      </c>
      <c r="C1825" s="1">
        <v>45901</v>
      </c>
      <c r="D1825">
        <v>171.7</v>
      </c>
      <c r="E1825" t="s">
        <v>92</v>
      </c>
      <c r="F1825" t="s">
        <v>96</v>
      </c>
      <c r="G1825" t="s">
        <v>464</v>
      </c>
      <c r="H1825" t="s">
        <v>514</v>
      </c>
      <c r="I1825">
        <v>1200012047</v>
      </c>
      <c r="J1825">
        <v>6001011933</v>
      </c>
      <c r="K1825">
        <v>100073872</v>
      </c>
      <c r="L1825" s="1">
        <v>45918</v>
      </c>
      <c r="M1825" t="s">
        <v>833</v>
      </c>
      <c r="N1825">
        <v>1200012047</v>
      </c>
      <c r="O1825" t="s">
        <v>776</v>
      </c>
      <c r="P1825" t="s">
        <v>54</v>
      </c>
      <c r="Q1825" t="s">
        <v>724</v>
      </c>
    </row>
    <row r="1826" spans="1:17" x14ac:dyDescent="0.3">
      <c r="A1826" t="s">
        <v>826</v>
      </c>
      <c r="B1826" t="s">
        <v>382</v>
      </c>
      <c r="C1826" s="1">
        <v>45936</v>
      </c>
      <c r="D1826">
        <v>688.64</v>
      </c>
      <c r="E1826" t="s">
        <v>92</v>
      </c>
      <c r="F1826" t="s">
        <v>96</v>
      </c>
      <c r="G1826" t="s">
        <v>464</v>
      </c>
      <c r="H1826" t="s">
        <v>514</v>
      </c>
      <c r="I1826">
        <v>1200012047</v>
      </c>
      <c r="J1826">
        <v>6001018873</v>
      </c>
      <c r="K1826">
        <v>100084774</v>
      </c>
      <c r="L1826" s="1">
        <v>45950</v>
      </c>
      <c r="M1826" t="s">
        <v>833</v>
      </c>
      <c r="N1826">
        <v>1200012047</v>
      </c>
      <c r="O1826" t="s">
        <v>776</v>
      </c>
      <c r="P1826" t="s">
        <v>54</v>
      </c>
      <c r="Q1826" t="s">
        <v>724</v>
      </c>
    </row>
    <row r="1827" spans="1:17" x14ac:dyDescent="0.3">
      <c r="A1827" t="s">
        <v>826</v>
      </c>
      <c r="B1827" t="s">
        <v>382</v>
      </c>
      <c r="C1827" s="1">
        <v>45965</v>
      </c>
      <c r="D1827">
        <v>379.4</v>
      </c>
      <c r="E1827" t="s">
        <v>92</v>
      </c>
      <c r="F1827" t="s">
        <v>96</v>
      </c>
      <c r="G1827" t="s">
        <v>464</v>
      </c>
      <c r="H1827" t="s">
        <v>514</v>
      </c>
      <c r="I1827">
        <v>1200012047</v>
      </c>
      <c r="J1827">
        <v>6001024600</v>
      </c>
      <c r="K1827">
        <v>100095371</v>
      </c>
      <c r="L1827" s="1">
        <v>45980</v>
      </c>
      <c r="M1827" t="s">
        <v>833</v>
      </c>
      <c r="N1827">
        <v>1200012047</v>
      </c>
      <c r="O1827" t="s">
        <v>776</v>
      </c>
      <c r="P1827" t="s">
        <v>54</v>
      </c>
      <c r="Q1827" t="s">
        <v>724</v>
      </c>
    </row>
    <row r="1828" spans="1:17" x14ac:dyDescent="0.3">
      <c r="A1828" t="s">
        <v>826</v>
      </c>
      <c r="B1828" t="s">
        <v>382</v>
      </c>
      <c r="C1828" s="1">
        <v>45993</v>
      </c>
      <c r="D1828">
        <v>571.64</v>
      </c>
      <c r="E1828" t="s">
        <v>92</v>
      </c>
      <c r="F1828" t="s">
        <v>96</v>
      </c>
      <c r="G1828" t="s">
        <v>464</v>
      </c>
      <c r="H1828" t="s">
        <v>514</v>
      </c>
      <c r="I1828">
        <v>1200012047</v>
      </c>
      <c r="J1828">
        <v>6001040254</v>
      </c>
      <c r="K1828">
        <v>100003265</v>
      </c>
      <c r="L1828" s="1">
        <v>46041</v>
      </c>
      <c r="M1828" t="s">
        <v>833</v>
      </c>
      <c r="N1828">
        <v>1200012047</v>
      </c>
      <c r="O1828" t="s">
        <v>776</v>
      </c>
      <c r="P1828" t="s">
        <v>54</v>
      </c>
      <c r="Q1828" t="s">
        <v>724</v>
      </c>
    </row>
    <row r="1829" spans="1:17" x14ac:dyDescent="0.3">
      <c r="A1829" t="s">
        <v>826</v>
      </c>
      <c r="B1829" t="s">
        <v>382</v>
      </c>
      <c r="C1829" s="1">
        <v>46027</v>
      </c>
      <c r="D1829">
        <v>497.81</v>
      </c>
      <c r="E1829" t="s">
        <v>92</v>
      </c>
      <c r="F1829" t="s">
        <v>96</v>
      </c>
      <c r="G1829" t="s">
        <v>464</v>
      </c>
      <c r="H1829" t="s">
        <v>514</v>
      </c>
      <c r="I1829">
        <v>1200012047</v>
      </c>
      <c r="J1829">
        <v>6001037312</v>
      </c>
      <c r="K1829">
        <v>100001055</v>
      </c>
      <c r="L1829" s="1">
        <v>46050</v>
      </c>
      <c r="M1829" t="s">
        <v>833</v>
      </c>
      <c r="N1829">
        <v>1200012047</v>
      </c>
      <c r="O1829" t="s">
        <v>776</v>
      </c>
      <c r="P1829" t="s">
        <v>54</v>
      </c>
      <c r="Q1829" t="s">
        <v>724</v>
      </c>
    </row>
    <row r="1830" spans="1:17" x14ac:dyDescent="0.3">
      <c r="A1830" t="s">
        <v>826</v>
      </c>
      <c r="B1830" t="s">
        <v>382</v>
      </c>
      <c r="C1830" s="1">
        <v>46055</v>
      </c>
      <c r="D1830">
        <v>618.96</v>
      </c>
      <c r="E1830" t="s">
        <v>92</v>
      </c>
      <c r="F1830" t="s">
        <v>96</v>
      </c>
      <c r="G1830" t="s">
        <v>464</v>
      </c>
      <c r="H1830" t="s">
        <v>514</v>
      </c>
      <c r="I1830">
        <v>1200012047</v>
      </c>
      <c r="J1830">
        <v>6001045887</v>
      </c>
      <c r="K1830">
        <v>100014076</v>
      </c>
      <c r="L1830" s="1">
        <v>46064</v>
      </c>
      <c r="M1830" t="s">
        <v>833</v>
      </c>
      <c r="N1830">
        <v>1200012047</v>
      </c>
      <c r="O1830" t="s">
        <v>776</v>
      </c>
      <c r="P1830" t="s">
        <v>54</v>
      </c>
      <c r="Q1830" t="s">
        <v>724</v>
      </c>
    </row>
    <row r="1831" spans="1:17" x14ac:dyDescent="0.3">
      <c r="A1831" t="s">
        <v>826</v>
      </c>
      <c r="B1831" t="s">
        <v>382</v>
      </c>
      <c r="C1831" s="1">
        <v>46083</v>
      </c>
      <c r="D1831">
        <v>538.66</v>
      </c>
      <c r="E1831" t="s">
        <v>92</v>
      </c>
      <c r="F1831" t="s">
        <v>96</v>
      </c>
      <c r="G1831" t="s">
        <v>464</v>
      </c>
      <c r="H1831" t="s">
        <v>514</v>
      </c>
      <c r="I1831">
        <v>1200012047</v>
      </c>
      <c r="J1831">
        <v>6001050496</v>
      </c>
      <c r="K1831">
        <v>100022615</v>
      </c>
      <c r="L1831" s="1">
        <v>46121</v>
      </c>
      <c r="M1831" t="s">
        <v>833</v>
      </c>
      <c r="N1831">
        <v>1200012047</v>
      </c>
      <c r="O1831" t="s">
        <v>776</v>
      </c>
      <c r="P1831" t="s">
        <v>54</v>
      </c>
      <c r="Q1831" t="s">
        <v>724</v>
      </c>
    </row>
    <row r="1832" spans="1:17" x14ac:dyDescent="0.3">
      <c r="A1832" t="s">
        <v>826</v>
      </c>
      <c r="B1832" t="s">
        <v>382</v>
      </c>
      <c r="C1832" s="1">
        <v>46114</v>
      </c>
      <c r="D1832">
        <v>603.49</v>
      </c>
      <c r="E1832" t="s">
        <v>92</v>
      </c>
      <c r="F1832" t="s">
        <v>96</v>
      </c>
      <c r="G1832" t="s">
        <v>464</v>
      </c>
      <c r="H1832" t="s">
        <v>514</v>
      </c>
      <c r="I1832">
        <v>1200012047</v>
      </c>
      <c r="J1832">
        <v>6001056184</v>
      </c>
      <c r="K1832">
        <v>100032253</v>
      </c>
      <c r="L1832" s="1">
        <v>46132</v>
      </c>
      <c r="M1832" t="s">
        <v>833</v>
      </c>
      <c r="N1832">
        <v>1200012047</v>
      </c>
      <c r="O1832" t="s">
        <v>776</v>
      </c>
      <c r="P1832" t="s">
        <v>54</v>
      </c>
      <c r="Q1832" t="s">
        <v>724</v>
      </c>
    </row>
    <row r="1833" spans="1:17" x14ac:dyDescent="0.3">
      <c r="A1833" t="s">
        <v>826</v>
      </c>
      <c r="B1833" t="s">
        <v>382</v>
      </c>
      <c r="C1833" s="1">
        <v>46146</v>
      </c>
      <c r="D1833">
        <v>668.81</v>
      </c>
      <c r="E1833" t="s">
        <v>92</v>
      </c>
      <c r="F1833" t="s">
        <v>96</v>
      </c>
      <c r="G1833" t="s">
        <v>464</v>
      </c>
      <c r="H1833" t="s">
        <v>514</v>
      </c>
      <c r="I1833">
        <v>1200012047</v>
      </c>
      <c r="J1833">
        <v>6001061661</v>
      </c>
      <c r="K1833">
        <v>100041242</v>
      </c>
      <c r="L1833" s="1">
        <v>46170</v>
      </c>
      <c r="M1833" t="s">
        <v>833</v>
      </c>
      <c r="N1833">
        <v>1200012047</v>
      </c>
      <c r="O1833" t="s">
        <v>776</v>
      </c>
      <c r="P1833" t="s">
        <v>54</v>
      </c>
      <c r="Q1833" t="s">
        <v>724</v>
      </c>
    </row>
    <row r="1834" spans="1:17" x14ac:dyDescent="0.3">
      <c r="A1834" t="s">
        <v>826</v>
      </c>
      <c r="B1834" t="s">
        <v>382</v>
      </c>
      <c r="C1834" s="1">
        <v>46174</v>
      </c>
      <c r="D1834">
        <v>511.17</v>
      </c>
      <c r="E1834" t="s">
        <v>92</v>
      </c>
      <c r="F1834" t="s">
        <v>96</v>
      </c>
      <c r="G1834" t="s">
        <v>464</v>
      </c>
      <c r="H1834" t="s">
        <v>514</v>
      </c>
      <c r="I1834">
        <v>1200012047</v>
      </c>
      <c r="J1834">
        <v>6001066097</v>
      </c>
      <c r="K1834">
        <v>100048094</v>
      </c>
      <c r="L1834" s="1">
        <v>46189</v>
      </c>
      <c r="M1834" t="s">
        <v>833</v>
      </c>
      <c r="N1834">
        <v>1200012047</v>
      </c>
      <c r="O1834" t="s">
        <v>776</v>
      </c>
      <c r="P1834" t="s">
        <v>54</v>
      </c>
      <c r="Q1834" t="s">
        <v>724</v>
      </c>
    </row>
    <row r="1835" spans="1:17" x14ac:dyDescent="0.3">
      <c r="A1835" t="s">
        <v>826</v>
      </c>
      <c r="B1835" t="s">
        <v>382</v>
      </c>
      <c r="C1835" s="1">
        <v>46206</v>
      </c>
      <c r="D1835">
        <v>986.34</v>
      </c>
      <c r="E1835" t="s">
        <v>92</v>
      </c>
      <c r="F1835" t="s">
        <v>96</v>
      </c>
      <c r="G1835" t="s">
        <v>464</v>
      </c>
      <c r="H1835" t="s">
        <v>514</v>
      </c>
      <c r="I1835">
        <v>1200012047</v>
      </c>
      <c r="J1835">
        <v>6001072406</v>
      </c>
      <c r="K1835">
        <v>100060468</v>
      </c>
      <c r="L1835" s="1">
        <v>46232</v>
      </c>
      <c r="M1835" t="s">
        <v>833</v>
      </c>
      <c r="N1835">
        <v>1200012047</v>
      </c>
      <c r="O1835" t="s">
        <v>776</v>
      </c>
      <c r="P1835" t="s">
        <v>54</v>
      </c>
      <c r="Q1835" t="s">
        <v>724</v>
      </c>
    </row>
    <row r="1836" spans="1:17" x14ac:dyDescent="0.3">
      <c r="A1836" t="s">
        <v>826</v>
      </c>
      <c r="B1836" t="s">
        <v>382</v>
      </c>
      <c r="C1836" s="1">
        <v>46209</v>
      </c>
      <c r="D1836">
        <v>98.09</v>
      </c>
      <c r="E1836" t="s">
        <v>92</v>
      </c>
      <c r="F1836" t="s">
        <v>96</v>
      </c>
      <c r="G1836" t="s">
        <v>464</v>
      </c>
      <c r="H1836" t="s">
        <v>514</v>
      </c>
      <c r="I1836">
        <v>1200012047</v>
      </c>
      <c r="J1836">
        <v>6001073061</v>
      </c>
      <c r="K1836">
        <v>100061458</v>
      </c>
      <c r="L1836" s="1">
        <v>46223</v>
      </c>
      <c r="M1836" t="s">
        <v>833</v>
      </c>
      <c r="N1836">
        <v>1200012047</v>
      </c>
      <c r="O1836" t="s">
        <v>776</v>
      </c>
      <c r="P1836" t="s">
        <v>54</v>
      </c>
      <c r="Q1836" t="s">
        <v>724</v>
      </c>
    </row>
    <row r="1837" spans="1:17" x14ac:dyDescent="0.3">
      <c r="A1837" t="s">
        <v>826</v>
      </c>
      <c r="B1837" t="s">
        <v>382</v>
      </c>
      <c r="C1837" s="1">
        <v>45446</v>
      </c>
      <c r="D1837">
        <v>2251.98</v>
      </c>
      <c r="E1837" t="s">
        <v>92</v>
      </c>
      <c r="F1837" t="s">
        <v>96</v>
      </c>
      <c r="G1837" t="s">
        <v>465</v>
      </c>
      <c r="H1837" t="s">
        <v>619</v>
      </c>
      <c r="I1837">
        <v>1200012129</v>
      </c>
      <c r="J1837">
        <v>6000925562</v>
      </c>
      <c r="K1837">
        <v>100051096</v>
      </c>
      <c r="L1837" s="1">
        <v>45482</v>
      </c>
      <c r="M1837" t="s">
        <v>833</v>
      </c>
      <c r="N1837">
        <v>1200012129</v>
      </c>
      <c r="O1837" t="s">
        <v>776</v>
      </c>
      <c r="P1837" t="s">
        <v>54</v>
      </c>
      <c r="Q1837" t="s">
        <v>724</v>
      </c>
    </row>
    <row r="1838" spans="1:17" x14ac:dyDescent="0.3">
      <c r="A1838" t="s">
        <v>826</v>
      </c>
      <c r="B1838" t="s">
        <v>382</v>
      </c>
      <c r="C1838" s="1">
        <v>45481</v>
      </c>
      <c r="D1838">
        <v>483.3</v>
      </c>
      <c r="E1838" t="s">
        <v>92</v>
      </c>
      <c r="F1838" t="s">
        <v>96</v>
      </c>
      <c r="G1838" t="s">
        <v>465</v>
      </c>
      <c r="H1838" t="s">
        <v>619</v>
      </c>
      <c r="I1838">
        <v>1200012129</v>
      </c>
      <c r="J1838">
        <v>6000932426</v>
      </c>
      <c r="K1838">
        <v>100062769</v>
      </c>
      <c r="L1838" s="1">
        <v>45495</v>
      </c>
      <c r="M1838" t="s">
        <v>833</v>
      </c>
      <c r="N1838">
        <v>1200012129</v>
      </c>
      <c r="O1838" t="s">
        <v>776</v>
      </c>
      <c r="P1838" t="s">
        <v>54</v>
      </c>
      <c r="Q1838" t="s">
        <v>724</v>
      </c>
    </row>
    <row r="1839" spans="1:17" x14ac:dyDescent="0.3">
      <c r="A1839" t="s">
        <v>826</v>
      </c>
      <c r="B1839" t="s">
        <v>382</v>
      </c>
      <c r="C1839" s="1">
        <v>45505</v>
      </c>
      <c r="D1839">
        <v>493.92</v>
      </c>
      <c r="E1839" t="s">
        <v>92</v>
      </c>
      <c r="F1839" t="s">
        <v>96</v>
      </c>
      <c r="G1839" t="s">
        <v>465</v>
      </c>
      <c r="H1839" t="s">
        <v>619</v>
      </c>
      <c r="I1839">
        <v>1200012129</v>
      </c>
      <c r="J1839">
        <v>6000936278</v>
      </c>
      <c r="K1839">
        <v>100069203</v>
      </c>
      <c r="L1839" s="1">
        <v>45537</v>
      </c>
      <c r="M1839" t="s">
        <v>833</v>
      </c>
      <c r="N1839">
        <v>1200012129</v>
      </c>
      <c r="O1839" t="s">
        <v>776</v>
      </c>
      <c r="P1839" t="s">
        <v>54</v>
      </c>
      <c r="Q1839" t="s">
        <v>724</v>
      </c>
    </row>
    <row r="1840" spans="1:17" x14ac:dyDescent="0.3">
      <c r="A1840" t="s">
        <v>826</v>
      </c>
      <c r="B1840" t="s">
        <v>382</v>
      </c>
      <c r="C1840" s="1">
        <v>45539</v>
      </c>
      <c r="D1840">
        <v>82.62</v>
      </c>
      <c r="E1840" t="s">
        <v>92</v>
      </c>
      <c r="F1840" t="s">
        <v>96</v>
      </c>
      <c r="G1840" t="s">
        <v>465</v>
      </c>
      <c r="H1840" t="s">
        <v>619</v>
      </c>
      <c r="I1840">
        <v>1200012129</v>
      </c>
      <c r="J1840">
        <v>6000941010</v>
      </c>
      <c r="K1840">
        <v>100077562</v>
      </c>
      <c r="L1840" s="1">
        <v>45569</v>
      </c>
      <c r="M1840" t="s">
        <v>833</v>
      </c>
      <c r="N1840">
        <v>1200012129</v>
      </c>
      <c r="O1840" t="s">
        <v>776</v>
      </c>
      <c r="P1840" t="s">
        <v>54</v>
      </c>
      <c r="Q1840" t="s">
        <v>724</v>
      </c>
    </row>
    <row r="1841" spans="1:17" x14ac:dyDescent="0.3">
      <c r="A1841" t="s">
        <v>826</v>
      </c>
      <c r="B1841" t="s">
        <v>382</v>
      </c>
      <c r="C1841" s="1">
        <v>45566</v>
      </c>
      <c r="D1841">
        <v>723.6</v>
      </c>
      <c r="E1841" t="s">
        <v>92</v>
      </c>
      <c r="F1841" t="s">
        <v>96</v>
      </c>
      <c r="G1841" t="s">
        <v>465</v>
      </c>
      <c r="H1841" t="s">
        <v>619</v>
      </c>
      <c r="I1841">
        <v>1200012129</v>
      </c>
      <c r="J1841">
        <v>6000946032</v>
      </c>
      <c r="K1841">
        <v>100085777</v>
      </c>
      <c r="L1841" s="1">
        <v>45615</v>
      </c>
      <c r="M1841" t="s">
        <v>833</v>
      </c>
      <c r="N1841">
        <v>1200012129</v>
      </c>
      <c r="O1841" t="s">
        <v>776</v>
      </c>
      <c r="P1841" t="s">
        <v>54</v>
      </c>
      <c r="Q1841" t="s">
        <v>724</v>
      </c>
    </row>
    <row r="1842" spans="1:17" x14ac:dyDescent="0.3">
      <c r="A1842" t="s">
        <v>826</v>
      </c>
      <c r="B1842" t="s">
        <v>382</v>
      </c>
      <c r="C1842" s="1">
        <v>45602</v>
      </c>
      <c r="D1842">
        <v>526.67999999999995</v>
      </c>
      <c r="E1842" t="s">
        <v>92</v>
      </c>
      <c r="F1842" t="s">
        <v>96</v>
      </c>
      <c r="G1842" t="s">
        <v>465</v>
      </c>
      <c r="H1842" t="s">
        <v>619</v>
      </c>
      <c r="I1842">
        <v>1200012129</v>
      </c>
      <c r="J1842">
        <v>6000953404</v>
      </c>
      <c r="K1842">
        <v>100098264</v>
      </c>
      <c r="L1842" s="1">
        <v>45645</v>
      </c>
      <c r="M1842" t="s">
        <v>833</v>
      </c>
      <c r="N1842">
        <v>1200012129</v>
      </c>
      <c r="O1842" t="s">
        <v>776</v>
      </c>
      <c r="P1842" t="s">
        <v>54</v>
      </c>
      <c r="Q1842" t="s">
        <v>724</v>
      </c>
    </row>
    <row r="1843" spans="1:17" x14ac:dyDescent="0.3">
      <c r="A1843" t="s">
        <v>826</v>
      </c>
      <c r="B1843" t="s">
        <v>382</v>
      </c>
      <c r="C1843" s="1">
        <v>45629</v>
      </c>
      <c r="D1843">
        <v>673.02</v>
      </c>
      <c r="E1843" t="s">
        <v>92</v>
      </c>
      <c r="F1843" t="s">
        <v>96</v>
      </c>
      <c r="G1843" t="s">
        <v>465</v>
      </c>
      <c r="H1843" t="s">
        <v>619</v>
      </c>
      <c r="I1843">
        <v>1200012129</v>
      </c>
      <c r="J1843">
        <v>6000959470</v>
      </c>
      <c r="K1843">
        <v>100108532</v>
      </c>
      <c r="L1843" s="1">
        <v>45645</v>
      </c>
      <c r="M1843" t="s">
        <v>833</v>
      </c>
      <c r="N1843">
        <v>1200012129</v>
      </c>
      <c r="O1843" t="s">
        <v>776</v>
      </c>
      <c r="P1843" t="s">
        <v>54</v>
      </c>
      <c r="Q1843" t="s">
        <v>724</v>
      </c>
    </row>
    <row r="1844" spans="1:17" x14ac:dyDescent="0.3">
      <c r="A1844" t="s">
        <v>826</v>
      </c>
      <c r="B1844" t="s">
        <v>382</v>
      </c>
      <c r="C1844" s="1">
        <v>45663</v>
      </c>
      <c r="D1844">
        <v>199.62</v>
      </c>
      <c r="E1844" t="s">
        <v>92</v>
      </c>
      <c r="F1844" t="s">
        <v>96</v>
      </c>
      <c r="G1844" t="s">
        <v>465</v>
      </c>
      <c r="H1844" t="s">
        <v>619</v>
      </c>
      <c r="I1844">
        <v>1200012129</v>
      </c>
      <c r="J1844">
        <v>6000972342</v>
      </c>
      <c r="K1844">
        <v>100004630</v>
      </c>
      <c r="L1844" s="1">
        <v>45700</v>
      </c>
      <c r="M1844" t="s">
        <v>833</v>
      </c>
      <c r="N1844">
        <v>1200012129</v>
      </c>
      <c r="O1844" t="s">
        <v>776</v>
      </c>
      <c r="P1844" t="s">
        <v>54</v>
      </c>
      <c r="Q1844" t="s">
        <v>724</v>
      </c>
    </row>
    <row r="1845" spans="1:17" x14ac:dyDescent="0.3">
      <c r="A1845" t="s">
        <v>826</v>
      </c>
      <c r="B1845" t="s">
        <v>382</v>
      </c>
      <c r="C1845" s="1">
        <v>45692</v>
      </c>
      <c r="D1845">
        <v>430.92</v>
      </c>
      <c r="E1845" t="s">
        <v>92</v>
      </c>
      <c r="F1845" t="s">
        <v>96</v>
      </c>
      <c r="G1845" t="s">
        <v>465</v>
      </c>
      <c r="H1845" t="s">
        <v>619</v>
      </c>
      <c r="I1845">
        <v>1200012129</v>
      </c>
      <c r="J1845">
        <v>6000976870</v>
      </c>
      <c r="K1845">
        <v>100014139</v>
      </c>
      <c r="L1845" s="1">
        <v>45729</v>
      </c>
      <c r="M1845" t="s">
        <v>833</v>
      </c>
      <c r="N1845">
        <v>1200012129</v>
      </c>
      <c r="O1845" t="s">
        <v>776</v>
      </c>
      <c r="P1845" t="s">
        <v>54</v>
      </c>
      <c r="Q1845" t="s">
        <v>724</v>
      </c>
    </row>
    <row r="1846" spans="1:17" x14ac:dyDescent="0.3">
      <c r="A1846" t="s">
        <v>826</v>
      </c>
      <c r="B1846" t="s">
        <v>382</v>
      </c>
      <c r="C1846" s="1">
        <v>45730</v>
      </c>
      <c r="D1846">
        <v>429.3</v>
      </c>
      <c r="E1846" t="s">
        <v>92</v>
      </c>
      <c r="F1846" t="s">
        <v>96</v>
      </c>
      <c r="G1846" t="s">
        <v>465</v>
      </c>
      <c r="H1846" t="s">
        <v>619</v>
      </c>
      <c r="I1846">
        <v>1200012129</v>
      </c>
      <c r="J1846">
        <v>6000983165</v>
      </c>
      <c r="K1846">
        <v>100025978</v>
      </c>
      <c r="L1846" s="1">
        <v>45744</v>
      </c>
      <c r="M1846" t="s">
        <v>833</v>
      </c>
      <c r="N1846">
        <v>1200012129</v>
      </c>
      <c r="O1846" t="s">
        <v>776</v>
      </c>
      <c r="P1846" t="s">
        <v>54</v>
      </c>
      <c r="Q1846" t="s">
        <v>724</v>
      </c>
    </row>
    <row r="1847" spans="1:17" x14ac:dyDescent="0.3">
      <c r="A1847" t="s">
        <v>826</v>
      </c>
      <c r="B1847" t="s">
        <v>382</v>
      </c>
      <c r="C1847" s="1">
        <v>45754</v>
      </c>
      <c r="D1847">
        <v>473.58</v>
      </c>
      <c r="E1847" t="s">
        <v>92</v>
      </c>
      <c r="F1847" t="s">
        <v>96</v>
      </c>
      <c r="G1847" t="s">
        <v>465</v>
      </c>
      <c r="H1847" t="s">
        <v>619</v>
      </c>
      <c r="I1847">
        <v>1200012129</v>
      </c>
      <c r="J1847">
        <v>6000987606</v>
      </c>
      <c r="K1847">
        <v>100033559</v>
      </c>
      <c r="L1847" s="1">
        <v>45771</v>
      </c>
      <c r="M1847" t="s">
        <v>833</v>
      </c>
      <c r="N1847">
        <v>1200012129</v>
      </c>
      <c r="O1847" t="s">
        <v>776</v>
      </c>
      <c r="P1847" t="s">
        <v>54</v>
      </c>
      <c r="Q1847" t="s">
        <v>724</v>
      </c>
    </row>
    <row r="1848" spans="1:17" x14ac:dyDescent="0.3">
      <c r="A1848" t="s">
        <v>826</v>
      </c>
      <c r="B1848" t="s">
        <v>382</v>
      </c>
      <c r="C1848" s="1">
        <v>45790</v>
      </c>
      <c r="D1848">
        <v>291.95999999999998</v>
      </c>
      <c r="E1848" t="s">
        <v>92</v>
      </c>
      <c r="F1848" t="s">
        <v>96</v>
      </c>
      <c r="G1848" t="s">
        <v>465</v>
      </c>
      <c r="H1848" t="s">
        <v>619</v>
      </c>
      <c r="I1848">
        <v>1200012129</v>
      </c>
      <c r="J1848">
        <v>6000992781</v>
      </c>
      <c r="K1848">
        <v>100041935</v>
      </c>
      <c r="L1848" s="1">
        <v>45805</v>
      </c>
      <c r="M1848" t="s">
        <v>833</v>
      </c>
      <c r="N1848">
        <v>1200012129</v>
      </c>
      <c r="O1848" t="s">
        <v>776</v>
      </c>
      <c r="P1848" t="s">
        <v>54</v>
      </c>
      <c r="Q1848" t="s">
        <v>724</v>
      </c>
    </row>
    <row r="1849" spans="1:17" x14ac:dyDescent="0.3">
      <c r="A1849" t="s">
        <v>826</v>
      </c>
      <c r="B1849" t="s">
        <v>382</v>
      </c>
      <c r="C1849" s="1">
        <v>45810</v>
      </c>
      <c r="D1849">
        <v>326.33999999999997</v>
      </c>
      <c r="E1849" t="s">
        <v>92</v>
      </c>
      <c r="F1849" t="s">
        <v>96</v>
      </c>
      <c r="G1849" t="s">
        <v>465</v>
      </c>
      <c r="H1849" t="s">
        <v>619</v>
      </c>
      <c r="I1849">
        <v>1200012129</v>
      </c>
      <c r="J1849">
        <v>6000996367</v>
      </c>
      <c r="K1849">
        <v>100048297</v>
      </c>
      <c r="L1849" s="1">
        <v>45828</v>
      </c>
      <c r="M1849" t="s">
        <v>833</v>
      </c>
      <c r="N1849">
        <v>1200012129</v>
      </c>
      <c r="O1849" t="s">
        <v>776</v>
      </c>
      <c r="P1849" t="s">
        <v>54</v>
      </c>
      <c r="Q1849" t="s">
        <v>724</v>
      </c>
    </row>
    <row r="1850" spans="1:17" x14ac:dyDescent="0.3">
      <c r="A1850" t="s">
        <v>826</v>
      </c>
      <c r="B1850" t="s">
        <v>382</v>
      </c>
      <c r="C1850" s="1">
        <v>45845</v>
      </c>
      <c r="D1850">
        <v>426.96</v>
      </c>
      <c r="E1850" t="s">
        <v>92</v>
      </c>
      <c r="F1850" t="s">
        <v>96</v>
      </c>
      <c r="G1850" t="s">
        <v>465</v>
      </c>
      <c r="H1850" t="s">
        <v>619</v>
      </c>
      <c r="I1850">
        <v>1200012129</v>
      </c>
      <c r="J1850">
        <v>6001002854</v>
      </c>
      <c r="K1850">
        <v>100059456</v>
      </c>
      <c r="L1850" s="1">
        <v>45874</v>
      </c>
      <c r="M1850" t="s">
        <v>833</v>
      </c>
      <c r="N1850">
        <v>1200012129</v>
      </c>
      <c r="O1850" t="s">
        <v>776</v>
      </c>
      <c r="P1850" t="s">
        <v>54</v>
      </c>
      <c r="Q1850" t="s">
        <v>724</v>
      </c>
    </row>
    <row r="1851" spans="1:17" x14ac:dyDescent="0.3">
      <c r="A1851" t="s">
        <v>826</v>
      </c>
      <c r="B1851" t="s">
        <v>382</v>
      </c>
      <c r="C1851" s="1">
        <v>45873</v>
      </c>
      <c r="D1851">
        <v>933.84</v>
      </c>
      <c r="E1851" t="s">
        <v>92</v>
      </c>
      <c r="F1851" t="s">
        <v>96</v>
      </c>
      <c r="G1851" t="s">
        <v>465</v>
      </c>
      <c r="H1851" t="s">
        <v>619</v>
      </c>
      <c r="I1851">
        <v>1200012129</v>
      </c>
      <c r="J1851">
        <v>6001007941</v>
      </c>
      <c r="K1851">
        <v>100068213</v>
      </c>
      <c r="L1851" s="1">
        <v>45889</v>
      </c>
      <c r="M1851" t="s">
        <v>833</v>
      </c>
      <c r="N1851">
        <v>1200012129</v>
      </c>
      <c r="O1851" t="s">
        <v>776</v>
      </c>
      <c r="P1851" t="s">
        <v>54</v>
      </c>
      <c r="Q1851" t="s">
        <v>724</v>
      </c>
    </row>
    <row r="1852" spans="1:17" x14ac:dyDescent="0.3">
      <c r="A1852" t="s">
        <v>826</v>
      </c>
      <c r="B1852" t="s">
        <v>382</v>
      </c>
      <c r="C1852" s="1">
        <v>45902</v>
      </c>
      <c r="D1852">
        <v>219.27</v>
      </c>
      <c r="E1852" t="s">
        <v>92</v>
      </c>
      <c r="F1852" t="s">
        <v>96</v>
      </c>
      <c r="G1852" t="s">
        <v>465</v>
      </c>
      <c r="H1852" t="s">
        <v>619</v>
      </c>
      <c r="I1852">
        <v>1200012129</v>
      </c>
      <c r="J1852">
        <v>6001012408</v>
      </c>
      <c r="K1852">
        <v>100074972</v>
      </c>
      <c r="L1852" s="1">
        <v>45918</v>
      </c>
      <c r="M1852" t="s">
        <v>833</v>
      </c>
      <c r="N1852">
        <v>1200012129</v>
      </c>
      <c r="O1852" t="s">
        <v>776</v>
      </c>
      <c r="P1852" t="s">
        <v>54</v>
      </c>
      <c r="Q1852" t="s">
        <v>724</v>
      </c>
    </row>
    <row r="1853" spans="1:17" x14ac:dyDescent="0.3">
      <c r="A1853" t="s">
        <v>826</v>
      </c>
      <c r="B1853" t="s">
        <v>382</v>
      </c>
      <c r="C1853" s="1">
        <v>45933</v>
      </c>
      <c r="D1853">
        <v>601.20000000000005</v>
      </c>
      <c r="E1853" t="s">
        <v>92</v>
      </c>
      <c r="F1853" t="s">
        <v>96</v>
      </c>
      <c r="G1853" t="s">
        <v>465</v>
      </c>
      <c r="H1853" t="s">
        <v>619</v>
      </c>
      <c r="I1853">
        <v>1200012129</v>
      </c>
      <c r="J1853">
        <v>6001018149</v>
      </c>
      <c r="K1853">
        <v>100083799</v>
      </c>
      <c r="L1853" s="1">
        <v>45950</v>
      </c>
      <c r="M1853" t="s">
        <v>833</v>
      </c>
      <c r="N1853">
        <v>1200012129</v>
      </c>
      <c r="O1853" t="s">
        <v>776</v>
      </c>
      <c r="P1853" t="s">
        <v>54</v>
      </c>
      <c r="Q1853" t="s">
        <v>724</v>
      </c>
    </row>
    <row r="1854" spans="1:17" x14ac:dyDescent="0.3">
      <c r="A1854" t="s">
        <v>826</v>
      </c>
      <c r="B1854" t="s">
        <v>382</v>
      </c>
      <c r="C1854" s="1">
        <v>45965</v>
      </c>
      <c r="D1854">
        <v>554.58000000000004</v>
      </c>
      <c r="E1854" t="s">
        <v>92</v>
      </c>
      <c r="F1854" t="s">
        <v>96</v>
      </c>
      <c r="G1854" t="s">
        <v>465</v>
      </c>
      <c r="H1854" t="s">
        <v>619</v>
      </c>
      <c r="I1854">
        <v>1200012129</v>
      </c>
      <c r="J1854">
        <v>6001024669</v>
      </c>
      <c r="K1854">
        <v>100095444</v>
      </c>
      <c r="L1854" s="1">
        <v>45980</v>
      </c>
      <c r="M1854" t="s">
        <v>833</v>
      </c>
      <c r="N1854">
        <v>1200012129</v>
      </c>
      <c r="O1854" t="s">
        <v>776</v>
      </c>
      <c r="P1854" t="s">
        <v>54</v>
      </c>
      <c r="Q1854" t="s">
        <v>724</v>
      </c>
    </row>
    <row r="1855" spans="1:17" x14ac:dyDescent="0.3">
      <c r="A1855" t="s">
        <v>826</v>
      </c>
      <c r="B1855" t="s">
        <v>382</v>
      </c>
      <c r="C1855" s="1">
        <v>45993</v>
      </c>
      <c r="D1855">
        <v>464.58</v>
      </c>
      <c r="E1855" t="s">
        <v>92</v>
      </c>
      <c r="F1855" t="s">
        <v>96</v>
      </c>
      <c r="G1855" t="s">
        <v>465</v>
      </c>
      <c r="H1855" t="s">
        <v>619</v>
      </c>
      <c r="I1855">
        <v>1200012129</v>
      </c>
      <c r="J1855">
        <v>6001030809</v>
      </c>
      <c r="K1855">
        <v>100104795</v>
      </c>
      <c r="L1855" s="1">
        <v>46000</v>
      </c>
      <c r="M1855" t="s">
        <v>833</v>
      </c>
      <c r="N1855">
        <v>1200012129</v>
      </c>
      <c r="O1855" t="s">
        <v>776</v>
      </c>
      <c r="P1855" t="s">
        <v>54</v>
      </c>
      <c r="Q1855" t="s">
        <v>724</v>
      </c>
    </row>
    <row r="1856" spans="1:17" x14ac:dyDescent="0.3">
      <c r="A1856" t="s">
        <v>826</v>
      </c>
      <c r="B1856" t="s">
        <v>382</v>
      </c>
      <c r="C1856" s="1">
        <v>46027</v>
      </c>
      <c r="D1856">
        <v>150.47999999999999</v>
      </c>
      <c r="E1856" t="s">
        <v>92</v>
      </c>
      <c r="F1856" t="s">
        <v>96</v>
      </c>
      <c r="G1856" t="s">
        <v>465</v>
      </c>
      <c r="H1856" t="s">
        <v>619</v>
      </c>
      <c r="I1856">
        <v>1200012129</v>
      </c>
      <c r="J1856">
        <v>6001036478</v>
      </c>
      <c r="K1856">
        <v>100000196</v>
      </c>
      <c r="L1856" s="1">
        <v>46041</v>
      </c>
      <c r="M1856" t="s">
        <v>833</v>
      </c>
      <c r="N1856">
        <v>1200012129</v>
      </c>
      <c r="O1856" t="s">
        <v>776</v>
      </c>
      <c r="P1856" t="s">
        <v>54</v>
      </c>
      <c r="Q1856" t="s">
        <v>724</v>
      </c>
    </row>
    <row r="1857" spans="1:17" x14ac:dyDescent="0.3">
      <c r="A1857" t="s">
        <v>826</v>
      </c>
      <c r="B1857" t="s">
        <v>382</v>
      </c>
      <c r="C1857" s="1">
        <v>46056</v>
      </c>
      <c r="D1857">
        <v>444.06</v>
      </c>
      <c r="E1857" t="s">
        <v>92</v>
      </c>
      <c r="F1857" t="s">
        <v>96</v>
      </c>
      <c r="G1857" t="s">
        <v>465</v>
      </c>
      <c r="H1857" t="s">
        <v>619</v>
      </c>
      <c r="I1857">
        <v>1200012129</v>
      </c>
      <c r="J1857">
        <v>6001046288</v>
      </c>
      <c r="K1857">
        <v>100014676</v>
      </c>
      <c r="L1857" s="1">
        <v>46077</v>
      </c>
      <c r="M1857" t="s">
        <v>833</v>
      </c>
      <c r="N1857">
        <v>1200012129</v>
      </c>
      <c r="O1857" t="s">
        <v>776</v>
      </c>
      <c r="P1857" t="s">
        <v>54</v>
      </c>
      <c r="Q1857" t="s">
        <v>724</v>
      </c>
    </row>
    <row r="1858" spans="1:17" x14ac:dyDescent="0.3">
      <c r="A1858" t="s">
        <v>826</v>
      </c>
      <c r="B1858" t="s">
        <v>382</v>
      </c>
      <c r="C1858" s="1">
        <v>46113</v>
      </c>
      <c r="D1858">
        <v>919.26</v>
      </c>
      <c r="E1858" t="s">
        <v>92</v>
      </c>
      <c r="F1858" t="s">
        <v>96</v>
      </c>
      <c r="G1858" t="s">
        <v>465</v>
      </c>
      <c r="H1858" t="s">
        <v>619</v>
      </c>
      <c r="I1858">
        <v>1200012129</v>
      </c>
      <c r="J1858">
        <v>6001055484</v>
      </c>
      <c r="K1858">
        <v>100030407</v>
      </c>
      <c r="L1858" s="1">
        <v>46132</v>
      </c>
      <c r="M1858" t="s">
        <v>833</v>
      </c>
      <c r="N1858">
        <v>1200012129</v>
      </c>
      <c r="O1858" t="s">
        <v>776</v>
      </c>
      <c r="P1858" t="s">
        <v>54</v>
      </c>
      <c r="Q1858" t="s">
        <v>724</v>
      </c>
    </row>
    <row r="1859" spans="1:17" x14ac:dyDescent="0.3">
      <c r="A1859" t="s">
        <v>826</v>
      </c>
      <c r="B1859" t="s">
        <v>382</v>
      </c>
      <c r="C1859" s="1">
        <v>46126</v>
      </c>
      <c r="D1859">
        <v>559.44000000000005</v>
      </c>
      <c r="E1859" t="s">
        <v>92</v>
      </c>
      <c r="F1859" t="s">
        <v>96</v>
      </c>
      <c r="G1859" t="s">
        <v>465</v>
      </c>
      <c r="H1859" t="s">
        <v>619</v>
      </c>
      <c r="I1859">
        <v>1200012129</v>
      </c>
      <c r="J1859">
        <v>6001058322</v>
      </c>
      <c r="K1859">
        <v>100035389</v>
      </c>
      <c r="L1859" s="1">
        <v>46132</v>
      </c>
      <c r="M1859" t="s">
        <v>833</v>
      </c>
      <c r="N1859">
        <v>1200012129</v>
      </c>
      <c r="O1859" t="s">
        <v>776</v>
      </c>
      <c r="P1859" t="s">
        <v>54</v>
      </c>
      <c r="Q1859" t="s">
        <v>724</v>
      </c>
    </row>
    <row r="1860" spans="1:17" x14ac:dyDescent="0.3">
      <c r="A1860" t="s">
        <v>826</v>
      </c>
      <c r="B1860" t="s">
        <v>382</v>
      </c>
      <c r="C1860" s="1">
        <v>46143</v>
      </c>
      <c r="D1860">
        <v>678.78</v>
      </c>
      <c r="E1860" t="s">
        <v>92</v>
      </c>
      <c r="F1860" t="s">
        <v>96</v>
      </c>
      <c r="G1860" t="s">
        <v>465</v>
      </c>
      <c r="H1860" t="s">
        <v>619</v>
      </c>
      <c r="I1860">
        <v>1200013987</v>
      </c>
      <c r="J1860">
        <v>6001061336</v>
      </c>
      <c r="K1860">
        <v>100040319</v>
      </c>
      <c r="L1860" s="1">
        <v>46185</v>
      </c>
      <c r="M1860" t="s">
        <v>833</v>
      </c>
      <c r="N1860">
        <v>1200013987</v>
      </c>
      <c r="O1860" t="s">
        <v>776</v>
      </c>
      <c r="P1860" t="s">
        <v>54</v>
      </c>
      <c r="Q1860" t="s">
        <v>724</v>
      </c>
    </row>
    <row r="1861" spans="1:17" x14ac:dyDescent="0.3">
      <c r="A1861" t="s">
        <v>826</v>
      </c>
      <c r="B1861" t="s">
        <v>382</v>
      </c>
      <c r="C1861" s="1">
        <v>46206</v>
      </c>
      <c r="D1861">
        <v>564.29999999999995</v>
      </c>
      <c r="E1861" t="s">
        <v>92</v>
      </c>
      <c r="F1861" t="s">
        <v>96</v>
      </c>
      <c r="G1861" t="s">
        <v>465</v>
      </c>
      <c r="H1861" t="s">
        <v>619</v>
      </c>
      <c r="I1861">
        <v>1200012129</v>
      </c>
      <c r="J1861">
        <v>6001072669</v>
      </c>
      <c r="K1861">
        <v>100060941</v>
      </c>
      <c r="L1861" s="1">
        <v>46232</v>
      </c>
      <c r="M1861" t="s">
        <v>833</v>
      </c>
      <c r="N1861">
        <v>1200012129</v>
      </c>
      <c r="O1861" t="s">
        <v>776</v>
      </c>
      <c r="P1861" t="s">
        <v>54</v>
      </c>
      <c r="Q1861" t="s">
        <v>724</v>
      </c>
    </row>
    <row r="1862" spans="1:17" x14ac:dyDescent="0.3">
      <c r="A1862" t="s">
        <v>826</v>
      </c>
      <c r="B1862" t="s">
        <v>382</v>
      </c>
      <c r="C1862" s="1">
        <v>46206</v>
      </c>
      <c r="D1862">
        <v>728.64</v>
      </c>
      <c r="E1862" t="s">
        <v>92</v>
      </c>
      <c r="F1862" t="s">
        <v>96</v>
      </c>
      <c r="G1862" t="s">
        <v>465</v>
      </c>
      <c r="H1862" t="s">
        <v>619</v>
      </c>
      <c r="I1862">
        <v>1200012129</v>
      </c>
      <c r="J1862">
        <v>6001072671</v>
      </c>
      <c r="K1862">
        <v>100060943</v>
      </c>
      <c r="L1862" s="1">
        <v>46223</v>
      </c>
      <c r="M1862" t="s">
        <v>833</v>
      </c>
      <c r="N1862">
        <v>1200012129</v>
      </c>
      <c r="O1862" t="s">
        <v>776</v>
      </c>
      <c r="P1862" t="s">
        <v>54</v>
      </c>
      <c r="Q1862" t="s">
        <v>724</v>
      </c>
    </row>
    <row r="1863" spans="1:17" x14ac:dyDescent="0.3">
      <c r="A1863" t="s">
        <v>826</v>
      </c>
      <c r="B1863" t="s">
        <v>382</v>
      </c>
      <c r="C1863" s="1">
        <v>46237</v>
      </c>
      <c r="D1863">
        <v>749.16</v>
      </c>
      <c r="E1863" t="s">
        <v>92</v>
      </c>
      <c r="F1863" t="s">
        <v>96</v>
      </c>
      <c r="G1863" t="s">
        <v>465</v>
      </c>
      <c r="H1863" t="s">
        <v>619</v>
      </c>
      <c r="I1863">
        <v>1200013987</v>
      </c>
      <c r="J1863">
        <v>6001077668</v>
      </c>
      <c r="K1863">
        <v>100069532</v>
      </c>
      <c r="L1863" s="1">
        <v>46253</v>
      </c>
      <c r="M1863" t="s">
        <v>833</v>
      </c>
      <c r="N1863">
        <v>1200013987</v>
      </c>
      <c r="O1863" t="s">
        <v>776</v>
      </c>
      <c r="P1863" t="s">
        <v>54</v>
      </c>
      <c r="Q1863" t="s">
        <v>724</v>
      </c>
    </row>
    <row r="1864" spans="1:17" x14ac:dyDescent="0.3">
      <c r="A1864" t="s">
        <v>826</v>
      </c>
      <c r="B1864" t="s">
        <v>382</v>
      </c>
      <c r="C1864" s="1">
        <v>44994</v>
      </c>
      <c r="D1864">
        <v>1495.19</v>
      </c>
      <c r="E1864" t="s">
        <v>92</v>
      </c>
      <c r="F1864" t="s">
        <v>96</v>
      </c>
      <c r="G1864" t="s">
        <v>466</v>
      </c>
      <c r="H1864" t="s">
        <v>614</v>
      </c>
      <c r="I1864">
        <v>1200011252</v>
      </c>
      <c r="J1864">
        <v>6000844278</v>
      </c>
      <c r="K1864">
        <v>100026971</v>
      </c>
      <c r="L1864" s="1">
        <v>45040</v>
      </c>
      <c r="M1864" t="s">
        <v>833</v>
      </c>
      <c r="N1864">
        <v>1200011252</v>
      </c>
      <c r="O1864" t="s">
        <v>776</v>
      </c>
      <c r="P1864" t="s">
        <v>54</v>
      </c>
      <c r="Q1864" t="s">
        <v>724</v>
      </c>
    </row>
    <row r="1865" spans="1:17" x14ac:dyDescent="0.3">
      <c r="A1865" t="s">
        <v>826</v>
      </c>
      <c r="B1865" t="s">
        <v>382</v>
      </c>
      <c r="C1865" s="1">
        <v>45029</v>
      </c>
      <c r="D1865">
        <v>4032.36</v>
      </c>
      <c r="E1865" t="s">
        <v>92</v>
      </c>
      <c r="F1865" t="s">
        <v>96</v>
      </c>
      <c r="G1865" t="s">
        <v>466</v>
      </c>
      <c r="H1865" t="s">
        <v>614</v>
      </c>
      <c r="I1865">
        <v>1200011252</v>
      </c>
      <c r="J1865">
        <v>6000850124</v>
      </c>
      <c r="K1865">
        <v>100036695</v>
      </c>
      <c r="L1865" s="1">
        <v>45055</v>
      </c>
      <c r="M1865" t="s">
        <v>833</v>
      </c>
      <c r="N1865">
        <v>1200011252</v>
      </c>
      <c r="O1865" t="s">
        <v>776</v>
      </c>
      <c r="P1865" t="s">
        <v>54</v>
      </c>
      <c r="Q1865" t="s">
        <v>724</v>
      </c>
    </row>
    <row r="1866" spans="1:17" x14ac:dyDescent="0.3">
      <c r="A1866" t="s">
        <v>826</v>
      </c>
      <c r="B1866" t="s">
        <v>382</v>
      </c>
      <c r="C1866" s="1">
        <v>45099</v>
      </c>
      <c r="D1866">
        <v>3684.07</v>
      </c>
      <c r="E1866" t="s">
        <v>92</v>
      </c>
      <c r="F1866" t="s">
        <v>96</v>
      </c>
      <c r="G1866" t="s">
        <v>466</v>
      </c>
      <c r="H1866" t="s">
        <v>614</v>
      </c>
      <c r="I1866">
        <v>1200011252</v>
      </c>
      <c r="J1866">
        <v>6000861248</v>
      </c>
      <c r="K1866">
        <v>100055839</v>
      </c>
      <c r="L1866" s="1">
        <v>45119</v>
      </c>
      <c r="M1866" t="s">
        <v>833</v>
      </c>
      <c r="N1866">
        <v>1200011252</v>
      </c>
      <c r="O1866" t="s">
        <v>776</v>
      </c>
      <c r="P1866" t="s">
        <v>54</v>
      </c>
      <c r="Q1866" t="s">
        <v>724</v>
      </c>
    </row>
    <row r="1867" spans="1:17" x14ac:dyDescent="0.3">
      <c r="A1867" t="s">
        <v>826</v>
      </c>
      <c r="B1867" t="s">
        <v>382</v>
      </c>
      <c r="C1867" s="1">
        <v>45099</v>
      </c>
      <c r="D1867">
        <v>1541.75</v>
      </c>
      <c r="E1867" t="s">
        <v>92</v>
      </c>
      <c r="F1867" t="s">
        <v>96</v>
      </c>
      <c r="G1867" t="s">
        <v>466</v>
      </c>
      <c r="H1867" t="s">
        <v>614</v>
      </c>
      <c r="I1867">
        <v>1200011252</v>
      </c>
      <c r="J1867">
        <v>6000861247</v>
      </c>
      <c r="K1867">
        <v>100055838</v>
      </c>
      <c r="L1867" s="1">
        <v>45120</v>
      </c>
      <c r="M1867" t="s">
        <v>833</v>
      </c>
      <c r="N1867">
        <v>1200011252</v>
      </c>
      <c r="O1867" t="s">
        <v>776</v>
      </c>
      <c r="P1867" t="s">
        <v>54</v>
      </c>
      <c r="Q1867" t="s">
        <v>724</v>
      </c>
    </row>
    <row r="1868" spans="1:17" x14ac:dyDescent="0.3">
      <c r="A1868" t="s">
        <v>826</v>
      </c>
      <c r="B1868" t="s">
        <v>382</v>
      </c>
      <c r="C1868" s="1">
        <v>45134</v>
      </c>
      <c r="D1868">
        <v>2727.39</v>
      </c>
      <c r="E1868" t="s">
        <v>92</v>
      </c>
      <c r="F1868" t="s">
        <v>96</v>
      </c>
      <c r="G1868" t="s">
        <v>466</v>
      </c>
      <c r="H1868" t="s">
        <v>614</v>
      </c>
      <c r="I1868">
        <v>1200011252</v>
      </c>
      <c r="J1868">
        <v>6000867388</v>
      </c>
      <c r="K1868">
        <v>100066699</v>
      </c>
      <c r="L1868" s="1">
        <v>45139</v>
      </c>
      <c r="M1868" t="s">
        <v>833</v>
      </c>
      <c r="N1868">
        <v>1200011252</v>
      </c>
      <c r="O1868" t="s">
        <v>776</v>
      </c>
      <c r="P1868" t="s">
        <v>54</v>
      </c>
      <c r="Q1868" t="s">
        <v>724</v>
      </c>
    </row>
    <row r="1869" spans="1:17" x14ac:dyDescent="0.3">
      <c r="A1869" t="s">
        <v>826</v>
      </c>
      <c r="B1869" t="s">
        <v>382</v>
      </c>
      <c r="C1869" s="1">
        <v>45226</v>
      </c>
      <c r="D1869">
        <v>218.19</v>
      </c>
      <c r="E1869" t="s">
        <v>92</v>
      </c>
      <c r="F1869" t="s">
        <v>96</v>
      </c>
      <c r="G1869" t="s">
        <v>466</v>
      </c>
      <c r="H1869" t="s">
        <v>614</v>
      </c>
      <c r="I1869">
        <v>1200011252</v>
      </c>
      <c r="J1869">
        <v>6000883035</v>
      </c>
      <c r="K1869">
        <v>100092909</v>
      </c>
      <c r="L1869" s="1">
        <v>45266</v>
      </c>
      <c r="M1869" t="s">
        <v>833</v>
      </c>
      <c r="N1869">
        <v>1200011252</v>
      </c>
      <c r="O1869" t="s">
        <v>776</v>
      </c>
      <c r="P1869" t="s">
        <v>54</v>
      </c>
      <c r="Q1869" t="s">
        <v>724</v>
      </c>
    </row>
    <row r="1870" spans="1:17" x14ac:dyDescent="0.3">
      <c r="A1870" t="s">
        <v>826</v>
      </c>
      <c r="B1870" t="s">
        <v>382</v>
      </c>
      <c r="C1870" s="1">
        <v>45226</v>
      </c>
      <c r="D1870">
        <v>3029.5</v>
      </c>
      <c r="E1870" t="s">
        <v>92</v>
      </c>
      <c r="F1870" t="s">
        <v>96</v>
      </c>
      <c r="G1870" t="s">
        <v>466</v>
      </c>
      <c r="H1870" t="s">
        <v>614</v>
      </c>
      <c r="I1870">
        <v>1200011252</v>
      </c>
      <c r="J1870">
        <v>6000883040</v>
      </c>
      <c r="K1870">
        <v>100092913</v>
      </c>
      <c r="L1870" s="1">
        <v>45252</v>
      </c>
      <c r="M1870" t="s">
        <v>833</v>
      </c>
      <c r="N1870">
        <v>1200011252</v>
      </c>
      <c r="O1870" t="s">
        <v>776</v>
      </c>
      <c r="P1870" t="s">
        <v>54</v>
      </c>
      <c r="Q1870" t="s">
        <v>724</v>
      </c>
    </row>
    <row r="1871" spans="1:17" x14ac:dyDescent="0.3">
      <c r="A1871" t="s">
        <v>826</v>
      </c>
      <c r="B1871" t="s">
        <v>382</v>
      </c>
      <c r="C1871" s="1">
        <v>45232</v>
      </c>
      <c r="D1871">
        <v>3556.54</v>
      </c>
      <c r="E1871" t="s">
        <v>92</v>
      </c>
      <c r="F1871" t="s">
        <v>96</v>
      </c>
      <c r="G1871" t="s">
        <v>466</v>
      </c>
      <c r="H1871" t="s">
        <v>614</v>
      </c>
      <c r="I1871">
        <v>1200011252</v>
      </c>
      <c r="J1871">
        <v>6000884040</v>
      </c>
      <c r="K1871">
        <v>100094341</v>
      </c>
      <c r="L1871" s="1">
        <v>45252</v>
      </c>
      <c r="M1871" t="s">
        <v>833</v>
      </c>
      <c r="N1871">
        <v>1200011252</v>
      </c>
      <c r="O1871" t="s">
        <v>776</v>
      </c>
      <c r="P1871" t="s">
        <v>54</v>
      </c>
      <c r="Q1871" t="s">
        <v>724</v>
      </c>
    </row>
    <row r="1872" spans="1:17" x14ac:dyDescent="0.3">
      <c r="A1872" t="s">
        <v>826</v>
      </c>
      <c r="B1872" t="s">
        <v>382</v>
      </c>
      <c r="C1872" s="1">
        <v>45275</v>
      </c>
      <c r="D1872">
        <v>2798.28</v>
      </c>
      <c r="E1872" t="s">
        <v>92</v>
      </c>
      <c r="F1872" t="s">
        <v>96</v>
      </c>
      <c r="G1872" t="s">
        <v>466</v>
      </c>
      <c r="H1872" t="s">
        <v>614</v>
      </c>
      <c r="I1872">
        <v>1200011252</v>
      </c>
      <c r="J1872">
        <v>6000894390</v>
      </c>
      <c r="K1872">
        <v>100116122</v>
      </c>
      <c r="L1872" s="1">
        <v>45282</v>
      </c>
      <c r="M1872" t="s">
        <v>833</v>
      </c>
      <c r="N1872">
        <v>1200011252</v>
      </c>
      <c r="O1872" t="s">
        <v>776</v>
      </c>
      <c r="P1872" t="s">
        <v>54</v>
      </c>
      <c r="Q1872" t="s">
        <v>724</v>
      </c>
    </row>
    <row r="1873" spans="1:17" x14ac:dyDescent="0.3">
      <c r="A1873" t="s">
        <v>826</v>
      </c>
      <c r="B1873" t="s">
        <v>382</v>
      </c>
      <c r="C1873" s="1">
        <v>45309</v>
      </c>
      <c r="D1873">
        <v>2840.43</v>
      </c>
      <c r="E1873" t="s">
        <v>92</v>
      </c>
      <c r="F1873" t="s">
        <v>96</v>
      </c>
      <c r="G1873" t="s">
        <v>466</v>
      </c>
      <c r="H1873" t="s">
        <v>614</v>
      </c>
      <c r="I1873">
        <v>1200011252</v>
      </c>
      <c r="J1873">
        <v>6000902855</v>
      </c>
      <c r="K1873">
        <v>100008871</v>
      </c>
      <c r="L1873" s="1">
        <v>45350</v>
      </c>
      <c r="M1873" t="s">
        <v>833</v>
      </c>
      <c r="N1873">
        <v>1200011252</v>
      </c>
      <c r="O1873" t="s">
        <v>776</v>
      </c>
      <c r="P1873" t="s">
        <v>54</v>
      </c>
      <c r="Q1873" t="s">
        <v>724</v>
      </c>
    </row>
    <row r="1874" spans="1:17" x14ac:dyDescent="0.3">
      <c r="A1874" t="s">
        <v>826</v>
      </c>
      <c r="B1874" t="s">
        <v>382</v>
      </c>
      <c r="C1874" s="1">
        <v>45331</v>
      </c>
      <c r="D1874">
        <v>1290.3399999999999</v>
      </c>
      <c r="E1874" t="s">
        <v>92</v>
      </c>
      <c r="F1874" t="s">
        <v>96</v>
      </c>
      <c r="G1874" t="s">
        <v>466</v>
      </c>
      <c r="H1874" t="s">
        <v>614</v>
      </c>
      <c r="I1874">
        <v>1200011252</v>
      </c>
      <c r="J1874">
        <v>6000906795</v>
      </c>
      <c r="K1874">
        <v>100018146</v>
      </c>
      <c r="L1874" s="1">
        <v>45371</v>
      </c>
      <c r="M1874" t="s">
        <v>833</v>
      </c>
      <c r="N1874">
        <v>1200011252</v>
      </c>
      <c r="O1874" t="s">
        <v>776</v>
      </c>
      <c r="P1874" t="s">
        <v>54</v>
      </c>
      <c r="Q1874" t="s">
        <v>724</v>
      </c>
    </row>
    <row r="1875" spans="1:17" x14ac:dyDescent="0.3">
      <c r="A1875" t="s">
        <v>826</v>
      </c>
      <c r="B1875" t="s">
        <v>382</v>
      </c>
      <c r="C1875" s="1">
        <v>45372</v>
      </c>
      <c r="D1875">
        <v>3026.97</v>
      </c>
      <c r="E1875" t="s">
        <v>92</v>
      </c>
      <c r="F1875" t="s">
        <v>96</v>
      </c>
      <c r="G1875" t="s">
        <v>466</v>
      </c>
      <c r="H1875" t="s">
        <v>614</v>
      </c>
      <c r="I1875">
        <v>1200012045</v>
      </c>
      <c r="J1875">
        <v>6000913412</v>
      </c>
      <c r="K1875">
        <v>100029584</v>
      </c>
      <c r="L1875" s="1">
        <v>45378</v>
      </c>
      <c r="M1875" t="s">
        <v>833</v>
      </c>
      <c r="N1875">
        <v>1200012045</v>
      </c>
      <c r="O1875" t="s">
        <v>776</v>
      </c>
      <c r="P1875" t="s">
        <v>54</v>
      </c>
      <c r="Q1875" t="s">
        <v>724</v>
      </c>
    </row>
    <row r="1876" spans="1:17" x14ac:dyDescent="0.3">
      <c r="A1876" t="s">
        <v>826</v>
      </c>
      <c r="B1876" t="s">
        <v>382</v>
      </c>
      <c r="C1876" s="1">
        <v>45401</v>
      </c>
      <c r="D1876">
        <v>3390.66</v>
      </c>
      <c r="E1876" t="s">
        <v>92</v>
      </c>
      <c r="F1876" t="s">
        <v>96</v>
      </c>
      <c r="G1876" t="s">
        <v>466</v>
      </c>
      <c r="H1876" t="s">
        <v>614</v>
      </c>
      <c r="I1876">
        <v>1200012045</v>
      </c>
      <c r="J1876">
        <v>6000918892</v>
      </c>
      <c r="K1876">
        <v>100038732</v>
      </c>
      <c r="L1876" s="1">
        <v>45436</v>
      </c>
      <c r="M1876" t="s">
        <v>833</v>
      </c>
      <c r="N1876">
        <v>1200012045</v>
      </c>
      <c r="O1876" t="s">
        <v>776</v>
      </c>
      <c r="P1876" t="s">
        <v>54</v>
      </c>
      <c r="Q1876" t="s">
        <v>724</v>
      </c>
    </row>
    <row r="1877" spans="1:17" x14ac:dyDescent="0.3">
      <c r="A1877" t="s">
        <v>826</v>
      </c>
      <c r="B1877" t="s">
        <v>382</v>
      </c>
      <c r="C1877" s="1">
        <v>45443</v>
      </c>
      <c r="D1877">
        <v>2719.8</v>
      </c>
      <c r="E1877" t="s">
        <v>92</v>
      </c>
      <c r="F1877" t="s">
        <v>96</v>
      </c>
      <c r="G1877" t="s">
        <v>466</v>
      </c>
      <c r="H1877" t="s">
        <v>614</v>
      </c>
      <c r="I1877">
        <v>1200012045</v>
      </c>
      <c r="J1877">
        <v>6000925315</v>
      </c>
      <c r="K1877">
        <v>100049972</v>
      </c>
      <c r="L1877" s="1">
        <v>45450</v>
      </c>
      <c r="M1877" t="s">
        <v>833</v>
      </c>
      <c r="N1877">
        <v>1200012045</v>
      </c>
      <c r="O1877" t="s">
        <v>776</v>
      </c>
      <c r="P1877" t="s">
        <v>54</v>
      </c>
      <c r="Q1877" t="s">
        <v>724</v>
      </c>
    </row>
    <row r="1878" spans="1:17" x14ac:dyDescent="0.3">
      <c r="A1878" t="s">
        <v>826</v>
      </c>
      <c r="B1878" t="s">
        <v>382</v>
      </c>
      <c r="C1878" s="1">
        <v>45443</v>
      </c>
      <c r="D1878">
        <v>2901.42</v>
      </c>
      <c r="E1878" t="s">
        <v>92</v>
      </c>
      <c r="F1878" t="s">
        <v>96</v>
      </c>
      <c r="G1878" t="s">
        <v>466</v>
      </c>
      <c r="H1878" t="s">
        <v>614</v>
      </c>
      <c r="I1878">
        <v>1200012045</v>
      </c>
      <c r="J1878">
        <v>6000925319</v>
      </c>
      <c r="K1878">
        <v>100049976</v>
      </c>
      <c r="L1878" s="1">
        <v>45457</v>
      </c>
      <c r="M1878" t="s">
        <v>833</v>
      </c>
      <c r="N1878">
        <v>1200012045</v>
      </c>
      <c r="O1878" t="s">
        <v>776</v>
      </c>
      <c r="P1878" t="s">
        <v>54</v>
      </c>
      <c r="Q1878" t="s">
        <v>724</v>
      </c>
    </row>
    <row r="1879" spans="1:17" x14ac:dyDescent="0.3">
      <c r="A1879" t="s">
        <v>826</v>
      </c>
      <c r="B1879" t="s">
        <v>382</v>
      </c>
      <c r="C1879" s="1">
        <v>45463</v>
      </c>
      <c r="D1879">
        <v>3019.86</v>
      </c>
      <c r="E1879" t="s">
        <v>92</v>
      </c>
      <c r="F1879" t="s">
        <v>96</v>
      </c>
      <c r="G1879" t="s">
        <v>466</v>
      </c>
      <c r="H1879" t="s">
        <v>614</v>
      </c>
      <c r="I1879">
        <v>1200012045</v>
      </c>
      <c r="J1879">
        <v>6000928999</v>
      </c>
      <c r="K1879">
        <v>100056912</v>
      </c>
      <c r="L1879" s="1">
        <v>45471</v>
      </c>
      <c r="M1879" t="s">
        <v>833</v>
      </c>
      <c r="N1879">
        <v>1200012045</v>
      </c>
      <c r="O1879" t="s">
        <v>776</v>
      </c>
      <c r="P1879" t="s">
        <v>54</v>
      </c>
      <c r="Q1879" t="s">
        <v>724</v>
      </c>
    </row>
    <row r="1880" spans="1:17" x14ac:dyDescent="0.3">
      <c r="A1880" t="s">
        <v>826</v>
      </c>
      <c r="B1880" t="s">
        <v>382</v>
      </c>
      <c r="C1880" s="1">
        <v>45547</v>
      </c>
      <c r="D1880">
        <v>3502.8</v>
      </c>
      <c r="E1880" t="s">
        <v>92</v>
      </c>
      <c r="F1880" t="s">
        <v>96</v>
      </c>
      <c r="G1880" t="s">
        <v>466</v>
      </c>
      <c r="H1880" t="s">
        <v>614</v>
      </c>
      <c r="I1880">
        <v>1200012045</v>
      </c>
      <c r="J1880">
        <v>6000942834</v>
      </c>
      <c r="K1880">
        <v>100080241</v>
      </c>
      <c r="L1880" s="1">
        <v>45552</v>
      </c>
      <c r="M1880" t="s">
        <v>833</v>
      </c>
      <c r="N1880">
        <v>1200012045</v>
      </c>
      <c r="O1880" t="s">
        <v>776</v>
      </c>
      <c r="P1880" t="s">
        <v>54</v>
      </c>
      <c r="Q1880" t="s">
        <v>724</v>
      </c>
    </row>
    <row r="1881" spans="1:17" x14ac:dyDescent="0.3">
      <c r="A1881" t="s">
        <v>826</v>
      </c>
      <c r="B1881" t="s">
        <v>382</v>
      </c>
      <c r="C1881" s="1">
        <v>45568</v>
      </c>
      <c r="D1881">
        <v>3885.66</v>
      </c>
      <c r="E1881" t="s">
        <v>92</v>
      </c>
      <c r="F1881" t="s">
        <v>96</v>
      </c>
      <c r="G1881" t="s">
        <v>466</v>
      </c>
      <c r="H1881" t="s">
        <v>614</v>
      </c>
      <c r="I1881">
        <v>1200012045</v>
      </c>
      <c r="J1881">
        <v>6000946968</v>
      </c>
      <c r="K1881">
        <v>100087737</v>
      </c>
      <c r="L1881" s="1">
        <v>45572</v>
      </c>
      <c r="M1881" t="s">
        <v>833</v>
      </c>
      <c r="N1881">
        <v>1200012045</v>
      </c>
      <c r="O1881" t="s">
        <v>776</v>
      </c>
      <c r="P1881" t="s">
        <v>54</v>
      </c>
      <c r="Q1881" t="s">
        <v>724</v>
      </c>
    </row>
    <row r="1882" spans="1:17" x14ac:dyDescent="0.3">
      <c r="A1882" t="s">
        <v>826</v>
      </c>
      <c r="B1882" t="s">
        <v>382</v>
      </c>
      <c r="C1882" s="1">
        <v>45588</v>
      </c>
      <c r="D1882">
        <v>1938.06</v>
      </c>
      <c r="E1882" t="s">
        <v>92</v>
      </c>
      <c r="F1882" t="s">
        <v>96</v>
      </c>
      <c r="G1882" t="s">
        <v>466</v>
      </c>
      <c r="H1882" t="s">
        <v>614</v>
      </c>
      <c r="I1882">
        <v>1200012045</v>
      </c>
      <c r="J1882">
        <v>6000950812</v>
      </c>
      <c r="K1882">
        <v>100093497</v>
      </c>
      <c r="L1882" s="1">
        <v>45614</v>
      </c>
      <c r="M1882" t="s">
        <v>833</v>
      </c>
      <c r="N1882">
        <v>1200012045</v>
      </c>
      <c r="O1882" t="s">
        <v>776</v>
      </c>
      <c r="P1882" t="s">
        <v>54</v>
      </c>
      <c r="Q1882" t="s">
        <v>724</v>
      </c>
    </row>
    <row r="1883" spans="1:17" x14ac:dyDescent="0.3">
      <c r="A1883" t="s">
        <v>826</v>
      </c>
      <c r="B1883" t="s">
        <v>382</v>
      </c>
      <c r="C1883" s="1">
        <v>45602</v>
      </c>
      <c r="D1883">
        <v>4065.48</v>
      </c>
      <c r="E1883" t="s">
        <v>92</v>
      </c>
      <c r="F1883" t="s">
        <v>96</v>
      </c>
      <c r="G1883" t="s">
        <v>466</v>
      </c>
      <c r="H1883" t="s">
        <v>614</v>
      </c>
      <c r="I1883">
        <v>1200012045</v>
      </c>
      <c r="J1883">
        <v>6000953467</v>
      </c>
      <c r="K1883">
        <v>100098330</v>
      </c>
      <c r="L1883" s="1">
        <v>45614</v>
      </c>
      <c r="M1883" t="s">
        <v>833</v>
      </c>
      <c r="N1883">
        <v>1200012045</v>
      </c>
      <c r="O1883" t="s">
        <v>776</v>
      </c>
      <c r="P1883" t="s">
        <v>54</v>
      </c>
      <c r="Q1883" t="s">
        <v>724</v>
      </c>
    </row>
    <row r="1884" spans="1:17" x14ac:dyDescent="0.3">
      <c r="A1884" t="s">
        <v>826</v>
      </c>
      <c r="B1884" t="s">
        <v>382</v>
      </c>
      <c r="C1884" s="1">
        <v>45624</v>
      </c>
      <c r="D1884">
        <v>3886.38</v>
      </c>
      <c r="E1884" t="s">
        <v>92</v>
      </c>
      <c r="F1884" t="s">
        <v>96</v>
      </c>
      <c r="G1884" t="s">
        <v>466</v>
      </c>
      <c r="H1884" t="s">
        <v>614</v>
      </c>
      <c r="I1884">
        <v>1200012045</v>
      </c>
      <c r="J1884">
        <v>6000958306</v>
      </c>
      <c r="K1884">
        <v>100106696</v>
      </c>
      <c r="L1884" s="1">
        <v>45638</v>
      </c>
      <c r="M1884" t="s">
        <v>833</v>
      </c>
      <c r="N1884">
        <v>1200012045</v>
      </c>
      <c r="O1884" t="s">
        <v>776</v>
      </c>
      <c r="P1884" t="s">
        <v>54</v>
      </c>
      <c r="Q1884" t="s">
        <v>724</v>
      </c>
    </row>
    <row r="1885" spans="1:17" x14ac:dyDescent="0.3">
      <c r="A1885" t="s">
        <v>826</v>
      </c>
      <c r="B1885" t="s">
        <v>382</v>
      </c>
      <c r="C1885" s="1">
        <v>45630</v>
      </c>
      <c r="D1885">
        <v>4178.34</v>
      </c>
      <c r="E1885" t="s">
        <v>92</v>
      </c>
      <c r="F1885" t="s">
        <v>96</v>
      </c>
      <c r="G1885" t="s">
        <v>466</v>
      </c>
      <c r="H1885" t="s">
        <v>614</v>
      </c>
      <c r="I1885">
        <v>1200012045</v>
      </c>
      <c r="J1885">
        <v>6000960074</v>
      </c>
      <c r="K1885">
        <v>100109556</v>
      </c>
      <c r="L1885" s="1">
        <v>45638</v>
      </c>
      <c r="M1885" t="s">
        <v>833</v>
      </c>
      <c r="N1885">
        <v>1200012045</v>
      </c>
      <c r="O1885" t="s">
        <v>776</v>
      </c>
      <c r="P1885" t="s">
        <v>54</v>
      </c>
      <c r="Q1885" t="s">
        <v>724</v>
      </c>
    </row>
    <row r="1886" spans="1:17" x14ac:dyDescent="0.3">
      <c r="A1886" t="s">
        <v>826</v>
      </c>
      <c r="B1886" t="s">
        <v>382</v>
      </c>
      <c r="C1886" s="1">
        <v>45673</v>
      </c>
      <c r="D1886">
        <v>3185.64</v>
      </c>
      <c r="E1886" t="s">
        <v>92</v>
      </c>
      <c r="F1886" t="s">
        <v>96</v>
      </c>
      <c r="G1886" t="s">
        <v>466</v>
      </c>
      <c r="H1886" t="s">
        <v>614</v>
      </c>
      <c r="I1886">
        <v>1200012045</v>
      </c>
      <c r="J1886">
        <v>6000974360</v>
      </c>
      <c r="K1886">
        <v>100007402</v>
      </c>
      <c r="L1886" s="1">
        <v>45707</v>
      </c>
      <c r="M1886" t="s">
        <v>833</v>
      </c>
      <c r="N1886">
        <v>1200012045</v>
      </c>
      <c r="O1886" t="s">
        <v>776</v>
      </c>
      <c r="P1886" t="s">
        <v>54</v>
      </c>
      <c r="Q1886" t="s">
        <v>724</v>
      </c>
    </row>
    <row r="1887" spans="1:17" x14ac:dyDescent="0.3">
      <c r="A1887" t="s">
        <v>826</v>
      </c>
      <c r="B1887" t="s">
        <v>382</v>
      </c>
      <c r="C1887" s="1">
        <v>45698</v>
      </c>
      <c r="D1887">
        <v>3915.18</v>
      </c>
      <c r="E1887" t="s">
        <v>92</v>
      </c>
      <c r="F1887" t="s">
        <v>96</v>
      </c>
      <c r="G1887" t="s">
        <v>466</v>
      </c>
      <c r="H1887" t="s">
        <v>614</v>
      </c>
      <c r="I1887">
        <v>1200012045</v>
      </c>
      <c r="J1887">
        <v>6000977686</v>
      </c>
      <c r="K1887">
        <v>100015542</v>
      </c>
      <c r="L1887" s="1">
        <v>45729</v>
      </c>
      <c r="M1887" t="s">
        <v>833</v>
      </c>
      <c r="N1887">
        <v>1200012045</v>
      </c>
      <c r="O1887" t="s">
        <v>776</v>
      </c>
      <c r="P1887" t="s">
        <v>54</v>
      </c>
      <c r="Q1887" t="s">
        <v>724</v>
      </c>
    </row>
    <row r="1888" spans="1:17" x14ac:dyDescent="0.3">
      <c r="A1888" t="s">
        <v>826</v>
      </c>
      <c r="B1888" t="s">
        <v>382</v>
      </c>
      <c r="C1888" s="1">
        <v>45754</v>
      </c>
      <c r="D1888">
        <v>4357.9799999999996</v>
      </c>
      <c r="E1888" t="s">
        <v>92</v>
      </c>
      <c r="F1888" t="s">
        <v>96</v>
      </c>
      <c r="G1888" t="s">
        <v>466</v>
      </c>
      <c r="H1888" t="s">
        <v>614</v>
      </c>
      <c r="I1888">
        <v>1200012045</v>
      </c>
      <c r="J1888">
        <v>6000987349</v>
      </c>
      <c r="K1888">
        <v>100033232</v>
      </c>
      <c r="L1888" s="1">
        <v>45758</v>
      </c>
      <c r="M1888" t="s">
        <v>833</v>
      </c>
      <c r="N1888">
        <v>1200012045</v>
      </c>
      <c r="O1888" t="s">
        <v>776</v>
      </c>
      <c r="P1888" t="s">
        <v>54</v>
      </c>
      <c r="Q1888" t="s">
        <v>724</v>
      </c>
    </row>
    <row r="1889" spans="1:17" x14ac:dyDescent="0.3">
      <c r="A1889" t="s">
        <v>826</v>
      </c>
      <c r="B1889" t="s">
        <v>382</v>
      </c>
      <c r="C1889" s="1">
        <v>45768</v>
      </c>
      <c r="D1889">
        <v>3650.76</v>
      </c>
      <c r="E1889" t="s">
        <v>92</v>
      </c>
      <c r="F1889" t="s">
        <v>96</v>
      </c>
      <c r="G1889" t="s">
        <v>466</v>
      </c>
      <c r="H1889" t="s">
        <v>614</v>
      </c>
      <c r="I1889">
        <v>1200012045</v>
      </c>
      <c r="J1889">
        <v>6000989626</v>
      </c>
      <c r="K1889">
        <v>100036808</v>
      </c>
      <c r="L1889" s="1">
        <v>45771</v>
      </c>
      <c r="M1889" t="s">
        <v>833</v>
      </c>
      <c r="N1889">
        <v>1200012045</v>
      </c>
      <c r="O1889" t="s">
        <v>776</v>
      </c>
      <c r="P1889" t="s">
        <v>54</v>
      </c>
      <c r="Q1889" t="s">
        <v>724</v>
      </c>
    </row>
    <row r="1890" spans="1:17" x14ac:dyDescent="0.3">
      <c r="A1890" t="s">
        <v>826</v>
      </c>
      <c r="B1890" t="s">
        <v>382</v>
      </c>
      <c r="C1890" s="1">
        <v>45798</v>
      </c>
      <c r="D1890">
        <v>4807.8</v>
      </c>
      <c r="E1890" t="s">
        <v>92</v>
      </c>
      <c r="F1890" t="s">
        <v>96</v>
      </c>
      <c r="G1890" t="s">
        <v>466</v>
      </c>
      <c r="H1890" t="s">
        <v>614</v>
      </c>
      <c r="I1890">
        <v>1200012045</v>
      </c>
      <c r="J1890">
        <v>6000994531</v>
      </c>
      <c r="K1890">
        <v>100044977</v>
      </c>
      <c r="L1890" s="1">
        <v>45805</v>
      </c>
      <c r="M1890" t="s">
        <v>833</v>
      </c>
      <c r="N1890">
        <v>1200012045</v>
      </c>
      <c r="O1890" t="s">
        <v>776</v>
      </c>
      <c r="P1890" t="s">
        <v>54</v>
      </c>
      <c r="Q1890" t="s">
        <v>724</v>
      </c>
    </row>
    <row r="1891" spans="1:17" x14ac:dyDescent="0.3">
      <c r="A1891" t="s">
        <v>826</v>
      </c>
      <c r="B1891" t="s">
        <v>382</v>
      </c>
      <c r="C1891" s="1">
        <v>45834</v>
      </c>
      <c r="D1891">
        <v>3876.84</v>
      </c>
      <c r="E1891" t="s">
        <v>92</v>
      </c>
      <c r="F1891" t="s">
        <v>96</v>
      </c>
      <c r="G1891" t="s">
        <v>466</v>
      </c>
      <c r="H1891" t="s">
        <v>614</v>
      </c>
      <c r="I1891">
        <v>1200012045</v>
      </c>
      <c r="J1891">
        <v>6001000720</v>
      </c>
      <c r="K1891">
        <v>100055401</v>
      </c>
      <c r="L1891" s="1">
        <v>45835</v>
      </c>
      <c r="M1891" t="s">
        <v>833</v>
      </c>
      <c r="N1891">
        <v>1200012045</v>
      </c>
      <c r="O1891" t="s">
        <v>776</v>
      </c>
      <c r="P1891" t="s">
        <v>54</v>
      </c>
      <c r="Q1891" t="s">
        <v>724</v>
      </c>
    </row>
    <row r="1892" spans="1:17" x14ac:dyDescent="0.3">
      <c r="A1892" t="s">
        <v>826</v>
      </c>
      <c r="B1892" t="s">
        <v>382</v>
      </c>
      <c r="C1892" s="1">
        <v>45868</v>
      </c>
      <c r="D1892">
        <v>4298.3999999999996</v>
      </c>
      <c r="E1892" t="s">
        <v>92</v>
      </c>
      <c r="F1892" t="s">
        <v>96</v>
      </c>
      <c r="G1892" t="s">
        <v>466</v>
      </c>
      <c r="H1892" t="s">
        <v>614</v>
      </c>
      <c r="I1892">
        <v>1200012045</v>
      </c>
      <c r="J1892">
        <v>6001007008</v>
      </c>
      <c r="K1892">
        <v>100065977</v>
      </c>
      <c r="L1892" s="1">
        <v>45877</v>
      </c>
      <c r="M1892" t="s">
        <v>833</v>
      </c>
      <c r="N1892">
        <v>1200012045</v>
      </c>
      <c r="O1892" t="s">
        <v>776</v>
      </c>
      <c r="P1892" t="s">
        <v>54</v>
      </c>
      <c r="Q1892" t="s">
        <v>724</v>
      </c>
    </row>
    <row r="1893" spans="1:17" x14ac:dyDescent="0.3">
      <c r="A1893" t="s">
        <v>826</v>
      </c>
      <c r="B1893" t="s">
        <v>382</v>
      </c>
      <c r="C1893" s="1">
        <v>45880</v>
      </c>
      <c r="D1893">
        <v>4420.26</v>
      </c>
      <c r="E1893" t="s">
        <v>92</v>
      </c>
      <c r="F1893" t="s">
        <v>96</v>
      </c>
      <c r="G1893" t="s">
        <v>466</v>
      </c>
      <c r="H1893" t="s">
        <v>614</v>
      </c>
      <c r="I1893">
        <v>1200012045</v>
      </c>
      <c r="J1893">
        <v>6001009104</v>
      </c>
      <c r="K1893">
        <v>100069851</v>
      </c>
      <c r="L1893" s="1">
        <v>45889</v>
      </c>
      <c r="M1893" t="s">
        <v>833</v>
      </c>
      <c r="N1893">
        <v>1200012045</v>
      </c>
      <c r="O1893" t="s">
        <v>776</v>
      </c>
      <c r="P1893" t="s">
        <v>54</v>
      </c>
      <c r="Q1893" t="s">
        <v>724</v>
      </c>
    </row>
    <row r="1894" spans="1:17" x14ac:dyDescent="0.3">
      <c r="A1894" t="s">
        <v>826</v>
      </c>
      <c r="B1894" t="s">
        <v>382</v>
      </c>
      <c r="C1894" s="1">
        <v>45916</v>
      </c>
      <c r="D1894">
        <v>2120.94</v>
      </c>
      <c r="E1894" t="s">
        <v>92</v>
      </c>
      <c r="F1894" t="s">
        <v>96</v>
      </c>
      <c r="G1894" t="s">
        <v>466</v>
      </c>
      <c r="H1894" t="s">
        <v>614</v>
      </c>
      <c r="I1894">
        <v>1200012045</v>
      </c>
      <c r="J1894">
        <v>6001014835</v>
      </c>
      <c r="K1894">
        <v>100078295</v>
      </c>
      <c r="L1894" s="1">
        <v>45923</v>
      </c>
      <c r="M1894" t="s">
        <v>833</v>
      </c>
      <c r="N1894">
        <v>1200012045</v>
      </c>
      <c r="O1894" t="s">
        <v>776</v>
      </c>
      <c r="P1894" t="s">
        <v>54</v>
      </c>
      <c r="Q1894" t="s">
        <v>724</v>
      </c>
    </row>
    <row r="1895" spans="1:17" x14ac:dyDescent="0.3">
      <c r="A1895" t="s">
        <v>826</v>
      </c>
      <c r="B1895" t="s">
        <v>382</v>
      </c>
      <c r="C1895" s="1">
        <v>45938</v>
      </c>
      <c r="D1895">
        <v>5418.36</v>
      </c>
      <c r="E1895" t="s">
        <v>92</v>
      </c>
      <c r="F1895" t="s">
        <v>96</v>
      </c>
      <c r="G1895" t="s">
        <v>466</v>
      </c>
      <c r="H1895" t="s">
        <v>614</v>
      </c>
      <c r="I1895">
        <v>1200012045</v>
      </c>
      <c r="J1895">
        <v>6001019546</v>
      </c>
      <c r="K1895">
        <v>100086072</v>
      </c>
      <c r="L1895" s="1">
        <v>45950</v>
      </c>
      <c r="M1895" t="s">
        <v>833</v>
      </c>
      <c r="N1895">
        <v>1200012045</v>
      </c>
      <c r="O1895" t="s">
        <v>776</v>
      </c>
      <c r="P1895" t="s">
        <v>54</v>
      </c>
      <c r="Q1895" t="s">
        <v>724</v>
      </c>
    </row>
    <row r="1896" spans="1:17" x14ac:dyDescent="0.3">
      <c r="A1896" t="s">
        <v>826</v>
      </c>
      <c r="B1896" t="s">
        <v>382</v>
      </c>
      <c r="C1896" s="1">
        <v>45968</v>
      </c>
      <c r="D1896">
        <v>4419.18</v>
      </c>
      <c r="E1896" t="s">
        <v>92</v>
      </c>
      <c r="F1896" t="s">
        <v>96</v>
      </c>
      <c r="G1896" t="s">
        <v>466</v>
      </c>
      <c r="H1896" t="s">
        <v>614</v>
      </c>
      <c r="I1896">
        <v>1200012045</v>
      </c>
      <c r="J1896">
        <v>6001025378</v>
      </c>
      <c r="K1896">
        <v>100096513</v>
      </c>
      <c r="L1896" s="1">
        <v>45980</v>
      </c>
      <c r="M1896" t="s">
        <v>833</v>
      </c>
      <c r="N1896">
        <v>1200012045</v>
      </c>
      <c r="O1896" t="s">
        <v>776</v>
      </c>
      <c r="P1896" t="s">
        <v>54</v>
      </c>
      <c r="Q1896" t="s">
        <v>724</v>
      </c>
    </row>
    <row r="1897" spans="1:17" x14ac:dyDescent="0.3">
      <c r="A1897" t="s">
        <v>826</v>
      </c>
      <c r="B1897" t="s">
        <v>382</v>
      </c>
      <c r="C1897" s="1">
        <v>45999</v>
      </c>
      <c r="D1897">
        <v>2310.3000000000002</v>
      </c>
      <c r="E1897" t="s">
        <v>92</v>
      </c>
      <c r="F1897" t="s">
        <v>96</v>
      </c>
      <c r="G1897" t="s">
        <v>466</v>
      </c>
      <c r="H1897" t="s">
        <v>614</v>
      </c>
      <c r="I1897">
        <v>1200012045</v>
      </c>
      <c r="J1897">
        <v>6001039286</v>
      </c>
      <c r="K1897">
        <v>100002323</v>
      </c>
      <c r="L1897" s="1">
        <v>46041</v>
      </c>
      <c r="M1897" t="s">
        <v>833</v>
      </c>
      <c r="N1897">
        <v>1200012045</v>
      </c>
      <c r="O1897" t="s">
        <v>776</v>
      </c>
      <c r="P1897" t="s">
        <v>54</v>
      </c>
      <c r="Q1897" t="s">
        <v>724</v>
      </c>
    </row>
    <row r="1898" spans="1:17" x14ac:dyDescent="0.3">
      <c r="A1898" t="s">
        <v>826</v>
      </c>
      <c r="B1898" t="s">
        <v>382</v>
      </c>
      <c r="C1898" s="1">
        <v>46048</v>
      </c>
      <c r="D1898">
        <v>2129.4</v>
      </c>
      <c r="E1898" t="s">
        <v>92</v>
      </c>
      <c r="F1898" t="s">
        <v>96</v>
      </c>
      <c r="G1898" t="s">
        <v>466</v>
      </c>
      <c r="H1898" t="s">
        <v>614</v>
      </c>
      <c r="I1898">
        <v>1200012045</v>
      </c>
      <c r="J1898">
        <v>6001044835</v>
      </c>
      <c r="K1898">
        <v>100009878</v>
      </c>
      <c r="L1898" s="1">
        <v>46052</v>
      </c>
      <c r="M1898" t="s">
        <v>833</v>
      </c>
      <c r="N1898">
        <v>1200012045</v>
      </c>
      <c r="O1898" t="s">
        <v>776</v>
      </c>
      <c r="P1898" t="s">
        <v>54</v>
      </c>
      <c r="Q1898" t="s">
        <v>724</v>
      </c>
    </row>
    <row r="1899" spans="1:17" x14ac:dyDescent="0.3">
      <c r="A1899" t="s">
        <v>826</v>
      </c>
      <c r="B1899" t="s">
        <v>382</v>
      </c>
      <c r="C1899" s="1">
        <v>46069</v>
      </c>
      <c r="D1899">
        <v>2199.96</v>
      </c>
      <c r="E1899" t="s">
        <v>92</v>
      </c>
      <c r="F1899" t="s">
        <v>96</v>
      </c>
      <c r="G1899" t="s">
        <v>466</v>
      </c>
      <c r="H1899" t="s">
        <v>614</v>
      </c>
      <c r="I1899">
        <v>1200012045</v>
      </c>
      <c r="J1899">
        <v>6001048287</v>
      </c>
      <c r="K1899">
        <v>100018089</v>
      </c>
      <c r="L1899" s="1">
        <v>46078</v>
      </c>
      <c r="M1899" t="s">
        <v>833</v>
      </c>
      <c r="N1899">
        <v>1200012045</v>
      </c>
      <c r="O1899" t="s">
        <v>776</v>
      </c>
      <c r="P1899" t="s">
        <v>54</v>
      </c>
      <c r="Q1899" t="s">
        <v>724</v>
      </c>
    </row>
    <row r="1900" spans="1:17" x14ac:dyDescent="0.3">
      <c r="A1900" t="s">
        <v>826</v>
      </c>
      <c r="B1900" t="s">
        <v>382</v>
      </c>
      <c r="C1900" s="1">
        <v>46125</v>
      </c>
      <c r="D1900">
        <v>1790.78</v>
      </c>
      <c r="E1900" t="s">
        <v>92</v>
      </c>
      <c r="F1900" t="s">
        <v>96</v>
      </c>
      <c r="G1900" t="s">
        <v>466</v>
      </c>
      <c r="H1900" t="s">
        <v>614</v>
      </c>
      <c r="I1900">
        <v>1200012045</v>
      </c>
      <c r="J1900">
        <v>6001057821</v>
      </c>
      <c r="K1900">
        <v>100034688</v>
      </c>
      <c r="L1900" s="1">
        <v>46126</v>
      </c>
      <c r="M1900" t="s">
        <v>833</v>
      </c>
      <c r="N1900">
        <v>1200012045</v>
      </c>
      <c r="O1900" t="s">
        <v>776</v>
      </c>
      <c r="P1900" t="s">
        <v>54</v>
      </c>
      <c r="Q1900" t="s">
        <v>724</v>
      </c>
    </row>
    <row r="1901" spans="1:17" x14ac:dyDescent="0.3">
      <c r="A1901" t="s">
        <v>826</v>
      </c>
      <c r="B1901" t="s">
        <v>382</v>
      </c>
      <c r="C1901" s="1">
        <v>46125</v>
      </c>
      <c r="D1901">
        <v>2206.48</v>
      </c>
      <c r="E1901" t="s">
        <v>92</v>
      </c>
      <c r="F1901" t="s">
        <v>96</v>
      </c>
      <c r="G1901" t="s">
        <v>466</v>
      </c>
      <c r="H1901" t="s">
        <v>614</v>
      </c>
      <c r="I1901">
        <v>1200012045</v>
      </c>
      <c r="J1901">
        <v>6001057828</v>
      </c>
      <c r="K1901">
        <v>100034695</v>
      </c>
      <c r="L1901" s="1">
        <v>46147</v>
      </c>
      <c r="M1901" t="s">
        <v>833</v>
      </c>
      <c r="N1901">
        <v>1200012045</v>
      </c>
      <c r="O1901" t="s">
        <v>776</v>
      </c>
      <c r="P1901" t="s">
        <v>54</v>
      </c>
      <c r="Q1901" t="s">
        <v>724</v>
      </c>
    </row>
    <row r="1902" spans="1:17" x14ac:dyDescent="0.3">
      <c r="A1902" t="s">
        <v>826</v>
      </c>
      <c r="B1902" t="s">
        <v>382</v>
      </c>
      <c r="C1902" s="1">
        <v>46162</v>
      </c>
      <c r="D1902">
        <v>2562.3000000000002</v>
      </c>
      <c r="E1902" t="s">
        <v>92</v>
      </c>
      <c r="F1902" t="s">
        <v>96</v>
      </c>
      <c r="G1902" t="s">
        <v>466</v>
      </c>
      <c r="H1902" t="s">
        <v>614</v>
      </c>
      <c r="I1902">
        <v>1200012045</v>
      </c>
      <c r="J1902">
        <v>6001064279</v>
      </c>
      <c r="K1902">
        <v>100045309</v>
      </c>
      <c r="L1902" s="1">
        <v>46189</v>
      </c>
      <c r="M1902" t="s">
        <v>833</v>
      </c>
      <c r="N1902">
        <v>1200012045</v>
      </c>
      <c r="O1902" t="s">
        <v>776</v>
      </c>
      <c r="P1902" t="s">
        <v>54</v>
      </c>
      <c r="Q1902" t="s">
        <v>724</v>
      </c>
    </row>
    <row r="1903" spans="1:17" x14ac:dyDescent="0.3">
      <c r="A1903" t="s">
        <v>826</v>
      </c>
      <c r="B1903" t="s">
        <v>382</v>
      </c>
      <c r="C1903" s="1">
        <v>46181</v>
      </c>
      <c r="D1903">
        <v>2184.2199999999998</v>
      </c>
      <c r="E1903" t="s">
        <v>92</v>
      </c>
      <c r="F1903" t="s">
        <v>96</v>
      </c>
      <c r="G1903" t="s">
        <v>466</v>
      </c>
      <c r="H1903" t="s">
        <v>614</v>
      </c>
      <c r="I1903">
        <v>1200012045</v>
      </c>
      <c r="J1903">
        <v>6001067621</v>
      </c>
      <c r="K1903">
        <v>100051076</v>
      </c>
      <c r="L1903" s="1">
        <v>46189</v>
      </c>
      <c r="M1903" t="s">
        <v>833</v>
      </c>
      <c r="N1903">
        <v>1200012045</v>
      </c>
      <c r="O1903" t="s">
        <v>776</v>
      </c>
      <c r="P1903" t="s">
        <v>54</v>
      </c>
      <c r="Q1903" t="s">
        <v>724</v>
      </c>
    </row>
    <row r="1904" spans="1:17" x14ac:dyDescent="0.3">
      <c r="A1904" t="s">
        <v>826</v>
      </c>
      <c r="B1904" t="s">
        <v>382</v>
      </c>
      <c r="C1904" s="1">
        <v>46223</v>
      </c>
      <c r="D1904">
        <v>2451.8000000000002</v>
      </c>
      <c r="E1904" t="s">
        <v>92</v>
      </c>
      <c r="F1904" t="s">
        <v>96</v>
      </c>
      <c r="G1904" t="s">
        <v>466</v>
      </c>
      <c r="H1904" t="s">
        <v>614</v>
      </c>
      <c r="I1904">
        <v>1200012045</v>
      </c>
      <c r="J1904">
        <v>6001075515</v>
      </c>
      <c r="K1904">
        <v>100065332</v>
      </c>
      <c r="L1904" s="1">
        <v>46232</v>
      </c>
      <c r="M1904" t="s">
        <v>833</v>
      </c>
      <c r="N1904">
        <v>1200012045</v>
      </c>
      <c r="O1904" t="s">
        <v>776</v>
      </c>
      <c r="P1904" t="s">
        <v>54</v>
      </c>
      <c r="Q1904" t="s">
        <v>724</v>
      </c>
    </row>
    <row r="1905" spans="1:17" x14ac:dyDescent="0.3">
      <c r="A1905" t="s">
        <v>826</v>
      </c>
      <c r="B1905" t="s">
        <v>382</v>
      </c>
      <c r="C1905" s="1">
        <v>46241</v>
      </c>
      <c r="D1905">
        <v>2436.42</v>
      </c>
      <c r="E1905" t="s">
        <v>92</v>
      </c>
      <c r="F1905" t="s">
        <v>96</v>
      </c>
      <c r="G1905" t="s">
        <v>466</v>
      </c>
      <c r="H1905" t="s">
        <v>614</v>
      </c>
      <c r="I1905">
        <v>1200012045</v>
      </c>
      <c r="J1905">
        <v>6001078471</v>
      </c>
      <c r="K1905">
        <v>100070732</v>
      </c>
      <c r="L1905" s="1">
        <v>46245</v>
      </c>
      <c r="M1905" t="s">
        <v>833</v>
      </c>
      <c r="N1905">
        <v>1200012045</v>
      </c>
      <c r="O1905" t="s">
        <v>776</v>
      </c>
      <c r="P1905" t="s">
        <v>54</v>
      </c>
      <c r="Q1905" t="s">
        <v>724</v>
      </c>
    </row>
    <row r="1906" spans="1:17" x14ac:dyDescent="0.3">
      <c r="A1906" t="s">
        <v>825</v>
      </c>
      <c r="B1906" t="s">
        <v>382</v>
      </c>
      <c r="C1906" s="1">
        <v>45035</v>
      </c>
      <c r="D1906">
        <v>331.2</v>
      </c>
      <c r="E1906" t="s">
        <v>92</v>
      </c>
      <c r="F1906" t="s">
        <v>96</v>
      </c>
      <c r="G1906" t="s">
        <v>163</v>
      </c>
      <c r="H1906" t="s">
        <v>571</v>
      </c>
      <c r="I1906">
        <v>1200010931</v>
      </c>
      <c r="J1906">
        <v>6000850773</v>
      </c>
      <c r="K1906">
        <v>100037929</v>
      </c>
      <c r="L1906" s="1">
        <v>45070</v>
      </c>
      <c r="M1906" t="s">
        <v>833</v>
      </c>
      <c r="N1906">
        <v>1200010931</v>
      </c>
      <c r="O1906" t="s">
        <v>776</v>
      </c>
      <c r="P1906" t="s">
        <v>54</v>
      </c>
      <c r="Q1906" t="s">
        <v>724</v>
      </c>
    </row>
    <row r="1907" spans="1:17" x14ac:dyDescent="0.3">
      <c r="A1907" t="s">
        <v>825</v>
      </c>
      <c r="B1907" t="s">
        <v>382</v>
      </c>
      <c r="C1907" s="1">
        <v>45488</v>
      </c>
      <c r="D1907">
        <v>331.2</v>
      </c>
      <c r="E1907" t="s">
        <v>92</v>
      </c>
      <c r="F1907" t="s">
        <v>96</v>
      </c>
      <c r="G1907" t="s">
        <v>163</v>
      </c>
      <c r="H1907" t="s">
        <v>571</v>
      </c>
      <c r="I1907">
        <v>1200010931</v>
      </c>
      <c r="J1907">
        <v>6000933710</v>
      </c>
      <c r="K1907">
        <v>100064899</v>
      </c>
      <c r="L1907" s="1">
        <v>45491</v>
      </c>
      <c r="M1907" t="s">
        <v>833</v>
      </c>
      <c r="N1907">
        <v>1200010931</v>
      </c>
      <c r="O1907" t="s">
        <v>776</v>
      </c>
      <c r="P1907" t="s">
        <v>54</v>
      </c>
      <c r="Q1907" t="s">
        <v>724</v>
      </c>
    </row>
    <row r="1908" spans="1:17" x14ac:dyDescent="0.3">
      <c r="A1908" t="s">
        <v>825</v>
      </c>
      <c r="B1908" t="s">
        <v>382</v>
      </c>
      <c r="C1908" s="1">
        <v>45635</v>
      </c>
      <c r="D1908">
        <v>331.2</v>
      </c>
      <c r="E1908" t="s">
        <v>92</v>
      </c>
      <c r="F1908" t="s">
        <v>96</v>
      </c>
      <c r="G1908" t="s">
        <v>163</v>
      </c>
      <c r="H1908" t="s">
        <v>571</v>
      </c>
      <c r="I1908">
        <v>1200010931</v>
      </c>
      <c r="J1908">
        <v>6000961344</v>
      </c>
      <c r="K1908">
        <v>100111334</v>
      </c>
      <c r="L1908" s="1">
        <v>45642</v>
      </c>
      <c r="M1908" t="s">
        <v>833</v>
      </c>
      <c r="N1908">
        <v>1200010931</v>
      </c>
      <c r="O1908" t="s">
        <v>776</v>
      </c>
      <c r="P1908" t="s">
        <v>54</v>
      </c>
      <c r="Q1908" t="s">
        <v>724</v>
      </c>
    </row>
    <row r="1909" spans="1:17" x14ac:dyDescent="0.3">
      <c r="A1909" t="s">
        <v>825</v>
      </c>
      <c r="B1909" t="s">
        <v>382</v>
      </c>
      <c r="C1909" s="1">
        <v>45804</v>
      </c>
      <c r="D1909">
        <v>331.2</v>
      </c>
      <c r="E1909" t="s">
        <v>92</v>
      </c>
      <c r="F1909" t="s">
        <v>96</v>
      </c>
      <c r="G1909" t="s">
        <v>163</v>
      </c>
      <c r="H1909" t="s">
        <v>571</v>
      </c>
      <c r="I1909">
        <v>1200010931</v>
      </c>
      <c r="J1909">
        <v>6000995295</v>
      </c>
      <c r="K1909">
        <v>100046308</v>
      </c>
      <c r="L1909" s="1">
        <v>45818</v>
      </c>
      <c r="M1909" t="s">
        <v>833</v>
      </c>
      <c r="N1909">
        <v>1200010931</v>
      </c>
      <c r="O1909" t="s">
        <v>776</v>
      </c>
      <c r="P1909" t="s">
        <v>54</v>
      </c>
      <c r="Q1909" t="s">
        <v>724</v>
      </c>
    </row>
    <row r="1910" spans="1:17" x14ac:dyDescent="0.3">
      <c r="A1910" t="s">
        <v>826</v>
      </c>
      <c r="B1910" t="s">
        <v>382</v>
      </c>
      <c r="C1910" s="1">
        <v>45349</v>
      </c>
      <c r="D1910">
        <v>6270.66</v>
      </c>
      <c r="E1910" t="s">
        <v>92</v>
      </c>
      <c r="F1910" t="s">
        <v>96</v>
      </c>
      <c r="G1910" t="s">
        <v>467</v>
      </c>
      <c r="H1910" t="s">
        <v>671</v>
      </c>
      <c r="I1910">
        <v>300014688</v>
      </c>
      <c r="J1910">
        <v>6000909213</v>
      </c>
      <c r="K1910">
        <v>100022053</v>
      </c>
      <c r="L1910" s="1">
        <v>45407</v>
      </c>
      <c r="M1910" t="s">
        <v>833</v>
      </c>
      <c r="N1910">
        <v>300014688</v>
      </c>
      <c r="O1910" t="s">
        <v>776</v>
      </c>
      <c r="P1910" t="s">
        <v>54</v>
      </c>
      <c r="Q1910" t="s">
        <v>724</v>
      </c>
    </row>
    <row r="1911" spans="1:17" x14ac:dyDescent="0.3">
      <c r="A1911" t="s">
        <v>826</v>
      </c>
      <c r="B1911" t="s">
        <v>382</v>
      </c>
      <c r="C1911" s="1">
        <v>45370</v>
      </c>
      <c r="D1911">
        <v>30042.58</v>
      </c>
      <c r="E1911" t="s">
        <v>92</v>
      </c>
      <c r="F1911" t="s">
        <v>96</v>
      </c>
      <c r="G1911" t="s">
        <v>467</v>
      </c>
      <c r="H1911" t="s">
        <v>671</v>
      </c>
      <c r="I1911">
        <v>300014689</v>
      </c>
      <c r="J1911">
        <v>6000912934</v>
      </c>
      <c r="K1911">
        <v>100028759</v>
      </c>
      <c r="L1911" s="1">
        <v>45448</v>
      </c>
      <c r="M1911" t="s">
        <v>833</v>
      </c>
      <c r="N1911">
        <v>300014689</v>
      </c>
      <c r="O1911" t="s">
        <v>776</v>
      </c>
      <c r="P1911" t="s">
        <v>54</v>
      </c>
      <c r="Q1911" t="s">
        <v>724</v>
      </c>
    </row>
    <row r="1912" spans="1:17" x14ac:dyDescent="0.3">
      <c r="A1912" t="s">
        <v>826</v>
      </c>
      <c r="B1912" t="s">
        <v>382</v>
      </c>
      <c r="C1912" s="1">
        <v>45427</v>
      </c>
      <c r="D1912">
        <v>64565.63</v>
      </c>
      <c r="E1912" t="s">
        <v>92</v>
      </c>
      <c r="F1912" t="s">
        <v>96</v>
      </c>
      <c r="G1912" t="s">
        <v>467</v>
      </c>
      <c r="H1912" t="s">
        <v>671</v>
      </c>
      <c r="I1912">
        <v>300014688</v>
      </c>
      <c r="J1912">
        <v>6000922621</v>
      </c>
      <c r="K1912">
        <v>100045808</v>
      </c>
      <c r="L1912" s="1">
        <v>45509</v>
      </c>
      <c r="M1912" t="s">
        <v>833</v>
      </c>
      <c r="N1912">
        <v>300014688</v>
      </c>
      <c r="O1912" t="s">
        <v>776</v>
      </c>
      <c r="P1912" t="s">
        <v>54</v>
      </c>
      <c r="Q1912" t="s">
        <v>724</v>
      </c>
    </row>
    <row r="1913" spans="1:17" x14ac:dyDescent="0.3">
      <c r="A1913" t="s">
        <v>824</v>
      </c>
      <c r="B1913" t="s">
        <v>382</v>
      </c>
      <c r="C1913" s="1">
        <v>44956</v>
      </c>
      <c r="D1913">
        <v>197.47</v>
      </c>
      <c r="E1913" t="s">
        <v>92</v>
      </c>
      <c r="F1913" t="s">
        <v>96</v>
      </c>
      <c r="G1913" t="s">
        <v>679</v>
      </c>
      <c r="H1913" t="s">
        <v>864</v>
      </c>
      <c r="I1913">
        <v>800002450</v>
      </c>
      <c r="J1913">
        <v>6000836283</v>
      </c>
      <c r="K1913">
        <v>100010130</v>
      </c>
      <c r="L1913" s="1">
        <v>44963</v>
      </c>
      <c r="M1913" t="s">
        <v>833</v>
      </c>
      <c r="N1913">
        <v>800002450</v>
      </c>
      <c r="O1913" t="s">
        <v>776</v>
      </c>
      <c r="P1913" t="s">
        <v>54</v>
      </c>
      <c r="Q1913" t="s">
        <v>724</v>
      </c>
    </row>
    <row r="1914" spans="1:17" x14ac:dyDescent="0.3">
      <c r="A1914" t="s">
        <v>824</v>
      </c>
      <c r="B1914" t="s">
        <v>382</v>
      </c>
      <c r="C1914" s="1">
        <v>44965</v>
      </c>
      <c r="D1914">
        <v>197.47</v>
      </c>
      <c r="E1914" t="s">
        <v>92</v>
      </c>
      <c r="F1914" t="s">
        <v>96</v>
      </c>
      <c r="G1914" t="s">
        <v>679</v>
      </c>
      <c r="H1914" t="s">
        <v>864</v>
      </c>
      <c r="I1914">
        <v>800002450</v>
      </c>
      <c r="J1914">
        <v>6000838271</v>
      </c>
      <c r="K1914">
        <v>100016811</v>
      </c>
      <c r="L1914" s="1">
        <v>44967</v>
      </c>
      <c r="M1914" t="s">
        <v>833</v>
      </c>
      <c r="N1914">
        <v>800002450</v>
      </c>
      <c r="O1914" t="s">
        <v>776</v>
      </c>
      <c r="P1914" t="s">
        <v>54</v>
      </c>
      <c r="Q1914" t="s">
        <v>724</v>
      </c>
    </row>
    <row r="1915" spans="1:17" x14ac:dyDescent="0.3">
      <c r="A1915" t="s">
        <v>824</v>
      </c>
      <c r="B1915" t="s">
        <v>382</v>
      </c>
      <c r="C1915" s="1">
        <v>44970</v>
      </c>
      <c r="D1915">
        <v>197.47</v>
      </c>
      <c r="E1915" t="s">
        <v>92</v>
      </c>
      <c r="F1915" t="s">
        <v>96</v>
      </c>
      <c r="G1915" t="s">
        <v>679</v>
      </c>
      <c r="H1915" t="s">
        <v>864</v>
      </c>
      <c r="I1915">
        <v>800002450</v>
      </c>
      <c r="J1915">
        <v>6000838992</v>
      </c>
      <c r="K1915">
        <v>100017980</v>
      </c>
      <c r="L1915" s="1">
        <v>44980</v>
      </c>
      <c r="M1915" t="s">
        <v>833</v>
      </c>
      <c r="N1915">
        <v>800002450</v>
      </c>
      <c r="O1915" t="s">
        <v>776</v>
      </c>
      <c r="P1915" t="s">
        <v>54</v>
      </c>
      <c r="Q1915" t="s">
        <v>724</v>
      </c>
    </row>
    <row r="1916" spans="1:17" x14ac:dyDescent="0.3">
      <c r="A1916" t="s">
        <v>824</v>
      </c>
      <c r="B1916" t="s">
        <v>382</v>
      </c>
      <c r="C1916" s="1">
        <v>44970</v>
      </c>
      <c r="D1916">
        <v>197.47</v>
      </c>
      <c r="E1916" t="s">
        <v>92</v>
      </c>
      <c r="F1916" t="s">
        <v>96</v>
      </c>
      <c r="G1916" t="s">
        <v>679</v>
      </c>
      <c r="H1916" t="s">
        <v>864</v>
      </c>
      <c r="I1916">
        <v>800002450</v>
      </c>
      <c r="J1916">
        <v>6000838998</v>
      </c>
      <c r="K1916">
        <v>100017986</v>
      </c>
      <c r="L1916" s="1">
        <v>44977</v>
      </c>
      <c r="M1916" t="s">
        <v>833</v>
      </c>
      <c r="N1916">
        <v>800002450</v>
      </c>
      <c r="O1916" t="s">
        <v>776</v>
      </c>
      <c r="P1916" t="s">
        <v>54</v>
      </c>
      <c r="Q1916" t="s">
        <v>724</v>
      </c>
    </row>
    <row r="1917" spans="1:17" x14ac:dyDescent="0.3">
      <c r="A1917" t="s">
        <v>824</v>
      </c>
      <c r="B1917" t="s">
        <v>382</v>
      </c>
      <c r="C1917" s="1">
        <v>45146</v>
      </c>
      <c r="D1917">
        <v>205.45</v>
      </c>
      <c r="E1917" t="s">
        <v>92</v>
      </c>
      <c r="F1917" t="s">
        <v>96</v>
      </c>
      <c r="G1917" t="s">
        <v>679</v>
      </c>
      <c r="H1917" t="s">
        <v>864</v>
      </c>
      <c r="I1917">
        <v>800002450</v>
      </c>
      <c r="J1917">
        <v>6000869638</v>
      </c>
      <c r="K1917">
        <v>100070799</v>
      </c>
      <c r="L1917" s="1">
        <v>45148</v>
      </c>
      <c r="M1917" t="s">
        <v>833</v>
      </c>
      <c r="N1917">
        <v>800002450</v>
      </c>
      <c r="O1917" t="s">
        <v>776</v>
      </c>
      <c r="P1917" t="s">
        <v>54</v>
      </c>
      <c r="Q1917" t="s">
        <v>724</v>
      </c>
    </row>
    <row r="1918" spans="1:17" x14ac:dyDescent="0.3">
      <c r="A1918" t="s">
        <v>824</v>
      </c>
      <c r="B1918" t="s">
        <v>382</v>
      </c>
      <c r="C1918" s="1">
        <v>45146</v>
      </c>
      <c r="D1918">
        <v>205.45</v>
      </c>
      <c r="E1918" t="s">
        <v>92</v>
      </c>
      <c r="F1918" t="s">
        <v>96</v>
      </c>
      <c r="G1918" t="s">
        <v>679</v>
      </c>
      <c r="H1918" t="s">
        <v>864</v>
      </c>
      <c r="I1918">
        <v>800002450</v>
      </c>
      <c r="J1918">
        <v>6000869640</v>
      </c>
      <c r="K1918">
        <v>100070801</v>
      </c>
      <c r="L1918" s="1">
        <v>45148</v>
      </c>
      <c r="M1918" t="s">
        <v>833</v>
      </c>
      <c r="N1918">
        <v>800002450</v>
      </c>
      <c r="O1918" t="s">
        <v>776</v>
      </c>
      <c r="P1918" t="s">
        <v>54</v>
      </c>
      <c r="Q1918" t="s">
        <v>724</v>
      </c>
    </row>
    <row r="1919" spans="1:17" x14ac:dyDescent="0.3">
      <c r="A1919" t="s">
        <v>824</v>
      </c>
      <c r="B1919" t="s">
        <v>382</v>
      </c>
      <c r="C1919" s="1">
        <v>45146</v>
      </c>
      <c r="D1919">
        <v>205.45</v>
      </c>
      <c r="E1919" t="s">
        <v>92</v>
      </c>
      <c r="F1919" t="s">
        <v>96</v>
      </c>
      <c r="G1919" t="s">
        <v>679</v>
      </c>
      <c r="H1919" t="s">
        <v>864</v>
      </c>
      <c r="I1919">
        <v>800002450</v>
      </c>
      <c r="J1919">
        <v>6000869639</v>
      </c>
      <c r="K1919">
        <v>100070800</v>
      </c>
      <c r="L1919" s="1">
        <v>45148</v>
      </c>
      <c r="M1919" t="s">
        <v>833</v>
      </c>
      <c r="N1919">
        <v>800002450</v>
      </c>
      <c r="O1919" t="s">
        <v>776</v>
      </c>
      <c r="P1919" t="s">
        <v>54</v>
      </c>
      <c r="Q1919" t="s">
        <v>724</v>
      </c>
    </row>
    <row r="1920" spans="1:17" x14ac:dyDescent="0.3">
      <c r="A1920" t="s">
        <v>824</v>
      </c>
      <c r="B1920" t="s">
        <v>382</v>
      </c>
      <c r="C1920" s="1">
        <v>45146</v>
      </c>
      <c r="D1920">
        <v>205.45</v>
      </c>
      <c r="E1920" t="s">
        <v>92</v>
      </c>
      <c r="F1920" t="s">
        <v>96</v>
      </c>
      <c r="G1920" t="s">
        <v>679</v>
      </c>
      <c r="H1920" t="s">
        <v>864</v>
      </c>
      <c r="I1920">
        <v>800002450</v>
      </c>
      <c r="J1920">
        <v>6000869644</v>
      </c>
      <c r="K1920">
        <v>100070805</v>
      </c>
      <c r="L1920" s="1">
        <v>45147</v>
      </c>
      <c r="M1920" t="s">
        <v>833</v>
      </c>
      <c r="N1920">
        <v>800002450</v>
      </c>
      <c r="O1920" t="s">
        <v>776</v>
      </c>
      <c r="P1920" t="s">
        <v>54</v>
      </c>
      <c r="Q1920" t="s">
        <v>724</v>
      </c>
    </row>
    <row r="1921" spans="1:17" x14ac:dyDescent="0.3">
      <c r="A1921" t="s">
        <v>824</v>
      </c>
      <c r="B1921" t="s">
        <v>382</v>
      </c>
      <c r="C1921" s="1">
        <v>45170</v>
      </c>
      <c r="D1921">
        <v>205.45</v>
      </c>
      <c r="E1921" t="s">
        <v>92</v>
      </c>
      <c r="F1921" t="s">
        <v>96</v>
      </c>
      <c r="G1921" t="s">
        <v>679</v>
      </c>
      <c r="H1921" t="s">
        <v>864</v>
      </c>
      <c r="I1921">
        <v>800002450</v>
      </c>
      <c r="J1921">
        <v>6000872744</v>
      </c>
      <c r="K1921">
        <v>100076354</v>
      </c>
      <c r="L1921" s="1">
        <v>45175</v>
      </c>
      <c r="M1921" t="s">
        <v>833</v>
      </c>
      <c r="N1921">
        <v>800002450</v>
      </c>
      <c r="O1921" t="s">
        <v>776</v>
      </c>
      <c r="P1921" t="s">
        <v>54</v>
      </c>
      <c r="Q1921" t="s">
        <v>724</v>
      </c>
    </row>
    <row r="1922" spans="1:17" x14ac:dyDescent="0.3">
      <c r="A1922" t="s">
        <v>824</v>
      </c>
      <c r="B1922" t="s">
        <v>382</v>
      </c>
      <c r="C1922" s="1">
        <v>45170</v>
      </c>
      <c r="D1922">
        <v>205.45</v>
      </c>
      <c r="E1922" t="s">
        <v>92</v>
      </c>
      <c r="F1922" t="s">
        <v>96</v>
      </c>
      <c r="G1922" t="s">
        <v>679</v>
      </c>
      <c r="H1922" t="s">
        <v>864</v>
      </c>
      <c r="I1922">
        <v>800002450</v>
      </c>
      <c r="J1922">
        <v>6000872745</v>
      </c>
      <c r="K1922">
        <v>100076355</v>
      </c>
      <c r="L1922" s="1">
        <v>45175</v>
      </c>
      <c r="M1922" t="s">
        <v>833</v>
      </c>
      <c r="N1922">
        <v>800002450</v>
      </c>
      <c r="O1922" t="s">
        <v>776</v>
      </c>
      <c r="P1922" t="s">
        <v>54</v>
      </c>
      <c r="Q1922" t="s">
        <v>724</v>
      </c>
    </row>
    <row r="1923" spans="1:17" x14ac:dyDescent="0.3">
      <c r="A1923" t="s">
        <v>824</v>
      </c>
      <c r="B1923" t="s">
        <v>382</v>
      </c>
      <c r="C1923" s="1">
        <v>45210</v>
      </c>
      <c r="D1923">
        <v>4080</v>
      </c>
      <c r="E1923" t="s">
        <v>92</v>
      </c>
      <c r="F1923" t="s">
        <v>96</v>
      </c>
      <c r="G1923" t="s">
        <v>679</v>
      </c>
      <c r="H1923" t="s">
        <v>680</v>
      </c>
      <c r="I1923">
        <v>800002450</v>
      </c>
      <c r="J1923">
        <v>6000880265</v>
      </c>
      <c r="K1923">
        <v>100088398</v>
      </c>
      <c r="L1923" s="1">
        <v>45230</v>
      </c>
      <c r="M1923" t="s">
        <v>833</v>
      </c>
      <c r="N1923">
        <v>800002450</v>
      </c>
      <c r="O1923" t="s">
        <v>776</v>
      </c>
      <c r="P1923" t="s">
        <v>54</v>
      </c>
      <c r="Q1923" t="s">
        <v>724</v>
      </c>
    </row>
    <row r="1924" spans="1:17" x14ac:dyDescent="0.3">
      <c r="A1924" t="s">
        <v>824</v>
      </c>
      <c r="B1924" t="s">
        <v>382</v>
      </c>
      <c r="C1924" s="1">
        <v>45218</v>
      </c>
      <c r="D1924">
        <v>399.05</v>
      </c>
      <c r="E1924" t="s">
        <v>92</v>
      </c>
      <c r="F1924" t="s">
        <v>96</v>
      </c>
      <c r="G1924" t="s">
        <v>679</v>
      </c>
      <c r="H1924" t="s">
        <v>864</v>
      </c>
      <c r="I1924">
        <v>800002450</v>
      </c>
      <c r="J1924">
        <v>6000881765</v>
      </c>
      <c r="K1924">
        <v>100090730</v>
      </c>
      <c r="L1924" s="1">
        <v>45245</v>
      </c>
      <c r="M1924" t="s">
        <v>833</v>
      </c>
      <c r="N1924">
        <v>800002450</v>
      </c>
      <c r="O1924" t="s">
        <v>776</v>
      </c>
      <c r="P1924" t="s">
        <v>54</v>
      </c>
      <c r="Q1924" t="s">
        <v>724</v>
      </c>
    </row>
    <row r="1925" spans="1:17" x14ac:dyDescent="0.3">
      <c r="A1925" t="s">
        <v>824</v>
      </c>
      <c r="B1925" t="s">
        <v>382</v>
      </c>
      <c r="C1925" s="1">
        <v>45229</v>
      </c>
      <c r="D1925">
        <v>205.45</v>
      </c>
      <c r="E1925" t="s">
        <v>92</v>
      </c>
      <c r="F1925" t="s">
        <v>96</v>
      </c>
      <c r="G1925" t="s">
        <v>679</v>
      </c>
      <c r="H1925" t="s">
        <v>864</v>
      </c>
      <c r="I1925">
        <v>800002450</v>
      </c>
      <c r="J1925">
        <v>6000883420</v>
      </c>
      <c r="K1925">
        <v>100093601</v>
      </c>
      <c r="L1925" s="1">
        <v>45245</v>
      </c>
      <c r="M1925" t="s">
        <v>833</v>
      </c>
      <c r="N1925">
        <v>800002450</v>
      </c>
      <c r="O1925" t="s">
        <v>776</v>
      </c>
      <c r="P1925" t="s">
        <v>54</v>
      </c>
      <c r="Q1925" t="s">
        <v>724</v>
      </c>
    </row>
    <row r="1926" spans="1:17" x14ac:dyDescent="0.3">
      <c r="A1926" t="s">
        <v>824</v>
      </c>
      <c r="B1926" t="s">
        <v>382</v>
      </c>
      <c r="C1926" s="1">
        <v>45229</v>
      </c>
      <c r="D1926">
        <v>205.45</v>
      </c>
      <c r="E1926" t="s">
        <v>92</v>
      </c>
      <c r="F1926" t="s">
        <v>96</v>
      </c>
      <c r="G1926" t="s">
        <v>679</v>
      </c>
      <c r="H1926" t="s">
        <v>864</v>
      </c>
      <c r="I1926">
        <v>800002450</v>
      </c>
      <c r="J1926">
        <v>6000883421</v>
      </c>
      <c r="K1926">
        <v>100093602</v>
      </c>
      <c r="L1926" s="1">
        <v>45245</v>
      </c>
      <c r="M1926" t="s">
        <v>833</v>
      </c>
      <c r="N1926">
        <v>800002450</v>
      </c>
      <c r="O1926" t="s">
        <v>776</v>
      </c>
      <c r="P1926" t="s">
        <v>54</v>
      </c>
      <c r="Q1926" t="s">
        <v>724</v>
      </c>
    </row>
    <row r="1927" spans="1:17" x14ac:dyDescent="0.3">
      <c r="A1927" t="s">
        <v>824</v>
      </c>
      <c r="B1927" t="s">
        <v>382</v>
      </c>
      <c r="C1927" s="1">
        <v>45250</v>
      </c>
      <c r="D1927">
        <v>205.45</v>
      </c>
      <c r="E1927" t="s">
        <v>92</v>
      </c>
      <c r="F1927" t="s">
        <v>96</v>
      </c>
      <c r="G1927" t="s">
        <v>679</v>
      </c>
      <c r="H1927" t="s">
        <v>680</v>
      </c>
      <c r="I1927">
        <v>800002450</v>
      </c>
      <c r="J1927">
        <v>6000887821</v>
      </c>
      <c r="K1927">
        <v>100101489</v>
      </c>
      <c r="L1927" s="1">
        <v>45252</v>
      </c>
      <c r="M1927" t="s">
        <v>833</v>
      </c>
      <c r="N1927">
        <v>800002450</v>
      </c>
      <c r="O1927" t="s">
        <v>776</v>
      </c>
      <c r="P1927" t="s">
        <v>54</v>
      </c>
      <c r="Q1927" t="s">
        <v>724</v>
      </c>
    </row>
    <row r="1928" spans="1:17" x14ac:dyDescent="0.3">
      <c r="A1928" t="s">
        <v>824</v>
      </c>
      <c r="B1928" t="s">
        <v>382</v>
      </c>
      <c r="C1928" s="1">
        <v>45294</v>
      </c>
      <c r="D1928">
        <v>205.45</v>
      </c>
      <c r="E1928" t="s">
        <v>92</v>
      </c>
      <c r="F1928" t="s">
        <v>96</v>
      </c>
      <c r="G1928" t="s">
        <v>679</v>
      </c>
      <c r="H1928" t="s">
        <v>680</v>
      </c>
      <c r="I1928">
        <v>800002450</v>
      </c>
      <c r="J1928">
        <v>6000899484</v>
      </c>
      <c r="K1928">
        <v>100003878</v>
      </c>
      <c r="L1928" s="1">
        <v>45308</v>
      </c>
      <c r="M1928" t="s">
        <v>833</v>
      </c>
      <c r="N1928">
        <v>800002450</v>
      </c>
      <c r="O1928" t="s">
        <v>776</v>
      </c>
      <c r="P1928" t="s">
        <v>54</v>
      </c>
      <c r="Q1928" t="s">
        <v>724</v>
      </c>
    </row>
    <row r="1929" spans="1:17" x14ac:dyDescent="0.3">
      <c r="A1929" t="s">
        <v>825</v>
      </c>
      <c r="B1929" t="s">
        <v>382</v>
      </c>
      <c r="C1929" s="1">
        <v>44935</v>
      </c>
      <c r="D1929">
        <v>222</v>
      </c>
      <c r="E1929" t="s">
        <v>92</v>
      </c>
      <c r="F1929" t="s">
        <v>96</v>
      </c>
      <c r="G1929" t="s">
        <v>200</v>
      </c>
      <c r="H1929" t="s">
        <v>515</v>
      </c>
      <c r="I1929">
        <v>1200010161</v>
      </c>
      <c r="J1929">
        <v>6000833503</v>
      </c>
      <c r="K1929">
        <v>100005602</v>
      </c>
      <c r="L1929" s="1">
        <v>44966</v>
      </c>
      <c r="M1929" t="s">
        <v>833</v>
      </c>
      <c r="N1929">
        <v>1200010161</v>
      </c>
      <c r="O1929" t="s">
        <v>776</v>
      </c>
      <c r="P1929" t="s">
        <v>54</v>
      </c>
      <c r="Q1929" t="s">
        <v>724</v>
      </c>
    </row>
    <row r="1930" spans="1:17" x14ac:dyDescent="0.3">
      <c r="A1930" t="s">
        <v>825</v>
      </c>
      <c r="B1930" t="s">
        <v>382</v>
      </c>
      <c r="C1930" s="1">
        <v>44988</v>
      </c>
      <c r="D1930">
        <v>471.53</v>
      </c>
      <c r="E1930" t="s">
        <v>92</v>
      </c>
      <c r="F1930" t="s">
        <v>96</v>
      </c>
      <c r="G1930" t="s">
        <v>200</v>
      </c>
      <c r="H1930" t="s">
        <v>515</v>
      </c>
      <c r="I1930">
        <v>1200010161</v>
      </c>
      <c r="J1930">
        <v>6000842200</v>
      </c>
      <c r="K1930">
        <v>100024155</v>
      </c>
      <c r="L1930" s="1">
        <v>45085</v>
      </c>
      <c r="M1930" t="s">
        <v>833</v>
      </c>
      <c r="N1930">
        <v>1200010161</v>
      </c>
      <c r="O1930" t="s">
        <v>776</v>
      </c>
      <c r="P1930" t="s">
        <v>54</v>
      </c>
      <c r="Q1930" t="s">
        <v>724</v>
      </c>
    </row>
    <row r="1931" spans="1:17" x14ac:dyDescent="0.3">
      <c r="A1931" t="s">
        <v>825</v>
      </c>
      <c r="B1931" t="s">
        <v>382</v>
      </c>
      <c r="C1931" s="1">
        <v>45001</v>
      </c>
      <c r="D1931">
        <v>235.76</v>
      </c>
      <c r="E1931" t="s">
        <v>92</v>
      </c>
      <c r="F1931" t="s">
        <v>96</v>
      </c>
      <c r="G1931" t="s">
        <v>200</v>
      </c>
      <c r="H1931" t="s">
        <v>515</v>
      </c>
      <c r="I1931">
        <v>1200010161</v>
      </c>
      <c r="J1931">
        <v>6000845253</v>
      </c>
      <c r="K1931">
        <v>100028429</v>
      </c>
      <c r="L1931" s="1">
        <v>45085</v>
      </c>
      <c r="M1931" t="s">
        <v>833</v>
      </c>
      <c r="N1931">
        <v>1200010161</v>
      </c>
      <c r="O1931" t="s">
        <v>776</v>
      </c>
      <c r="P1931" t="s">
        <v>54</v>
      </c>
      <c r="Q1931" t="s">
        <v>724</v>
      </c>
    </row>
    <row r="1932" spans="1:17" x14ac:dyDescent="0.3">
      <c r="A1932" t="s">
        <v>825</v>
      </c>
      <c r="B1932" t="s">
        <v>382</v>
      </c>
      <c r="C1932" s="1">
        <v>45013</v>
      </c>
      <c r="D1932">
        <v>222</v>
      </c>
      <c r="E1932" t="s">
        <v>92</v>
      </c>
      <c r="F1932" t="s">
        <v>96</v>
      </c>
      <c r="G1932" t="s">
        <v>200</v>
      </c>
      <c r="H1932" t="s">
        <v>515</v>
      </c>
      <c r="I1932">
        <v>1200010161</v>
      </c>
      <c r="J1932">
        <v>6000847044</v>
      </c>
      <c r="K1932">
        <v>100031367</v>
      </c>
      <c r="L1932" s="1">
        <v>45030</v>
      </c>
      <c r="M1932" t="s">
        <v>833</v>
      </c>
      <c r="N1932">
        <v>1200010161</v>
      </c>
      <c r="O1932" t="s">
        <v>776</v>
      </c>
      <c r="P1932" t="s">
        <v>54</v>
      </c>
      <c r="Q1932" t="s">
        <v>724</v>
      </c>
    </row>
    <row r="1933" spans="1:17" x14ac:dyDescent="0.3">
      <c r="A1933" t="s">
        <v>825</v>
      </c>
      <c r="B1933" t="s">
        <v>382</v>
      </c>
      <c r="C1933" s="1">
        <v>45027</v>
      </c>
      <c r="D1933">
        <v>235.76</v>
      </c>
      <c r="E1933" t="s">
        <v>92</v>
      </c>
      <c r="F1933" t="s">
        <v>96</v>
      </c>
      <c r="G1933" t="s">
        <v>200</v>
      </c>
      <c r="H1933" t="s">
        <v>515</v>
      </c>
      <c r="I1933">
        <v>1200010161</v>
      </c>
      <c r="J1933">
        <v>6000849638</v>
      </c>
      <c r="K1933">
        <v>100035901</v>
      </c>
      <c r="L1933" s="1">
        <v>45085</v>
      </c>
      <c r="M1933" t="s">
        <v>833</v>
      </c>
      <c r="N1933">
        <v>1200010161</v>
      </c>
      <c r="O1933" t="s">
        <v>776</v>
      </c>
      <c r="P1933" t="s">
        <v>54</v>
      </c>
      <c r="Q1933" t="s">
        <v>724</v>
      </c>
    </row>
    <row r="1934" spans="1:17" x14ac:dyDescent="0.3">
      <c r="A1934" t="s">
        <v>824</v>
      </c>
      <c r="B1934" t="s">
        <v>382</v>
      </c>
      <c r="C1934" s="1">
        <v>45056</v>
      </c>
      <c r="D1934">
        <v>348.02</v>
      </c>
      <c r="E1934" t="s">
        <v>92</v>
      </c>
      <c r="F1934" t="s">
        <v>96</v>
      </c>
      <c r="G1934" t="s">
        <v>200</v>
      </c>
      <c r="H1934" t="s">
        <v>515</v>
      </c>
      <c r="I1934">
        <v>1200011208</v>
      </c>
      <c r="J1934">
        <v>6000854127</v>
      </c>
      <c r="K1934">
        <v>100043593</v>
      </c>
      <c r="L1934" s="1">
        <v>45061</v>
      </c>
      <c r="M1934" t="s">
        <v>833</v>
      </c>
      <c r="N1934">
        <v>1200011208</v>
      </c>
      <c r="O1934" t="s">
        <v>776</v>
      </c>
      <c r="P1934" t="s">
        <v>54</v>
      </c>
      <c r="Q1934" t="s">
        <v>724</v>
      </c>
    </row>
    <row r="1935" spans="1:17" x14ac:dyDescent="0.3">
      <c r="A1935" t="s">
        <v>825</v>
      </c>
      <c r="B1935" t="s">
        <v>382</v>
      </c>
      <c r="C1935" s="1">
        <v>45056</v>
      </c>
      <c r="D1935">
        <v>235.76</v>
      </c>
      <c r="E1935" t="s">
        <v>92</v>
      </c>
      <c r="F1935" t="s">
        <v>96</v>
      </c>
      <c r="G1935" t="s">
        <v>200</v>
      </c>
      <c r="H1935" t="s">
        <v>515</v>
      </c>
      <c r="I1935">
        <v>1200010161</v>
      </c>
      <c r="J1935">
        <v>6000854131</v>
      </c>
      <c r="K1935">
        <v>100043597</v>
      </c>
      <c r="L1935" s="1">
        <v>45085</v>
      </c>
      <c r="M1935" t="s">
        <v>833</v>
      </c>
      <c r="N1935">
        <v>1200010161</v>
      </c>
      <c r="O1935" t="s">
        <v>776</v>
      </c>
      <c r="P1935" t="s">
        <v>54</v>
      </c>
      <c r="Q1935" t="s">
        <v>724</v>
      </c>
    </row>
    <row r="1936" spans="1:17" x14ac:dyDescent="0.3">
      <c r="A1936" t="s">
        <v>824</v>
      </c>
      <c r="B1936" t="s">
        <v>382</v>
      </c>
      <c r="C1936" s="1">
        <v>45089</v>
      </c>
      <c r="D1936">
        <v>366.02</v>
      </c>
      <c r="E1936" t="s">
        <v>92</v>
      </c>
      <c r="F1936" t="s">
        <v>96</v>
      </c>
      <c r="G1936" t="s">
        <v>200</v>
      </c>
      <c r="H1936" t="s">
        <v>515</v>
      </c>
      <c r="I1936">
        <v>1200011208</v>
      </c>
      <c r="J1936">
        <v>6000859233</v>
      </c>
      <c r="K1936">
        <v>100052369</v>
      </c>
      <c r="L1936" s="1">
        <v>45098</v>
      </c>
      <c r="M1936" t="s">
        <v>833</v>
      </c>
      <c r="N1936">
        <v>1200011208</v>
      </c>
      <c r="O1936" t="s">
        <v>776</v>
      </c>
      <c r="P1936" t="s">
        <v>54</v>
      </c>
      <c r="Q1936" t="s">
        <v>724</v>
      </c>
    </row>
    <row r="1937" spans="1:17" x14ac:dyDescent="0.3">
      <c r="A1937" t="s">
        <v>825</v>
      </c>
      <c r="B1937" t="s">
        <v>382</v>
      </c>
      <c r="C1937" s="1">
        <v>45089</v>
      </c>
      <c r="D1937">
        <v>235.76</v>
      </c>
      <c r="E1937" t="s">
        <v>92</v>
      </c>
      <c r="F1937" t="s">
        <v>96</v>
      </c>
      <c r="G1937" t="s">
        <v>200</v>
      </c>
      <c r="H1937" t="s">
        <v>515</v>
      </c>
      <c r="I1937">
        <v>1200010161</v>
      </c>
      <c r="J1937">
        <v>6000859256</v>
      </c>
      <c r="K1937">
        <v>100052394</v>
      </c>
      <c r="L1937" s="1">
        <v>45099</v>
      </c>
      <c r="M1937" t="s">
        <v>833</v>
      </c>
      <c r="N1937">
        <v>1200010161</v>
      </c>
      <c r="O1937" t="s">
        <v>776</v>
      </c>
      <c r="P1937" t="s">
        <v>54</v>
      </c>
      <c r="Q1937" t="s">
        <v>724</v>
      </c>
    </row>
    <row r="1938" spans="1:17" x14ac:dyDescent="0.3">
      <c r="A1938" t="s">
        <v>825</v>
      </c>
      <c r="B1938" t="s">
        <v>382</v>
      </c>
      <c r="C1938" s="1">
        <v>45117</v>
      </c>
      <c r="D1938">
        <v>235.76</v>
      </c>
      <c r="E1938" t="s">
        <v>92</v>
      </c>
      <c r="F1938" t="s">
        <v>96</v>
      </c>
      <c r="G1938" t="s">
        <v>200</v>
      </c>
      <c r="H1938" t="s">
        <v>515</v>
      </c>
      <c r="I1938">
        <v>1200010161</v>
      </c>
      <c r="J1938">
        <v>6000864955</v>
      </c>
      <c r="K1938">
        <v>100062474</v>
      </c>
      <c r="L1938" s="1">
        <v>45138</v>
      </c>
      <c r="M1938" t="s">
        <v>833</v>
      </c>
      <c r="N1938">
        <v>1200010161</v>
      </c>
      <c r="O1938" t="s">
        <v>776</v>
      </c>
      <c r="P1938" t="s">
        <v>54</v>
      </c>
      <c r="Q1938" t="s">
        <v>724</v>
      </c>
    </row>
    <row r="1939" spans="1:17" x14ac:dyDescent="0.3">
      <c r="A1939" t="s">
        <v>824</v>
      </c>
      <c r="B1939" t="s">
        <v>382</v>
      </c>
      <c r="C1939" s="1">
        <v>45117</v>
      </c>
      <c r="D1939">
        <v>348.02</v>
      </c>
      <c r="E1939" t="s">
        <v>92</v>
      </c>
      <c r="F1939" t="s">
        <v>96</v>
      </c>
      <c r="G1939" t="s">
        <v>200</v>
      </c>
      <c r="H1939" t="s">
        <v>515</v>
      </c>
      <c r="I1939">
        <v>1200011208</v>
      </c>
      <c r="J1939">
        <v>6000864951</v>
      </c>
      <c r="K1939">
        <v>100062470</v>
      </c>
      <c r="L1939" s="1">
        <v>45120</v>
      </c>
      <c r="M1939" t="s">
        <v>833</v>
      </c>
      <c r="N1939">
        <v>1200011208</v>
      </c>
      <c r="O1939" t="s">
        <v>776</v>
      </c>
      <c r="P1939" t="s">
        <v>54</v>
      </c>
      <c r="Q1939" t="s">
        <v>724</v>
      </c>
    </row>
    <row r="1940" spans="1:17" x14ac:dyDescent="0.3">
      <c r="A1940" t="s">
        <v>825</v>
      </c>
      <c r="B1940" t="s">
        <v>382</v>
      </c>
      <c r="C1940" s="1">
        <v>45148</v>
      </c>
      <c r="D1940">
        <v>235.76</v>
      </c>
      <c r="E1940" t="s">
        <v>92</v>
      </c>
      <c r="F1940" t="s">
        <v>96</v>
      </c>
      <c r="G1940" t="s">
        <v>200</v>
      </c>
      <c r="H1940" t="s">
        <v>515</v>
      </c>
      <c r="I1940">
        <v>1200010161</v>
      </c>
      <c r="J1940">
        <v>6000870001</v>
      </c>
      <c r="K1940">
        <v>100071356</v>
      </c>
      <c r="L1940" s="1">
        <v>45175</v>
      </c>
      <c r="M1940" t="s">
        <v>833</v>
      </c>
      <c r="N1940">
        <v>1200010161</v>
      </c>
      <c r="O1940" t="s">
        <v>776</v>
      </c>
      <c r="P1940" t="s">
        <v>54</v>
      </c>
      <c r="Q1940" t="s">
        <v>724</v>
      </c>
    </row>
    <row r="1941" spans="1:17" x14ac:dyDescent="0.3">
      <c r="A1941" t="s">
        <v>824</v>
      </c>
      <c r="B1941" t="s">
        <v>382</v>
      </c>
      <c r="C1941" s="1">
        <v>45148</v>
      </c>
      <c r="D1941">
        <v>481.84</v>
      </c>
      <c r="E1941" t="s">
        <v>92</v>
      </c>
      <c r="F1941" t="s">
        <v>96</v>
      </c>
      <c r="G1941" t="s">
        <v>200</v>
      </c>
      <c r="H1941" t="s">
        <v>515</v>
      </c>
      <c r="I1941">
        <v>1200011208</v>
      </c>
      <c r="J1941">
        <v>6000869998</v>
      </c>
      <c r="K1941">
        <v>100071353</v>
      </c>
      <c r="L1941" s="1">
        <v>45160</v>
      </c>
      <c r="M1941" t="s">
        <v>833</v>
      </c>
      <c r="N1941">
        <v>1200011208</v>
      </c>
      <c r="O1941" t="s">
        <v>776</v>
      </c>
      <c r="P1941" t="s">
        <v>54</v>
      </c>
      <c r="Q1941" t="s">
        <v>724</v>
      </c>
    </row>
    <row r="1942" spans="1:17" x14ac:dyDescent="0.3">
      <c r="A1942" t="s">
        <v>824</v>
      </c>
      <c r="B1942" t="s">
        <v>382</v>
      </c>
      <c r="C1942" s="1">
        <v>45181</v>
      </c>
      <c r="D1942">
        <v>348.02</v>
      </c>
      <c r="E1942" t="s">
        <v>92</v>
      </c>
      <c r="F1942" t="s">
        <v>96</v>
      </c>
      <c r="G1942" t="s">
        <v>200</v>
      </c>
      <c r="H1942" t="s">
        <v>515</v>
      </c>
      <c r="I1942">
        <v>1200011208</v>
      </c>
      <c r="J1942">
        <v>6000874709</v>
      </c>
      <c r="K1942">
        <v>100079688</v>
      </c>
      <c r="L1942" s="1">
        <v>45183</v>
      </c>
      <c r="M1942" t="s">
        <v>833</v>
      </c>
      <c r="N1942">
        <v>1200011208</v>
      </c>
      <c r="O1942" t="s">
        <v>776</v>
      </c>
      <c r="P1942" t="s">
        <v>54</v>
      </c>
      <c r="Q1942" t="s">
        <v>724</v>
      </c>
    </row>
    <row r="1943" spans="1:17" x14ac:dyDescent="0.3">
      <c r="A1943" t="s">
        <v>825</v>
      </c>
      <c r="B1943" t="s">
        <v>382</v>
      </c>
      <c r="C1943" s="1">
        <v>45181</v>
      </c>
      <c r="D1943">
        <v>235.76</v>
      </c>
      <c r="E1943" t="s">
        <v>92</v>
      </c>
      <c r="F1943" t="s">
        <v>96</v>
      </c>
      <c r="G1943" t="s">
        <v>200</v>
      </c>
      <c r="H1943" t="s">
        <v>515</v>
      </c>
      <c r="I1943">
        <v>1200010161</v>
      </c>
      <c r="J1943">
        <v>6000874733</v>
      </c>
      <c r="K1943">
        <v>100079735</v>
      </c>
      <c r="L1943" s="1">
        <v>45187</v>
      </c>
      <c r="M1943" t="s">
        <v>833</v>
      </c>
      <c r="N1943">
        <v>1200010161</v>
      </c>
      <c r="O1943" t="s">
        <v>776</v>
      </c>
      <c r="P1943" t="s">
        <v>54</v>
      </c>
      <c r="Q1943" t="s">
        <v>724</v>
      </c>
    </row>
    <row r="1944" spans="1:17" x14ac:dyDescent="0.3">
      <c r="A1944" t="s">
        <v>824</v>
      </c>
      <c r="B1944" t="s">
        <v>382</v>
      </c>
      <c r="C1944" s="1">
        <v>45205</v>
      </c>
      <c r="D1944">
        <v>372.02</v>
      </c>
      <c r="E1944" t="s">
        <v>92</v>
      </c>
      <c r="F1944" t="s">
        <v>96</v>
      </c>
      <c r="G1944" t="s">
        <v>200</v>
      </c>
      <c r="H1944" t="s">
        <v>515</v>
      </c>
      <c r="I1944">
        <v>1200011208</v>
      </c>
      <c r="J1944">
        <v>6000879137</v>
      </c>
      <c r="K1944">
        <v>100086812</v>
      </c>
      <c r="L1944" s="1">
        <v>45212</v>
      </c>
      <c r="M1944" t="s">
        <v>833</v>
      </c>
      <c r="N1944">
        <v>1200011208</v>
      </c>
      <c r="O1944" t="s">
        <v>776</v>
      </c>
      <c r="P1944" t="s">
        <v>54</v>
      </c>
      <c r="Q1944" t="s">
        <v>724</v>
      </c>
    </row>
    <row r="1945" spans="1:17" x14ac:dyDescent="0.3">
      <c r="A1945" t="s">
        <v>825</v>
      </c>
      <c r="B1945" t="s">
        <v>382</v>
      </c>
      <c r="C1945" s="1">
        <v>45205</v>
      </c>
      <c r="D1945">
        <v>235.76</v>
      </c>
      <c r="E1945" t="s">
        <v>92</v>
      </c>
      <c r="F1945" t="s">
        <v>96</v>
      </c>
      <c r="G1945" t="s">
        <v>200</v>
      </c>
      <c r="H1945" t="s">
        <v>515</v>
      </c>
      <c r="I1945">
        <v>1200010161</v>
      </c>
      <c r="J1945">
        <v>6000879143</v>
      </c>
      <c r="K1945">
        <v>100086818</v>
      </c>
      <c r="L1945" s="1">
        <v>45217</v>
      </c>
      <c r="M1945" t="s">
        <v>833</v>
      </c>
      <c r="N1945">
        <v>1200010161</v>
      </c>
      <c r="O1945" t="s">
        <v>776</v>
      </c>
      <c r="P1945" t="s">
        <v>54</v>
      </c>
      <c r="Q1945" t="s">
        <v>724</v>
      </c>
    </row>
    <row r="1946" spans="1:17" x14ac:dyDescent="0.3">
      <c r="A1946" t="s">
        <v>824</v>
      </c>
      <c r="B1946" t="s">
        <v>382</v>
      </c>
      <c r="C1946" s="1">
        <v>45238</v>
      </c>
      <c r="D1946">
        <v>348.02</v>
      </c>
      <c r="E1946" t="s">
        <v>92</v>
      </c>
      <c r="F1946" t="s">
        <v>96</v>
      </c>
      <c r="G1946" t="s">
        <v>200</v>
      </c>
      <c r="H1946" t="s">
        <v>515</v>
      </c>
      <c r="I1946">
        <v>1200011208</v>
      </c>
      <c r="J1946">
        <v>6000885601</v>
      </c>
      <c r="K1946">
        <v>100097621</v>
      </c>
      <c r="L1946" s="1">
        <v>45243</v>
      </c>
      <c r="M1946" t="s">
        <v>833</v>
      </c>
      <c r="N1946">
        <v>1200011208</v>
      </c>
      <c r="O1946" t="s">
        <v>776</v>
      </c>
      <c r="P1946" t="s">
        <v>54</v>
      </c>
      <c r="Q1946" t="s">
        <v>724</v>
      </c>
    </row>
    <row r="1947" spans="1:17" x14ac:dyDescent="0.3">
      <c r="A1947" t="s">
        <v>825</v>
      </c>
      <c r="B1947" t="s">
        <v>382</v>
      </c>
      <c r="C1947" s="1">
        <v>45239</v>
      </c>
      <c r="D1947">
        <v>235.76</v>
      </c>
      <c r="E1947" t="s">
        <v>92</v>
      </c>
      <c r="F1947" t="s">
        <v>96</v>
      </c>
      <c r="G1947" t="s">
        <v>200</v>
      </c>
      <c r="H1947" t="s">
        <v>515</v>
      </c>
      <c r="I1947">
        <v>1200010161</v>
      </c>
      <c r="J1947">
        <v>6000885616</v>
      </c>
      <c r="K1947">
        <v>100097636</v>
      </c>
      <c r="L1947" s="1">
        <v>45261</v>
      </c>
      <c r="M1947" t="s">
        <v>833</v>
      </c>
      <c r="N1947">
        <v>1200010161</v>
      </c>
      <c r="O1947" t="s">
        <v>776</v>
      </c>
      <c r="P1947" t="s">
        <v>54</v>
      </c>
      <c r="Q1947" t="s">
        <v>724</v>
      </c>
    </row>
    <row r="1948" spans="1:17" x14ac:dyDescent="0.3">
      <c r="A1948" t="s">
        <v>824</v>
      </c>
      <c r="B1948" t="s">
        <v>382</v>
      </c>
      <c r="C1948" s="1">
        <v>45266</v>
      </c>
      <c r="D1948">
        <v>348.02</v>
      </c>
      <c r="E1948" t="s">
        <v>92</v>
      </c>
      <c r="F1948" t="s">
        <v>96</v>
      </c>
      <c r="G1948" t="s">
        <v>200</v>
      </c>
      <c r="H1948" t="s">
        <v>515</v>
      </c>
      <c r="I1948">
        <v>1200011208</v>
      </c>
      <c r="J1948">
        <v>6000892083</v>
      </c>
      <c r="K1948">
        <v>100108630</v>
      </c>
      <c r="L1948" s="1">
        <v>45271</v>
      </c>
      <c r="M1948" t="s">
        <v>833</v>
      </c>
      <c r="N1948">
        <v>1200011208</v>
      </c>
      <c r="O1948" t="s">
        <v>776</v>
      </c>
      <c r="P1948" t="s">
        <v>54</v>
      </c>
      <c r="Q1948" t="s">
        <v>724</v>
      </c>
    </row>
    <row r="1949" spans="1:17" x14ac:dyDescent="0.3">
      <c r="A1949" t="s">
        <v>825</v>
      </c>
      <c r="B1949" t="s">
        <v>382</v>
      </c>
      <c r="C1949" s="1">
        <v>45271</v>
      </c>
      <c r="D1949">
        <v>235.76</v>
      </c>
      <c r="E1949" t="s">
        <v>92</v>
      </c>
      <c r="F1949" t="s">
        <v>96</v>
      </c>
      <c r="G1949" t="s">
        <v>200</v>
      </c>
      <c r="H1949" t="s">
        <v>515</v>
      </c>
      <c r="I1949">
        <v>1200010161</v>
      </c>
      <c r="J1949">
        <v>6000893466</v>
      </c>
      <c r="K1949">
        <v>100111174</v>
      </c>
      <c r="L1949" s="1">
        <v>45280</v>
      </c>
      <c r="M1949" t="s">
        <v>833</v>
      </c>
      <c r="N1949">
        <v>1200010161</v>
      </c>
      <c r="O1949" t="s">
        <v>776</v>
      </c>
      <c r="P1949" t="s">
        <v>54</v>
      </c>
      <c r="Q1949" t="s">
        <v>724</v>
      </c>
    </row>
    <row r="1950" spans="1:17" x14ac:dyDescent="0.3">
      <c r="A1950" t="s">
        <v>824</v>
      </c>
      <c r="B1950" t="s">
        <v>382</v>
      </c>
      <c r="C1950" s="1">
        <v>45295</v>
      </c>
      <c r="D1950">
        <v>348.02</v>
      </c>
      <c r="E1950" t="s">
        <v>92</v>
      </c>
      <c r="F1950" t="s">
        <v>96</v>
      </c>
      <c r="G1950" t="s">
        <v>200</v>
      </c>
      <c r="H1950" t="s">
        <v>515</v>
      </c>
      <c r="I1950">
        <v>1200011208</v>
      </c>
      <c r="J1950">
        <v>6000900491</v>
      </c>
      <c r="K1950">
        <v>100004961</v>
      </c>
      <c r="L1950" s="1">
        <v>45307</v>
      </c>
      <c r="M1950" t="s">
        <v>833</v>
      </c>
      <c r="N1950">
        <v>1200011208</v>
      </c>
      <c r="O1950" t="s">
        <v>776</v>
      </c>
      <c r="P1950" t="s">
        <v>54</v>
      </c>
      <c r="Q1950" t="s">
        <v>724</v>
      </c>
    </row>
    <row r="1951" spans="1:17" x14ac:dyDescent="0.3">
      <c r="A1951" t="s">
        <v>825</v>
      </c>
      <c r="B1951" t="s">
        <v>382</v>
      </c>
      <c r="C1951" s="1">
        <v>45299</v>
      </c>
      <c r="D1951">
        <v>235.76</v>
      </c>
      <c r="E1951" t="s">
        <v>92</v>
      </c>
      <c r="F1951" t="s">
        <v>96</v>
      </c>
      <c r="G1951" t="s">
        <v>200</v>
      </c>
      <c r="H1951" t="s">
        <v>515</v>
      </c>
      <c r="I1951">
        <v>1200010161</v>
      </c>
      <c r="J1951">
        <v>6000901285</v>
      </c>
      <c r="K1951">
        <v>100005947</v>
      </c>
      <c r="L1951" s="1">
        <v>45324</v>
      </c>
      <c r="M1951" t="s">
        <v>833</v>
      </c>
      <c r="N1951">
        <v>1200010161</v>
      </c>
      <c r="O1951" t="s">
        <v>776</v>
      </c>
      <c r="P1951" t="s">
        <v>54</v>
      </c>
      <c r="Q1951" t="s">
        <v>724</v>
      </c>
    </row>
    <row r="1952" spans="1:17" x14ac:dyDescent="0.3">
      <c r="A1952" t="s">
        <v>825</v>
      </c>
      <c r="B1952" t="s">
        <v>382</v>
      </c>
      <c r="C1952" s="1">
        <v>45341</v>
      </c>
      <c r="D1952">
        <v>494.64</v>
      </c>
      <c r="E1952" t="s">
        <v>92</v>
      </c>
      <c r="F1952" t="s">
        <v>96</v>
      </c>
      <c r="G1952" t="s">
        <v>200</v>
      </c>
      <c r="H1952" t="s">
        <v>515</v>
      </c>
      <c r="I1952">
        <v>1200010161</v>
      </c>
      <c r="J1952">
        <v>6000907855</v>
      </c>
      <c r="K1952">
        <v>100019904</v>
      </c>
      <c r="L1952" s="1">
        <v>45419</v>
      </c>
      <c r="M1952" t="s">
        <v>833</v>
      </c>
      <c r="N1952">
        <v>1200010161</v>
      </c>
      <c r="O1952" t="s">
        <v>776</v>
      </c>
      <c r="P1952" t="s">
        <v>54</v>
      </c>
      <c r="Q1952" t="s">
        <v>724</v>
      </c>
    </row>
    <row r="1953" spans="1:17" x14ac:dyDescent="0.3">
      <c r="A1953" t="s">
        <v>824</v>
      </c>
      <c r="B1953" t="s">
        <v>382</v>
      </c>
      <c r="C1953" s="1">
        <v>45351</v>
      </c>
      <c r="D1953">
        <v>1177.8800000000001</v>
      </c>
      <c r="E1953" t="s">
        <v>92</v>
      </c>
      <c r="F1953" t="s">
        <v>96</v>
      </c>
      <c r="G1953" t="s">
        <v>200</v>
      </c>
      <c r="H1953" t="s">
        <v>515</v>
      </c>
      <c r="I1953">
        <v>1200011208</v>
      </c>
      <c r="J1953">
        <v>6000909678</v>
      </c>
      <c r="K1953">
        <v>100022813</v>
      </c>
      <c r="L1953" s="1">
        <v>45365</v>
      </c>
      <c r="M1953" t="s">
        <v>833</v>
      </c>
      <c r="N1953">
        <v>1200011208</v>
      </c>
      <c r="O1953" t="s">
        <v>776</v>
      </c>
      <c r="P1953" t="s">
        <v>54</v>
      </c>
      <c r="Q1953" t="s">
        <v>724</v>
      </c>
    </row>
    <row r="1954" spans="1:17" x14ac:dyDescent="0.3">
      <c r="A1954" t="s">
        <v>825</v>
      </c>
      <c r="B1954" t="s">
        <v>382</v>
      </c>
      <c r="C1954" s="1">
        <v>45364</v>
      </c>
      <c r="D1954">
        <v>247.32</v>
      </c>
      <c r="E1954" t="s">
        <v>92</v>
      </c>
      <c r="F1954" t="s">
        <v>96</v>
      </c>
      <c r="G1954" t="s">
        <v>200</v>
      </c>
      <c r="H1954" t="s">
        <v>515</v>
      </c>
      <c r="I1954">
        <v>1200010161</v>
      </c>
      <c r="J1954">
        <v>6000912131</v>
      </c>
      <c r="K1954">
        <v>100027537</v>
      </c>
      <c r="L1954" s="1">
        <v>45433</v>
      </c>
      <c r="M1954" t="s">
        <v>833</v>
      </c>
      <c r="N1954">
        <v>1200010161</v>
      </c>
      <c r="O1954" t="s">
        <v>776</v>
      </c>
      <c r="P1954" t="s">
        <v>54</v>
      </c>
      <c r="Q1954" t="s">
        <v>724</v>
      </c>
    </row>
    <row r="1955" spans="1:17" x14ac:dyDescent="0.3">
      <c r="A1955" t="s">
        <v>825</v>
      </c>
      <c r="B1955" t="s">
        <v>382</v>
      </c>
      <c r="C1955" s="1">
        <v>45391</v>
      </c>
      <c r="D1955">
        <v>247.32</v>
      </c>
      <c r="E1955" t="s">
        <v>92</v>
      </c>
      <c r="F1955" t="s">
        <v>96</v>
      </c>
      <c r="G1955" t="s">
        <v>200</v>
      </c>
      <c r="H1955" t="s">
        <v>515</v>
      </c>
      <c r="I1955">
        <v>1200010161</v>
      </c>
      <c r="J1955">
        <v>6000916942</v>
      </c>
      <c r="K1955">
        <v>100035429</v>
      </c>
      <c r="L1955" s="1">
        <v>45433</v>
      </c>
      <c r="M1955" t="s">
        <v>833</v>
      </c>
      <c r="N1955">
        <v>1200010161</v>
      </c>
      <c r="O1955" t="s">
        <v>776</v>
      </c>
      <c r="P1955" t="s">
        <v>54</v>
      </c>
      <c r="Q1955" t="s">
        <v>724</v>
      </c>
    </row>
    <row r="1956" spans="1:17" x14ac:dyDescent="0.3">
      <c r="A1956" t="s">
        <v>825</v>
      </c>
      <c r="B1956" t="s">
        <v>382</v>
      </c>
      <c r="C1956" s="1">
        <v>45427</v>
      </c>
      <c r="D1956">
        <v>247.32</v>
      </c>
      <c r="E1956" t="s">
        <v>92</v>
      </c>
      <c r="F1956" t="s">
        <v>96</v>
      </c>
      <c r="G1956" t="s">
        <v>200</v>
      </c>
      <c r="H1956" t="s">
        <v>515</v>
      </c>
      <c r="I1956">
        <v>1200010161</v>
      </c>
      <c r="J1956">
        <v>6000922581</v>
      </c>
      <c r="K1956">
        <v>100045762</v>
      </c>
      <c r="L1956" s="1">
        <v>45449</v>
      </c>
      <c r="M1956" t="s">
        <v>833</v>
      </c>
      <c r="N1956">
        <v>1200010161</v>
      </c>
      <c r="O1956" t="s">
        <v>776</v>
      </c>
      <c r="P1956" t="s">
        <v>54</v>
      </c>
      <c r="Q1956" t="s">
        <v>724</v>
      </c>
    </row>
    <row r="1957" spans="1:17" x14ac:dyDescent="0.3">
      <c r="A1957" t="s">
        <v>825</v>
      </c>
      <c r="B1957" t="s">
        <v>382</v>
      </c>
      <c r="C1957" s="1">
        <v>45454</v>
      </c>
      <c r="D1957">
        <v>247.32</v>
      </c>
      <c r="E1957" t="s">
        <v>92</v>
      </c>
      <c r="F1957" t="s">
        <v>96</v>
      </c>
      <c r="G1957" t="s">
        <v>200</v>
      </c>
      <c r="H1957" t="s">
        <v>515</v>
      </c>
      <c r="I1957">
        <v>1200010161</v>
      </c>
      <c r="J1957">
        <v>6000927512</v>
      </c>
      <c r="K1957">
        <v>100054213</v>
      </c>
      <c r="L1957" s="1">
        <v>45474</v>
      </c>
      <c r="M1957" t="s">
        <v>833</v>
      </c>
      <c r="N1957">
        <v>1200010161</v>
      </c>
      <c r="O1957" t="s">
        <v>776</v>
      </c>
      <c r="P1957" t="s">
        <v>54</v>
      </c>
      <c r="Q1957" t="s">
        <v>724</v>
      </c>
    </row>
    <row r="1958" spans="1:17" x14ac:dyDescent="0.3">
      <c r="A1958" t="s">
        <v>825</v>
      </c>
      <c r="B1958" t="s">
        <v>382</v>
      </c>
      <c r="C1958" s="1">
        <v>45488</v>
      </c>
      <c r="D1958">
        <v>247.32</v>
      </c>
      <c r="E1958" t="s">
        <v>92</v>
      </c>
      <c r="F1958" t="s">
        <v>96</v>
      </c>
      <c r="G1958" t="s">
        <v>200</v>
      </c>
      <c r="H1958" t="s">
        <v>515</v>
      </c>
      <c r="I1958">
        <v>1200010161</v>
      </c>
      <c r="J1958">
        <v>6000933729</v>
      </c>
      <c r="K1958">
        <v>100064918</v>
      </c>
      <c r="L1958" s="1">
        <v>45511</v>
      </c>
      <c r="M1958" t="s">
        <v>833</v>
      </c>
      <c r="N1958">
        <v>1200010161</v>
      </c>
      <c r="O1958" t="s">
        <v>776</v>
      </c>
      <c r="P1958" t="s">
        <v>54</v>
      </c>
      <c r="Q1958" t="s">
        <v>724</v>
      </c>
    </row>
    <row r="1959" spans="1:17" x14ac:dyDescent="0.3">
      <c r="A1959" t="s">
        <v>825</v>
      </c>
      <c r="B1959" t="s">
        <v>382</v>
      </c>
      <c r="C1959" s="1">
        <v>45509</v>
      </c>
      <c r="D1959">
        <v>247.32</v>
      </c>
      <c r="E1959" t="s">
        <v>92</v>
      </c>
      <c r="F1959" t="s">
        <v>96</v>
      </c>
      <c r="G1959" t="s">
        <v>200</v>
      </c>
      <c r="H1959" t="s">
        <v>515</v>
      </c>
      <c r="I1959">
        <v>1200010161</v>
      </c>
      <c r="J1959">
        <v>6000937206</v>
      </c>
      <c r="K1959">
        <v>100071159</v>
      </c>
      <c r="L1959" s="1">
        <v>45524</v>
      </c>
      <c r="M1959" t="s">
        <v>833</v>
      </c>
      <c r="N1959">
        <v>1200010161</v>
      </c>
      <c r="O1959" t="s">
        <v>776</v>
      </c>
      <c r="P1959" t="s">
        <v>54</v>
      </c>
      <c r="Q1959" t="s">
        <v>724</v>
      </c>
    </row>
    <row r="1960" spans="1:17" x14ac:dyDescent="0.3">
      <c r="A1960" t="s">
        <v>825</v>
      </c>
      <c r="B1960" t="s">
        <v>382</v>
      </c>
      <c r="C1960" s="1">
        <v>45573</v>
      </c>
      <c r="D1960">
        <v>247.32</v>
      </c>
      <c r="E1960" t="s">
        <v>92</v>
      </c>
      <c r="F1960" t="s">
        <v>96</v>
      </c>
      <c r="G1960" t="s">
        <v>200</v>
      </c>
      <c r="H1960" t="s">
        <v>515</v>
      </c>
      <c r="I1960">
        <v>1200010161</v>
      </c>
      <c r="J1960">
        <v>6000948006</v>
      </c>
      <c r="K1960">
        <v>100089154</v>
      </c>
      <c r="L1960" s="1">
        <v>45611</v>
      </c>
      <c r="M1960" t="s">
        <v>833</v>
      </c>
      <c r="N1960">
        <v>1200010161</v>
      </c>
      <c r="O1960" t="s">
        <v>776</v>
      </c>
      <c r="P1960" t="s">
        <v>54</v>
      </c>
      <c r="Q1960" t="s">
        <v>724</v>
      </c>
    </row>
    <row r="1961" spans="1:17" x14ac:dyDescent="0.3">
      <c r="A1961" t="s">
        <v>824</v>
      </c>
      <c r="B1961" t="s">
        <v>382</v>
      </c>
      <c r="C1961" s="1">
        <v>45588</v>
      </c>
      <c r="D1961">
        <v>365.09</v>
      </c>
      <c r="E1961" t="s">
        <v>92</v>
      </c>
      <c r="F1961" t="s">
        <v>96</v>
      </c>
      <c r="G1961" t="s">
        <v>200</v>
      </c>
      <c r="H1961" t="s">
        <v>515</v>
      </c>
      <c r="I1961">
        <v>1200012576</v>
      </c>
      <c r="J1961">
        <v>6000950783</v>
      </c>
      <c r="K1961">
        <v>100093465</v>
      </c>
      <c r="L1961" s="1">
        <v>45639</v>
      </c>
      <c r="M1961" t="s">
        <v>833</v>
      </c>
      <c r="N1961">
        <v>1200012576</v>
      </c>
      <c r="O1961" t="s">
        <v>776</v>
      </c>
      <c r="P1961" t="s">
        <v>54</v>
      </c>
      <c r="Q1961" t="s">
        <v>724</v>
      </c>
    </row>
    <row r="1962" spans="1:17" x14ac:dyDescent="0.3">
      <c r="A1962" t="s">
        <v>824</v>
      </c>
      <c r="B1962" t="s">
        <v>382</v>
      </c>
      <c r="C1962" s="1">
        <v>45588</v>
      </c>
      <c r="D1962">
        <v>365.09</v>
      </c>
      <c r="E1962" t="s">
        <v>92</v>
      </c>
      <c r="F1962" t="s">
        <v>96</v>
      </c>
      <c r="G1962" t="s">
        <v>200</v>
      </c>
      <c r="H1962" t="s">
        <v>515</v>
      </c>
      <c r="I1962">
        <v>1200012576</v>
      </c>
      <c r="J1962">
        <v>6000950785</v>
      </c>
      <c r="K1962">
        <v>100093467</v>
      </c>
      <c r="L1962" s="1">
        <v>45639</v>
      </c>
      <c r="M1962" t="s">
        <v>833</v>
      </c>
      <c r="N1962">
        <v>1200012576</v>
      </c>
      <c r="O1962" t="s">
        <v>776</v>
      </c>
      <c r="P1962" t="s">
        <v>54</v>
      </c>
      <c r="Q1962" t="s">
        <v>724</v>
      </c>
    </row>
    <row r="1963" spans="1:17" x14ac:dyDescent="0.3">
      <c r="A1963" t="s">
        <v>824</v>
      </c>
      <c r="B1963" t="s">
        <v>382</v>
      </c>
      <c r="C1963" s="1">
        <v>45588</v>
      </c>
      <c r="D1963">
        <v>365.09</v>
      </c>
      <c r="E1963" t="s">
        <v>92</v>
      </c>
      <c r="F1963" t="s">
        <v>96</v>
      </c>
      <c r="G1963" t="s">
        <v>200</v>
      </c>
      <c r="H1963" t="s">
        <v>515</v>
      </c>
      <c r="I1963">
        <v>1200012576</v>
      </c>
      <c r="J1963">
        <v>6000950766</v>
      </c>
      <c r="K1963">
        <v>100093426</v>
      </c>
      <c r="L1963" s="1">
        <v>45639</v>
      </c>
      <c r="M1963" t="s">
        <v>833</v>
      </c>
      <c r="N1963">
        <v>1200012576</v>
      </c>
      <c r="O1963" t="s">
        <v>776</v>
      </c>
      <c r="P1963" t="s">
        <v>54</v>
      </c>
      <c r="Q1963" t="s">
        <v>724</v>
      </c>
    </row>
    <row r="1964" spans="1:17" x14ac:dyDescent="0.3">
      <c r="A1964" t="s">
        <v>824</v>
      </c>
      <c r="B1964" t="s">
        <v>382</v>
      </c>
      <c r="C1964" s="1">
        <v>45588</v>
      </c>
      <c r="D1964">
        <v>365.09</v>
      </c>
      <c r="E1964" t="s">
        <v>92</v>
      </c>
      <c r="F1964" t="s">
        <v>96</v>
      </c>
      <c r="G1964" t="s">
        <v>200</v>
      </c>
      <c r="H1964" t="s">
        <v>515</v>
      </c>
      <c r="I1964">
        <v>1200012576</v>
      </c>
      <c r="J1964">
        <v>6000950776</v>
      </c>
      <c r="K1964">
        <v>100093458</v>
      </c>
      <c r="L1964" s="1">
        <v>45639</v>
      </c>
      <c r="M1964" t="s">
        <v>833</v>
      </c>
      <c r="N1964">
        <v>1200012576</v>
      </c>
      <c r="O1964" t="s">
        <v>776</v>
      </c>
      <c r="P1964" t="s">
        <v>54</v>
      </c>
      <c r="Q1964" t="s">
        <v>724</v>
      </c>
    </row>
    <row r="1965" spans="1:17" x14ac:dyDescent="0.3">
      <c r="A1965" t="s">
        <v>824</v>
      </c>
      <c r="B1965" t="s">
        <v>382</v>
      </c>
      <c r="C1965" s="1">
        <v>45588</v>
      </c>
      <c r="D1965">
        <v>505.45</v>
      </c>
      <c r="E1965" t="s">
        <v>92</v>
      </c>
      <c r="F1965" t="s">
        <v>96</v>
      </c>
      <c r="G1965" t="s">
        <v>200</v>
      </c>
      <c r="H1965" t="s">
        <v>515</v>
      </c>
      <c r="I1965">
        <v>1200012576</v>
      </c>
      <c r="J1965">
        <v>6000950779</v>
      </c>
      <c r="K1965">
        <v>100093461</v>
      </c>
      <c r="L1965" s="1">
        <v>45639</v>
      </c>
      <c r="M1965" t="s">
        <v>833</v>
      </c>
      <c r="N1965">
        <v>1200012576</v>
      </c>
      <c r="O1965" t="s">
        <v>776</v>
      </c>
      <c r="P1965" t="s">
        <v>54</v>
      </c>
      <c r="Q1965" t="s">
        <v>724</v>
      </c>
    </row>
    <row r="1966" spans="1:17" x14ac:dyDescent="0.3">
      <c r="A1966" t="s">
        <v>824</v>
      </c>
      <c r="B1966" t="s">
        <v>382</v>
      </c>
      <c r="C1966" s="1">
        <v>45588</v>
      </c>
      <c r="D1966">
        <v>365.09</v>
      </c>
      <c r="E1966" t="s">
        <v>92</v>
      </c>
      <c r="F1966" t="s">
        <v>96</v>
      </c>
      <c r="G1966" t="s">
        <v>200</v>
      </c>
      <c r="H1966" t="s">
        <v>515</v>
      </c>
      <c r="I1966">
        <v>1200012576</v>
      </c>
      <c r="J1966">
        <v>6000950763</v>
      </c>
      <c r="K1966">
        <v>100093423</v>
      </c>
      <c r="L1966" s="1">
        <v>45639</v>
      </c>
      <c r="M1966" t="s">
        <v>833</v>
      </c>
      <c r="N1966">
        <v>1200012576</v>
      </c>
      <c r="O1966" t="s">
        <v>776</v>
      </c>
      <c r="P1966" t="s">
        <v>54</v>
      </c>
      <c r="Q1966" t="s">
        <v>724</v>
      </c>
    </row>
    <row r="1967" spans="1:17" x14ac:dyDescent="0.3">
      <c r="A1967" t="s">
        <v>824</v>
      </c>
      <c r="B1967" t="s">
        <v>382</v>
      </c>
      <c r="C1967" s="1">
        <v>45588</v>
      </c>
      <c r="D1967">
        <v>365.09</v>
      </c>
      <c r="E1967" t="s">
        <v>92</v>
      </c>
      <c r="F1967" t="s">
        <v>96</v>
      </c>
      <c r="G1967" t="s">
        <v>200</v>
      </c>
      <c r="H1967" t="s">
        <v>515</v>
      </c>
      <c r="I1967">
        <v>1200012576</v>
      </c>
      <c r="J1967">
        <v>6000950775</v>
      </c>
      <c r="K1967">
        <v>100093457</v>
      </c>
      <c r="L1967" s="1">
        <v>45639</v>
      </c>
      <c r="M1967" t="s">
        <v>833</v>
      </c>
      <c r="N1967">
        <v>1200012576</v>
      </c>
      <c r="O1967" t="s">
        <v>776</v>
      </c>
      <c r="P1967" t="s">
        <v>54</v>
      </c>
      <c r="Q1967" t="s">
        <v>724</v>
      </c>
    </row>
    <row r="1968" spans="1:17" x14ac:dyDescent="0.3">
      <c r="A1968" t="s">
        <v>824</v>
      </c>
      <c r="B1968" t="s">
        <v>382</v>
      </c>
      <c r="C1968" s="1">
        <v>45588</v>
      </c>
      <c r="D1968">
        <v>365.09</v>
      </c>
      <c r="E1968" t="s">
        <v>92</v>
      </c>
      <c r="F1968" t="s">
        <v>96</v>
      </c>
      <c r="G1968" t="s">
        <v>200</v>
      </c>
      <c r="H1968" t="s">
        <v>515</v>
      </c>
      <c r="I1968">
        <v>1200012576</v>
      </c>
      <c r="J1968">
        <v>6000950778</v>
      </c>
      <c r="K1968">
        <v>100093460</v>
      </c>
      <c r="L1968" s="1">
        <v>45639</v>
      </c>
      <c r="M1968" t="s">
        <v>833</v>
      </c>
      <c r="N1968">
        <v>1200012576</v>
      </c>
      <c r="O1968" t="s">
        <v>776</v>
      </c>
      <c r="P1968" t="s">
        <v>54</v>
      </c>
      <c r="Q1968" t="s">
        <v>724</v>
      </c>
    </row>
    <row r="1969" spans="1:17" x14ac:dyDescent="0.3">
      <c r="A1969" t="s">
        <v>824</v>
      </c>
      <c r="B1969" t="s">
        <v>382</v>
      </c>
      <c r="C1969" s="1">
        <v>45595</v>
      </c>
      <c r="D1969">
        <v>507.6</v>
      </c>
      <c r="E1969" t="s">
        <v>92</v>
      </c>
      <c r="F1969" t="s">
        <v>96</v>
      </c>
      <c r="G1969" t="s">
        <v>200</v>
      </c>
      <c r="H1969" t="s">
        <v>515</v>
      </c>
      <c r="I1969">
        <v>1200012576</v>
      </c>
      <c r="J1969">
        <v>6000951731</v>
      </c>
      <c r="K1969">
        <v>100095021</v>
      </c>
      <c r="L1969" s="1">
        <v>45639</v>
      </c>
      <c r="M1969" t="s">
        <v>833</v>
      </c>
      <c r="N1969">
        <v>1200012576</v>
      </c>
      <c r="O1969" t="s">
        <v>776</v>
      </c>
      <c r="P1969" t="s">
        <v>54</v>
      </c>
      <c r="Q1969" t="s">
        <v>724</v>
      </c>
    </row>
    <row r="1970" spans="1:17" x14ac:dyDescent="0.3">
      <c r="A1970" t="s">
        <v>824</v>
      </c>
      <c r="B1970" t="s">
        <v>382</v>
      </c>
      <c r="C1970" s="1">
        <v>45602</v>
      </c>
      <c r="D1970">
        <v>365.09</v>
      </c>
      <c r="E1970" t="s">
        <v>92</v>
      </c>
      <c r="F1970" t="s">
        <v>96</v>
      </c>
      <c r="G1970" t="s">
        <v>200</v>
      </c>
      <c r="H1970" t="s">
        <v>515</v>
      </c>
      <c r="I1970">
        <v>1200012576</v>
      </c>
      <c r="J1970">
        <v>6000953249</v>
      </c>
      <c r="K1970">
        <v>100098005</v>
      </c>
      <c r="L1970" s="1">
        <v>45639</v>
      </c>
      <c r="M1970" t="s">
        <v>833</v>
      </c>
      <c r="N1970">
        <v>1200012576</v>
      </c>
      <c r="O1970" t="s">
        <v>776</v>
      </c>
      <c r="P1970" t="s">
        <v>54</v>
      </c>
      <c r="Q1970" t="s">
        <v>724</v>
      </c>
    </row>
    <row r="1971" spans="1:17" x14ac:dyDescent="0.3">
      <c r="A1971" t="s">
        <v>825</v>
      </c>
      <c r="B1971" t="s">
        <v>382</v>
      </c>
      <c r="C1971" s="1">
        <v>45608</v>
      </c>
      <c r="D1971">
        <v>247.32</v>
      </c>
      <c r="E1971" t="s">
        <v>92</v>
      </c>
      <c r="F1971" t="s">
        <v>96</v>
      </c>
      <c r="G1971" t="s">
        <v>200</v>
      </c>
      <c r="H1971" t="s">
        <v>515</v>
      </c>
      <c r="I1971">
        <v>1200010161</v>
      </c>
      <c r="J1971">
        <v>6000954534</v>
      </c>
      <c r="K1971">
        <v>100100033</v>
      </c>
      <c r="L1971" s="1">
        <v>45623</v>
      </c>
      <c r="M1971" t="s">
        <v>833</v>
      </c>
      <c r="N1971">
        <v>1200010161</v>
      </c>
      <c r="O1971" t="s">
        <v>776</v>
      </c>
      <c r="P1971" t="s">
        <v>54</v>
      </c>
      <c r="Q1971" t="s">
        <v>724</v>
      </c>
    </row>
    <row r="1972" spans="1:17" x14ac:dyDescent="0.3">
      <c r="A1972" t="s">
        <v>825</v>
      </c>
      <c r="B1972" t="s">
        <v>382</v>
      </c>
      <c r="C1972" s="1">
        <v>45611</v>
      </c>
      <c r="D1972">
        <v>247.32</v>
      </c>
      <c r="E1972" t="s">
        <v>92</v>
      </c>
      <c r="F1972" t="s">
        <v>96</v>
      </c>
      <c r="G1972" t="s">
        <v>200</v>
      </c>
      <c r="H1972" t="s">
        <v>515</v>
      </c>
      <c r="I1972">
        <v>1200010161</v>
      </c>
      <c r="J1972">
        <v>6000955304</v>
      </c>
      <c r="K1972">
        <v>100101455</v>
      </c>
      <c r="L1972" s="1">
        <v>45631</v>
      </c>
      <c r="M1972" t="s">
        <v>833</v>
      </c>
      <c r="N1972">
        <v>1200010161</v>
      </c>
      <c r="O1972" t="s">
        <v>776</v>
      </c>
      <c r="P1972" t="s">
        <v>54</v>
      </c>
      <c r="Q1972" t="s">
        <v>724</v>
      </c>
    </row>
    <row r="1973" spans="1:17" x14ac:dyDescent="0.3">
      <c r="A1973" t="s">
        <v>825</v>
      </c>
      <c r="B1973" t="s">
        <v>382</v>
      </c>
      <c r="C1973" s="1">
        <v>45625</v>
      </c>
      <c r="D1973">
        <v>247.32</v>
      </c>
      <c r="E1973" t="s">
        <v>92</v>
      </c>
      <c r="F1973" t="s">
        <v>96</v>
      </c>
      <c r="G1973" t="s">
        <v>200</v>
      </c>
      <c r="H1973" t="s">
        <v>515</v>
      </c>
      <c r="I1973">
        <v>1200010161</v>
      </c>
      <c r="J1973">
        <v>6000970472</v>
      </c>
      <c r="K1973">
        <v>100002721</v>
      </c>
      <c r="L1973" s="1">
        <v>45691</v>
      </c>
      <c r="M1973" t="s">
        <v>833</v>
      </c>
      <c r="N1973">
        <v>1200010161</v>
      </c>
      <c r="O1973" t="s">
        <v>776</v>
      </c>
      <c r="P1973" t="s">
        <v>54</v>
      </c>
      <c r="Q1973" t="s">
        <v>724</v>
      </c>
    </row>
    <row r="1974" spans="1:17" x14ac:dyDescent="0.3">
      <c r="A1974" t="s">
        <v>824</v>
      </c>
      <c r="B1974" t="s">
        <v>382</v>
      </c>
      <c r="C1974" s="1">
        <v>45625</v>
      </c>
      <c r="D1974">
        <v>365.09</v>
      </c>
      <c r="E1974" t="s">
        <v>92</v>
      </c>
      <c r="F1974" t="s">
        <v>96</v>
      </c>
      <c r="G1974" t="s">
        <v>200</v>
      </c>
      <c r="H1974" t="s">
        <v>515</v>
      </c>
      <c r="I1974">
        <v>1200012576</v>
      </c>
      <c r="J1974">
        <v>6000958351</v>
      </c>
      <c r="K1974">
        <v>100106741</v>
      </c>
      <c r="L1974" s="1">
        <v>45639</v>
      </c>
      <c r="M1974" t="s">
        <v>833</v>
      </c>
      <c r="N1974">
        <v>1200012576</v>
      </c>
      <c r="O1974" t="s">
        <v>776</v>
      </c>
      <c r="P1974" t="s">
        <v>54</v>
      </c>
      <c r="Q1974" t="s">
        <v>724</v>
      </c>
    </row>
    <row r="1975" spans="1:17" x14ac:dyDescent="0.3">
      <c r="A1975" t="s">
        <v>824</v>
      </c>
      <c r="B1975" t="s">
        <v>382</v>
      </c>
      <c r="C1975" s="1">
        <v>45666</v>
      </c>
      <c r="D1975">
        <v>506.59</v>
      </c>
      <c r="E1975" t="s">
        <v>92</v>
      </c>
      <c r="F1975" t="s">
        <v>96</v>
      </c>
      <c r="G1975" t="s">
        <v>200</v>
      </c>
      <c r="H1975" t="s">
        <v>515</v>
      </c>
      <c r="I1975">
        <v>1200012576</v>
      </c>
      <c r="J1975">
        <v>6000973371</v>
      </c>
      <c r="K1975">
        <v>100005937</v>
      </c>
      <c r="L1975" s="1">
        <v>45692</v>
      </c>
      <c r="M1975" t="s">
        <v>833</v>
      </c>
      <c r="N1975">
        <v>1200012576</v>
      </c>
      <c r="O1975" t="s">
        <v>776</v>
      </c>
      <c r="P1975" t="s">
        <v>54</v>
      </c>
      <c r="Q1975" t="s">
        <v>724</v>
      </c>
    </row>
    <row r="1976" spans="1:17" x14ac:dyDescent="0.3">
      <c r="A1976" t="s">
        <v>825</v>
      </c>
      <c r="B1976" t="s">
        <v>382</v>
      </c>
      <c r="C1976" s="1">
        <v>45667</v>
      </c>
      <c r="D1976">
        <v>557.57000000000005</v>
      </c>
      <c r="E1976" t="s">
        <v>92</v>
      </c>
      <c r="F1976" t="s">
        <v>96</v>
      </c>
      <c r="G1976" t="s">
        <v>200</v>
      </c>
      <c r="H1976" t="s">
        <v>515</v>
      </c>
      <c r="I1976">
        <v>1200010161</v>
      </c>
      <c r="J1976">
        <v>6000973618</v>
      </c>
      <c r="K1976">
        <v>100006193</v>
      </c>
      <c r="L1976" s="1">
        <v>45708</v>
      </c>
      <c r="M1976" t="s">
        <v>833</v>
      </c>
      <c r="N1976">
        <v>1200010161</v>
      </c>
      <c r="O1976" t="s">
        <v>776</v>
      </c>
      <c r="P1976" t="s">
        <v>54</v>
      </c>
      <c r="Q1976" t="s">
        <v>724</v>
      </c>
    </row>
    <row r="1977" spans="1:17" x14ac:dyDescent="0.3">
      <c r="A1977" t="s">
        <v>825</v>
      </c>
      <c r="B1977" t="s">
        <v>382</v>
      </c>
      <c r="C1977" s="1">
        <v>45693</v>
      </c>
      <c r="D1977">
        <v>313.95999999999998</v>
      </c>
      <c r="E1977" t="s">
        <v>92</v>
      </c>
      <c r="F1977" t="s">
        <v>96</v>
      </c>
      <c r="G1977" t="s">
        <v>200</v>
      </c>
      <c r="H1977" t="s">
        <v>515</v>
      </c>
      <c r="I1977">
        <v>1200010161</v>
      </c>
      <c r="J1977">
        <v>6000976879</v>
      </c>
      <c r="K1977">
        <v>100014150</v>
      </c>
      <c r="L1977" s="1">
        <v>45765</v>
      </c>
      <c r="M1977" t="s">
        <v>833</v>
      </c>
      <c r="N1977">
        <v>1200010161</v>
      </c>
      <c r="O1977" t="s">
        <v>776</v>
      </c>
      <c r="P1977" t="s">
        <v>54</v>
      </c>
      <c r="Q1977" t="s">
        <v>724</v>
      </c>
    </row>
    <row r="1978" spans="1:17" x14ac:dyDescent="0.3">
      <c r="A1978" t="s">
        <v>825</v>
      </c>
      <c r="B1978" t="s">
        <v>382</v>
      </c>
      <c r="C1978" s="1">
        <v>45723</v>
      </c>
      <c r="D1978">
        <v>250.28</v>
      </c>
      <c r="E1978" t="s">
        <v>92</v>
      </c>
      <c r="F1978" t="s">
        <v>96</v>
      </c>
      <c r="G1978" t="s">
        <v>200</v>
      </c>
      <c r="H1978" t="s">
        <v>515</v>
      </c>
      <c r="I1978">
        <v>1200010161</v>
      </c>
      <c r="J1978">
        <v>6000981774</v>
      </c>
      <c r="K1978">
        <v>100023824</v>
      </c>
      <c r="L1978" s="1">
        <v>45769</v>
      </c>
      <c r="M1978" t="s">
        <v>833</v>
      </c>
      <c r="N1978">
        <v>1200010161</v>
      </c>
      <c r="O1978" t="s">
        <v>776</v>
      </c>
      <c r="P1978" t="s">
        <v>54</v>
      </c>
      <c r="Q1978" t="s">
        <v>724</v>
      </c>
    </row>
    <row r="1979" spans="1:17" x14ac:dyDescent="0.3">
      <c r="A1979" t="s">
        <v>825</v>
      </c>
      <c r="B1979" t="s">
        <v>382</v>
      </c>
      <c r="C1979" s="1">
        <v>45749</v>
      </c>
      <c r="D1979">
        <v>250.28</v>
      </c>
      <c r="E1979" t="s">
        <v>92</v>
      </c>
      <c r="F1979" t="s">
        <v>96</v>
      </c>
      <c r="G1979" t="s">
        <v>200</v>
      </c>
      <c r="H1979" t="s">
        <v>515</v>
      </c>
      <c r="I1979">
        <v>1200010161</v>
      </c>
      <c r="J1979">
        <v>6000986278</v>
      </c>
      <c r="K1979">
        <v>100031734</v>
      </c>
      <c r="L1979" s="1">
        <v>45776</v>
      </c>
      <c r="M1979" t="s">
        <v>833</v>
      </c>
      <c r="N1979">
        <v>1200010161</v>
      </c>
      <c r="O1979" t="s">
        <v>776</v>
      </c>
      <c r="P1979" t="s">
        <v>54</v>
      </c>
      <c r="Q1979" t="s">
        <v>724</v>
      </c>
    </row>
    <row r="1980" spans="1:17" x14ac:dyDescent="0.3">
      <c r="A1980" t="s">
        <v>825</v>
      </c>
      <c r="B1980" t="s">
        <v>382</v>
      </c>
      <c r="C1980" s="1">
        <v>45784</v>
      </c>
      <c r="D1980">
        <v>250.28</v>
      </c>
      <c r="E1980" t="s">
        <v>92</v>
      </c>
      <c r="F1980" t="s">
        <v>96</v>
      </c>
      <c r="G1980" t="s">
        <v>200</v>
      </c>
      <c r="H1980" t="s">
        <v>515</v>
      </c>
      <c r="I1980">
        <v>1200010161</v>
      </c>
      <c r="J1980">
        <v>6000992054</v>
      </c>
      <c r="K1980">
        <v>100041080</v>
      </c>
      <c r="L1980" s="1">
        <v>45800</v>
      </c>
      <c r="M1980" t="s">
        <v>833</v>
      </c>
      <c r="N1980">
        <v>1200010161</v>
      </c>
      <c r="O1980" t="s">
        <v>776</v>
      </c>
      <c r="P1980" t="s">
        <v>54</v>
      </c>
      <c r="Q1980" t="s">
        <v>724</v>
      </c>
    </row>
    <row r="1981" spans="1:17" x14ac:dyDescent="0.3">
      <c r="A1981" t="s">
        <v>825</v>
      </c>
      <c r="B1981" t="s">
        <v>382</v>
      </c>
      <c r="C1981" s="1">
        <v>45814</v>
      </c>
      <c r="D1981">
        <v>250.28</v>
      </c>
      <c r="E1981" t="s">
        <v>92</v>
      </c>
      <c r="F1981" t="s">
        <v>96</v>
      </c>
      <c r="G1981" t="s">
        <v>200</v>
      </c>
      <c r="H1981" t="s">
        <v>515</v>
      </c>
      <c r="I1981">
        <v>1200010161</v>
      </c>
      <c r="J1981">
        <v>6000997395</v>
      </c>
      <c r="K1981">
        <v>100049843</v>
      </c>
      <c r="L1981" s="1">
        <v>45834</v>
      </c>
      <c r="M1981" t="s">
        <v>833</v>
      </c>
      <c r="N1981">
        <v>1200010161</v>
      </c>
      <c r="O1981" t="s">
        <v>776</v>
      </c>
      <c r="P1981" t="s">
        <v>54</v>
      </c>
      <c r="Q1981" t="s">
        <v>724</v>
      </c>
    </row>
    <row r="1982" spans="1:17" x14ac:dyDescent="0.3">
      <c r="A1982" t="s">
        <v>825</v>
      </c>
      <c r="B1982" t="s">
        <v>382</v>
      </c>
      <c r="C1982" s="1">
        <v>45841</v>
      </c>
      <c r="D1982">
        <v>250.28</v>
      </c>
      <c r="E1982" t="s">
        <v>92</v>
      </c>
      <c r="F1982" t="s">
        <v>96</v>
      </c>
      <c r="G1982" t="s">
        <v>200</v>
      </c>
      <c r="H1982" t="s">
        <v>515</v>
      </c>
      <c r="I1982">
        <v>1200010161</v>
      </c>
      <c r="J1982">
        <v>6001002128</v>
      </c>
      <c r="K1982">
        <v>100058524</v>
      </c>
      <c r="L1982" s="1">
        <v>45846</v>
      </c>
      <c r="M1982" t="s">
        <v>833</v>
      </c>
      <c r="N1982">
        <v>1200010161</v>
      </c>
      <c r="O1982" t="s">
        <v>776</v>
      </c>
      <c r="P1982" t="s">
        <v>54</v>
      </c>
      <c r="Q1982" t="s">
        <v>724</v>
      </c>
    </row>
    <row r="1983" spans="1:17" x14ac:dyDescent="0.3">
      <c r="A1983" t="s">
        <v>825</v>
      </c>
      <c r="B1983" t="s">
        <v>382</v>
      </c>
      <c r="C1983" s="1">
        <v>45868</v>
      </c>
      <c r="D1983">
        <v>250.28</v>
      </c>
      <c r="E1983" t="s">
        <v>92</v>
      </c>
      <c r="F1983" t="s">
        <v>96</v>
      </c>
      <c r="G1983" t="s">
        <v>200</v>
      </c>
      <c r="H1983" t="s">
        <v>515</v>
      </c>
      <c r="I1983">
        <v>1200010161</v>
      </c>
      <c r="J1983">
        <v>6001006820</v>
      </c>
      <c r="K1983">
        <v>100065714</v>
      </c>
      <c r="L1983" s="1">
        <v>45880</v>
      </c>
      <c r="M1983" t="s">
        <v>833</v>
      </c>
      <c r="N1983">
        <v>1200010161</v>
      </c>
      <c r="O1983" t="s">
        <v>776</v>
      </c>
      <c r="P1983" t="s">
        <v>54</v>
      </c>
      <c r="Q1983" t="s">
        <v>724</v>
      </c>
    </row>
    <row r="1984" spans="1:17" x14ac:dyDescent="0.3">
      <c r="A1984" t="s">
        <v>824</v>
      </c>
      <c r="B1984" t="s">
        <v>382</v>
      </c>
      <c r="C1984" s="1">
        <v>45932</v>
      </c>
      <c r="D1984">
        <v>369.47</v>
      </c>
      <c r="E1984" t="s">
        <v>92</v>
      </c>
      <c r="F1984" t="s">
        <v>96</v>
      </c>
      <c r="G1984" t="s">
        <v>200</v>
      </c>
      <c r="H1984" t="s">
        <v>515</v>
      </c>
      <c r="I1984">
        <v>1200012576</v>
      </c>
      <c r="J1984">
        <v>6001017934</v>
      </c>
      <c r="K1984">
        <v>100083572</v>
      </c>
      <c r="L1984" s="1">
        <v>45986</v>
      </c>
      <c r="M1984" t="s">
        <v>833</v>
      </c>
      <c r="N1984">
        <v>1200012576</v>
      </c>
      <c r="O1984" t="s">
        <v>776</v>
      </c>
      <c r="P1984" t="s">
        <v>54</v>
      </c>
      <c r="Q1984" t="s">
        <v>724</v>
      </c>
    </row>
    <row r="1985" spans="1:17" x14ac:dyDescent="0.3">
      <c r="A1985" t="s">
        <v>824</v>
      </c>
      <c r="B1985" t="s">
        <v>382</v>
      </c>
      <c r="C1985" s="1">
        <v>45967</v>
      </c>
      <c r="D1985">
        <v>369.47</v>
      </c>
      <c r="E1985" t="s">
        <v>92</v>
      </c>
      <c r="F1985" t="s">
        <v>96</v>
      </c>
      <c r="G1985" t="s">
        <v>200</v>
      </c>
      <c r="H1985" t="s">
        <v>515</v>
      </c>
      <c r="I1985">
        <v>1200013400</v>
      </c>
      <c r="J1985">
        <v>6001025088</v>
      </c>
      <c r="K1985">
        <v>100096058</v>
      </c>
      <c r="L1985" s="1">
        <v>45986</v>
      </c>
      <c r="M1985" t="s">
        <v>833</v>
      </c>
      <c r="N1985">
        <v>1200013400</v>
      </c>
      <c r="O1985" t="s">
        <v>776</v>
      </c>
      <c r="P1985" t="s">
        <v>54</v>
      </c>
      <c r="Q1985" t="s">
        <v>724</v>
      </c>
    </row>
    <row r="1986" spans="1:17" x14ac:dyDescent="0.3">
      <c r="A1986" t="s">
        <v>825</v>
      </c>
      <c r="B1986" t="s">
        <v>382</v>
      </c>
      <c r="C1986" s="1">
        <v>45972</v>
      </c>
      <c r="D1986">
        <v>236.6</v>
      </c>
      <c r="E1986" t="s">
        <v>92</v>
      </c>
      <c r="F1986" t="s">
        <v>96</v>
      </c>
      <c r="G1986" t="s">
        <v>200</v>
      </c>
      <c r="H1986" t="s">
        <v>515</v>
      </c>
      <c r="I1986">
        <v>1200013403</v>
      </c>
      <c r="J1986">
        <v>6001026191</v>
      </c>
      <c r="K1986">
        <v>100097602</v>
      </c>
      <c r="L1986" s="1">
        <v>45981</v>
      </c>
      <c r="M1986" t="s">
        <v>833</v>
      </c>
      <c r="N1986">
        <v>1200013403</v>
      </c>
      <c r="O1986" t="s">
        <v>776</v>
      </c>
      <c r="P1986" t="s">
        <v>54</v>
      </c>
      <c r="Q1986" t="s">
        <v>724</v>
      </c>
    </row>
    <row r="1987" spans="1:17" x14ac:dyDescent="0.3">
      <c r="A1987" t="s">
        <v>825</v>
      </c>
      <c r="B1987" t="s">
        <v>382</v>
      </c>
      <c r="C1987" s="1">
        <v>45972</v>
      </c>
      <c r="D1987">
        <v>236.6</v>
      </c>
      <c r="E1987" t="s">
        <v>92</v>
      </c>
      <c r="F1987" t="s">
        <v>96</v>
      </c>
      <c r="G1987" t="s">
        <v>200</v>
      </c>
      <c r="H1987" t="s">
        <v>515</v>
      </c>
      <c r="I1987">
        <v>1200013403</v>
      </c>
      <c r="J1987">
        <v>6001026192</v>
      </c>
      <c r="K1987">
        <v>100097603</v>
      </c>
      <c r="L1987" s="1">
        <v>45981</v>
      </c>
      <c r="M1987" t="s">
        <v>833</v>
      </c>
      <c r="N1987">
        <v>1200013403</v>
      </c>
      <c r="O1987" t="s">
        <v>776</v>
      </c>
      <c r="P1987" t="s">
        <v>54</v>
      </c>
      <c r="Q1987" t="s">
        <v>724</v>
      </c>
    </row>
    <row r="1988" spans="1:17" x14ac:dyDescent="0.3">
      <c r="A1988" t="s">
        <v>825</v>
      </c>
      <c r="B1988" t="s">
        <v>382</v>
      </c>
      <c r="C1988" s="1">
        <v>45978</v>
      </c>
      <c r="D1988">
        <v>236.6</v>
      </c>
      <c r="E1988" t="s">
        <v>92</v>
      </c>
      <c r="F1988" t="s">
        <v>96</v>
      </c>
      <c r="G1988" t="s">
        <v>200</v>
      </c>
      <c r="H1988" t="s">
        <v>515</v>
      </c>
      <c r="I1988">
        <v>1200013403</v>
      </c>
      <c r="J1988">
        <v>6001027127</v>
      </c>
      <c r="K1988">
        <v>100099106</v>
      </c>
      <c r="L1988" s="1">
        <v>45992</v>
      </c>
      <c r="M1988" t="s">
        <v>833</v>
      </c>
      <c r="N1988">
        <v>1200013403</v>
      </c>
      <c r="O1988" t="s">
        <v>776</v>
      </c>
      <c r="P1988" t="s">
        <v>54</v>
      </c>
      <c r="Q1988" t="s">
        <v>724</v>
      </c>
    </row>
    <row r="1989" spans="1:17" x14ac:dyDescent="0.3">
      <c r="A1989" t="s">
        <v>824</v>
      </c>
      <c r="B1989" t="s">
        <v>382</v>
      </c>
      <c r="C1989" s="1">
        <v>45981</v>
      </c>
      <c r="D1989">
        <v>380.1</v>
      </c>
      <c r="E1989" t="s">
        <v>92</v>
      </c>
      <c r="F1989" t="s">
        <v>96</v>
      </c>
      <c r="G1989" t="s">
        <v>200</v>
      </c>
      <c r="H1989" t="s">
        <v>515</v>
      </c>
      <c r="I1989">
        <v>1200012576</v>
      </c>
      <c r="J1989">
        <v>6001027860</v>
      </c>
      <c r="K1989">
        <v>100100359</v>
      </c>
      <c r="L1989" s="1">
        <v>45992</v>
      </c>
      <c r="M1989" t="s">
        <v>833</v>
      </c>
      <c r="N1989">
        <v>1200012576</v>
      </c>
      <c r="O1989" t="s">
        <v>776</v>
      </c>
      <c r="P1989" t="s">
        <v>54</v>
      </c>
      <c r="Q1989" t="s">
        <v>724</v>
      </c>
    </row>
    <row r="1990" spans="1:17" x14ac:dyDescent="0.3">
      <c r="A1990" t="s">
        <v>824</v>
      </c>
      <c r="B1990" t="s">
        <v>382</v>
      </c>
      <c r="C1990" s="1">
        <v>45981</v>
      </c>
      <c r="D1990">
        <v>390.72</v>
      </c>
      <c r="E1990" t="s">
        <v>92</v>
      </c>
      <c r="F1990" t="s">
        <v>96</v>
      </c>
      <c r="G1990" t="s">
        <v>200</v>
      </c>
      <c r="H1990" t="s">
        <v>515</v>
      </c>
      <c r="I1990">
        <v>1200012576</v>
      </c>
      <c r="J1990">
        <v>6001027861</v>
      </c>
      <c r="K1990">
        <v>100100360</v>
      </c>
      <c r="L1990" s="1">
        <v>45992</v>
      </c>
      <c r="M1990" t="s">
        <v>833</v>
      </c>
      <c r="N1990">
        <v>1200012576</v>
      </c>
      <c r="O1990" t="s">
        <v>776</v>
      </c>
      <c r="P1990" t="s">
        <v>54</v>
      </c>
      <c r="Q1990" t="s">
        <v>724</v>
      </c>
    </row>
    <row r="1991" spans="1:17" x14ac:dyDescent="0.3">
      <c r="A1991" t="s">
        <v>824</v>
      </c>
      <c r="B1991" t="s">
        <v>382</v>
      </c>
      <c r="C1991" s="1">
        <v>45982</v>
      </c>
      <c r="D1991">
        <v>372.06</v>
      </c>
      <c r="E1991" t="s">
        <v>92</v>
      </c>
      <c r="F1991" t="s">
        <v>96</v>
      </c>
      <c r="G1991" t="s">
        <v>200</v>
      </c>
      <c r="H1991" t="s">
        <v>515</v>
      </c>
      <c r="I1991">
        <v>1200012576</v>
      </c>
      <c r="J1991">
        <v>6001028210</v>
      </c>
      <c r="K1991">
        <v>100100940</v>
      </c>
      <c r="L1991" s="1">
        <v>45992</v>
      </c>
      <c r="M1991" t="s">
        <v>833</v>
      </c>
      <c r="N1991">
        <v>1200012576</v>
      </c>
      <c r="O1991" t="s">
        <v>776</v>
      </c>
      <c r="P1991" t="s">
        <v>54</v>
      </c>
      <c r="Q1991" t="s">
        <v>724</v>
      </c>
    </row>
    <row r="1992" spans="1:17" x14ac:dyDescent="0.3">
      <c r="A1992" t="s">
        <v>824</v>
      </c>
      <c r="B1992" t="s">
        <v>382</v>
      </c>
      <c r="C1992" s="1">
        <v>45982</v>
      </c>
      <c r="D1992">
        <v>369.47</v>
      </c>
      <c r="E1992" t="s">
        <v>92</v>
      </c>
      <c r="F1992" t="s">
        <v>96</v>
      </c>
      <c r="G1992" t="s">
        <v>200</v>
      </c>
      <c r="H1992" t="s">
        <v>515</v>
      </c>
      <c r="I1992">
        <v>1200012576</v>
      </c>
      <c r="J1992">
        <v>6001028211</v>
      </c>
      <c r="K1992">
        <v>100100941</v>
      </c>
      <c r="L1992" s="1">
        <v>45989</v>
      </c>
      <c r="M1992" t="s">
        <v>833</v>
      </c>
      <c r="N1992">
        <v>1200012576</v>
      </c>
      <c r="O1992" t="s">
        <v>776</v>
      </c>
      <c r="P1992" t="s">
        <v>54</v>
      </c>
      <c r="Q1992" t="s">
        <v>724</v>
      </c>
    </row>
    <row r="1993" spans="1:17" x14ac:dyDescent="0.3">
      <c r="A1993" t="s">
        <v>824</v>
      </c>
      <c r="B1993" t="s">
        <v>382</v>
      </c>
      <c r="C1993" s="1">
        <v>45982</v>
      </c>
      <c r="D1993">
        <v>369.47</v>
      </c>
      <c r="E1993" t="s">
        <v>92</v>
      </c>
      <c r="F1993" t="s">
        <v>96</v>
      </c>
      <c r="G1993" t="s">
        <v>200</v>
      </c>
      <c r="H1993" t="s">
        <v>515</v>
      </c>
      <c r="I1993">
        <v>1200012576</v>
      </c>
      <c r="J1993">
        <v>6001028213</v>
      </c>
      <c r="K1993">
        <v>100100943</v>
      </c>
      <c r="L1993" s="1">
        <v>45992</v>
      </c>
      <c r="M1993" t="s">
        <v>833</v>
      </c>
      <c r="N1993">
        <v>1200012576</v>
      </c>
      <c r="O1993" t="s">
        <v>776</v>
      </c>
      <c r="P1993" t="s">
        <v>54</v>
      </c>
      <c r="Q1993" t="s">
        <v>724</v>
      </c>
    </row>
    <row r="1994" spans="1:17" x14ac:dyDescent="0.3">
      <c r="A1994" t="s">
        <v>824</v>
      </c>
      <c r="B1994" t="s">
        <v>382</v>
      </c>
      <c r="C1994" s="1">
        <v>45982</v>
      </c>
      <c r="D1994">
        <v>369.47</v>
      </c>
      <c r="E1994" t="s">
        <v>92</v>
      </c>
      <c r="F1994" t="s">
        <v>96</v>
      </c>
      <c r="G1994" t="s">
        <v>200</v>
      </c>
      <c r="H1994" t="s">
        <v>515</v>
      </c>
      <c r="I1994">
        <v>1200012576</v>
      </c>
      <c r="J1994">
        <v>6001028215</v>
      </c>
      <c r="K1994">
        <v>100100945</v>
      </c>
      <c r="L1994" s="1">
        <v>45989</v>
      </c>
      <c r="M1994" t="s">
        <v>833</v>
      </c>
      <c r="N1994">
        <v>1200012576</v>
      </c>
      <c r="O1994" t="s">
        <v>776</v>
      </c>
      <c r="P1994" t="s">
        <v>54</v>
      </c>
      <c r="Q1994" t="s">
        <v>724</v>
      </c>
    </row>
    <row r="1995" spans="1:17" x14ac:dyDescent="0.3">
      <c r="A1995" t="s">
        <v>824</v>
      </c>
      <c r="B1995" t="s">
        <v>382</v>
      </c>
      <c r="C1995" s="1">
        <v>45982</v>
      </c>
      <c r="D1995">
        <v>369.47</v>
      </c>
      <c r="E1995" t="s">
        <v>92</v>
      </c>
      <c r="F1995" t="s">
        <v>96</v>
      </c>
      <c r="G1995" t="s">
        <v>200</v>
      </c>
      <c r="H1995" t="s">
        <v>515</v>
      </c>
      <c r="I1995">
        <v>1200012576</v>
      </c>
      <c r="J1995">
        <v>6001028222</v>
      </c>
      <c r="K1995">
        <v>100100952</v>
      </c>
      <c r="L1995" s="1">
        <v>45989</v>
      </c>
      <c r="M1995" t="s">
        <v>833</v>
      </c>
      <c r="N1995">
        <v>1200012576</v>
      </c>
      <c r="O1995" t="s">
        <v>776</v>
      </c>
      <c r="P1995" t="s">
        <v>54</v>
      </c>
      <c r="Q1995" t="s">
        <v>724</v>
      </c>
    </row>
    <row r="1996" spans="1:17" x14ac:dyDescent="0.3">
      <c r="A1996" t="s">
        <v>824</v>
      </c>
      <c r="B1996" t="s">
        <v>382</v>
      </c>
      <c r="C1996" s="1">
        <v>45982</v>
      </c>
      <c r="D1996">
        <v>511.52</v>
      </c>
      <c r="E1996" t="s">
        <v>92</v>
      </c>
      <c r="F1996" t="s">
        <v>96</v>
      </c>
      <c r="G1996" t="s">
        <v>200</v>
      </c>
      <c r="H1996" t="s">
        <v>515</v>
      </c>
      <c r="I1996">
        <v>1200012576</v>
      </c>
      <c r="J1996">
        <v>6001028218</v>
      </c>
      <c r="K1996">
        <v>100100948</v>
      </c>
      <c r="L1996" s="1">
        <v>45992</v>
      </c>
      <c r="M1996" t="s">
        <v>833</v>
      </c>
      <c r="N1996">
        <v>1200012576</v>
      </c>
      <c r="O1996" t="s">
        <v>776</v>
      </c>
      <c r="P1996" t="s">
        <v>54</v>
      </c>
      <c r="Q1996" t="s">
        <v>724</v>
      </c>
    </row>
    <row r="1997" spans="1:17" x14ac:dyDescent="0.3">
      <c r="A1997" t="s">
        <v>825</v>
      </c>
      <c r="B1997" t="s">
        <v>382</v>
      </c>
      <c r="C1997" s="1">
        <v>45994</v>
      </c>
      <c r="D1997">
        <v>192.6</v>
      </c>
      <c r="E1997" t="s">
        <v>92</v>
      </c>
      <c r="F1997" t="s">
        <v>96</v>
      </c>
      <c r="G1997" t="s">
        <v>200</v>
      </c>
      <c r="H1997" t="s">
        <v>515</v>
      </c>
      <c r="I1997">
        <v>1200013403</v>
      </c>
      <c r="J1997">
        <v>6001031384</v>
      </c>
      <c r="K1997">
        <v>100105592</v>
      </c>
      <c r="L1997" s="1">
        <v>46001</v>
      </c>
      <c r="M1997" t="s">
        <v>833</v>
      </c>
      <c r="N1997">
        <v>1200013403</v>
      </c>
      <c r="O1997" t="s">
        <v>776</v>
      </c>
      <c r="P1997" t="s">
        <v>54</v>
      </c>
      <c r="Q1997" t="s">
        <v>724</v>
      </c>
    </row>
    <row r="1998" spans="1:17" x14ac:dyDescent="0.3">
      <c r="A1998" t="s">
        <v>825</v>
      </c>
      <c r="B1998" t="s">
        <v>382</v>
      </c>
      <c r="C1998" s="1">
        <v>45999</v>
      </c>
      <c r="D1998">
        <v>236.6</v>
      </c>
      <c r="E1998" t="s">
        <v>92</v>
      </c>
      <c r="F1998" t="s">
        <v>96</v>
      </c>
      <c r="G1998" t="s">
        <v>200</v>
      </c>
      <c r="H1998" t="s">
        <v>515</v>
      </c>
      <c r="I1998">
        <v>1200013403</v>
      </c>
      <c r="J1998">
        <v>6001032916</v>
      </c>
      <c r="K1998">
        <v>100108787</v>
      </c>
      <c r="L1998" s="1">
        <v>46007</v>
      </c>
      <c r="M1998" t="s">
        <v>833</v>
      </c>
      <c r="N1998">
        <v>1200013403</v>
      </c>
      <c r="O1998" t="s">
        <v>776</v>
      </c>
      <c r="P1998" t="s">
        <v>54</v>
      </c>
      <c r="Q1998" t="s">
        <v>724</v>
      </c>
    </row>
    <row r="1999" spans="1:17" x14ac:dyDescent="0.3">
      <c r="A1999" t="s">
        <v>824</v>
      </c>
      <c r="B1999" t="s">
        <v>382</v>
      </c>
      <c r="C1999" s="1">
        <v>46000</v>
      </c>
      <c r="D1999">
        <v>399.85</v>
      </c>
      <c r="E1999" t="s">
        <v>92</v>
      </c>
      <c r="F1999" t="s">
        <v>96</v>
      </c>
      <c r="G1999" t="s">
        <v>200</v>
      </c>
      <c r="H1999" t="s">
        <v>515</v>
      </c>
      <c r="I1999">
        <v>1200013400</v>
      </c>
      <c r="J1999">
        <v>6001033569</v>
      </c>
      <c r="K1999">
        <v>100109843</v>
      </c>
      <c r="L1999" s="1">
        <v>46002</v>
      </c>
      <c r="M1999" t="s">
        <v>833</v>
      </c>
      <c r="N1999">
        <v>1200013400</v>
      </c>
      <c r="O1999" t="s">
        <v>776</v>
      </c>
      <c r="P1999" t="s">
        <v>54</v>
      </c>
      <c r="Q1999" t="s">
        <v>724</v>
      </c>
    </row>
    <row r="2000" spans="1:17" x14ac:dyDescent="0.3">
      <c r="A2000" t="s">
        <v>825</v>
      </c>
      <c r="B2000" t="s">
        <v>382</v>
      </c>
      <c r="C2000" s="1">
        <v>46028</v>
      </c>
      <c r="D2000">
        <v>473.21</v>
      </c>
      <c r="E2000" t="s">
        <v>92</v>
      </c>
      <c r="F2000" t="s">
        <v>96</v>
      </c>
      <c r="G2000" t="s">
        <v>200</v>
      </c>
      <c r="H2000" t="s">
        <v>515</v>
      </c>
      <c r="I2000">
        <v>1200013403</v>
      </c>
      <c r="J2000">
        <v>6001037651</v>
      </c>
      <c r="K2000">
        <v>100001410</v>
      </c>
      <c r="L2000" s="1">
        <v>46057</v>
      </c>
      <c r="M2000" t="s">
        <v>833</v>
      </c>
      <c r="N2000">
        <v>1200013403</v>
      </c>
      <c r="O2000" t="s">
        <v>776</v>
      </c>
      <c r="P2000" t="s">
        <v>54</v>
      </c>
      <c r="Q2000" t="s">
        <v>724</v>
      </c>
    </row>
    <row r="2001" spans="1:17" x14ac:dyDescent="0.3">
      <c r="A2001" t="s">
        <v>824</v>
      </c>
      <c r="B2001" t="s">
        <v>382</v>
      </c>
      <c r="C2001" s="1">
        <v>46028</v>
      </c>
      <c r="D2001">
        <v>557.1</v>
      </c>
      <c r="E2001" t="s">
        <v>92</v>
      </c>
      <c r="F2001" t="s">
        <v>96</v>
      </c>
      <c r="G2001" t="s">
        <v>200</v>
      </c>
      <c r="H2001" t="s">
        <v>515</v>
      </c>
      <c r="I2001">
        <v>1200013400</v>
      </c>
      <c r="J2001">
        <v>6001037642</v>
      </c>
      <c r="K2001">
        <v>100001401</v>
      </c>
      <c r="L2001" s="1">
        <v>46041</v>
      </c>
      <c r="M2001" t="s">
        <v>833</v>
      </c>
      <c r="N2001">
        <v>1200013400</v>
      </c>
      <c r="O2001" t="s">
        <v>776</v>
      </c>
      <c r="P2001" t="s">
        <v>54</v>
      </c>
      <c r="Q2001" t="s">
        <v>724</v>
      </c>
    </row>
    <row r="2002" spans="1:17" x14ac:dyDescent="0.3">
      <c r="A2002" t="s">
        <v>824</v>
      </c>
      <c r="B2002" t="s">
        <v>382</v>
      </c>
      <c r="C2002" s="1">
        <v>46146</v>
      </c>
      <c r="D2002">
        <v>72.900000000000006</v>
      </c>
      <c r="E2002" t="s">
        <v>92</v>
      </c>
      <c r="F2002" t="s">
        <v>96</v>
      </c>
      <c r="G2002" t="s">
        <v>200</v>
      </c>
      <c r="H2002" t="s">
        <v>515</v>
      </c>
      <c r="I2002">
        <v>1200013401</v>
      </c>
      <c r="J2002">
        <v>6001061649</v>
      </c>
      <c r="K2002">
        <v>100041230</v>
      </c>
      <c r="L2002" s="1">
        <v>46192</v>
      </c>
      <c r="M2002" t="s">
        <v>833</v>
      </c>
      <c r="N2002">
        <v>1200013401</v>
      </c>
      <c r="O2002" t="s">
        <v>776</v>
      </c>
      <c r="P2002" t="s">
        <v>54</v>
      </c>
      <c r="Q2002" t="s">
        <v>724</v>
      </c>
    </row>
    <row r="2003" spans="1:17" x14ac:dyDescent="0.3">
      <c r="A2003" t="s">
        <v>825</v>
      </c>
      <c r="B2003" t="s">
        <v>382</v>
      </c>
      <c r="C2003" s="1">
        <v>46164</v>
      </c>
      <c r="D2003">
        <v>236.6</v>
      </c>
      <c r="E2003" t="s">
        <v>92</v>
      </c>
      <c r="F2003" t="s">
        <v>96</v>
      </c>
      <c r="G2003" t="s">
        <v>200</v>
      </c>
      <c r="H2003" t="s">
        <v>515</v>
      </c>
      <c r="I2003">
        <v>1200013403</v>
      </c>
      <c r="J2003">
        <v>6001064622</v>
      </c>
      <c r="K2003">
        <v>100045886</v>
      </c>
      <c r="L2003" s="1">
        <v>46226</v>
      </c>
      <c r="M2003" t="s">
        <v>833</v>
      </c>
      <c r="N2003">
        <v>1200013403</v>
      </c>
      <c r="O2003" t="s">
        <v>776</v>
      </c>
      <c r="P2003" t="s">
        <v>54</v>
      </c>
      <c r="Q2003" t="s">
        <v>724</v>
      </c>
    </row>
    <row r="2004" spans="1:17" x14ac:dyDescent="0.3">
      <c r="A2004" t="s">
        <v>825</v>
      </c>
      <c r="B2004" t="s">
        <v>382</v>
      </c>
      <c r="C2004" s="1">
        <v>46164</v>
      </c>
      <c r="D2004">
        <v>236.6</v>
      </c>
      <c r="E2004" t="s">
        <v>92</v>
      </c>
      <c r="F2004" t="s">
        <v>96</v>
      </c>
      <c r="G2004" t="s">
        <v>200</v>
      </c>
      <c r="H2004" t="s">
        <v>515</v>
      </c>
      <c r="I2004">
        <v>1200013403</v>
      </c>
      <c r="J2004">
        <v>6001064625</v>
      </c>
      <c r="K2004">
        <v>100045890</v>
      </c>
      <c r="L2004" s="1">
        <v>46226</v>
      </c>
      <c r="M2004" t="s">
        <v>833</v>
      </c>
      <c r="N2004">
        <v>1200013403</v>
      </c>
      <c r="O2004" t="s">
        <v>776</v>
      </c>
      <c r="P2004" t="s">
        <v>54</v>
      </c>
      <c r="Q2004" t="s">
        <v>724</v>
      </c>
    </row>
    <row r="2005" spans="1:17" x14ac:dyDescent="0.3">
      <c r="A2005" t="s">
        <v>825</v>
      </c>
      <c r="B2005" t="s">
        <v>382</v>
      </c>
      <c r="C2005" s="1">
        <v>46164</v>
      </c>
      <c r="D2005">
        <v>236.6</v>
      </c>
      <c r="E2005" t="s">
        <v>92</v>
      </c>
      <c r="F2005" t="s">
        <v>96</v>
      </c>
      <c r="G2005" t="s">
        <v>200</v>
      </c>
      <c r="H2005" t="s">
        <v>515</v>
      </c>
      <c r="I2005">
        <v>1200013403</v>
      </c>
      <c r="J2005">
        <v>6001064627</v>
      </c>
      <c r="K2005">
        <v>100045892</v>
      </c>
      <c r="L2005" s="1">
        <v>46226</v>
      </c>
      <c r="M2005" t="s">
        <v>833</v>
      </c>
      <c r="N2005">
        <v>1200013403</v>
      </c>
      <c r="O2005" t="s">
        <v>776</v>
      </c>
      <c r="P2005" t="s">
        <v>54</v>
      </c>
      <c r="Q2005" t="s">
        <v>724</v>
      </c>
    </row>
    <row r="2006" spans="1:17" x14ac:dyDescent="0.3">
      <c r="A2006" t="s">
        <v>825</v>
      </c>
      <c r="B2006" t="s">
        <v>382</v>
      </c>
      <c r="C2006" s="1">
        <v>46164</v>
      </c>
      <c r="D2006">
        <v>236.6</v>
      </c>
      <c r="E2006" t="s">
        <v>92</v>
      </c>
      <c r="F2006" t="s">
        <v>96</v>
      </c>
      <c r="G2006" t="s">
        <v>200</v>
      </c>
      <c r="H2006" t="s">
        <v>515</v>
      </c>
      <c r="I2006">
        <v>1200013403</v>
      </c>
      <c r="J2006">
        <v>6001064624</v>
      </c>
      <c r="K2006">
        <v>100045888</v>
      </c>
      <c r="L2006" s="1">
        <v>46226</v>
      </c>
      <c r="M2006" t="s">
        <v>833</v>
      </c>
      <c r="N2006">
        <v>1200013403</v>
      </c>
      <c r="O2006" t="s">
        <v>776</v>
      </c>
      <c r="P2006" t="s">
        <v>54</v>
      </c>
      <c r="Q2006" t="s">
        <v>724</v>
      </c>
    </row>
    <row r="2007" spans="1:17" x14ac:dyDescent="0.3">
      <c r="A2007" t="s">
        <v>824</v>
      </c>
      <c r="B2007" t="s">
        <v>382</v>
      </c>
      <c r="C2007" s="1">
        <v>46167</v>
      </c>
      <c r="D2007">
        <v>1268.3499999999999</v>
      </c>
      <c r="E2007" t="s">
        <v>92</v>
      </c>
      <c r="F2007" t="s">
        <v>96</v>
      </c>
      <c r="G2007" t="s">
        <v>200</v>
      </c>
      <c r="H2007" t="s">
        <v>515</v>
      </c>
      <c r="I2007">
        <v>1200013400</v>
      </c>
      <c r="J2007">
        <v>6001064771</v>
      </c>
      <c r="K2007">
        <v>100046108</v>
      </c>
      <c r="L2007" s="1">
        <v>46210</v>
      </c>
      <c r="M2007" t="s">
        <v>833</v>
      </c>
      <c r="N2007">
        <v>1200013400</v>
      </c>
      <c r="O2007" t="s">
        <v>776</v>
      </c>
      <c r="P2007" t="s">
        <v>54</v>
      </c>
      <c r="Q2007" t="s">
        <v>724</v>
      </c>
    </row>
    <row r="2008" spans="1:17" x14ac:dyDescent="0.3">
      <c r="A2008" t="s">
        <v>825</v>
      </c>
      <c r="B2008" t="s">
        <v>382</v>
      </c>
      <c r="C2008" s="1">
        <v>46176</v>
      </c>
      <c r="D2008">
        <v>236.6</v>
      </c>
      <c r="E2008" t="s">
        <v>92</v>
      </c>
      <c r="F2008" t="s">
        <v>96</v>
      </c>
      <c r="G2008" t="s">
        <v>200</v>
      </c>
      <c r="H2008" t="s">
        <v>515</v>
      </c>
      <c r="I2008">
        <v>1200013403</v>
      </c>
      <c r="J2008">
        <v>6001066797</v>
      </c>
      <c r="K2008">
        <v>100049826</v>
      </c>
      <c r="L2008" s="1">
        <v>46248</v>
      </c>
      <c r="M2008" t="s">
        <v>833</v>
      </c>
      <c r="N2008">
        <v>1200013403</v>
      </c>
      <c r="O2008" t="s">
        <v>776</v>
      </c>
      <c r="P2008" t="s">
        <v>54</v>
      </c>
      <c r="Q2008" t="s">
        <v>724</v>
      </c>
    </row>
    <row r="2009" spans="1:17" x14ac:dyDescent="0.3">
      <c r="A2009" t="s">
        <v>824</v>
      </c>
      <c r="B2009" t="s">
        <v>382</v>
      </c>
      <c r="C2009" s="1">
        <v>46177</v>
      </c>
      <c r="D2009">
        <v>399.85</v>
      </c>
      <c r="E2009" t="s">
        <v>92</v>
      </c>
      <c r="F2009" t="s">
        <v>96</v>
      </c>
      <c r="G2009" t="s">
        <v>200</v>
      </c>
      <c r="H2009" t="s">
        <v>515</v>
      </c>
      <c r="I2009">
        <v>1200013400</v>
      </c>
      <c r="J2009">
        <v>6001066913</v>
      </c>
      <c r="K2009">
        <v>100049968</v>
      </c>
      <c r="L2009" s="1">
        <v>46248</v>
      </c>
      <c r="M2009" t="s">
        <v>833</v>
      </c>
      <c r="N2009">
        <v>1200013400</v>
      </c>
      <c r="O2009" t="s">
        <v>776</v>
      </c>
      <c r="P2009" t="s">
        <v>54</v>
      </c>
      <c r="Q2009" t="s">
        <v>724</v>
      </c>
    </row>
    <row r="2010" spans="1:17" x14ac:dyDescent="0.3">
      <c r="A2010" t="s">
        <v>824</v>
      </c>
      <c r="B2010" t="s">
        <v>382</v>
      </c>
      <c r="C2010" s="1">
        <v>46195</v>
      </c>
      <c r="D2010">
        <v>215.7</v>
      </c>
      <c r="E2010" t="s">
        <v>214</v>
      </c>
      <c r="F2010" t="s">
        <v>94</v>
      </c>
      <c r="G2010" t="s">
        <v>200</v>
      </c>
      <c r="H2010" t="s">
        <v>515</v>
      </c>
      <c r="I2010">
        <v>1200013401</v>
      </c>
      <c r="J2010">
        <v>6001069897</v>
      </c>
      <c r="K2010">
        <v>100055047</v>
      </c>
      <c r="L2010" s="1"/>
      <c r="M2010" t="s">
        <v>834</v>
      </c>
      <c r="N2010">
        <v>1200013401</v>
      </c>
      <c r="O2010" t="s">
        <v>776</v>
      </c>
      <c r="P2010" t="s">
        <v>53</v>
      </c>
      <c r="Q2010" t="s">
        <v>724</v>
      </c>
    </row>
    <row r="2011" spans="1:17" x14ac:dyDescent="0.3">
      <c r="A2011" t="s">
        <v>824</v>
      </c>
      <c r="B2011" t="s">
        <v>382</v>
      </c>
      <c r="C2011" s="1">
        <v>46205</v>
      </c>
      <c r="D2011">
        <v>78.900000000000006</v>
      </c>
      <c r="E2011" t="s">
        <v>214</v>
      </c>
      <c r="F2011" t="s">
        <v>94</v>
      </c>
      <c r="G2011" t="s">
        <v>200</v>
      </c>
      <c r="H2011" t="s">
        <v>515</v>
      </c>
      <c r="I2011">
        <v>1200013401</v>
      </c>
      <c r="J2011">
        <v>6001072126</v>
      </c>
      <c r="K2011">
        <v>100060043</v>
      </c>
      <c r="L2011" s="1"/>
      <c r="M2011" t="s">
        <v>834</v>
      </c>
      <c r="N2011">
        <v>1200013401</v>
      </c>
      <c r="O2011" t="s">
        <v>776</v>
      </c>
      <c r="P2011" t="s">
        <v>53</v>
      </c>
      <c r="Q2011" t="s">
        <v>724</v>
      </c>
    </row>
    <row r="2012" spans="1:17" x14ac:dyDescent="0.3">
      <c r="A2012" t="s">
        <v>825</v>
      </c>
      <c r="B2012" t="s">
        <v>382</v>
      </c>
      <c r="C2012" s="1">
        <v>46205</v>
      </c>
      <c r="D2012">
        <v>236.6</v>
      </c>
      <c r="E2012" t="s">
        <v>92</v>
      </c>
      <c r="F2012" t="s">
        <v>96</v>
      </c>
      <c r="G2012" t="s">
        <v>200</v>
      </c>
      <c r="H2012" t="s">
        <v>515</v>
      </c>
      <c r="I2012">
        <v>1200013403</v>
      </c>
      <c r="J2012">
        <v>6001072139</v>
      </c>
      <c r="K2012">
        <v>100060055</v>
      </c>
      <c r="L2012" s="1">
        <v>46248</v>
      </c>
      <c r="M2012" t="s">
        <v>833</v>
      </c>
      <c r="N2012">
        <v>1200013403</v>
      </c>
      <c r="O2012" t="s">
        <v>776</v>
      </c>
      <c r="P2012" t="s">
        <v>54</v>
      </c>
      <c r="Q2012" t="s">
        <v>724</v>
      </c>
    </row>
    <row r="2013" spans="1:17" x14ac:dyDescent="0.3">
      <c r="A2013" t="s">
        <v>824</v>
      </c>
      <c r="B2013" t="s">
        <v>382</v>
      </c>
      <c r="C2013" s="1">
        <v>46206</v>
      </c>
      <c r="D2013">
        <v>557.1</v>
      </c>
      <c r="E2013" t="s">
        <v>92</v>
      </c>
      <c r="F2013" t="s">
        <v>96</v>
      </c>
      <c r="G2013" t="s">
        <v>200</v>
      </c>
      <c r="H2013" t="s">
        <v>515</v>
      </c>
      <c r="I2013">
        <v>1200013400</v>
      </c>
      <c r="J2013">
        <v>6001072642</v>
      </c>
      <c r="K2013">
        <v>100060880</v>
      </c>
      <c r="L2013" s="1">
        <v>46248</v>
      </c>
      <c r="M2013" t="s">
        <v>833</v>
      </c>
      <c r="N2013">
        <v>1200013400</v>
      </c>
      <c r="O2013" t="s">
        <v>776</v>
      </c>
      <c r="P2013" t="s">
        <v>54</v>
      </c>
      <c r="Q2013" t="s">
        <v>724</v>
      </c>
    </row>
    <row r="2014" spans="1:17" x14ac:dyDescent="0.3">
      <c r="A2014" t="s">
        <v>824</v>
      </c>
      <c r="B2014" t="s">
        <v>382</v>
      </c>
      <c r="C2014" s="1">
        <v>46239</v>
      </c>
      <c r="D2014">
        <v>399.85</v>
      </c>
      <c r="E2014" t="s">
        <v>92</v>
      </c>
      <c r="F2014" t="s">
        <v>96</v>
      </c>
      <c r="G2014" t="s">
        <v>200</v>
      </c>
      <c r="H2014" t="s">
        <v>515</v>
      </c>
      <c r="I2014">
        <v>1200013400</v>
      </c>
      <c r="J2014">
        <v>6001077908</v>
      </c>
      <c r="K2014">
        <v>100069875</v>
      </c>
      <c r="L2014" s="1">
        <v>46251</v>
      </c>
      <c r="M2014" t="s">
        <v>833</v>
      </c>
      <c r="N2014">
        <v>1200013400</v>
      </c>
      <c r="O2014" t="s">
        <v>776</v>
      </c>
      <c r="P2014" t="s">
        <v>54</v>
      </c>
      <c r="Q2014" t="s">
        <v>724</v>
      </c>
    </row>
    <row r="2015" spans="1:17" x14ac:dyDescent="0.3">
      <c r="A2015" t="s">
        <v>824</v>
      </c>
      <c r="B2015" t="s">
        <v>382</v>
      </c>
      <c r="C2015" s="1">
        <v>46239</v>
      </c>
      <c r="D2015">
        <v>78.900000000000006</v>
      </c>
      <c r="E2015" t="s">
        <v>93</v>
      </c>
      <c r="F2015" t="s">
        <v>97</v>
      </c>
      <c r="G2015" t="s">
        <v>200</v>
      </c>
      <c r="H2015" t="s">
        <v>515</v>
      </c>
      <c r="I2015">
        <v>1200013401</v>
      </c>
      <c r="J2015">
        <v>6001077911</v>
      </c>
      <c r="K2015">
        <v>100069885</v>
      </c>
      <c r="L2015" s="1"/>
      <c r="M2015" t="s">
        <v>834</v>
      </c>
      <c r="N2015">
        <v>1200013401</v>
      </c>
      <c r="O2015" t="s">
        <v>776</v>
      </c>
      <c r="P2015" t="s">
        <v>53</v>
      </c>
      <c r="Q2015" t="s">
        <v>724</v>
      </c>
    </row>
    <row r="2016" spans="1:17" x14ac:dyDescent="0.3">
      <c r="A2016" t="s">
        <v>825</v>
      </c>
      <c r="B2016" t="s">
        <v>382</v>
      </c>
      <c r="C2016" s="1">
        <v>46241</v>
      </c>
      <c r="D2016">
        <v>236.6</v>
      </c>
      <c r="E2016" t="s">
        <v>92</v>
      </c>
      <c r="F2016" t="s">
        <v>96</v>
      </c>
      <c r="G2016" t="s">
        <v>200</v>
      </c>
      <c r="H2016" t="s">
        <v>515</v>
      </c>
      <c r="I2016">
        <v>1200013403</v>
      </c>
      <c r="J2016">
        <v>6001078468</v>
      </c>
      <c r="K2016">
        <v>100070729</v>
      </c>
      <c r="L2016" s="1">
        <v>46251</v>
      </c>
      <c r="M2016" t="s">
        <v>833</v>
      </c>
      <c r="N2016">
        <v>1200013403</v>
      </c>
      <c r="O2016" t="s">
        <v>776</v>
      </c>
      <c r="P2016" t="s">
        <v>54</v>
      </c>
      <c r="Q2016" t="s">
        <v>724</v>
      </c>
    </row>
    <row r="2017" spans="1:17" x14ac:dyDescent="0.3">
      <c r="A2017" t="s">
        <v>826</v>
      </c>
      <c r="B2017" t="s">
        <v>382</v>
      </c>
      <c r="C2017" s="1">
        <v>45910</v>
      </c>
      <c r="D2017">
        <v>264.02</v>
      </c>
      <c r="E2017" t="s">
        <v>92</v>
      </c>
      <c r="F2017" t="s">
        <v>96</v>
      </c>
      <c r="G2017" t="s">
        <v>468</v>
      </c>
      <c r="H2017" t="s">
        <v>516</v>
      </c>
      <c r="I2017">
        <v>1200012885</v>
      </c>
      <c r="J2017">
        <v>6001013863</v>
      </c>
      <c r="K2017">
        <v>100076964</v>
      </c>
      <c r="L2017" s="1">
        <v>45924</v>
      </c>
      <c r="M2017" t="s">
        <v>833</v>
      </c>
      <c r="N2017">
        <v>1200012885</v>
      </c>
      <c r="O2017" t="s">
        <v>776</v>
      </c>
      <c r="P2017" t="s">
        <v>54</v>
      </c>
      <c r="Q2017" t="s">
        <v>724</v>
      </c>
    </row>
    <row r="2018" spans="1:17" x14ac:dyDescent="0.3">
      <c r="A2018" t="s">
        <v>826</v>
      </c>
      <c r="B2018" t="s">
        <v>382</v>
      </c>
      <c r="C2018" s="1">
        <v>45910</v>
      </c>
      <c r="D2018">
        <v>293.55</v>
      </c>
      <c r="E2018" t="s">
        <v>92</v>
      </c>
      <c r="F2018" t="s">
        <v>96</v>
      </c>
      <c r="G2018" t="s">
        <v>468</v>
      </c>
      <c r="H2018" t="s">
        <v>516</v>
      </c>
      <c r="I2018">
        <v>1200012885</v>
      </c>
      <c r="J2018">
        <v>6001013868</v>
      </c>
      <c r="K2018">
        <v>100076969</v>
      </c>
      <c r="L2018" s="1">
        <v>45924</v>
      </c>
      <c r="M2018" t="s">
        <v>833</v>
      </c>
      <c r="N2018">
        <v>1200012885</v>
      </c>
      <c r="O2018" t="s">
        <v>776</v>
      </c>
      <c r="P2018" t="s">
        <v>54</v>
      </c>
      <c r="Q2018" t="s">
        <v>724</v>
      </c>
    </row>
    <row r="2019" spans="1:17" x14ac:dyDescent="0.3">
      <c r="A2019" t="s">
        <v>826</v>
      </c>
      <c r="B2019" t="s">
        <v>382</v>
      </c>
      <c r="C2019" s="1">
        <v>45910</v>
      </c>
      <c r="D2019">
        <v>96.47</v>
      </c>
      <c r="E2019" t="s">
        <v>92</v>
      </c>
      <c r="F2019" t="s">
        <v>96</v>
      </c>
      <c r="G2019" t="s">
        <v>468</v>
      </c>
      <c r="H2019" t="s">
        <v>516</v>
      </c>
      <c r="I2019">
        <v>1200012885</v>
      </c>
      <c r="J2019">
        <v>6001013869</v>
      </c>
      <c r="K2019">
        <v>100076970</v>
      </c>
      <c r="L2019" s="1">
        <v>45926</v>
      </c>
      <c r="M2019" t="s">
        <v>833</v>
      </c>
      <c r="N2019">
        <v>1200012885</v>
      </c>
      <c r="O2019" t="s">
        <v>776</v>
      </c>
      <c r="P2019" t="s">
        <v>54</v>
      </c>
      <c r="Q2019" t="s">
        <v>724</v>
      </c>
    </row>
    <row r="2020" spans="1:17" x14ac:dyDescent="0.3">
      <c r="A2020" t="s">
        <v>826</v>
      </c>
      <c r="B2020" t="s">
        <v>382</v>
      </c>
      <c r="C2020" s="1">
        <v>45910</v>
      </c>
      <c r="D2020">
        <v>21.23</v>
      </c>
      <c r="E2020" t="s">
        <v>92</v>
      </c>
      <c r="F2020" t="s">
        <v>96</v>
      </c>
      <c r="G2020" t="s">
        <v>468</v>
      </c>
      <c r="H2020" t="s">
        <v>516</v>
      </c>
      <c r="I2020">
        <v>1200012885</v>
      </c>
      <c r="J2020">
        <v>6001013875</v>
      </c>
      <c r="K2020">
        <v>100076976</v>
      </c>
      <c r="L2020" s="1">
        <v>45924</v>
      </c>
      <c r="M2020" t="s">
        <v>833</v>
      </c>
      <c r="N2020">
        <v>1200012885</v>
      </c>
      <c r="O2020" t="s">
        <v>776</v>
      </c>
      <c r="P2020" t="s">
        <v>54</v>
      </c>
      <c r="Q2020" t="s">
        <v>724</v>
      </c>
    </row>
    <row r="2021" spans="1:17" x14ac:dyDescent="0.3">
      <c r="A2021" t="s">
        <v>826</v>
      </c>
      <c r="B2021" t="s">
        <v>382</v>
      </c>
      <c r="C2021" s="1">
        <v>45910</v>
      </c>
      <c r="D2021">
        <v>147.94</v>
      </c>
      <c r="E2021" t="s">
        <v>92</v>
      </c>
      <c r="F2021" t="s">
        <v>96</v>
      </c>
      <c r="G2021" t="s">
        <v>468</v>
      </c>
      <c r="H2021" t="s">
        <v>516</v>
      </c>
      <c r="I2021">
        <v>1200012885</v>
      </c>
      <c r="J2021">
        <v>6001013870</v>
      </c>
      <c r="K2021">
        <v>100076971</v>
      </c>
      <c r="L2021" s="1">
        <v>45926</v>
      </c>
      <c r="M2021" t="s">
        <v>833</v>
      </c>
      <c r="N2021">
        <v>1200012885</v>
      </c>
      <c r="O2021" t="s">
        <v>776</v>
      </c>
      <c r="P2021" t="s">
        <v>54</v>
      </c>
      <c r="Q2021" t="s">
        <v>724</v>
      </c>
    </row>
    <row r="2022" spans="1:17" x14ac:dyDescent="0.3">
      <c r="A2022" t="s">
        <v>826</v>
      </c>
      <c r="B2022" t="s">
        <v>683</v>
      </c>
      <c r="C2022" s="1">
        <v>45497</v>
      </c>
      <c r="D2022">
        <v>13696</v>
      </c>
      <c r="E2022" t="s">
        <v>92</v>
      </c>
      <c r="F2022" t="s">
        <v>96</v>
      </c>
      <c r="G2022" t="s">
        <v>718</v>
      </c>
      <c r="H2022" t="s">
        <v>719</v>
      </c>
      <c r="I2022">
        <v>300014688</v>
      </c>
      <c r="J2022">
        <v>6000934979</v>
      </c>
      <c r="K2022">
        <v>100067167</v>
      </c>
      <c r="L2022" s="1">
        <v>45510</v>
      </c>
      <c r="M2022" t="s">
        <v>833</v>
      </c>
      <c r="N2022">
        <v>300014688</v>
      </c>
      <c r="O2022" t="s">
        <v>776</v>
      </c>
      <c r="P2022" t="s">
        <v>54</v>
      </c>
      <c r="Q2022" t="s">
        <v>725</v>
      </c>
    </row>
    <row r="2023" spans="1:17" x14ac:dyDescent="0.3">
      <c r="A2023" t="s">
        <v>824</v>
      </c>
      <c r="B2023" t="s">
        <v>382</v>
      </c>
      <c r="C2023" s="1">
        <v>45009</v>
      </c>
      <c r="D2023">
        <v>12429.16</v>
      </c>
      <c r="E2023" t="s">
        <v>92</v>
      </c>
      <c r="F2023" t="s">
        <v>96</v>
      </c>
      <c r="G2023" t="s">
        <v>656</v>
      </c>
      <c r="H2023" t="s">
        <v>657</v>
      </c>
      <c r="I2023">
        <v>500005426</v>
      </c>
      <c r="J2023">
        <v>6000846462</v>
      </c>
      <c r="K2023">
        <v>100030393</v>
      </c>
      <c r="L2023" s="1">
        <v>45048</v>
      </c>
      <c r="M2023" t="s">
        <v>833</v>
      </c>
      <c r="N2023">
        <v>500005426</v>
      </c>
      <c r="O2023" t="s">
        <v>776</v>
      </c>
      <c r="P2023" t="s">
        <v>54</v>
      </c>
      <c r="Q2023" t="s">
        <v>724</v>
      </c>
    </row>
    <row r="2024" spans="1:17" x14ac:dyDescent="0.3">
      <c r="A2024" t="s">
        <v>824</v>
      </c>
      <c r="B2024" t="s">
        <v>382</v>
      </c>
      <c r="C2024" s="1">
        <v>45082</v>
      </c>
      <c r="D2024">
        <v>862.1</v>
      </c>
      <c r="E2024" t="s">
        <v>92</v>
      </c>
      <c r="F2024" t="s">
        <v>96</v>
      </c>
      <c r="G2024" t="s">
        <v>656</v>
      </c>
      <c r="H2024" t="s">
        <v>657</v>
      </c>
      <c r="I2024">
        <v>500005426</v>
      </c>
      <c r="J2024">
        <v>6000857865</v>
      </c>
      <c r="K2024">
        <v>100050083</v>
      </c>
      <c r="L2024" s="1">
        <v>45099</v>
      </c>
      <c r="M2024" t="s">
        <v>833</v>
      </c>
      <c r="N2024">
        <v>500005426</v>
      </c>
      <c r="O2024" t="s">
        <v>776</v>
      </c>
      <c r="P2024" t="s">
        <v>54</v>
      </c>
      <c r="Q2024" t="s">
        <v>724</v>
      </c>
    </row>
    <row r="2025" spans="1:17" x14ac:dyDescent="0.3">
      <c r="A2025" t="s">
        <v>824</v>
      </c>
      <c r="B2025" t="s">
        <v>382</v>
      </c>
      <c r="C2025" s="1">
        <v>45082</v>
      </c>
      <c r="D2025">
        <v>1245.1199999999999</v>
      </c>
      <c r="E2025" t="s">
        <v>92</v>
      </c>
      <c r="F2025" t="s">
        <v>96</v>
      </c>
      <c r="G2025" t="s">
        <v>656</v>
      </c>
      <c r="H2025" t="s">
        <v>657</v>
      </c>
      <c r="I2025">
        <v>500005426</v>
      </c>
      <c r="J2025">
        <v>6000857866</v>
      </c>
      <c r="K2025">
        <v>100050084</v>
      </c>
      <c r="L2025" s="1">
        <v>45107</v>
      </c>
      <c r="M2025" t="s">
        <v>833</v>
      </c>
      <c r="N2025">
        <v>500005426</v>
      </c>
      <c r="O2025" t="s">
        <v>776</v>
      </c>
      <c r="P2025" t="s">
        <v>54</v>
      </c>
      <c r="Q2025" t="s">
        <v>724</v>
      </c>
    </row>
    <row r="2026" spans="1:17" x14ac:dyDescent="0.3">
      <c r="A2026" t="s">
        <v>824</v>
      </c>
      <c r="B2026" t="s">
        <v>382</v>
      </c>
      <c r="C2026" s="1">
        <v>45082</v>
      </c>
      <c r="D2026">
        <v>19670.830000000002</v>
      </c>
      <c r="E2026" t="s">
        <v>92</v>
      </c>
      <c r="F2026" t="s">
        <v>96</v>
      </c>
      <c r="G2026" t="s">
        <v>656</v>
      </c>
      <c r="H2026" t="s">
        <v>657</v>
      </c>
      <c r="I2026">
        <v>500005426</v>
      </c>
      <c r="J2026">
        <v>6000857867</v>
      </c>
      <c r="K2026">
        <v>100050085</v>
      </c>
      <c r="L2026" s="1">
        <v>45119</v>
      </c>
      <c r="M2026" t="s">
        <v>833</v>
      </c>
      <c r="N2026">
        <v>500005426</v>
      </c>
      <c r="O2026" t="s">
        <v>776</v>
      </c>
      <c r="P2026" t="s">
        <v>54</v>
      </c>
      <c r="Q2026" t="s">
        <v>724</v>
      </c>
    </row>
    <row r="2027" spans="1:17" x14ac:dyDescent="0.3">
      <c r="A2027" t="s">
        <v>824</v>
      </c>
      <c r="B2027" t="s">
        <v>382</v>
      </c>
      <c r="C2027" s="1">
        <v>45145</v>
      </c>
      <c r="D2027">
        <v>1144.8</v>
      </c>
      <c r="E2027" t="s">
        <v>92</v>
      </c>
      <c r="F2027" t="s">
        <v>96</v>
      </c>
      <c r="G2027" t="s">
        <v>656</v>
      </c>
      <c r="H2027" t="s">
        <v>657</v>
      </c>
      <c r="I2027">
        <v>500005426</v>
      </c>
      <c r="J2027">
        <v>6000869131</v>
      </c>
      <c r="K2027">
        <v>100070144</v>
      </c>
      <c r="L2027" s="1">
        <v>45163</v>
      </c>
      <c r="M2027" t="s">
        <v>833</v>
      </c>
      <c r="N2027">
        <v>500005426</v>
      </c>
      <c r="O2027" t="s">
        <v>776</v>
      </c>
      <c r="P2027" t="s">
        <v>54</v>
      </c>
      <c r="Q2027" t="s">
        <v>724</v>
      </c>
    </row>
    <row r="2028" spans="1:17" x14ac:dyDescent="0.3">
      <c r="A2028" t="s">
        <v>824</v>
      </c>
      <c r="B2028" t="s">
        <v>382</v>
      </c>
      <c r="C2028" s="1">
        <v>45145</v>
      </c>
      <c r="D2028">
        <v>1518.96</v>
      </c>
      <c r="E2028" t="s">
        <v>92</v>
      </c>
      <c r="F2028" t="s">
        <v>96</v>
      </c>
      <c r="G2028" t="s">
        <v>656</v>
      </c>
      <c r="H2028" t="s">
        <v>657</v>
      </c>
      <c r="I2028">
        <v>500005426</v>
      </c>
      <c r="J2028">
        <v>6000869056</v>
      </c>
      <c r="K2028">
        <v>100070062</v>
      </c>
      <c r="L2028" s="1">
        <v>45163</v>
      </c>
      <c r="M2028" t="s">
        <v>833</v>
      </c>
      <c r="N2028">
        <v>500005426</v>
      </c>
      <c r="O2028" t="s">
        <v>776</v>
      </c>
      <c r="P2028" t="s">
        <v>54</v>
      </c>
      <c r="Q2028" t="s">
        <v>724</v>
      </c>
    </row>
    <row r="2029" spans="1:17" x14ac:dyDescent="0.3">
      <c r="A2029" t="s">
        <v>824</v>
      </c>
      <c r="B2029" t="s">
        <v>382</v>
      </c>
      <c r="C2029" s="1">
        <v>45145</v>
      </c>
      <c r="D2029">
        <v>2002.13</v>
      </c>
      <c r="E2029" t="s">
        <v>92</v>
      </c>
      <c r="F2029" t="s">
        <v>96</v>
      </c>
      <c r="G2029" t="s">
        <v>656</v>
      </c>
      <c r="H2029" t="s">
        <v>657</v>
      </c>
      <c r="I2029">
        <v>500005426</v>
      </c>
      <c r="J2029">
        <v>6000869067</v>
      </c>
      <c r="K2029">
        <v>100070072</v>
      </c>
      <c r="L2029" s="1">
        <v>45163</v>
      </c>
      <c r="M2029" t="s">
        <v>833</v>
      </c>
      <c r="N2029">
        <v>500005426</v>
      </c>
      <c r="O2029" t="s">
        <v>776</v>
      </c>
      <c r="P2029" t="s">
        <v>54</v>
      </c>
      <c r="Q2029" t="s">
        <v>724</v>
      </c>
    </row>
    <row r="2030" spans="1:17" x14ac:dyDescent="0.3">
      <c r="A2030" t="s">
        <v>824</v>
      </c>
      <c r="B2030" t="s">
        <v>382</v>
      </c>
      <c r="C2030" s="1">
        <v>45145</v>
      </c>
      <c r="D2030">
        <v>7025.09</v>
      </c>
      <c r="E2030" t="s">
        <v>92</v>
      </c>
      <c r="F2030" t="s">
        <v>96</v>
      </c>
      <c r="G2030" t="s">
        <v>656</v>
      </c>
      <c r="H2030" t="s">
        <v>657</v>
      </c>
      <c r="I2030">
        <v>500005426</v>
      </c>
      <c r="J2030">
        <v>6000869074</v>
      </c>
      <c r="K2030">
        <v>100070079</v>
      </c>
      <c r="L2030" s="1">
        <v>45163</v>
      </c>
      <c r="M2030" t="s">
        <v>833</v>
      </c>
      <c r="N2030">
        <v>500005426</v>
      </c>
      <c r="O2030" t="s">
        <v>776</v>
      </c>
      <c r="P2030" t="s">
        <v>54</v>
      </c>
      <c r="Q2030" t="s">
        <v>724</v>
      </c>
    </row>
    <row r="2031" spans="1:17" x14ac:dyDescent="0.3">
      <c r="A2031" t="s">
        <v>824</v>
      </c>
      <c r="B2031" t="s">
        <v>382</v>
      </c>
      <c r="C2031" s="1">
        <v>45216</v>
      </c>
      <c r="D2031">
        <v>1541.04</v>
      </c>
      <c r="E2031" t="s">
        <v>92</v>
      </c>
      <c r="F2031" t="s">
        <v>96</v>
      </c>
      <c r="G2031" t="s">
        <v>656</v>
      </c>
      <c r="H2031" t="s">
        <v>657</v>
      </c>
      <c r="I2031">
        <v>500005426</v>
      </c>
      <c r="J2031">
        <v>6000881260</v>
      </c>
      <c r="K2031">
        <v>100089956</v>
      </c>
      <c r="L2031" s="1">
        <v>45217</v>
      </c>
      <c r="M2031" t="s">
        <v>833</v>
      </c>
      <c r="N2031">
        <v>500005426</v>
      </c>
      <c r="O2031" t="s">
        <v>776</v>
      </c>
      <c r="P2031" t="s">
        <v>54</v>
      </c>
      <c r="Q2031" t="s">
        <v>724</v>
      </c>
    </row>
    <row r="2032" spans="1:17" x14ac:dyDescent="0.3">
      <c r="A2032" t="s">
        <v>824</v>
      </c>
      <c r="B2032" t="s">
        <v>382</v>
      </c>
      <c r="C2032" s="1">
        <v>45216</v>
      </c>
      <c r="D2032">
        <v>3631.58</v>
      </c>
      <c r="E2032" t="s">
        <v>92</v>
      </c>
      <c r="F2032" t="s">
        <v>96</v>
      </c>
      <c r="G2032" t="s">
        <v>656</v>
      </c>
      <c r="H2032" t="s">
        <v>657</v>
      </c>
      <c r="I2032">
        <v>500005427</v>
      </c>
      <c r="J2032">
        <v>6000881254</v>
      </c>
      <c r="K2032">
        <v>100089933</v>
      </c>
      <c r="L2032" s="1">
        <v>45223</v>
      </c>
      <c r="M2032" t="s">
        <v>833</v>
      </c>
      <c r="N2032">
        <v>500005427</v>
      </c>
      <c r="O2032" t="s">
        <v>776</v>
      </c>
      <c r="P2032" t="s">
        <v>54</v>
      </c>
      <c r="Q2032" t="s">
        <v>724</v>
      </c>
    </row>
    <row r="2033" spans="1:17" x14ac:dyDescent="0.3">
      <c r="A2033" t="s">
        <v>824</v>
      </c>
      <c r="B2033" t="s">
        <v>382</v>
      </c>
      <c r="C2033" s="1">
        <v>45266</v>
      </c>
      <c r="D2033">
        <v>1326.31</v>
      </c>
      <c r="E2033" t="s">
        <v>92</v>
      </c>
      <c r="F2033" t="s">
        <v>96</v>
      </c>
      <c r="G2033" t="s">
        <v>656</v>
      </c>
      <c r="H2033" t="s">
        <v>657</v>
      </c>
      <c r="I2033">
        <v>500005426</v>
      </c>
      <c r="J2033">
        <v>6000892072</v>
      </c>
      <c r="K2033">
        <v>100108608</v>
      </c>
      <c r="L2033" s="1">
        <v>45273</v>
      </c>
      <c r="M2033" t="s">
        <v>833</v>
      </c>
      <c r="N2033">
        <v>500005426</v>
      </c>
      <c r="O2033" t="s">
        <v>776</v>
      </c>
      <c r="P2033" t="s">
        <v>54</v>
      </c>
      <c r="Q2033" t="s">
        <v>724</v>
      </c>
    </row>
    <row r="2034" spans="1:17" x14ac:dyDescent="0.3">
      <c r="A2034" t="s">
        <v>824</v>
      </c>
      <c r="B2034" t="s">
        <v>382</v>
      </c>
      <c r="C2034" s="1">
        <v>45266</v>
      </c>
      <c r="D2034">
        <v>1057.9000000000001</v>
      </c>
      <c r="E2034" t="s">
        <v>92</v>
      </c>
      <c r="F2034" t="s">
        <v>96</v>
      </c>
      <c r="G2034" t="s">
        <v>656</v>
      </c>
      <c r="H2034" t="s">
        <v>657</v>
      </c>
      <c r="I2034">
        <v>500005426</v>
      </c>
      <c r="J2034">
        <v>6000892063</v>
      </c>
      <c r="K2034">
        <v>100108599</v>
      </c>
      <c r="L2034" s="1">
        <v>45273</v>
      </c>
      <c r="M2034" t="s">
        <v>833</v>
      </c>
      <c r="N2034">
        <v>500005426</v>
      </c>
      <c r="O2034" t="s">
        <v>776</v>
      </c>
      <c r="P2034" t="s">
        <v>54</v>
      </c>
      <c r="Q2034" t="s">
        <v>724</v>
      </c>
    </row>
    <row r="2035" spans="1:17" x14ac:dyDescent="0.3">
      <c r="A2035" t="s">
        <v>824</v>
      </c>
      <c r="B2035" t="s">
        <v>382</v>
      </c>
      <c r="C2035" s="1">
        <v>45266</v>
      </c>
      <c r="D2035">
        <v>82.12</v>
      </c>
      <c r="E2035" t="s">
        <v>92</v>
      </c>
      <c r="F2035" t="s">
        <v>96</v>
      </c>
      <c r="G2035" t="s">
        <v>656</v>
      </c>
      <c r="H2035" t="s">
        <v>657</v>
      </c>
      <c r="I2035">
        <v>500005426</v>
      </c>
      <c r="J2035">
        <v>6000892070</v>
      </c>
      <c r="K2035">
        <v>100108606</v>
      </c>
      <c r="L2035" s="1">
        <v>45273</v>
      </c>
      <c r="M2035" t="s">
        <v>833</v>
      </c>
      <c r="N2035">
        <v>500005426</v>
      </c>
      <c r="O2035" t="s">
        <v>776</v>
      </c>
      <c r="P2035" t="s">
        <v>54</v>
      </c>
      <c r="Q2035" t="s">
        <v>724</v>
      </c>
    </row>
    <row r="2036" spans="1:17" x14ac:dyDescent="0.3">
      <c r="A2036" t="s">
        <v>824</v>
      </c>
      <c r="B2036" t="s">
        <v>382</v>
      </c>
      <c r="C2036" s="1">
        <v>45308</v>
      </c>
      <c r="D2036">
        <v>28122.12</v>
      </c>
      <c r="E2036" t="s">
        <v>92</v>
      </c>
      <c r="F2036" t="s">
        <v>96</v>
      </c>
      <c r="G2036" t="s">
        <v>656</v>
      </c>
      <c r="H2036" t="s">
        <v>657</v>
      </c>
      <c r="I2036">
        <v>500005426</v>
      </c>
      <c r="J2036">
        <v>6000902480</v>
      </c>
      <c r="K2036">
        <v>100008278</v>
      </c>
      <c r="L2036" s="1">
        <v>45313</v>
      </c>
      <c r="M2036" t="s">
        <v>833</v>
      </c>
      <c r="N2036">
        <v>500005426</v>
      </c>
      <c r="O2036" t="s">
        <v>776</v>
      </c>
      <c r="P2036" t="s">
        <v>54</v>
      </c>
      <c r="Q2036" t="s">
        <v>724</v>
      </c>
    </row>
    <row r="2037" spans="1:17" x14ac:dyDescent="0.3">
      <c r="A2037" t="s">
        <v>824</v>
      </c>
      <c r="B2037" t="s">
        <v>382</v>
      </c>
      <c r="C2037" s="1">
        <v>45321</v>
      </c>
      <c r="D2037">
        <v>3407.33</v>
      </c>
      <c r="E2037" t="s">
        <v>92</v>
      </c>
      <c r="F2037" t="s">
        <v>96</v>
      </c>
      <c r="G2037" t="s">
        <v>656</v>
      </c>
      <c r="H2037" t="s">
        <v>657</v>
      </c>
      <c r="I2037">
        <v>500005426</v>
      </c>
      <c r="J2037">
        <v>6000904583</v>
      </c>
      <c r="K2037">
        <v>100011565</v>
      </c>
      <c r="L2037" s="1">
        <v>45336</v>
      </c>
      <c r="M2037" t="s">
        <v>833</v>
      </c>
      <c r="N2037">
        <v>500005426</v>
      </c>
      <c r="O2037" t="s">
        <v>776</v>
      </c>
      <c r="P2037" t="s">
        <v>54</v>
      </c>
      <c r="Q2037" t="s">
        <v>724</v>
      </c>
    </row>
    <row r="2038" spans="1:17" x14ac:dyDescent="0.3">
      <c r="A2038" t="s">
        <v>824</v>
      </c>
      <c r="B2038" t="s">
        <v>382</v>
      </c>
      <c r="C2038" s="1">
        <v>45355</v>
      </c>
      <c r="D2038">
        <v>16570.689999999999</v>
      </c>
      <c r="E2038" t="s">
        <v>92</v>
      </c>
      <c r="F2038" t="s">
        <v>96</v>
      </c>
      <c r="G2038" t="s">
        <v>656</v>
      </c>
      <c r="H2038" t="s">
        <v>657</v>
      </c>
      <c r="I2038">
        <v>500005427</v>
      </c>
      <c r="J2038">
        <v>6000910245</v>
      </c>
      <c r="K2038">
        <v>100024422</v>
      </c>
      <c r="L2038" s="1">
        <v>45405</v>
      </c>
      <c r="M2038" t="s">
        <v>833</v>
      </c>
      <c r="N2038">
        <v>500005427</v>
      </c>
      <c r="O2038" t="s">
        <v>776</v>
      </c>
      <c r="P2038" t="s">
        <v>54</v>
      </c>
      <c r="Q2038" t="s">
        <v>724</v>
      </c>
    </row>
    <row r="2039" spans="1:17" x14ac:dyDescent="0.3">
      <c r="A2039" t="s">
        <v>824</v>
      </c>
      <c r="B2039" t="s">
        <v>382</v>
      </c>
      <c r="C2039" s="1">
        <v>45503</v>
      </c>
      <c r="D2039">
        <v>1704.14</v>
      </c>
      <c r="E2039" t="s">
        <v>92</v>
      </c>
      <c r="F2039" t="s">
        <v>96</v>
      </c>
      <c r="G2039" t="s">
        <v>656</v>
      </c>
      <c r="H2039" t="s">
        <v>657</v>
      </c>
      <c r="I2039">
        <v>500005426</v>
      </c>
      <c r="J2039">
        <v>6000935716</v>
      </c>
      <c r="K2039">
        <v>100068262</v>
      </c>
      <c r="L2039" s="1">
        <v>45506</v>
      </c>
      <c r="M2039" t="s">
        <v>833</v>
      </c>
      <c r="N2039">
        <v>500005426</v>
      </c>
      <c r="O2039" t="s">
        <v>776</v>
      </c>
      <c r="P2039" t="s">
        <v>54</v>
      </c>
      <c r="Q2039" t="s">
        <v>724</v>
      </c>
    </row>
    <row r="2040" spans="1:17" x14ac:dyDescent="0.3">
      <c r="A2040" t="s">
        <v>824</v>
      </c>
      <c r="B2040" t="s">
        <v>382</v>
      </c>
      <c r="C2040" s="1">
        <v>45503</v>
      </c>
      <c r="D2040">
        <v>1704.14</v>
      </c>
      <c r="E2040" t="s">
        <v>92</v>
      </c>
      <c r="F2040" t="s">
        <v>96</v>
      </c>
      <c r="G2040" t="s">
        <v>656</v>
      </c>
      <c r="H2040" t="s">
        <v>657</v>
      </c>
      <c r="I2040">
        <v>500005426</v>
      </c>
      <c r="J2040">
        <v>6000935717</v>
      </c>
      <c r="K2040">
        <v>100068263</v>
      </c>
      <c r="L2040" s="1">
        <v>45506</v>
      </c>
      <c r="M2040" t="s">
        <v>833</v>
      </c>
      <c r="N2040">
        <v>500005426</v>
      </c>
      <c r="O2040" t="s">
        <v>776</v>
      </c>
      <c r="P2040" t="s">
        <v>54</v>
      </c>
      <c r="Q2040" t="s">
        <v>724</v>
      </c>
    </row>
    <row r="2041" spans="1:17" x14ac:dyDescent="0.3">
      <c r="A2041" t="s">
        <v>824</v>
      </c>
      <c r="B2041" t="s">
        <v>382</v>
      </c>
      <c r="C2041" s="1">
        <v>45503</v>
      </c>
      <c r="D2041">
        <v>1711.58</v>
      </c>
      <c r="E2041" t="s">
        <v>92</v>
      </c>
      <c r="F2041" t="s">
        <v>96</v>
      </c>
      <c r="G2041" t="s">
        <v>656</v>
      </c>
      <c r="H2041" t="s">
        <v>657</v>
      </c>
      <c r="I2041">
        <v>500005426</v>
      </c>
      <c r="J2041">
        <v>6000935718</v>
      </c>
      <c r="K2041">
        <v>100068264</v>
      </c>
      <c r="L2041" s="1">
        <v>45506</v>
      </c>
      <c r="M2041" t="s">
        <v>833</v>
      </c>
      <c r="N2041">
        <v>500005426</v>
      </c>
      <c r="O2041" t="s">
        <v>776</v>
      </c>
      <c r="P2041" t="s">
        <v>54</v>
      </c>
      <c r="Q2041" t="s">
        <v>724</v>
      </c>
    </row>
    <row r="2042" spans="1:17" x14ac:dyDescent="0.3">
      <c r="A2042" t="s">
        <v>824</v>
      </c>
      <c r="B2042" t="s">
        <v>382</v>
      </c>
      <c r="C2042" s="1">
        <v>45537</v>
      </c>
      <c r="D2042">
        <v>1704.14</v>
      </c>
      <c r="E2042" t="s">
        <v>92</v>
      </c>
      <c r="F2042" t="s">
        <v>96</v>
      </c>
      <c r="G2042" t="s">
        <v>656</v>
      </c>
      <c r="H2042" t="s">
        <v>657</v>
      </c>
      <c r="I2042">
        <v>500005426</v>
      </c>
      <c r="J2042">
        <v>6000940318</v>
      </c>
      <c r="K2042">
        <v>100076678</v>
      </c>
      <c r="L2042" s="1">
        <v>45561</v>
      </c>
      <c r="M2042" t="s">
        <v>833</v>
      </c>
      <c r="N2042">
        <v>500005426</v>
      </c>
      <c r="O2042" t="s">
        <v>776</v>
      </c>
      <c r="P2042" t="s">
        <v>54</v>
      </c>
      <c r="Q2042" t="s">
        <v>724</v>
      </c>
    </row>
    <row r="2043" spans="1:17" x14ac:dyDescent="0.3">
      <c r="A2043" t="s">
        <v>824</v>
      </c>
      <c r="B2043" t="s">
        <v>382</v>
      </c>
      <c r="C2043" s="1">
        <v>45537</v>
      </c>
      <c r="D2043">
        <v>6473.38</v>
      </c>
      <c r="E2043" t="s">
        <v>92</v>
      </c>
      <c r="F2043" t="s">
        <v>96</v>
      </c>
      <c r="G2043" t="s">
        <v>656</v>
      </c>
      <c r="H2043" t="s">
        <v>657</v>
      </c>
      <c r="I2043">
        <v>500005426</v>
      </c>
      <c r="J2043">
        <v>6000940320</v>
      </c>
      <c r="K2043">
        <v>100076680</v>
      </c>
      <c r="L2043" s="1">
        <v>45561</v>
      </c>
      <c r="M2043" t="s">
        <v>833</v>
      </c>
      <c r="N2043">
        <v>500005426</v>
      </c>
      <c r="O2043" t="s">
        <v>776</v>
      </c>
      <c r="P2043" t="s">
        <v>54</v>
      </c>
      <c r="Q2043" t="s">
        <v>724</v>
      </c>
    </row>
    <row r="2044" spans="1:17" x14ac:dyDescent="0.3">
      <c r="A2044" t="s">
        <v>824</v>
      </c>
      <c r="B2044" t="s">
        <v>382</v>
      </c>
      <c r="C2044" s="1">
        <v>45630</v>
      </c>
      <c r="D2044">
        <v>2550.1</v>
      </c>
      <c r="E2044" t="s">
        <v>92</v>
      </c>
      <c r="F2044" t="s">
        <v>96</v>
      </c>
      <c r="G2044" t="s">
        <v>656</v>
      </c>
      <c r="H2044" t="s">
        <v>657</v>
      </c>
      <c r="I2044">
        <v>500005426</v>
      </c>
      <c r="J2044">
        <v>6000959857</v>
      </c>
      <c r="K2044">
        <v>100109337</v>
      </c>
      <c r="L2044" s="1">
        <v>45632</v>
      </c>
      <c r="M2044" t="s">
        <v>833</v>
      </c>
      <c r="N2044">
        <v>500005426</v>
      </c>
      <c r="O2044" t="s">
        <v>776</v>
      </c>
      <c r="P2044" t="s">
        <v>54</v>
      </c>
      <c r="Q2044" t="s">
        <v>724</v>
      </c>
    </row>
    <row r="2045" spans="1:17" x14ac:dyDescent="0.3">
      <c r="A2045" t="s">
        <v>824</v>
      </c>
      <c r="B2045" t="s">
        <v>382</v>
      </c>
      <c r="C2045" s="1">
        <v>45630</v>
      </c>
      <c r="D2045">
        <v>20849.990000000002</v>
      </c>
      <c r="E2045" t="s">
        <v>92</v>
      </c>
      <c r="F2045" t="s">
        <v>96</v>
      </c>
      <c r="G2045" t="s">
        <v>656</v>
      </c>
      <c r="H2045" t="s">
        <v>657</v>
      </c>
      <c r="I2045">
        <v>500005426</v>
      </c>
      <c r="J2045">
        <v>6000959858</v>
      </c>
      <c r="K2045">
        <v>100109338</v>
      </c>
      <c r="L2045" s="1">
        <v>45632</v>
      </c>
      <c r="M2045" t="s">
        <v>833</v>
      </c>
      <c r="N2045">
        <v>500005426</v>
      </c>
      <c r="O2045" t="s">
        <v>776</v>
      </c>
      <c r="P2045" t="s">
        <v>54</v>
      </c>
      <c r="Q2045" t="s">
        <v>724</v>
      </c>
    </row>
    <row r="2046" spans="1:17" x14ac:dyDescent="0.3">
      <c r="A2046" t="s">
        <v>824</v>
      </c>
      <c r="B2046" t="s">
        <v>382</v>
      </c>
      <c r="C2046" s="1">
        <v>45719</v>
      </c>
      <c r="D2046">
        <v>4444.42</v>
      </c>
      <c r="E2046" t="s">
        <v>92</v>
      </c>
      <c r="F2046" t="s">
        <v>96</v>
      </c>
      <c r="G2046" t="s">
        <v>656</v>
      </c>
      <c r="H2046" t="s">
        <v>657</v>
      </c>
      <c r="I2046">
        <v>500005426</v>
      </c>
      <c r="J2046">
        <v>6000980713</v>
      </c>
      <c r="K2046">
        <v>100022330</v>
      </c>
      <c r="L2046" s="1">
        <v>45747</v>
      </c>
      <c r="M2046" t="s">
        <v>833</v>
      </c>
      <c r="N2046">
        <v>500005426</v>
      </c>
      <c r="O2046" t="s">
        <v>776</v>
      </c>
      <c r="P2046" t="s">
        <v>54</v>
      </c>
      <c r="Q2046" t="s">
        <v>724</v>
      </c>
    </row>
    <row r="2047" spans="1:17" x14ac:dyDescent="0.3">
      <c r="A2047" t="s">
        <v>824</v>
      </c>
      <c r="B2047" t="s">
        <v>382</v>
      </c>
      <c r="C2047" s="1">
        <v>45748</v>
      </c>
      <c r="D2047">
        <v>643.29999999999995</v>
      </c>
      <c r="E2047" t="s">
        <v>92</v>
      </c>
      <c r="F2047" t="s">
        <v>96</v>
      </c>
      <c r="G2047" t="s">
        <v>656</v>
      </c>
      <c r="H2047" t="s">
        <v>657</v>
      </c>
      <c r="I2047">
        <v>500005426</v>
      </c>
      <c r="J2047">
        <v>6000985802</v>
      </c>
      <c r="K2047">
        <v>100030337</v>
      </c>
      <c r="L2047" s="1">
        <v>45749</v>
      </c>
      <c r="M2047" t="s">
        <v>833</v>
      </c>
      <c r="N2047">
        <v>500005426</v>
      </c>
      <c r="O2047" t="s">
        <v>776</v>
      </c>
      <c r="P2047" t="s">
        <v>54</v>
      </c>
      <c r="Q2047" t="s">
        <v>724</v>
      </c>
    </row>
    <row r="2048" spans="1:17" x14ac:dyDescent="0.3">
      <c r="A2048" t="s">
        <v>824</v>
      </c>
      <c r="B2048" t="s">
        <v>382</v>
      </c>
      <c r="C2048" s="1">
        <v>45782</v>
      </c>
      <c r="D2048">
        <v>4793.57</v>
      </c>
      <c r="E2048" t="s">
        <v>92</v>
      </c>
      <c r="F2048" t="s">
        <v>96</v>
      </c>
      <c r="G2048" t="s">
        <v>656</v>
      </c>
      <c r="H2048" t="s">
        <v>657</v>
      </c>
      <c r="I2048">
        <v>500005426</v>
      </c>
      <c r="J2048">
        <v>6000991764</v>
      </c>
      <c r="K2048">
        <v>100040658</v>
      </c>
      <c r="L2048" s="1">
        <v>45784</v>
      </c>
      <c r="M2048" t="s">
        <v>833</v>
      </c>
      <c r="N2048">
        <v>500005426</v>
      </c>
      <c r="O2048" t="s">
        <v>776</v>
      </c>
      <c r="P2048" t="s">
        <v>54</v>
      </c>
      <c r="Q2048" t="s">
        <v>724</v>
      </c>
    </row>
    <row r="2049" spans="1:17" x14ac:dyDescent="0.3">
      <c r="A2049" t="s">
        <v>824</v>
      </c>
      <c r="B2049" t="s">
        <v>382</v>
      </c>
      <c r="C2049" s="1">
        <v>45803</v>
      </c>
      <c r="D2049">
        <v>26383.68</v>
      </c>
      <c r="E2049" t="s">
        <v>92</v>
      </c>
      <c r="F2049" t="s">
        <v>96</v>
      </c>
      <c r="G2049" t="s">
        <v>656</v>
      </c>
      <c r="H2049" t="s">
        <v>657</v>
      </c>
      <c r="I2049">
        <v>500005426</v>
      </c>
      <c r="J2049">
        <v>6000994987</v>
      </c>
      <c r="K2049">
        <v>100045745</v>
      </c>
      <c r="L2049" s="1">
        <v>45818</v>
      </c>
      <c r="M2049" t="s">
        <v>833</v>
      </c>
      <c r="N2049">
        <v>500005426</v>
      </c>
      <c r="O2049" t="s">
        <v>776</v>
      </c>
      <c r="P2049" t="s">
        <v>54</v>
      </c>
      <c r="Q2049" t="s">
        <v>724</v>
      </c>
    </row>
    <row r="2050" spans="1:17" x14ac:dyDescent="0.3">
      <c r="A2050" t="s">
        <v>824</v>
      </c>
      <c r="B2050" t="s">
        <v>382</v>
      </c>
      <c r="C2050" s="1">
        <v>45805</v>
      </c>
      <c r="D2050">
        <v>15578.12</v>
      </c>
      <c r="E2050" t="s">
        <v>92</v>
      </c>
      <c r="F2050" t="s">
        <v>96</v>
      </c>
      <c r="G2050" t="s">
        <v>656</v>
      </c>
      <c r="H2050" t="s">
        <v>657</v>
      </c>
      <c r="I2050">
        <v>500005427</v>
      </c>
      <c r="J2050">
        <v>6000995484</v>
      </c>
      <c r="K2050">
        <v>100046564</v>
      </c>
      <c r="L2050" s="1">
        <v>45818</v>
      </c>
      <c r="M2050" t="s">
        <v>833</v>
      </c>
      <c r="N2050">
        <v>500005427</v>
      </c>
      <c r="O2050" t="s">
        <v>776</v>
      </c>
      <c r="P2050" t="s">
        <v>54</v>
      </c>
      <c r="Q2050" t="s">
        <v>724</v>
      </c>
    </row>
    <row r="2051" spans="1:17" x14ac:dyDescent="0.3">
      <c r="A2051" t="s">
        <v>824</v>
      </c>
      <c r="B2051" t="s">
        <v>382</v>
      </c>
      <c r="C2051" s="1">
        <v>45827</v>
      </c>
      <c r="D2051">
        <v>21620.53</v>
      </c>
      <c r="E2051" t="s">
        <v>92</v>
      </c>
      <c r="F2051" t="s">
        <v>96</v>
      </c>
      <c r="G2051" t="s">
        <v>656</v>
      </c>
      <c r="H2051" t="s">
        <v>657</v>
      </c>
      <c r="I2051">
        <v>500005427</v>
      </c>
      <c r="J2051">
        <v>6000999530</v>
      </c>
      <c r="K2051">
        <v>100053248</v>
      </c>
      <c r="L2051" s="1">
        <v>45832</v>
      </c>
      <c r="M2051" t="s">
        <v>833</v>
      </c>
      <c r="N2051">
        <v>500005427</v>
      </c>
      <c r="O2051" t="s">
        <v>776</v>
      </c>
      <c r="P2051" t="s">
        <v>54</v>
      </c>
      <c r="Q2051" t="s">
        <v>724</v>
      </c>
    </row>
    <row r="2052" spans="1:17" x14ac:dyDescent="0.3">
      <c r="A2052" t="s">
        <v>824</v>
      </c>
      <c r="B2052" t="s">
        <v>382</v>
      </c>
      <c r="C2052" s="1">
        <v>45827</v>
      </c>
      <c r="D2052">
        <v>27972.74</v>
      </c>
      <c r="E2052" t="s">
        <v>92</v>
      </c>
      <c r="F2052" t="s">
        <v>96</v>
      </c>
      <c r="G2052" t="s">
        <v>656</v>
      </c>
      <c r="H2052" t="s">
        <v>657</v>
      </c>
      <c r="I2052">
        <v>500005427</v>
      </c>
      <c r="J2052">
        <v>6000999532</v>
      </c>
      <c r="K2052">
        <v>100053250</v>
      </c>
      <c r="L2052" s="1">
        <v>45866</v>
      </c>
      <c r="M2052" t="s">
        <v>833</v>
      </c>
      <c r="N2052">
        <v>500005427</v>
      </c>
      <c r="O2052" t="s">
        <v>776</v>
      </c>
      <c r="P2052" t="s">
        <v>54</v>
      </c>
      <c r="Q2052" t="s">
        <v>724</v>
      </c>
    </row>
    <row r="2053" spans="1:17" x14ac:dyDescent="0.3">
      <c r="A2053" t="s">
        <v>824</v>
      </c>
      <c r="B2053" t="s">
        <v>382</v>
      </c>
      <c r="C2053" s="1">
        <v>45813</v>
      </c>
      <c r="D2053">
        <v>3605.76</v>
      </c>
      <c r="E2053" t="s">
        <v>92</v>
      </c>
      <c r="F2053" t="s">
        <v>96</v>
      </c>
      <c r="G2053" t="s">
        <v>469</v>
      </c>
      <c r="H2053" t="s">
        <v>517</v>
      </c>
      <c r="I2053">
        <v>500005426</v>
      </c>
      <c r="J2053">
        <v>6000997230</v>
      </c>
      <c r="K2053">
        <v>100049650</v>
      </c>
      <c r="L2053" s="1">
        <v>45838</v>
      </c>
      <c r="M2053" t="s">
        <v>833</v>
      </c>
      <c r="N2053">
        <v>500005426</v>
      </c>
      <c r="O2053" t="s">
        <v>776</v>
      </c>
      <c r="P2053" t="s">
        <v>54</v>
      </c>
      <c r="Q2053" t="s">
        <v>724</v>
      </c>
    </row>
    <row r="2054" spans="1:17" x14ac:dyDescent="0.3">
      <c r="A2054" t="s">
        <v>824</v>
      </c>
      <c r="B2054" t="s">
        <v>382</v>
      </c>
      <c r="C2054" s="1">
        <v>45826</v>
      </c>
      <c r="D2054">
        <v>1811.04</v>
      </c>
      <c r="E2054" t="s">
        <v>92</v>
      </c>
      <c r="F2054" t="s">
        <v>96</v>
      </c>
      <c r="G2054" t="s">
        <v>469</v>
      </c>
      <c r="H2054" t="s">
        <v>517</v>
      </c>
      <c r="I2054">
        <v>500005426</v>
      </c>
      <c r="J2054">
        <v>6000999290</v>
      </c>
      <c r="K2054">
        <v>100052820</v>
      </c>
      <c r="L2054" s="1">
        <v>45842</v>
      </c>
      <c r="M2054" t="s">
        <v>833</v>
      </c>
      <c r="N2054">
        <v>500005426</v>
      </c>
      <c r="O2054" t="s">
        <v>776</v>
      </c>
      <c r="P2054" t="s">
        <v>54</v>
      </c>
      <c r="Q2054" t="s">
        <v>724</v>
      </c>
    </row>
    <row r="2055" spans="1:17" x14ac:dyDescent="0.3">
      <c r="A2055" t="s">
        <v>824</v>
      </c>
      <c r="B2055" t="s">
        <v>382</v>
      </c>
      <c r="C2055" s="1">
        <v>45979</v>
      </c>
      <c r="D2055">
        <v>26952.84</v>
      </c>
      <c r="E2055" t="s">
        <v>92</v>
      </c>
      <c r="F2055" t="s">
        <v>96</v>
      </c>
      <c r="G2055" t="s">
        <v>469</v>
      </c>
      <c r="H2055" t="s">
        <v>517</v>
      </c>
      <c r="I2055">
        <v>500005427</v>
      </c>
      <c r="J2055">
        <v>6001027436</v>
      </c>
      <c r="K2055">
        <v>100099745</v>
      </c>
      <c r="L2055" s="1">
        <v>46007</v>
      </c>
      <c r="M2055" t="s">
        <v>833</v>
      </c>
      <c r="N2055">
        <v>500005427</v>
      </c>
      <c r="O2055" t="s">
        <v>776</v>
      </c>
      <c r="P2055" t="s">
        <v>54</v>
      </c>
      <c r="Q2055" t="s">
        <v>724</v>
      </c>
    </row>
    <row r="2056" spans="1:17" x14ac:dyDescent="0.3">
      <c r="A2056" t="s">
        <v>824</v>
      </c>
      <c r="B2056" t="s">
        <v>382</v>
      </c>
      <c r="C2056" s="1">
        <v>45996</v>
      </c>
      <c r="D2056">
        <v>15890.63</v>
      </c>
      <c r="E2056" t="s">
        <v>92</v>
      </c>
      <c r="F2056" t="s">
        <v>96</v>
      </c>
      <c r="G2056" t="s">
        <v>469</v>
      </c>
      <c r="H2056" t="s">
        <v>517</v>
      </c>
      <c r="I2056">
        <v>500005427</v>
      </c>
      <c r="J2056">
        <v>6001032432</v>
      </c>
      <c r="K2056">
        <v>100107820</v>
      </c>
      <c r="L2056" s="1">
        <v>46007</v>
      </c>
      <c r="M2056" t="s">
        <v>833</v>
      </c>
      <c r="N2056">
        <v>500005427</v>
      </c>
      <c r="O2056" t="s">
        <v>776</v>
      </c>
      <c r="P2056" t="s">
        <v>54</v>
      </c>
      <c r="Q2056" t="s">
        <v>724</v>
      </c>
    </row>
    <row r="2057" spans="1:17" x14ac:dyDescent="0.3">
      <c r="A2057" t="s">
        <v>824</v>
      </c>
      <c r="B2057" t="s">
        <v>382</v>
      </c>
      <c r="C2057" s="1">
        <v>45996</v>
      </c>
      <c r="D2057">
        <v>13919.64</v>
      </c>
      <c r="E2057" t="s">
        <v>92</v>
      </c>
      <c r="F2057" t="s">
        <v>96</v>
      </c>
      <c r="G2057" t="s">
        <v>469</v>
      </c>
      <c r="H2057" t="s">
        <v>517</v>
      </c>
      <c r="I2057">
        <v>500005426</v>
      </c>
      <c r="J2057">
        <v>6001032435</v>
      </c>
      <c r="K2057">
        <v>100107824</v>
      </c>
      <c r="L2057" s="1">
        <v>46007</v>
      </c>
      <c r="M2057" t="s">
        <v>833</v>
      </c>
      <c r="N2057">
        <v>500005426</v>
      </c>
      <c r="O2057" t="s">
        <v>776</v>
      </c>
      <c r="P2057" t="s">
        <v>54</v>
      </c>
      <c r="Q2057" t="s">
        <v>724</v>
      </c>
    </row>
    <row r="2058" spans="1:17" x14ac:dyDescent="0.3">
      <c r="A2058" t="s">
        <v>824</v>
      </c>
      <c r="B2058" t="s">
        <v>382</v>
      </c>
      <c r="C2058" s="1">
        <v>45996</v>
      </c>
      <c r="D2058">
        <v>9491.6200000000008</v>
      </c>
      <c r="E2058" t="s">
        <v>92</v>
      </c>
      <c r="F2058" t="s">
        <v>96</v>
      </c>
      <c r="G2058" t="s">
        <v>469</v>
      </c>
      <c r="H2058" t="s">
        <v>517</v>
      </c>
      <c r="I2058">
        <v>500005426</v>
      </c>
      <c r="J2058">
        <v>6001032438</v>
      </c>
      <c r="K2058">
        <v>100107827</v>
      </c>
      <c r="L2058" s="1">
        <v>46009</v>
      </c>
      <c r="M2058" t="s">
        <v>833</v>
      </c>
      <c r="N2058">
        <v>500005426</v>
      </c>
      <c r="O2058" t="s">
        <v>776</v>
      </c>
      <c r="P2058" t="s">
        <v>54</v>
      </c>
      <c r="Q2058" t="s">
        <v>724</v>
      </c>
    </row>
    <row r="2059" spans="1:17" x14ac:dyDescent="0.3">
      <c r="A2059" t="s">
        <v>824</v>
      </c>
      <c r="B2059" t="s">
        <v>382</v>
      </c>
      <c r="C2059" s="1">
        <v>45999</v>
      </c>
      <c r="D2059">
        <v>6973.68</v>
      </c>
      <c r="E2059" t="s">
        <v>92</v>
      </c>
      <c r="F2059" t="s">
        <v>96</v>
      </c>
      <c r="G2059" t="s">
        <v>469</v>
      </c>
      <c r="H2059" t="s">
        <v>517</v>
      </c>
      <c r="I2059">
        <v>500005426</v>
      </c>
      <c r="J2059">
        <v>6001033329</v>
      </c>
      <c r="K2059">
        <v>100109482</v>
      </c>
      <c r="L2059" s="1">
        <v>46002</v>
      </c>
      <c r="M2059" t="s">
        <v>833</v>
      </c>
      <c r="N2059">
        <v>500005426</v>
      </c>
      <c r="O2059" t="s">
        <v>776</v>
      </c>
      <c r="P2059" t="s">
        <v>54</v>
      </c>
      <c r="Q2059" t="s">
        <v>724</v>
      </c>
    </row>
    <row r="2060" spans="1:17" x14ac:dyDescent="0.3">
      <c r="A2060" t="s">
        <v>824</v>
      </c>
      <c r="B2060" t="s">
        <v>382</v>
      </c>
      <c r="C2060" s="1">
        <v>46030</v>
      </c>
      <c r="D2060">
        <v>4190.6400000000003</v>
      </c>
      <c r="E2060" t="s">
        <v>92</v>
      </c>
      <c r="F2060" t="s">
        <v>96</v>
      </c>
      <c r="G2060" t="s">
        <v>469</v>
      </c>
      <c r="H2060" t="s">
        <v>517</v>
      </c>
      <c r="I2060">
        <v>500005426</v>
      </c>
      <c r="J2060">
        <v>6001042345</v>
      </c>
      <c r="K2060">
        <v>100005234</v>
      </c>
      <c r="L2060" s="1">
        <v>46051</v>
      </c>
      <c r="M2060" t="s">
        <v>833</v>
      </c>
      <c r="N2060">
        <v>500005426</v>
      </c>
      <c r="O2060" t="s">
        <v>776</v>
      </c>
      <c r="P2060" t="s">
        <v>54</v>
      </c>
      <c r="Q2060" t="s">
        <v>724</v>
      </c>
    </row>
    <row r="2061" spans="1:17" x14ac:dyDescent="0.3">
      <c r="A2061" t="s">
        <v>824</v>
      </c>
      <c r="B2061" t="s">
        <v>382</v>
      </c>
      <c r="C2061" s="1">
        <v>46146</v>
      </c>
      <c r="D2061">
        <v>1175.3</v>
      </c>
      <c r="E2061" t="s">
        <v>92</v>
      </c>
      <c r="F2061" t="s">
        <v>96</v>
      </c>
      <c r="G2061" t="s">
        <v>469</v>
      </c>
      <c r="H2061" t="s">
        <v>517</v>
      </c>
      <c r="I2061">
        <v>500005426</v>
      </c>
      <c r="J2061">
        <v>6001061594</v>
      </c>
      <c r="K2061">
        <v>100041123</v>
      </c>
      <c r="L2061" s="1">
        <v>46169</v>
      </c>
      <c r="M2061" t="s">
        <v>833</v>
      </c>
      <c r="N2061">
        <v>500005426</v>
      </c>
      <c r="O2061" t="s">
        <v>776</v>
      </c>
      <c r="P2061" t="s">
        <v>54</v>
      </c>
      <c r="Q2061" t="s">
        <v>724</v>
      </c>
    </row>
    <row r="2062" spans="1:17" x14ac:dyDescent="0.3">
      <c r="A2062" t="s">
        <v>824</v>
      </c>
      <c r="B2062" t="s">
        <v>382</v>
      </c>
      <c r="C2062" s="1">
        <v>46146</v>
      </c>
      <c r="D2062">
        <v>5232.7700000000004</v>
      </c>
      <c r="E2062" t="s">
        <v>92</v>
      </c>
      <c r="F2062" t="s">
        <v>96</v>
      </c>
      <c r="G2062" t="s">
        <v>469</v>
      </c>
      <c r="H2062" t="s">
        <v>517</v>
      </c>
      <c r="I2062">
        <v>500005426</v>
      </c>
      <c r="J2062">
        <v>6001061586</v>
      </c>
      <c r="K2062">
        <v>100041115</v>
      </c>
      <c r="L2062" s="1">
        <v>46170</v>
      </c>
      <c r="M2062" t="s">
        <v>833</v>
      </c>
      <c r="N2062">
        <v>500005426</v>
      </c>
      <c r="O2062" t="s">
        <v>776</v>
      </c>
      <c r="P2062" t="s">
        <v>54</v>
      </c>
      <c r="Q2062" t="s">
        <v>724</v>
      </c>
    </row>
    <row r="2063" spans="1:17" x14ac:dyDescent="0.3">
      <c r="A2063" t="s">
        <v>824</v>
      </c>
      <c r="B2063" t="s">
        <v>382</v>
      </c>
      <c r="C2063" s="1">
        <v>46146</v>
      </c>
      <c r="D2063">
        <v>4444.8</v>
      </c>
      <c r="E2063" t="s">
        <v>92</v>
      </c>
      <c r="F2063" t="s">
        <v>96</v>
      </c>
      <c r="G2063" t="s">
        <v>469</v>
      </c>
      <c r="H2063" t="s">
        <v>517</v>
      </c>
      <c r="I2063">
        <v>500005426</v>
      </c>
      <c r="J2063">
        <v>6001061589</v>
      </c>
      <c r="K2063">
        <v>100041118</v>
      </c>
      <c r="L2063" s="1">
        <v>46169</v>
      </c>
      <c r="M2063" t="s">
        <v>833</v>
      </c>
      <c r="N2063">
        <v>500005426</v>
      </c>
      <c r="O2063" t="s">
        <v>776</v>
      </c>
      <c r="P2063" t="s">
        <v>54</v>
      </c>
      <c r="Q2063" t="s">
        <v>724</v>
      </c>
    </row>
    <row r="2064" spans="1:17" x14ac:dyDescent="0.3">
      <c r="A2064" t="s">
        <v>824</v>
      </c>
      <c r="B2064" t="s">
        <v>382</v>
      </c>
      <c r="C2064" s="1">
        <v>46188</v>
      </c>
      <c r="D2064">
        <v>5679.49</v>
      </c>
      <c r="E2064" t="s">
        <v>92</v>
      </c>
      <c r="F2064" t="s">
        <v>96</v>
      </c>
      <c r="G2064" t="s">
        <v>469</v>
      </c>
      <c r="H2064" t="s">
        <v>517</v>
      </c>
      <c r="I2064">
        <v>500005426</v>
      </c>
      <c r="J2064">
        <v>6001069063</v>
      </c>
      <c r="K2064">
        <v>100053391</v>
      </c>
      <c r="L2064" s="1">
        <v>46202</v>
      </c>
      <c r="M2064" t="s">
        <v>833</v>
      </c>
      <c r="N2064">
        <v>500005426</v>
      </c>
      <c r="O2064" t="s">
        <v>776</v>
      </c>
      <c r="P2064" t="s">
        <v>54</v>
      </c>
      <c r="Q2064" t="s">
        <v>724</v>
      </c>
    </row>
    <row r="2065" spans="1:17" x14ac:dyDescent="0.3">
      <c r="A2065" t="s">
        <v>824</v>
      </c>
      <c r="B2065" t="s">
        <v>382</v>
      </c>
      <c r="C2065" s="1">
        <v>46189</v>
      </c>
      <c r="D2065">
        <v>178.22</v>
      </c>
      <c r="E2065" t="s">
        <v>92</v>
      </c>
      <c r="F2065" t="s">
        <v>96</v>
      </c>
      <c r="G2065" t="s">
        <v>469</v>
      </c>
      <c r="H2065" t="s">
        <v>517</v>
      </c>
      <c r="I2065">
        <v>500005426</v>
      </c>
      <c r="J2065">
        <v>6001069277</v>
      </c>
      <c r="K2065">
        <v>100053763</v>
      </c>
      <c r="L2065" s="1">
        <v>46202</v>
      </c>
      <c r="M2065" t="s">
        <v>833</v>
      </c>
      <c r="N2065">
        <v>500005426</v>
      </c>
      <c r="O2065" t="s">
        <v>776</v>
      </c>
      <c r="P2065" t="s">
        <v>54</v>
      </c>
      <c r="Q2065" t="s">
        <v>724</v>
      </c>
    </row>
    <row r="2066" spans="1:17" x14ac:dyDescent="0.3">
      <c r="A2066" t="s">
        <v>824</v>
      </c>
      <c r="B2066" t="s">
        <v>382</v>
      </c>
      <c r="C2066" s="1">
        <v>46189</v>
      </c>
      <c r="D2066">
        <v>1579.2</v>
      </c>
      <c r="E2066" t="s">
        <v>92</v>
      </c>
      <c r="F2066" t="s">
        <v>96</v>
      </c>
      <c r="G2066" t="s">
        <v>469</v>
      </c>
      <c r="H2066" t="s">
        <v>517</v>
      </c>
      <c r="I2066">
        <v>500005426</v>
      </c>
      <c r="J2066">
        <v>6001069235</v>
      </c>
      <c r="K2066">
        <v>100053720</v>
      </c>
      <c r="L2066" s="1">
        <v>46202</v>
      </c>
      <c r="M2066" t="s">
        <v>833</v>
      </c>
      <c r="N2066">
        <v>500005426</v>
      </c>
      <c r="O2066" t="s">
        <v>776</v>
      </c>
      <c r="P2066" t="s">
        <v>54</v>
      </c>
      <c r="Q2066" t="s">
        <v>724</v>
      </c>
    </row>
    <row r="2067" spans="1:17" x14ac:dyDescent="0.3">
      <c r="A2067" t="s">
        <v>824</v>
      </c>
      <c r="B2067" t="s">
        <v>382</v>
      </c>
      <c r="C2067" s="1">
        <v>46189</v>
      </c>
      <c r="D2067">
        <v>4190.6499999999996</v>
      </c>
      <c r="E2067" t="s">
        <v>92</v>
      </c>
      <c r="F2067" t="s">
        <v>96</v>
      </c>
      <c r="G2067" t="s">
        <v>469</v>
      </c>
      <c r="H2067" t="s">
        <v>517</v>
      </c>
      <c r="I2067">
        <v>500005426</v>
      </c>
      <c r="J2067">
        <v>6001069237</v>
      </c>
      <c r="K2067">
        <v>100053722</v>
      </c>
      <c r="L2067" s="1">
        <v>46203</v>
      </c>
      <c r="M2067" t="s">
        <v>833</v>
      </c>
      <c r="N2067">
        <v>500005426</v>
      </c>
      <c r="O2067" t="s">
        <v>776</v>
      </c>
      <c r="P2067" t="s">
        <v>54</v>
      </c>
      <c r="Q2067" t="s">
        <v>724</v>
      </c>
    </row>
    <row r="2068" spans="1:17" x14ac:dyDescent="0.3">
      <c r="A2068" t="s">
        <v>824</v>
      </c>
      <c r="B2068" t="s">
        <v>382</v>
      </c>
      <c r="C2068" s="1">
        <v>46226</v>
      </c>
      <c r="D2068">
        <v>465.6</v>
      </c>
      <c r="E2068" t="s">
        <v>93</v>
      </c>
      <c r="F2068" t="s">
        <v>97</v>
      </c>
      <c r="G2068" t="s">
        <v>469</v>
      </c>
      <c r="H2068" t="s">
        <v>517</v>
      </c>
      <c r="I2068">
        <v>500005426</v>
      </c>
      <c r="J2068">
        <v>6001075964</v>
      </c>
      <c r="K2068">
        <v>100065992</v>
      </c>
      <c r="L2068" s="1"/>
      <c r="M2068" t="s">
        <v>834</v>
      </c>
      <c r="N2068">
        <v>500005426</v>
      </c>
      <c r="O2068" t="s">
        <v>776</v>
      </c>
      <c r="P2068" t="s">
        <v>53</v>
      </c>
      <c r="Q2068" t="s">
        <v>724</v>
      </c>
    </row>
    <row r="2069" spans="1:17" x14ac:dyDescent="0.3">
      <c r="A2069" t="s">
        <v>825</v>
      </c>
      <c r="B2069" t="s">
        <v>382</v>
      </c>
      <c r="C2069" s="1">
        <v>46099</v>
      </c>
      <c r="D2069">
        <v>3124.22</v>
      </c>
      <c r="E2069" t="s">
        <v>92</v>
      </c>
      <c r="F2069" t="s">
        <v>96</v>
      </c>
      <c r="G2069" t="s">
        <v>470</v>
      </c>
      <c r="H2069" t="s">
        <v>518</v>
      </c>
      <c r="I2069">
        <v>500007499</v>
      </c>
      <c r="J2069">
        <v>6001053397</v>
      </c>
      <c r="K2069">
        <v>100026908</v>
      </c>
      <c r="L2069" s="1">
        <v>46149</v>
      </c>
      <c r="M2069" t="s">
        <v>833</v>
      </c>
      <c r="N2069">
        <v>500007499</v>
      </c>
      <c r="O2069" t="s">
        <v>776</v>
      </c>
      <c r="P2069" t="s">
        <v>54</v>
      </c>
      <c r="Q2069" t="s">
        <v>724</v>
      </c>
    </row>
    <row r="2070" spans="1:17" x14ac:dyDescent="0.3">
      <c r="A2070" t="s">
        <v>824</v>
      </c>
      <c r="B2070" t="s">
        <v>382</v>
      </c>
      <c r="C2070" s="1">
        <v>46099</v>
      </c>
      <c r="D2070">
        <v>3515.19</v>
      </c>
      <c r="E2070" t="s">
        <v>92</v>
      </c>
      <c r="F2070" t="s">
        <v>96</v>
      </c>
      <c r="G2070" t="s">
        <v>470</v>
      </c>
      <c r="H2070" t="s">
        <v>518</v>
      </c>
      <c r="I2070">
        <v>500007499</v>
      </c>
      <c r="J2070">
        <v>6001053412</v>
      </c>
      <c r="K2070">
        <v>100026923</v>
      </c>
      <c r="L2070" s="1">
        <v>46142</v>
      </c>
      <c r="M2070" t="s">
        <v>833</v>
      </c>
      <c r="N2070">
        <v>500007499</v>
      </c>
      <c r="O2070" t="s">
        <v>776</v>
      </c>
      <c r="P2070" t="s">
        <v>54</v>
      </c>
      <c r="Q2070" t="s">
        <v>724</v>
      </c>
    </row>
    <row r="2071" spans="1:17" x14ac:dyDescent="0.3">
      <c r="A2071" t="s">
        <v>824</v>
      </c>
      <c r="B2071" t="s">
        <v>382</v>
      </c>
      <c r="C2071" s="1">
        <v>46125</v>
      </c>
      <c r="D2071">
        <v>2159.37</v>
      </c>
      <c r="E2071" t="s">
        <v>92</v>
      </c>
      <c r="F2071" t="s">
        <v>96</v>
      </c>
      <c r="G2071" t="s">
        <v>470</v>
      </c>
      <c r="H2071" t="s">
        <v>518</v>
      </c>
      <c r="I2071">
        <v>500007499</v>
      </c>
      <c r="J2071">
        <v>6001058053</v>
      </c>
      <c r="K2071">
        <v>100035036</v>
      </c>
      <c r="L2071" s="1">
        <v>46163</v>
      </c>
      <c r="M2071" t="s">
        <v>833</v>
      </c>
      <c r="N2071">
        <v>500007499</v>
      </c>
      <c r="O2071" t="s">
        <v>776</v>
      </c>
      <c r="P2071" t="s">
        <v>54</v>
      </c>
      <c r="Q2071" t="s">
        <v>724</v>
      </c>
    </row>
    <row r="2072" spans="1:17" x14ac:dyDescent="0.3">
      <c r="A2072" t="s">
        <v>825</v>
      </c>
      <c r="B2072" t="s">
        <v>382</v>
      </c>
      <c r="C2072" s="1">
        <v>46125</v>
      </c>
      <c r="D2072">
        <v>2014.4</v>
      </c>
      <c r="E2072" t="s">
        <v>92</v>
      </c>
      <c r="F2072" t="s">
        <v>96</v>
      </c>
      <c r="G2072" t="s">
        <v>470</v>
      </c>
      <c r="H2072" t="s">
        <v>518</v>
      </c>
      <c r="I2072">
        <v>500007499</v>
      </c>
      <c r="J2072">
        <v>6001058050</v>
      </c>
      <c r="K2072">
        <v>100035033</v>
      </c>
      <c r="L2072" s="1">
        <v>46164</v>
      </c>
      <c r="M2072" t="s">
        <v>833</v>
      </c>
      <c r="N2072">
        <v>500007499</v>
      </c>
      <c r="O2072" t="s">
        <v>776</v>
      </c>
      <c r="P2072" t="s">
        <v>54</v>
      </c>
      <c r="Q2072" t="s">
        <v>724</v>
      </c>
    </row>
    <row r="2073" spans="1:17" x14ac:dyDescent="0.3">
      <c r="A2073" t="s">
        <v>824</v>
      </c>
      <c r="B2073" t="s">
        <v>382</v>
      </c>
      <c r="C2073" s="1">
        <v>46154</v>
      </c>
      <c r="D2073">
        <v>1714.57</v>
      </c>
      <c r="E2073" t="s">
        <v>92</v>
      </c>
      <c r="F2073" t="s">
        <v>96</v>
      </c>
      <c r="G2073" t="s">
        <v>470</v>
      </c>
      <c r="H2073" t="s">
        <v>518</v>
      </c>
      <c r="I2073">
        <v>500007499</v>
      </c>
      <c r="J2073">
        <v>6001063259</v>
      </c>
      <c r="K2073">
        <v>100043695</v>
      </c>
      <c r="L2073" s="1">
        <v>46190</v>
      </c>
      <c r="M2073" t="s">
        <v>833</v>
      </c>
      <c r="N2073">
        <v>500007499</v>
      </c>
      <c r="O2073" t="s">
        <v>776</v>
      </c>
      <c r="P2073" t="s">
        <v>54</v>
      </c>
      <c r="Q2073" t="s">
        <v>724</v>
      </c>
    </row>
    <row r="2074" spans="1:17" x14ac:dyDescent="0.3">
      <c r="A2074" t="s">
        <v>825</v>
      </c>
      <c r="B2074" t="s">
        <v>382</v>
      </c>
      <c r="C2074" s="1">
        <v>46154</v>
      </c>
      <c r="D2074">
        <v>1396.7</v>
      </c>
      <c r="E2074" t="s">
        <v>92</v>
      </c>
      <c r="F2074" t="s">
        <v>96</v>
      </c>
      <c r="G2074" t="s">
        <v>470</v>
      </c>
      <c r="H2074" t="s">
        <v>518</v>
      </c>
      <c r="I2074">
        <v>500007499</v>
      </c>
      <c r="J2074">
        <v>6001063261</v>
      </c>
      <c r="K2074">
        <v>100043697</v>
      </c>
      <c r="L2074" s="1">
        <v>46185</v>
      </c>
      <c r="M2074" t="s">
        <v>833</v>
      </c>
      <c r="N2074">
        <v>500007499</v>
      </c>
      <c r="O2074" t="s">
        <v>776</v>
      </c>
      <c r="P2074" t="s">
        <v>54</v>
      </c>
      <c r="Q2074" t="s">
        <v>724</v>
      </c>
    </row>
    <row r="2075" spans="1:17" x14ac:dyDescent="0.3">
      <c r="A2075" t="s">
        <v>825</v>
      </c>
      <c r="B2075" t="s">
        <v>382</v>
      </c>
      <c r="C2075" s="1">
        <v>46184</v>
      </c>
      <c r="D2075">
        <v>1341.7</v>
      </c>
      <c r="E2075" t="s">
        <v>92</v>
      </c>
      <c r="F2075" t="s">
        <v>96</v>
      </c>
      <c r="G2075" t="s">
        <v>470</v>
      </c>
      <c r="H2075" t="s">
        <v>518</v>
      </c>
      <c r="I2075">
        <v>500007499</v>
      </c>
      <c r="J2075">
        <v>6001068634</v>
      </c>
      <c r="K2075">
        <v>100052759</v>
      </c>
      <c r="L2075" s="1">
        <v>46189</v>
      </c>
      <c r="M2075" t="s">
        <v>833</v>
      </c>
      <c r="N2075">
        <v>500007499</v>
      </c>
      <c r="O2075" t="s">
        <v>776</v>
      </c>
      <c r="P2075" t="s">
        <v>54</v>
      </c>
      <c r="Q2075" t="s">
        <v>724</v>
      </c>
    </row>
    <row r="2076" spans="1:17" x14ac:dyDescent="0.3">
      <c r="A2076" t="s">
        <v>824</v>
      </c>
      <c r="B2076" t="s">
        <v>382</v>
      </c>
      <c r="C2076" s="1">
        <v>46184</v>
      </c>
      <c r="D2076">
        <v>2172.4699999999998</v>
      </c>
      <c r="E2076" t="s">
        <v>92</v>
      </c>
      <c r="F2076" t="s">
        <v>96</v>
      </c>
      <c r="G2076" t="s">
        <v>470</v>
      </c>
      <c r="H2076" t="s">
        <v>518</v>
      </c>
      <c r="I2076">
        <v>500007499</v>
      </c>
      <c r="J2076">
        <v>6001068617</v>
      </c>
      <c r="K2076">
        <v>100052742</v>
      </c>
      <c r="L2076" s="1">
        <v>46219</v>
      </c>
      <c r="M2076" t="s">
        <v>833</v>
      </c>
      <c r="N2076">
        <v>500007499</v>
      </c>
      <c r="O2076" t="s">
        <v>776</v>
      </c>
      <c r="P2076" t="s">
        <v>54</v>
      </c>
      <c r="Q2076" t="s">
        <v>724</v>
      </c>
    </row>
    <row r="2077" spans="1:17" x14ac:dyDescent="0.3">
      <c r="A2077" t="s">
        <v>825</v>
      </c>
      <c r="B2077" t="s">
        <v>382</v>
      </c>
      <c r="C2077" s="1">
        <v>46213</v>
      </c>
      <c r="D2077">
        <v>2260.1</v>
      </c>
      <c r="E2077" t="s">
        <v>92</v>
      </c>
      <c r="F2077" t="s">
        <v>96</v>
      </c>
      <c r="G2077" t="s">
        <v>470</v>
      </c>
      <c r="H2077" t="s">
        <v>518</v>
      </c>
      <c r="I2077">
        <v>500007499</v>
      </c>
      <c r="J2077">
        <v>6001074519</v>
      </c>
      <c r="K2077">
        <v>100063693</v>
      </c>
      <c r="L2077" s="1">
        <v>46244</v>
      </c>
      <c r="M2077" t="s">
        <v>833</v>
      </c>
      <c r="N2077">
        <v>500007499</v>
      </c>
      <c r="O2077" t="s">
        <v>776</v>
      </c>
      <c r="P2077" t="s">
        <v>54</v>
      </c>
      <c r="Q2077" t="s">
        <v>724</v>
      </c>
    </row>
    <row r="2078" spans="1:17" x14ac:dyDescent="0.3">
      <c r="A2078" t="s">
        <v>824</v>
      </c>
      <c r="B2078" t="s">
        <v>382</v>
      </c>
      <c r="C2078" s="1">
        <v>46213</v>
      </c>
      <c r="D2078">
        <v>3080.7</v>
      </c>
      <c r="E2078" t="s">
        <v>92</v>
      </c>
      <c r="F2078" t="s">
        <v>96</v>
      </c>
      <c r="G2078" t="s">
        <v>470</v>
      </c>
      <c r="H2078" t="s">
        <v>518</v>
      </c>
      <c r="I2078">
        <v>500007499</v>
      </c>
      <c r="J2078">
        <v>6001074509</v>
      </c>
      <c r="K2078">
        <v>100063683</v>
      </c>
      <c r="L2078" s="1">
        <v>46245</v>
      </c>
      <c r="M2078" t="s">
        <v>833</v>
      </c>
      <c r="N2078">
        <v>500007499</v>
      </c>
      <c r="O2078" t="s">
        <v>776</v>
      </c>
      <c r="P2078" t="s">
        <v>54</v>
      </c>
      <c r="Q2078" t="s">
        <v>724</v>
      </c>
    </row>
    <row r="2079" spans="1:17" x14ac:dyDescent="0.3">
      <c r="A2079" t="s">
        <v>825</v>
      </c>
      <c r="B2079" t="s">
        <v>382</v>
      </c>
      <c r="C2079" s="1">
        <v>46245</v>
      </c>
      <c r="D2079">
        <v>949.7</v>
      </c>
      <c r="E2079" t="s">
        <v>92</v>
      </c>
      <c r="F2079" t="s">
        <v>96</v>
      </c>
      <c r="G2079" t="s">
        <v>470</v>
      </c>
      <c r="H2079" t="s">
        <v>518</v>
      </c>
      <c r="I2079">
        <v>500007499</v>
      </c>
      <c r="J2079">
        <v>6001079046</v>
      </c>
      <c r="K2079">
        <v>100071666</v>
      </c>
      <c r="L2079" s="1">
        <v>46252</v>
      </c>
      <c r="M2079" t="s">
        <v>833</v>
      </c>
      <c r="N2079">
        <v>500007499</v>
      </c>
      <c r="O2079" t="s">
        <v>776</v>
      </c>
      <c r="P2079" t="s">
        <v>54</v>
      </c>
      <c r="Q2079" t="s">
        <v>724</v>
      </c>
    </row>
    <row r="2080" spans="1:17" x14ac:dyDescent="0.3">
      <c r="A2080" t="s">
        <v>824</v>
      </c>
      <c r="B2080" t="s">
        <v>382</v>
      </c>
      <c r="C2080" s="1">
        <v>46245</v>
      </c>
      <c r="D2080">
        <v>1879.6</v>
      </c>
      <c r="E2080" t="s">
        <v>92</v>
      </c>
      <c r="F2080" t="s">
        <v>96</v>
      </c>
      <c r="G2080" t="s">
        <v>470</v>
      </c>
      <c r="H2080" t="s">
        <v>518</v>
      </c>
      <c r="I2080">
        <v>500007499</v>
      </c>
      <c r="J2080">
        <v>6001079049</v>
      </c>
      <c r="K2080">
        <v>100071669</v>
      </c>
      <c r="L2080" s="1">
        <v>46252</v>
      </c>
      <c r="M2080" t="s">
        <v>833</v>
      </c>
      <c r="N2080">
        <v>500007499</v>
      </c>
      <c r="O2080" t="s">
        <v>776</v>
      </c>
      <c r="P2080" t="s">
        <v>54</v>
      </c>
      <c r="Q2080" t="s">
        <v>724</v>
      </c>
    </row>
    <row r="2081" spans="1:17" x14ac:dyDescent="0.3">
      <c r="A2081" t="s">
        <v>824</v>
      </c>
      <c r="B2081" t="s">
        <v>382</v>
      </c>
      <c r="C2081" s="1">
        <v>45294</v>
      </c>
      <c r="D2081">
        <v>1884.58</v>
      </c>
      <c r="E2081" t="s">
        <v>92</v>
      </c>
      <c r="F2081" t="s">
        <v>96</v>
      </c>
      <c r="G2081" t="s">
        <v>196</v>
      </c>
      <c r="H2081" t="s">
        <v>800</v>
      </c>
      <c r="I2081">
        <v>1200009046</v>
      </c>
      <c r="J2081">
        <v>6000899358</v>
      </c>
      <c r="K2081">
        <v>100003752</v>
      </c>
      <c r="L2081" s="1">
        <v>45306</v>
      </c>
      <c r="M2081" t="s">
        <v>833</v>
      </c>
      <c r="N2081">
        <v>1200009046</v>
      </c>
      <c r="O2081" t="s">
        <v>776</v>
      </c>
      <c r="P2081" t="s">
        <v>54</v>
      </c>
      <c r="Q2081" t="s">
        <v>724</v>
      </c>
    </row>
    <row r="2082" spans="1:17" x14ac:dyDescent="0.3">
      <c r="A2082" t="s">
        <v>824</v>
      </c>
      <c r="B2082" t="s">
        <v>382</v>
      </c>
      <c r="C2082" s="1">
        <v>45348</v>
      </c>
      <c r="D2082">
        <v>1884.58</v>
      </c>
      <c r="E2082" t="s">
        <v>92</v>
      </c>
      <c r="F2082" t="s">
        <v>96</v>
      </c>
      <c r="G2082" t="s">
        <v>196</v>
      </c>
      <c r="H2082" t="s">
        <v>800</v>
      </c>
      <c r="I2082">
        <v>1200009046</v>
      </c>
      <c r="J2082">
        <v>6000908959</v>
      </c>
      <c r="K2082">
        <v>100021619</v>
      </c>
      <c r="L2082" s="1">
        <v>45350</v>
      </c>
      <c r="M2082" t="s">
        <v>833</v>
      </c>
      <c r="N2082">
        <v>1200009046</v>
      </c>
      <c r="O2082" t="s">
        <v>776</v>
      </c>
      <c r="P2082" t="s">
        <v>54</v>
      </c>
      <c r="Q2082" t="s">
        <v>724</v>
      </c>
    </row>
    <row r="2083" spans="1:17" x14ac:dyDescent="0.3">
      <c r="A2083" t="s">
        <v>824</v>
      </c>
      <c r="B2083" t="s">
        <v>382</v>
      </c>
      <c r="C2083" s="1">
        <v>45932</v>
      </c>
      <c r="D2083">
        <v>1884</v>
      </c>
      <c r="E2083" t="s">
        <v>92</v>
      </c>
      <c r="F2083" t="s">
        <v>96</v>
      </c>
      <c r="G2083" t="s">
        <v>196</v>
      </c>
      <c r="H2083" t="s">
        <v>574</v>
      </c>
      <c r="I2083">
        <v>1200012937</v>
      </c>
      <c r="J2083">
        <v>6001017846</v>
      </c>
      <c r="K2083">
        <v>100083458</v>
      </c>
      <c r="L2083" s="1">
        <v>45943</v>
      </c>
      <c r="M2083" t="s">
        <v>833</v>
      </c>
      <c r="N2083">
        <v>1200012937</v>
      </c>
      <c r="O2083" t="s">
        <v>776</v>
      </c>
      <c r="P2083" t="s">
        <v>54</v>
      </c>
      <c r="Q2083" t="s">
        <v>724</v>
      </c>
    </row>
    <row r="2084" spans="1:17" x14ac:dyDescent="0.3">
      <c r="A2084" t="s">
        <v>824</v>
      </c>
      <c r="B2084" t="s">
        <v>382</v>
      </c>
      <c r="C2084" s="1">
        <v>45986</v>
      </c>
      <c r="D2084">
        <v>1884</v>
      </c>
      <c r="E2084" t="s">
        <v>92</v>
      </c>
      <c r="F2084" t="s">
        <v>96</v>
      </c>
      <c r="G2084" t="s">
        <v>196</v>
      </c>
      <c r="H2084" t="s">
        <v>574</v>
      </c>
      <c r="I2084">
        <v>1200012937</v>
      </c>
      <c r="J2084">
        <v>6001028918</v>
      </c>
      <c r="K2084">
        <v>100102038</v>
      </c>
      <c r="L2084" s="1">
        <v>45992</v>
      </c>
      <c r="M2084" t="s">
        <v>833</v>
      </c>
      <c r="N2084">
        <v>1200012937</v>
      </c>
      <c r="O2084" t="s">
        <v>776</v>
      </c>
      <c r="P2084" t="s">
        <v>54</v>
      </c>
      <c r="Q2084" t="s">
        <v>724</v>
      </c>
    </row>
    <row r="2085" spans="1:17" x14ac:dyDescent="0.3">
      <c r="A2085" t="s">
        <v>824</v>
      </c>
      <c r="B2085" t="s">
        <v>382</v>
      </c>
      <c r="C2085" s="1">
        <v>45957</v>
      </c>
      <c r="D2085">
        <v>77.5</v>
      </c>
      <c r="E2085" t="s">
        <v>92</v>
      </c>
      <c r="F2085" t="s">
        <v>96</v>
      </c>
      <c r="G2085" t="s">
        <v>609</v>
      </c>
      <c r="H2085" t="s">
        <v>575</v>
      </c>
      <c r="I2085">
        <v>1200013146</v>
      </c>
      <c r="J2085">
        <v>6001022782</v>
      </c>
      <c r="K2085">
        <v>100091661</v>
      </c>
      <c r="L2085" s="1">
        <v>45973</v>
      </c>
      <c r="M2085" t="s">
        <v>833</v>
      </c>
      <c r="N2085">
        <v>1200013146</v>
      </c>
      <c r="O2085" t="s">
        <v>776</v>
      </c>
      <c r="P2085" t="s">
        <v>54</v>
      </c>
      <c r="Q2085" t="s">
        <v>724</v>
      </c>
    </row>
    <row r="2086" spans="1:17" x14ac:dyDescent="0.3">
      <c r="A2086" t="s">
        <v>824</v>
      </c>
      <c r="B2086" t="s">
        <v>382</v>
      </c>
      <c r="C2086" s="1">
        <v>45986</v>
      </c>
      <c r="D2086">
        <v>77.5</v>
      </c>
      <c r="E2086" t="s">
        <v>92</v>
      </c>
      <c r="F2086" t="s">
        <v>96</v>
      </c>
      <c r="G2086" t="s">
        <v>609</v>
      </c>
      <c r="H2086" t="s">
        <v>575</v>
      </c>
      <c r="I2086">
        <v>1200013146</v>
      </c>
      <c r="J2086">
        <v>6001028748</v>
      </c>
      <c r="K2086">
        <v>100101715</v>
      </c>
      <c r="L2086" s="1">
        <v>45993</v>
      </c>
      <c r="M2086" t="s">
        <v>833</v>
      </c>
      <c r="N2086">
        <v>1200013146</v>
      </c>
      <c r="O2086" t="s">
        <v>776</v>
      </c>
      <c r="P2086" t="s">
        <v>54</v>
      </c>
      <c r="Q2086" t="s">
        <v>724</v>
      </c>
    </row>
    <row r="2087" spans="1:17" x14ac:dyDescent="0.3">
      <c r="A2087" t="s">
        <v>824</v>
      </c>
      <c r="B2087" t="s">
        <v>382</v>
      </c>
      <c r="C2087" s="1">
        <v>45989</v>
      </c>
      <c r="D2087">
        <v>655.08000000000004</v>
      </c>
      <c r="E2087" t="s">
        <v>92</v>
      </c>
      <c r="F2087" t="s">
        <v>96</v>
      </c>
      <c r="G2087" t="s">
        <v>609</v>
      </c>
      <c r="H2087" t="s">
        <v>575</v>
      </c>
      <c r="I2087">
        <v>1200013146</v>
      </c>
      <c r="J2087">
        <v>6001029491</v>
      </c>
      <c r="K2087">
        <v>100102990</v>
      </c>
      <c r="L2087" s="1">
        <v>45993</v>
      </c>
      <c r="M2087" t="s">
        <v>833</v>
      </c>
      <c r="N2087">
        <v>1200013146</v>
      </c>
      <c r="O2087" t="s">
        <v>776</v>
      </c>
      <c r="P2087" t="s">
        <v>54</v>
      </c>
      <c r="Q2087" t="s">
        <v>724</v>
      </c>
    </row>
    <row r="2088" spans="1:17" x14ac:dyDescent="0.3">
      <c r="A2088" t="s">
        <v>824</v>
      </c>
      <c r="B2088" t="s">
        <v>382</v>
      </c>
      <c r="C2088" s="1">
        <v>46027</v>
      </c>
      <c r="D2088">
        <v>78.17</v>
      </c>
      <c r="E2088" t="s">
        <v>92</v>
      </c>
      <c r="F2088" t="s">
        <v>96</v>
      </c>
      <c r="G2088" t="s">
        <v>609</v>
      </c>
      <c r="H2088" t="s">
        <v>575</v>
      </c>
      <c r="I2088">
        <v>1200013146</v>
      </c>
      <c r="J2088">
        <v>6001036887</v>
      </c>
      <c r="K2088">
        <v>100000624</v>
      </c>
      <c r="L2088" s="1">
        <v>46041</v>
      </c>
      <c r="M2088" t="s">
        <v>833</v>
      </c>
      <c r="N2088">
        <v>1200013146</v>
      </c>
      <c r="O2088" t="s">
        <v>776</v>
      </c>
      <c r="P2088" t="s">
        <v>54</v>
      </c>
      <c r="Q2088" t="s">
        <v>724</v>
      </c>
    </row>
    <row r="2089" spans="1:17" x14ac:dyDescent="0.3">
      <c r="A2089" t="s">
        <v>824</v>
      </c>
      <c r="B2089" t="s">
        <v>382</v>
      </c>
      <c r="C2089" s="1">
        <v>46129</v>
      </c>
      <c r="D2089">
        <v>78.22</v>
      </c>
      <c r="E2089" t="s">
        <v>92</v>
      </c>
      <c r="F2089" t="s">
        <v>96</v>
      </c>
      <c r="G2089" t="s">
        <v>609</v>
      </c>
      <c r="H2089" t="s">
        <v>575</v>
      </c>
      <c r="I2089">
        <v>1200013146</v>
      </c>
      <c r="J2089">
        <v>6001059016</v>
      </c>
      <c r="K2089">
        <v>100036596</v>
      </c>
      <c r="L2089" s="1">
        <v>46135</v>
      </c>
      <c r="M2089" t="s">
        <v>833</v>
      </c>
      <c r="N2089">
        <v>1200013146</v>
      </c>
      <c r="O2089" t="s">
        <v>776</v>
      </c>
      <c r="P2089" t="s">
        <v>54</v>
      </c>
      <c r="Q2089" t="s">
        <v>724</v>
      </c>
    </row>
    <row r="2090" spans="1:17" x14ac:dyDescent="0.3">
      <c r="A2090" t="s">
        <v>824</v>
      </c>
      <c r="B2090" t="s">
        <v>382</v>
      </c>
      <c r="C2090" s="1">
        <v>46129</v>
      </c>
      <c r="D2090">
        <v>78.22</v>
      </c>
      <c r="E2090" t="s">
        <v>92</v>
      </c>
      <c r="F2090" t="s">
        <v>96</v>
      </c>
      <c r="G2090" t="s">
        <v>609</v>
      </c>
      <c r="H2090" t="s">
        <v>575</v>
      </c>
      <c r="I2090">
        <v>1200013146</v>
      </c>
      <c r="J2090">
        <v>6001059017</v>
      </c>
      <c r="K2090">
        <v>100036597</v>
      </c>
      <c r="L2090" s="1">
        <v>46135</v>
      </c>
      <c r="M2090" t="s">
        <v>833</v>
      </c>
      <c r="N2090">
        <v>1200013146</v>
      </c>
      <c r="O2090" t="s">
        <v>776</v>
      </c>
      <c r="P2090" t="s">
        <v>54</v>
      </c>
      <c r="Q2090" t="s">
        <v>724</v>
      </c>
    </row>
    <row r="2091" spans="1:17" x14ac:dyDescent="0.3">
      <c r="A2091" t="s">
        <v>824</v>
      </c>
      <c r="B2091" t="s">
        <v>382</v>
      </c>
      <c r="C2091" s="1">
        <v>46129</v>
      </c>
      <c r="D2091">
        <v>78.22</v>
      </c>
      <c r="E2091" t="s">
        <v>92</v>
      </c>
      <c r="F2091" t="s">
        <v>96</v>
      </c>
      <c r="G2091" t="s">
        <v>609</v>
      </c>
      <c r="H2091" t="s">
        <v>575</v>
      </c>
      <c r="I2091">
        <v>1200013146</v>
      </c>
      <c r="J2091">
        <v>6001059018</v>
      </c>
      <c r="K2091">
        <v>100036598</v>
      </c>
      <c r="L2091" s="1">
        <v>46135</v>
      </c>
      <c r="M2091" t="s">
        <v>833</v>
      </c>
      <c r="N2091">
        <v>1200013146</v>
      </c>
      <c r="O2091" t="s">
        <v>776</v>
      </c>
      <c r="P2091" t="s">
        <v>54</v>
      </c>
      <c r="Q2091" t="s">
        <v>724</v>
      </c>
    </row>
    <row r="2092" spans="1:17" x14ac:dyDescent="0.3">
      <c r="A2092" t="s">
        <v>824</v>
      </c>
      <c r="B2092" t="s">
        <v>382</v>
      </c>
      <c r="C2092" s="1">
        <v>46140</v>
      </c>
      <c r="D2092">
        <v>78.22</v>
      </c>
      <c r="E2092" t="s">
        <v>92</v>
      </c>
      <c r="F2092" t="s">
        <v>96</v>
      </c>
      <c r="G2092" t="s">
        <v>609</v>
      </c>
      <c r="H2092" t="s">
        <v>575</v>
      </c>
      <c r="I2092">
        <v>1200013146</v>
      </c>
      <c r="J2092">
        <v>6001060537</v>
      </c>
      <c r="K2092">
        <v>100038957</v>
      </c>
      <c r="L2092" s="1">
        <v>46160</v>
      </c>
      <c r="M2092" t="s">
        <v>833</v>
      </c>
      <c r="N2092">
        <v>1200013146</v>
      </c>
      <c r="O2092" t="s">
        <v>776</v>
      </c>
      <c r="P2092" t="s">
        <v>54</v>
      </c>
      <c r="Q2092" t="s">
        <v>724</v>
      </c>
    </row>
    <row r="2093" spans="1:17" x14ac:dyDescent="0.3">
      <c r="A2093" t="s">
        <v>824</v>
      </c>
      <c r="B2093" t="s">
        <v>382</v>
      </c>
      <c r="C2093" s="1">
        <v>46205</v>
      </c>
      <c r="D2093">
        <v>78.22</v>
      </c>
      <c r="E2093" t="s">
        <v>92</v>
      </c>
      <c r="F2093" t="s">
        <v>96</v>
      </c>
      <c r="G2093" t="s">
        <v>609</v>
      </c>
      <c r="H2093" t="s">
        <v>575</v>
      </c>
      <c r="I2093">
        <v>1200013146</v>
      </c>
      <c r="J2093">
        <v>6001072190</v>
      </c>
      <c r="K2093">
        <v>100060131</v>
      </c>
      <c r="L2093" s="1">
        <v>46238</v>
      </c>
      <c r="M2093" t="s">
        <v>833</v>
      </c>
      <c r="N2093">
        <v>1200013146</v>
      </c>
      <c r="O2093" t="s">
        <v>776</v>
      </c>
      <c r="P2093" t="s">
        <v>54</v>
      </c>
      <c r="Q2093" t="s">
        <v>724</v>
      </c>
    </row>
    <row r="2094" spans="1:17" x14ac:dyDescent="0.3">
      <c r="A2094" t="s">
        <v>824</v>
      </c>
      <c r="B2094" t="s">
        <v>382</v>
      </c>
      <c r="C2094" s="1">
        <v>46227</v>
      </c>
      <c r="D2094">
        <v>78.22</v>
      </c>
      <c r="E2094" t="s">
        <v>92</v>
      </c>
      <c r="F2094" t="s">
        <v>96</v>
      </c>
      <c r="G2094" t="s">
        <v>609</v>
      </c>
      <c r="H2094" t="s">
        <v>575</v>
      </c>
      <c r="I2094">
        <v>1200013146</v>
      </c>
      <c r="J2094">
        <v>6001076176</v>
      </c>
      <c r="K2094">
        <v>100066316</v>
      </c>
      <c r="L2094" s="1">
        <v>46247</v>
      </c>
      <c r="M2094" t="s">
        <v>833</v>
      </c>
      <c r="N2094">
        <v>1200013146</v>
      </c>
      <c r="O2094" t="s">
        <v>776</v>
      </c>
      <c r="P2094" t="s">
        <v>54</v>
      </c>
      <c r="Q2094" t="s">
        <v>724</v>
      </c>
    </row>
    <row r="2095" spans="1:17" x14ac:dyDescent="0.3">
      <c r="A2095" t="s">
        <v>824</v>
      </c>
      <c r="B2095" t="s">
        <v>382</v>
      </c>
      <c r="C2095" s="1">
        <v>46239</v>
      </c>
      <c r="D2095">
        <v>78.22</v>
      </c>
      <c r="E2095" t="s">
        <v>92</v>
      </c>
      <c r="F2095" t="s">
        <v>96</v>
      </c>
      <c r="G2095" t="s">
        <v>609</v>
      </c>
      <c r="H2095" t="s">
        <v>575</v>
      </c>
      <c r="I2095">
        <v>1200013146</v>
      </c>
      <c r="J2095">
        <v>6001077905</v>
      </c>
      <c r="K2095">
        <v>100069872</v>
      </c>
      <c r="L2095" s="1">
        <v>46247</v>
      </c>
      <c r="M2095" t="s">
        <v>833</v>
      </c>
      <c r="N2095">
        <v>1200013146</v>
      </c>
      <c r="O2095" t="s">
        <v>776</v>
      </c>
      <c r="P2095" t="s">
        <v>54</v>
      </c>
      <c r="Q2095" t="s">
        <v>724</v>
      </c>
    </row>
    <row r="2096" spans="1:17" x14ac:dyDescent="0.3">
      <c r="A2096" t="s">
        <v>824</v>
      </c>
      <c r="B2096" t="s">
        <v>382</v>
      </c>
      <c r="C2096" s="1">
        <v>45376</v>
      </c>
      <c r="D2096">
        <v>408</v>
      </c>
      <c r="E2096" t="s">
        <v>92</v>
      </c>
      <c r="F2096" t="s">
        <v>96</v>
      </c>
      <c r="G2096" t="s">
        <v>406</v>
      </c>
      <c r="H2096" t="s">
        <v>576</v>
      </c>
      <c r="I2096">
        <v>300011880</v>
      </c>
      <c r="J2096">
        <v>6000913810</v>
      </c>
      <c r="K2096">
        <v>100030230</v>
      </c>
      <c r="L2096" s="1">
        <v>45378</v>
      </c>
      <c r="M2096" t="s">
        <v>833</v>
      </c>
      <c r="N2096">
        <v>300011880</v>
      </c>
      <c r="O2096" t="s">
        <v>776</v>
      </c>
      <c r="P2096" t="s">
        <v>54</v>
      </c>
      <c r="Q2096" t="s">
        <v>724</v>
      </c>
    </row>
    <row r="2097" spans="1:17" x14ac:dyDescent="0.3">
      <c r="A2097" t="s">
        <v>826</v>
      </c>
      <c r="B2097" t="s">
        <v>683</v>
      </c>
      <c r="C2097" s="1">
        <v>45555</v>
      </c>
      <c r="D2097">
        <v>4620</v>
      </c>
      <c r="E2097" t="s">
        <v>92</v>
      </c>
      <c r="F2097" t="s">
        <v>96</v>
      </c>
      <c r="G2097" t="s">
        <v>706</v>
      </c>
      <c r="H2097" t="s">
        <v>707</v>
      </c>
      <c r="I2097">
        <v>300014788</v>
      </c>
      <c r="J2097">
        <v>6000944150</v>
      </c>
      <c r="K2097">
        <v>100082859</v>
      </c>
      <c r="L2097" s="1">
        <v>45588</v>
      </c>
      <c r="M2097" t="s">
        <v>833</v>
      </c>
      <c r="N2097">
        <v>300014788</v>
      </c>
      <c r="O2097" t="s">
        <v>776</v>
      </c>
      <c r="P2097" t="s">
        <v>54</v>
      </c>
      <c r="Q2097" t="s">
        <v>725</v>
      </c>
    </row>
    <row r="2098" spans="1:17" x14ac:dyDescent="0.3">
      <c r="A2098" t="s">
        <v>824</v>
      </c>
      <c r="B2098" t="s">
        <v>382</v>
      </c>
      <c r="C2098" s="1">
        <v>44930</v>
      </c>
      <c r="D2098">
        <v>1290</v>
      </c>
      <c r="E2098" t="s">
        <v>92</v>
      </c>
      <c r="F2098" t="s">
        <v>96</v>
      </c>
      <c r="G2098" t="s">
        <v>121</v>
      </c>
      <c r="H2098" t="s">
        <v>577</v>
      </c>
      <c r="I2098">
        <v>1200010010</v>
      </c>
      <c r="J2098">
        <v>6000831610</v>
      </c>
      <c r="K2098">
        <v>100003807</v>
      </c>
      <c r="L2098" s="1">
        <v>44942</v>
      </c>
      <c r="M2098" t="s">
        <v>833</v>
      </c>
      <c r="N2098">
        <v>1200010010</v>
      </c>
      <c r="O2098" t="s">
        <v>776</v>
      </c>
      <c r="P2098" t="s">
        <v>54</v>
      </c>
      <c r="Q2098" t="s">
        <v>724</v>
      </c>
    </row>
    <row r="2099" spans="1:17" x14ac:dyDescent="0.3">
      <c r="A2099" t="s">
        <v>824</v>
      </c>
      <c r="B2099" t="s">
        <v>382</v>
      </c>
      <c r="C2099" s="1">
        <v>44987</v>
      </c>
      <c r="D2099">
        <v>1235.94</v>
      </c>
      <c r="E2099" t="s">
        <v>92</v>
      </c>
      <c r="F2099" t="s">
        <v>96</v>
      </c>
      <c r="G2099" t="s">
        <v>121</v>
      </c>
      <c r="H2099" t="s">
        <v>577</v>
      </c>
      <c r="I2099">
        <v>1200010010</v>
      </c>
      <c r="J2099">
        <v>6000842150</v>
      </c>
      <c r="K2099">
        <v>100024104</v>
      </c>
      <c r="L2099" s="1">
        <v>45019</v>
      </c>
      <c r="M2099" t="s">
        <v>833</v>
      </c>
      <c r="N2099">
        <v>1200010010</v>
      </c>
      <c r="O2099" t="s">
        <v>776</v>
      </c>
      <c r="P2099" t="s">
        <v>54</v>
      </c>
      <c r="Q2099" t="s">
        <v>724</v>
      </c>
    </row>
    <row r="2100" spans="1:17" x14ac:dyDescent="0.3">
      <c r="A2100" t="s">
        <v>824</v>
      </c>
      <c r="B2100" t="s">
        <v>382</v>
      </c>
      <c r="C2100" s="1">
        <v>44998</v>
      </c>
      <c r="D2100">
        <v>1290</v>
      </c>
      <c r="E2100" t="s">
        <v>92</v>
      </c>
      <c r="F2100" t="s">
        <v>96</v>
      </c>
      <c r="G2100" t="s">
        <v>121</v>
      </c>
      <c r="H2100" t="s">
        <v>577</v>
      </c>
      <c r="I2100">
        <v>1200010010</v>
      </c>
      <c r="J2100">
        <v>6000844663</v>
      </c>
      <c r="K2100">
        <v>100027561</v>
      </c>
      <c r="L2100" s="1">
        <v>45019</v>
      </c>
      <c r="M2100" t="s">
        <v>833</v>
      </c>
      <c r="N2100">
        <v>1200010010</v>
      </c>
      <c r="O2100" t="s">
        <v>776</v>
      </c>
      <c r="P2100" t="s">
        <v>54</v>
      </c>
      <c r="Q2100" t="s">
        <v>724</v>
      </c>
    </row>
    <row r="2101" spans="1:17" x14ac:dyDescent="0.3">
      <c r="A2101" t="s">
        <v>824</v>
      </c>
      <c r="B2101" t="s">
        <v>382</v>
      </c>
      <c r="C2101" s="1">
        <v>45021</v>
      </c>
      <c r="D2101">
        <v>1290</v>
      </c>
      <c r="E2101" t="s">
        <v>92</v>
      </c>
      <c r="F2101" t="s">
        <v>96</v>
      </c>
      <c r="G2101" t="s">
        <v>121</v>
      </c>
      <c r="H2101" t="s">
        <v>577</v>
      </c>
      <c r="I2101">
        <v>1200010010</v>
      </c>
      <c r="J2101">
        <v>6000848761</v>
      </c>
      <c r="K2101">
        <v>100034504</v>
      </c>
      <c r="L2101" s="1">
        <v>45022</v>
      </c>
      <c r="M2101" t="s">
        <v>833</v>
      </c>
      <c r="N2101">
        <v>1200010010</v>
      </c>
      <c r="O2101" t="s">
        <v>776</v>
      </c>
      <c r="P2101" t="s">
        <v>54</v>
      </c>
      <c r="Q2101" t="s">
        <v>724</v>
      </c>
    </row>
    <row r="2102" spans="1:17" x14ac:dyDescent="0.3">
      <c r="A2102" t="s">
        <v>824</v>
      </c>
      <c r="B2102" t="s">
        <v>382</v>
      </c>
      <c r="C2102" s="1">
        <v>45133</v>
      </c>
      <c r="D2102">
        <v>79.930000000000007</v>
      </c>
      <c r="E2102" t="s">
        <v>92</v>
      </c>
      <c r="F2102" t="s">
        <v>96</v>
      </c>
      <c r="G2102" t="s">
        <v>121</v>
      </c>
      <c r="H2102" t="s">
        <v>577</v>
      </c>
      <c r="I2102">
        <v>800002674</v>
      </c>
      <c r="J2102">
        <v>6000867244</v>
      </c>
      <c r="K2102">
        <v>100066380</v>
      </c>
      <c r="L2102" s="1">
        <v>45142</v>
      </c>
      <c r="M2102" t="s">
        <v>833</v>
      </c>
      <c r="N2102">
        <v>800002674</v>
      </c>
      <c r="O2102" t="s">
        <v>776</v>
      </c>
      <c r="P2102" t="s">
        <v>54</v>
      </c>
      <c r="Q2102" t="s">
        <v>724</v>
      </c>
    </row>
    <row r="2103" spans="1:17" x14ac:dyDescent="0.3">
      <c r="A2103" t="s">
        <v>824</v>
      </c>
      <c r="B2103" t="s">
        <v>382</v>
      </c>
      <c r="C2103" s="1">
        <v>45133</v>
      </c>
      <c r="D2103">
        <v>825.91</v>
      </c>
      <c r="E2103" t="s">
        <v>92</v>
      </c>
      <c r="F2103" t="s">
        <v>96</v>
      </c>
      <c r="G2103" t="s">
        <v>121</v>
      </c>
      <c r="H2103" t="s">
        <v>577</v>
      </c>
      <c r="I2103">
        <v>800002674</v>
      </c>
      <c r="J2103">
        <v>6000867248</v>
      </c>
      <c r="K2103">
        <v>100066386</v>
      </c>
      <c r="L2103" s="1">
        <v>45142</v>
      </c>
      <c r="M2103" t="s">
        <v>833</v>
      </c>
      <c r="N2103">
        <v>800002674</v>
      </c>
      <c r="O2103" t="s">
        <v>776</v>
      </c>
      <c r="P2103" t="s">
        <v>54</v>
      </c>
      <c r="Q2103" t="s">
        <v>724</v>
      </c>
    </row>
    <row r="2104" spans="1:17" x14ac:dyDescent="0.3">
      <c r="A2104" t="s">
        <v>824</v>
      </c>
      <c r="B2104" t="s">
        <v>382</v>
      </c>
      <c r="C2104" s="1">
        <v>45133</v>
      </c>
      <c r="D2104">
        <v>957.32</v>
      </c>
      <c r="E2104" t="s">
        <v>92</v>
      </c>
      <c r="F2104" t="s">
        <v>96</v>
      </c>
      <c r="G2104" t="s">
        <v>121</v>
      </c>
      <c r="H2104" t="s">
        <v>577</v>
      </c>
      <c r="I2104">
        <v>800002675</v>
      </c>
      <c r="J2104">
        <v>6000867256</v>
      </c>
      <c r="K2104">
        <v>100066397</v>
      </c>
      <c r="L2104" s="1">
        <v>45141</v>
      </c>
      <c r="M2104" t="s">
        <v>833</v>
      </c>
      <c r="N2104">
        <v>800002675</v>
      </c>
      <c r="O2104" t="s">
        <v>776</v>
      </c>
      <c r="P2104" t="s">
        <v>54</v>
      </c>
      <c r="Q2104" t="s">
        <v>724</v>
      </c>
    </row>
    <row r="2105" spans="1:17" x14ac:dyDescent="0.3">
      <c r="A2105" t="s">
        <v>824</v>
      </c>
      <c r="B2105" t="s">
        <v>382</v>
      </c>
      <c r="C2105" s="1">
        <v>45133</v>
      </c>
      <c r="D2105">
        <v>957.32</v>
      </c>
      <c r="E2105" t="s">
        <v>92</v>
      </c>
      <c r="F2105" t="s">
        <v>96</v>
      </c>
      <c r="G2105" t="s">
        <v>121</v>
      </c>
      <c r="H2105" t="s">
        <v>577</v>
      </c>
      <c r="I2105">
        <v>800002675</v>
      </c>
      <c r="J2105">
        <v>6000867246</v>
      </c>
      <c r="K2105">
        <v>100066383</v>
      </c>
      <c r="L2105" s="1">
        <v>45141</v>
      </c>
      <c r="M2105" t="s">
        <v>833</v>
      </c>
      <c r="N2105">
        <v>800002675</v>
      </c>
      <c r="O2105" t="s">
        <v>776</v>
      </c>
      <c r="P2105" t="s">
        <v>54</v>
      </c>
      <c r="Q2105" t="s">
        <v>724</v>
      </c>
    </row>
    <row r="2106" spans="1:17" x14ac:dyDescent="0.3">
      <c r="A2106" t="s">
        <v>824</v>
      </c>
      <c r="B2106" t="s">
        <v>382</v>
      </c>
      <c r="C2106" s="1">
        <v>45133</v>
      </c>
      <c r="D2106">
        <v>825.91</v>
      </c>
      <c r="E2106" t="s">
        <v>92</v>
      </c>
      <c r="F2106" t="s">
        <v>96</v>
      </c>
      <c r="G2106" t="s">
        <v>121</v>
      </c>
      <c r="H2106" t="s">
        <v>577</v>
      </c>
      <c r="I2106">
        <v>800002674</v>
      </c>
      <c r="J2106">
        <v>6000867250</v>
      </c>
      <c r="K2106">
        <v>100066389</v>
      </c>
      <c r="L2106" s="1">
        <v>45142</v>
      </c>
      <c r="M2106" t="s">
        <v>833</v>
      </c>
      <c r="N2106">
        <v>800002674</v>
      </c>
      <c r="O2106" t="s">
        <v>776</v>
      </c>
      <c r="P2106" t="s">
        <v>54</v>
      </c>
      <c r="Q2106" t="s">
        <v>724</v>
      </c>
    </row>
    <row r="2107" spans="1:17" x14ac:dyDescent="0.3">
      <c r="A2107" t="s">
        <v>824</v>
      </c>
      <c r="B2107" t="s">
        <v>382</v>
      </c>
      <c r="C2107" s="1">
        <v>45133</v>
      </c>
      <c r="D2107">
        <v>464.92</v>
      </c>
      <c r="E2107" t="s">
        <v>92</v>
      </c>
      <c r="F2107" t="s">
        <v>96</v>
      </c>
      <c r="G2107" t="s">
        <v>121</v>
      </c>
      <c r="H2107" t="s">
        <v>577</v>
      </c>
      <c r="I2107">
        <v>800002677</v>
      </c>
      <c r="J2107">
        <v>6000867253</v>
      </c>
      <c r="K2107">
        <v>100066393</v>
      </c>
      <c r="L2107" s="1">
        <v>45148</v>
      </c>
      <c r="M2107" t="s">
        <v>833</v>
      </c>
      <c r="N2107">
        <v>800002677</v>
      </c>
      <c r="O2107" t="s">
        <v>776</v>
      </c>
      <c r="P2107" t="s">
        <v>54</v>
      </c>
      <c r="Q2107" t="s">
        <v>724</v>
      </c>
    </row>
    <row r="2108" spans="1:17" x14ac:dyDescent="0.3">
      <c r="A2108" t="s">
        <v>824</v>
      </c>
      <c r="B2108" t="s">
        <v>382</v>
      </c>
      <c r="C2108" s="1">
        <v>45133</v>
      </c>
      <c r="D2108">
        <v>915.84</v>
      </c>
      <c r="E2108" t="s">
        <v>92</v>
      </c>
      <c r="F2108" t="s">
        <v>96</v>
      </c>
      <c r="G2108" t="s">
        <v>121</v>
      </c>
      <c r="H2108" t="s">
        <v>577</v>
      </c>
      <c r="I2108">
        <v>800002675</v>
      </c>
      <c r="J2108">
        <v>6000867254</v>
      </c>
      <c r="K2108">
        <v>100066394</v>
      </c>
      <c r="L2108" s="1">
        <v>45141</v>
      </c>
      <c r="M2108" t="s">
        <v>833</v>
      </c>
      <c r="N2108">
        <v>800002675</v>
      </c>
      <c r="O2108" t="s">
        <v>776</v>
      </c>
      <c r="P2108" t="s">
        <v>54</v>
      </c>
      <c r="Q2108" t="s">
        <v>724</v>
      </c>
    </row>
    <row r="2109" spans="1:17" x14ac:dyDescent="0.3">
      <c r="A2109" t="s">
        <v>824</v>
      </c>
      <c r="B2109" t="s">
        <v>382</v>
      </c>
      <c r="C2109" s="1">
        <v>45133</v>
      </c>
      <c r="D2109">
        <v>431.06</v>
      </c>
      <c r="E2109" t="s">
        <v>92</v>
      </c>
      <c r="F2109" t="s">
        <v>96</v>
      </c>
      <c r="G2109" t="s">
        <v>121</v>
      </c>
      <c r="H2109" t="s">
        <v>577</v>
      </c>
      <c r="I2109">
        <v>800002677</v>
      </c>
      <c r="J2109">
        <v>6000867255</v>
      </c>
      <c r="K2109">
        <v>100066396</v>
      </c>
      <c r="L2109" s="1">
        <v>45148</v>
      </c>
      <c r="M2109" t="s">
        <v>833</v>
      </c>
      <c r="N2109">
        <v>800002677</v>
      </c>
      <c r="O2109" t="s">
        <v>776</v>
      </c>
      <c r="P2109" t="s">
        <v>54</v>
      </c>
      <c r="Q2109" t="s">
        <v>724</v>
      </c>
    </row>
    <row r="2110" spans="1:17" x14ac:dyDescent="0.3">
      <c r="A2110" t="s">
        <v>824</v>
      </c>
      <c r="B2110" t="s">
        <v>382</v>
      </c>
      <c r="C2110" s="1">
        <v>45133</v>
      </c>
      <c r="D2110">
        <v>825.91</v>
      </c>
      <c r="E2110" t="s">
        <v>92</v>
      </c>
      <c r="F2110" t="s">
        <v>96</v>
      </c>
      <c r="G2110" t="s">
        <v>121</v>
      </c>
      <c r="H2110" t="s">
        <v>577</v>
      </c>
      <c r="I2110">
        <v>800002674</v>
      </c>
      <c r="J2110">
        <v>6000867252</v>
      </c>
      <c r="K2110">
        <v>100066392</v>
      </c>
      <c r="L2110" s="1">
        <v>45184</v>
      </c>
      <c r="M2110" t="s">
        <v>833</v>
      </c>
      <c r="N2110">
        <v>800002674</v>
      </c>
      <c r="O2110" t="s">
        <v>776</v>
      </c>
      <c r="P2110" t="s">
        <v>54</v>
      </c>
      <c r="Q2110" t="s">
        <v>724</v>
      </c>
    </row>
    <row r="2111" spans="1:17" x14ac:dyDescent="0.3">
      <c r="A2111" t="s">
        <v>824</v>
      </c>
      <c r="B2111" t="s">
        <v>382</v>
      </c>
      <c r="C2111" s="1">
        <v>45133</v>
      </c>
      <c r="D2111">
        <v>464.92</v>
      </c>
      <c r="E2111" t="s">
        <v>92</v>
      </c>
      <c r="F2111" t="s">
        <v>96</v>
      </c>
      <c r="G2111" t="s">
        <v>121</v>
      </c>
      <c r="H2111" t="s">
        <v>577</v>
      </c>
      <c r="I2111">
        <v>800002677</v>
      </c>
      <c r="J2111">
        <v>6000867258</v>
      </c>
      <c r="K2111">
        <v>100066399</v>
      </c>
      <c r="L2111" s="1">
        <v>45148</v>
      </c>
      <c r="M2111" t="s">
        <v>833</v>
      </c>
      <c r="N2111">
        <v>800002677</v>
      </c>
      <c r="O2111" t="s">
        <v>776</v>
      </c>
      <c r="P2111" t="s">
        <v>54</v>
      </c>
      <c r="Q2111" t="s">
        <v>724</v>
      </c>
    </row>
    <row r="2112" spans="1:17" x14ac:dyDescent="0.3">
      <c r="A2112" t="s">
        <v>824</v>
      </c>
      <c r="B2112" t="s">
        <v>383</v>
      </c>
      <c r="C2112" s="1">
        <v>45139</v>
      </c>
      <c r="D2112">
        <v>58.62</v>
      </c>
      <c r="E2112" t="s">
        <v>92</v>
      </c>
      <c r="F2112" t="s">
        <v>96</v>
      </c>
      <c r="G2112" t="s">
        <v>121</v>
      </c>
      <c r="H2112" t="s">
        <v>577</v>
      </c>
      <c r="I2112">
        <v>800002675</v>
      </c>
      <c r="J2112">
        <v>6000868023</v>
      </c>
      <c r="K2112">
        <v>400001316</v>
      </c>
      <c r="L2112" s="1">
        <v>45141</v>
      </c>
      <c r="M2112" t="s">
        <v>833</v>
      </c>
      <c r="N2112">
        <v>800002675</v>
      </c>
      <c r="O2112" t="s">
        <v>776</v>
      </c>
      <c r="P2112" t="s">
        <v>54</v>
      </c>
      <c r="Q2112" t="s">
        <v>724</v>
      </c>
    </row>
    <row r="2113" spans="1:17" x14ac:dyDescent="0.3">
      <c r="A2113" t="s">
        <v>824</v>
      </c>
      <c r="B2113" t="s">
        <v>383</v>
      </c>
      <c r="C2113" s="1">
        <v>45139</v>
      </c>
      <c r="D2113">
        <v>49.48</v>
      </c>
      <c r="E2113" t="s">
        <v>92</v>
      </c>
      <c r="F2113" t="s">
        <v>96</v>
      </c>
      <c r="G2113" t="s">
        <v>121</v>
      </c>
      <c r="H2113" t="s">
        <v>577</v>
      </c>
      <c r="I2113">
        <v>800002675</v>
      </c>
      <c r="J2113">
        <v>6000868027</v>
      </c>
      <c r="K2113">
        <v>400001317</v>
      </c>
      <c r="L2113" s="1">
        <v>45141</v>
      </c>
      <c r="M2113" t="s">
        <v>833</v>
      </c>
      <c r="N2113">
        <v>800002675</v>
      </c>
      <c r="O2113" t="s">
        <v>776</v>
      </c>
      <c r="P2113" t="s">
        <v>54</v>
      </c>
      <c r="Q2113" t="s">
        <v>724</v>
      </c>
    </row>
    <row r="2114" spans="1:17" x14ac:dyDescent="0.3">
      <c r="A2114" t="s">
        <v>824</v>
      </c>
      <c r="B2114" t="s">
        <v>383</v>
      </c>
      <c r="C2114" s="1">
        <v>45139</v>
      </c>
      <c r="D2114">
        <v>49.48</v>
      </c>
      <c r="E2114" t="s">
        <v>92</v>
      </c>
      <c r="F2114" t="s">
        <v>96</v>
      </c>
      <c r="G2114" t="s">
        <v>121</v>
      </c>
      <c r="H2114" t="s">
        <v>577</v>
      </c>
      <c r="I2114">
        <v>800002674</v>
      </c>
      <c r="J2114">
        <v>6000868028</v>
      </c>
      <c r="K2114">
        <v>400001318</v>
      </c>
      <c r="L2114" s="1">
        <v>45142</v>
      </c>
      <c r="M2114" t="s">
        <v>833</v>
      </c>
      <c r="N2114">
        <v>800002674</v>
      </c>
      <c r="O2114" t="s">
        <v>776</v>
      </c>
      <c r="P2114" t="s">
        <v>54</v>
      </c>
      <c r="Q2114" t="s">
        <v>724</v>
      </c>
    </row>
    <row r="2115" spans="1:17" x14ac:dyDescent="0.3">
      <c r="A2115" t="s">
        <v>824</v>
      </c>
      <c r="B2115" t="s">
        <v>383</v>
      </c>
      <c r="C2115" s="1">
        <v>45139</v>
      </c>
      <c r="D2115">
        <v>24.86</v>
      </c>
      <c r="E2115" t="s">
        <v>92</v>
      </c>
      <c r="F2115" t="s">
        <v>96</v>
      </c>
      <c r="G2115" t="s">
        <v>121</v>
      </c>
      <c r="H2115" t="s">
        <v>577</v>
      </c>
      <c r="I2115">
        <v>800002677</v>
      </c>
      <c r="J2115">
        <v>6000868029</v>
      </c>
      <c r="K2115">
        <v>400001319</v>
      </c>
      <c r="L2115" s="1">
        <v>45148</v>
      </c>
      <c r="M2115" t="s">
        <v>833</v>
      </c>
      <c r="N2115">
        <v>800002677</v>
      </c>
      <c r="O2115" t="s">
        <v>776</v>
      </c>
      <c r="P2115" t="s">
        <v>54</v>
      </c>
      <c r="Q2115" t="s">
        <v>724</v>
      </c>
    </row>
    <row r="2116" spans="1:17" x14ac:dyDescent="0.3">
      <c r="A2116" t="s">
        <v>824</v>
      </c>
      <c r="B2116" t="s">
        <v>383</v>
      </c>
      <c r="C2116" s="1">
        <v>45139</v>
      </c>
      <c r="D2116">
        <v>4.79</v>
      </c>
      <c r="E2116" t="s">
        <v>92</v>
      </c>
      <c r="F2116" t="s">
        <v>96</v>
      </c>
      <c r="G2116" t="s">
        <v>121</v>
      </c>
      <c r="H2116" t="s">
        <v>577</v>
      </c>
      <c r="I2116">
        <v>800002674</v>
      </c>
      <c r="J2116">
        <v>6000868030</v>
      </c>
      <c r="K2116">
        <v>400001320</v>
      </c>
      <c r="L2116" s="1">
        <v>45142</v>
      </c>
      <c r="M2116" t="s">
        <v>833</v>
      </c>
      <c r="N2116">
        <v>800002674</v>
      </c>
      <c r="O2116" t="s">
        <v>776</v>
      </c>
      <c r="P2116" t="s">
        <v>54</v>
      </c>
      <c r="Q2116" t="s">
        <v>724</v>
      </c>
    </row>
    <row r="2117" spans="1:17" x14ac:dyDescent="0.3">
      <c r="A2117" t="s">
        <v>824</v>
      </c>
      <c r="B2117" t="s">
        <v>383</v>
      </c>
      <c r="C2117" s="1">
        <v>45139</v>
      </c>
      <c r="D2117">
        <v>24.86</v>
      </c>
      <c r="E2117" t="s">
        <v>92</v>
      </c>
      <c r="F2117" t="s">
        <v>96</v>
      </c>
      <c r="G2117" t="s">
        <v>121</v>
      </c>
      <c r="H2117" t="s">
        <v>577</v>
      </c>
      <c r="I2117">
        <v>800002677</v>
      </c>
      <c r="J2117">
        <v>6000868031</v>
      </c>
      <c r="K2117">
        <v>400001321</v>
      </c>
      <c r="L2117" s="1">
        <v>45148</v>
      </c>
      <c r="M2117" t="s">
        <v>833</v>
      </c>
      <c r="N2117">
        <v>800002677</v>
      </c>
      <c r="O2117" t="s">
        <v>776</v>
      </c>
      <c r="P2117" t="s">
        <v>54</v>
      </c>
      <c r="Q2117" t="s">
        <v>724</v>
      </c>
    </row>
    <row r="2118" spans="1:17" x14ac:dyDescent="0.3">
      <c r="A2118" t="s">
        <v>824</v>
      </c>
      <c r="B2118" t="s">
        <v>382</v>
      </c>
      <c r="C2118" s="1">
        <v>45139</v>
      </c>
      <c r="D2118">
        <v>776.44</v>
      </c>
      <c r="E2118" t="s">
        <v>92</v>
      </c>
      <c r="F2118" t="s">
        <v>96</v>
      </c>
      <c r="G2118" t="s">
        <v>121</v>
      </c>
      <c r="H2118" t="s">
        <v>577</v>
      </c>
      <c r="I2118">
        <v>800002674</v>
      </c>
      <c r="J2118">
        <v>6000868033</v>
      </c>
      <c r="K2118">
        <v>100067646</v>
      </c>
      <c r="L2118" s="1">
        <v>45142</v>
      </c>
      <c r="M2118" t="s">
        <v>833</v>
      </c>
      <c r="N2118">
        <v>800002674</v>
      </c>
      <c r="O2118" t="s">
        <v>776</v>
      </c>
      <c r="P2118" t="s">
        <v>54</v>
      </c>
      <c r="Q2118" t="s">
        <v>724</v>
      </c>
    </row>
    <row r="2119" spans="1:17" x14ac:dyDescent="0.3">
      <c r="A2119" t="s">
        <v>824</v>
      </c>
      <c r="B2119" t="s">
        <v>383</v>
      </c>
      <c r="C2119" s="1">
        <v>45139</v>
      </c>
      <c r="D2119">
        <v>58.62</v>
      </c>
      <c r="E2119" t="s">
        <v>92</v>
      </c>
      <c r="F2119" t="s">
        <v>96</v>
      </c>
      <c r="G2119" t="s">
        <v>121</v>
      </c>
      <c r="H2119" t="s">
        <v>577</v>
      </c>
      <c r="I2119">
        <v>800002675</v>
      </c>
      <c r="J2119">
        <v>6000868034</v>
      </c>
      <c r="K2119">
        <v>400001323</v>
      </c>
      <c r="L2119" s="1">
        <v>45141</v>
      </c>
      <c r="M2119" t="s">
        <v>833</v>
      </c>
      <c r="N2119">
        <v>800002675</v>
      </c>
      <c r="O2119" t="s">
        <v>776</v>
      </c>
      <c r="P2119" t="s">
        <v>54</v>
      </c>
      <c r="Q2119" t="s">
        <v>724</v>
      </c>
    </row>
    <row r="2120" spans="1:17" x14ac:dyDescent="0.3">
      <c r="A2120" t="s">
        <v>824</v>
      </c>
      <c r="B2120" t="s">
        <v>383</v>
      </c>
      <c r="C2120" s="1">
        <v>45139</v>
      </c>
      <c r="D2120">
        <v>49.48</v>
      </c>
      <c r="E2120" t="s">
        <v>92</v>
      </c>
      <c r="F2120" t="s">
        <v>96</v>
      </c>
      <c r="G2120" t="s">
        <v>121</v>
      </c>
      <c r="H2120" t="s">
        <v>577</v>
      </c>
      <c r="I2120">
        <v>800002674</v>
      </c>
      <c r="J2120">
        <v>6000868035</v>
      </c>
      <c r="K2120">
        <v>400001324</v>
      </c>
      <c r="L2120" s="1">
        <v>45142</v>
      </c>
      <c r="M2120" t="s">
        <v>833</v>
      </c>
      <c r="N2120">
        <v>800002674</v>
      </c>
      <c r="O2120" t="s">
        <v>776</v>
      </c>
      <c r="P2120" t="s">
        <v>54</v>
      </c>
      <c r="Q2120" t="s">
        <v>724</v>
      </c>
    </row>
    <row r="2121" spans="1:17" x14ac:dyDescent="0.3">
      <c r="A2121" t="s">
        <v>824</v>
      </c>
      <c r="B2121" t="s">
        <v>382</v>
      </c>
      <c r="C2121" s="1">
        <v>45139</v>
      </c>
      <c r="D2121">
        <v>898.7</v>
      </c>
      <c r="E2121" t="s">
        <v>92</v>
      </c>
      <c r="F2121" t="s">
        <v>96</v>
      </c>
      <c r="G2121" t="s">
        <v>121</v>
      </c>
      <c r="H2121" t="s">
        <v>577</v>
      </c>
      <c r="I2121">
        <v>800002675</v>
      </c>
      <c r="J2121">
        <v>6000868037</v>
      </c>
      <c r="K2121">
        <v>100067647</v>
      </c>
      <c r="L2121" s="1">
        <v>45142</v>
      </c>
      <c r="M2121" t="s">
        <v>833</v>
      </c>
      <c r="N2121">
        <v>800002675</v>
      </c>
      <c r="O2121" t="s">
        <v>776</v>
      </c>
      <c r="P2121" t="s">
        <v>54</v>
      </c>
      <c r="Q2121" t="s">
        <v>724</v>
      </c>
    </row>
    <row r="2122" spans="1:17" x14ac:dyDescent="0.3">
      <c r="A2122" t="s">
        <v>824</v>
      </c>
      <c r="B2122" t="s">
        <v>382</v>
      </c>
      <c r="C2122" s="1">
        <v>45139</v>
      </c>
      <c r="D2122">
        <v>440.05</v>
      </c>
      <c r="E2122" t="s">
        <v>92</v>
      </c>
      <c r="F2122" t="s">
        <v>96</v>
      </c>
      <c r="G2122" t="s">
        <v>121</v>
      </c>
      <c r="H2122" t="s">
        <v>577</v>
      </c>
      <c r="I2122">
        <v>800002677</v>
      </c>
      <c r="J2122">
        <v>6000868038</v>
      </c>
      <c r="K2122">
        <v>100067648</v>
      </c>
      <c r="L2122" s="1">
        <v>45148</v>
      </c>
      <c r="M2122" t="s">
        <v>833</v>
      </c>
      <c r="N2122">
        <v>800002677</v>
      </c>
      <c r="O2122" t="s">
        <v>776</v>
      </c>
      <c r="P2122" t="s">
        <v>54</v>
      </c>
      <c r="Q2122" t="s">
        <v>724</v>
      </c>
    </row>
    <row r="2123" spans="1:17" x14ac:dyDescent="0.3">
      <c r="A2123" t="s">
        <v>824</v>
      </c>
      <c r="B2123" t="s">
        <v>383</v>
      </c>
      <c r="C2123" s="1">
        <v>45139</v>
      </c>
      <c r="D2123">
        <v>24.86</v>
      </c>
      <c r="E2123" t="s">
        <v>92</v>
      </c>
      <c r="F2123" t="s">
        <v>96</v>
      </c>
      <c r="G2123" t="s">
        <v>121</v>
      </c>
      <c r="H2123" t="s">
        <v>577</v>
      </c>
      <c r="I2123">
        <v>800002677</v>
      </c>
      <c r="J2123">
        <v>6000868032</v>
      </c>
      <c r="K2123">
        <v>400001322</v>
      </c>
      <c r="L2123" s="1">
        <v>45148</v>
      </c>
      <c r="M2123" t="s">
        <v>833</v>
      </c>
      <c r="N2123">
        <v>800002677</v>
      </c>
      <c r="O2123" t="s">
        <v>776</v>
      </c>
      <c r="P2123" t="s">
        <v>54</v>
      </c>
      <c r="Q2123" t="s">
        <v>724</v>
      </c>
    </row>
    <row r="2124" spans="1:17" x14ac:dyDescent="0.3">
      <c r="A2124" t="s">
        <v>824</v>
      </c>
      <c r="B2124" t="s">
        <v>382</v>
      </c>
      <c r="C2124" s="1">
        <v>45174</v>
      </c>
      <c r="D2124">
        <v>440.05</v>
      </c>
      <c r="E2124" t="s">
        <v>92</v>
      </c>
      <c r="F2124" t="s">
        <v>96</v>
      </c>
      <c r="G2124" t="s">
        <v>121</v>
      </c>
      <c r="H2124" t="s">
        <v>577</v>
      </c>
      <c r="I2124">
        <v>800002677</v>
      </c>
      <c r="J2124">
        <v>6000873415</v>
      </c>
      <c r="K2124">
        <v>100077854</v>
      </c>
      <c r="L2124" s="1">
        <v>45180</v>
      </c>
      <c r="M2124" t="s">
        <v>833</v>
      </c>
      <c r="N2124">
        <v>800002677</v>
      </c>
      <c r="O2124" t="s">
        <v>776</v>
      </c>
      <c r="P2124" t="s">
        <v>54</v>
      </c>
      <c r="Q2124" t="s">
        <v>724</v>
      </c>
    </row>
    <row r="2125" spans="1:17" x14ac:dyDescent="0.3">
      <c r="A2125" t="s">
        <v>824</v>
      </c>
      <c r="B2125" t="s">
        <v>383</v>
      </c>
      <c r="C2125" s="1">
        <v>45174</v>
      </c>
      <c r="D2125">
        <v>9.14</v>
      </c>
      <c r="E2125" t="s">
        <v>92</v>
      </c>
      <c r="F2125" t="s">
        <v>96</v>
      </c>
      <c r="G2125" t="s">
        <v>121</v>
      </c>
      <c r="H2125" t="s">
        <v>577</v>
      </c>
      <c r="I2125">
        <v>800002675</v>
      </c>
      <c r="J2125">
        <v>6000873420</v>
      </c>
      <c r="K2125">
        <v>400001476</v>
      </c>
      <c r="L2125" s="1">
        <v>45184</v>
      </c>
      <c r="M2125" t="s">
        <v>833</v>
      </c>
      <c r="N2125">
        <v>800002675</v>
      </c>
      <c r="O2125" t="s">
        <v>776</v>
      </c>
      <c r="P2125" t="s">
        <v>54</v>
      </c>
      <c r="Q2125" t="s">
        <v>724</v>
      </c>
    </row>
    <row r="2126" spans="1:17" x14ac:dyDescent="0.3">
      <c r="A2126" t="s">
        <v>824</v>
      </c>
      <c r="B2126" t="s">
        <v>382</v>
      </c>
      <c r="C2126" s="1">
        <v>45174</v>
      </c>
      <c r="D2126">
        <v>857.22</v>
      </c>
      <c r="E2126" t="s">
        <v>92</v>
      </c>
      <c r="F2126" t="s">
        <v>96</v>
      </c>
      <c r="G2126" t="s">
        <v>121</v>
      </c>
      <c r="H2126" t="s">
        <v>577</v>
      </c>
      <c r="I2126">
        <v>800002675</v>
      </c>
      <c r="J2126">
        <v>6000873397</v>
      </c>
      <c r="K2126">
        <v>100077834</v>
      </c>
      <c r="L2126" s="1">
        <v>45184</v>
      </c>
      <c r="M2126" t="s">
        <v>833</v>
      </c>
      <c r="N2126">
        <v>800002675</v>
      </c>
      <c r="O2126" t="s">
        <v>776</v>
      </c>
      <c r="P2126" t="s">
        <v>54</v>
      </c>
      <c r="Q2126" t="s">
        <v>724</v>
      </c>
    </row>
    <row r="2127" spans="1:17" x14ac:dyDescent="0.3">
      <c r="A2127" t="s">
        <v>824</v>
      </c>
      <c r="B2127" t="s">
        <v>382</v>
      </c>
      <c r="C2127" s="1">
        <v>45174</v>
      </c>
      <c r="D2127">
        <v>776.44</v>
      </c>
      <c r="E2127" t="s">
        <v>92</v>
      </c>
      <c r="F2127" t="s">
        <v>96</v>
      </c>
      <c r="G2127" t="s">
        <v>121</v>
      </c>
      <c r="H2127" t="s">
        <v>577</v>
      </c>
      <c r="I2127">
        <v>800002674</v>
      </c>
      <c r="J2127">
        <v>6000873398</v>
      </c>
      <c r="K2127">
        <v>100077835</v>
      </c>
      <c r="L2127" s="1">
        <v>45180</v>
      </c>
      <c r="M2127" t="s">
        <v>833</v>
      </c>
      <c r="N2127">
        <v>800002674</v>
      </c>
      <c r="O2127" t="s">
        <v>776</v>
      </c>
      <c r="P2127" t="s">
        <v>54</v>
      </c>
      <c r="Q2127" t="s">
        <v>724</v>
      </c>
    </row>
    <row r="2128" spans="1:17" x14ac:dyDescent="0.3">
      <c r="A2128" t="s">
        <v>824</v>
      </c>
      <c r="B2128" t="s">
        <v>383</v>
      </c>
      <c r="C2128" s="1">
        <v>45182</v>
      </c>
      <c r="D2128">
        <v>49.48</v>
      </c>
      <c r="E2128" t="s">
        <v>92</v>
      </c>
      <c r="F2128" t="s">
        <v>96</v>
      </c>
      <c r="G2128" t="s">
        <v>121</v>
      </c>
      <c r="H2128" t="s">
        <v>577</v>
      </c>
      <c r="I2128">
        <v>800002674</v>
      </c>
      <c r="J2128">
        <v>6000874903</v>
      </c>
      <c r="K2128">
        <v>400001489</v>
      </c>
      <c r="L2128" s="1">
        <v>45184</v>
      </c>
      <c r="M2128" t="s">
        <v>833</v>
      </c>
      <c r="N2128">
        <v>800002674</v>
      </c>
      <c r="O2128" t="s">
        <v>776</v>
      </c>
      <c r="P2128" t="s">
        <v>54</v>
      </c>
      <c r="Q2128" t="s">
        <v>724</v>
      </c>
    </row>
    <row r="2129" spans="1:17" x14ac:dyDescent="0.3">
      <c r="A2129" t="s">
        <v>824</v>
      </c>
      <c r="B2129" t="s">
        <v>382</v>
      </c>
      <c r="C2129" s="1">
        <v>45201</v>
      </c>
      <c r="D2129">
        <v>440.05</v>
      </c>
      <c r="E2129" t="s">
        <v>92</v>
      </c>
      <c r="F2129" t="s">
        <v>96</v>
      </c>
      <c r="G2129" t="s">
        <v>121</v>
      </c>
      <c r="H2129" t="s">
        <v>577</v>
      </c>
      <c r="I2129">
        <v>800002677</v>
      </c>
      <c r="J2129">
        <v>6000878118</v>
      </c>
      <c r="K2129">
        <v>100085202</v>
      </c>
      <c r="L2129" s="1">
        <v>45212</v>
      </c>
      <c r="M2129" t="s">
        <v>833</v>
      </c>
      <c r="N2129">
        <v>800002677</v>
      </c>
      <c r="O2129" t="s">
        <v>776</v>
      </c>
      <c r="P2129" t="s">
        <v>54</v>
      </c>
      <c r="Q2129" t="s">
        <v>724</v>
      </c>
    </row>
    <row r="2130" spans="1:17" x14ac:dyDescent="0.3">
      <c r="A2130" t="s">
        <v>824</v>
      </c>
      <c r="B2130" t="s">
        <v>382</v>
      </c>
      <c r="C2130" s="1">
        <v>45201</v>
      </c>
      <c r="D2130">
        <v>898.7</v>
      </c>
      <c r="E2130" t="s">
        <v>92</v>
      </c>
      <c r="F2130" t="s">
        <v>96</v>
      </c>
      <c r="G2130" t="s">
        <v>121</v>
      </c>
      <c r="H2130" t="s">
        <v>577</v>
      </c>
      <c r="I2130">
        <v>800002675</v>
      </c>
      <c r="J2130">
        <v>6000878140</v>
      </c>
      <c r="K2130">
        <v>100085225</v>
      </c>
      <c r="L2130" s="1">
        <v>45203</v>
      </c>
      <c r="M2130" t="s">
        <v>833</v>
      </c>
      <c r="N2130">
        <v>800002675</v>
      </c>
      <c r="O2130" t="s">
        <v>776</v>
      </c>
      <c r="P2130" t="s">
        <v>54</v>
      </c>
      <c r="Q2130" t="s">
        <v>724</v>
      </c>
    </row>
    <row r="2131" spans="1:17" x14ac:dyDescent="0.3">
      <c r="A2131" t="s">
        <v>824</v>
      </c>
      <c r="B2131" t="s">
        <v>382</v>
      </c>
      <c r="C2131" s="1">
        <v>45201</v>
      </c>
      <c r="D2131">
        <v>776.44</v>
      </c>
      <c r="E2131" t="s">
        <v>92</v>
      </c>
      <c r="F2131" t="s">
        <v>96</v>
      </c>
      <c r="G2131" t="s">
        <v>121</v>
      </c>
      <c r="H2131" t="s">
        <v>577</v>
      </c>
      <c r="I2131">
        <v>800002674</v>
      </c>
      <c r="J2131">
        <v>6000878148</v>
      </c>
      <c r="K2131">
        <v>100085233</v>
      </c>
      <c r="L2131" s="1">
        <v>45203</v>
      </c>
      <c r="M2131" t="s">
        <v>833</v>
      </c>
      <c r="N2131">
        <v>800002674</v>
      </c>
      <c r="O2131" t="s">
        <v>776</v>
      </c>
      <c r="P2131" t="s">
        <v>54</v>
      </c>
      <c r="Q2131" t="s">
        <v>724</v>
      </c>
    </row>
    <row r="2132" spans="1:17" x14ac:dyDescent="0.3">
      <c r="A2132" t="s">
        <v>824</v>
      </c>
      <c r="B2132" t="s">
        <v>382</v>
      </c>
      <c r="C2132" s="1">
        <v>45232</v>
      </c>
      <c r="D2132">
        <v>898.7</v>
      </c>
      <c r="E2132" t="s">
        <v>92</v>
      </c>
      <c r="F2132" t="s">
        <v>96</v>
      </c>
      <c r="G2132" t="s">
        <v>121</v>
      </c>
      <c r="H2132" t="s">
        <v>577</v>
      </c>
      <c r="I2132">
        <v>800002675</v>
      </c>
      <c r="J2132">
        <v>6000884166</v>
      </c>
      <c r="K2132">
        <v>100095365</v>
      </c>
      <c r="L2132" s="1">
        <v>45239</v>
      </c>
      <c r="M2132" t="s">
        <v>833</v>
      </c>
      <c r="N2132">
        <v>800002675</v>
      </c>
      <c r="O2132" t="s">
        <v>776</v>
      </c>
      <c r="P2132" t="s">
        <v>54</v>
      </c>
      <c r="Q2132" t="s">
        <v>724</v>
      </c>
    </row>
    <row r="2133" spans="1:17" x14ac:dyDescent="0.3">
      <c r="A2133" t="s">
        <v>824</v>
      </c>
      <c r="B2133" t="s">
        <v>382</v>
      </c>
      <c r="C2133" s="1">
        <v>45233</v>
      </c>
      <c r="D2133">
        <v>440.05</v>
      </c>
      <c r="E2133" t="s">
        <v>92</v>
      </c>
      <c r="F2133" t="s">
        <v>96</v>
      </c>
      <c r="G2133" t="s">
        <v>121</v>
      </c>
      <c r="H2133" t="s">
        <v>577</v>
      </c>
      <c r="I2133">
        <v>800002677</v>
      </c>
      <c r="J2133">
        <v>6000884373</v>
      </c>
      <c r="K2133">
        <v>100095754</v>
      </c>
      <c r="L2133" s="1">
        <v>45243</v>
      </c>
      <c r="M2133" t="s">
        <v>833</v>
      </c>
      <c r="N2133">
        <v>800002677</v>
      </c>
      <c r="O2133" t="s">
        <v>776</v>
      </c>
      <c r="P2133" t="s">
        <v>54</v>
      </c>
      <c r="Q2133" t="s">
        <v>724</v>
      </c>
    </row>
    <row r="2134" spans="1:17" x14ac:dyDescent="0.3">
      <c r="A2134" t="s">
        <v>824</v>
      </c>
      <c r="B2134" t="s">
        <v>382</v>
      </c>
      <c r="C2134" s="1">
        <v>45266</v>
      </c>
      <c r="D2134">
        <v>776.44</v>
      </c>
      <c r="E2134" t="s">
        <v>92</v>
      </c>
      <c r="F2134" t="s">
        <v>96</v>
      </c>
      <c r="G2134" t="s">
        <v>121</v>
      </c>
      <c r="H2134" t="s">
        <v>577</v>
      </c>
      <c r="I2134">
        <v>800002674</v>
      </c>
      <c r="J2134">
        <v>6000892009</v>
      </c>
      <c r="K2134">
        <v>100108469</v>
      </c>
      <c r="L2134" s="1">
        <v>45268</v>
      </c>
      <c r="M2134" t="s">
        <v>833</v>
      </c>
      <c r="N2134">
        <v>800002674</v>
      </c>
      <c r="O2134" t="s">
        <v>776</v>
      </c>
      <c r="P2134" t="s">
        <v>54</v>
      </c>
      <c r="Q2134" t="s">
        <v>724</v>
      </c>
    </row>
    <row r="2135" spans="1:17" x14ac:dyDescent="0.3">
      <c r="A2135" t="s">
        <v>824</v>
      </c>
      <c r="B2135" t="s">
        <v>382</v>
      </c>
      <c r="C2135" s="1">
        <v>45266</v>
      </c>
      <c r="D2135">
        <v>898.7</v>
      </c>
      <c r="E2135" t="s">
        <v>92</v>
      </c>
      <c r="F2135" t="s">
        <v>96</v>
      </c>
      <c r="G2135" t="s">
        <v>121</v>
      </c>
      <c r="H2135" t="s">
        <v>577</v>
      </c>
      <c r="I2135">
        <v>800002675</v>
      </c>
      <c r="J2135">
        <v>6000892013</v>
      </c>
      <c r="K2135">
        <v>100108473</v>
      </c>
      <c r="L2135" s="1">
        <v>45268</v>
      </c>
      <c r="M2135" t="s">
        <v>833</v>
      </c>
      <c r="N2135">
        <v>800002675</v>
      </c>
      <c r="O2135" t="s">
        <v>776</v>
      </c>
      <c r="P2135" t="s">
        <v>54</v>
      </c>
      <c r="Q2135" t="s">
        <v>724</v>
      </c>
    </row>
    <row r="2136" spans="1:17" x14ac:dyDescent="0.3">
      <c r="A2136" t="s">
        <v>824</v>
      </c>
      <c r="B2136" t="s">
        <v>382</v>
      </c>
      <c r="C2136" s="1">
        <v>45266</v>
      </c>
      <c r="D2136">
        <v>440.05</v>
      </c>
      <c r="E2136" t="s">
        <v>92</v>
      </c>
      <c r="F2136" t="s">
        <v>96</v>
      </c>
      <c r="G2136" t="s">
        <v>121</v>
      </c>
      <c r="H2136" t="s">
        <v>577</v>
      </c>
      <c r="I2136">
        <v>800002677</v>
      </c>
      <c r="J2136">
        <v>6000892015</v>
      </c>
      <c r="K2136">
        <v>100108475</v>
      </c>
      <c r="L2136" s="1">
        <v>45268</v>
      </c>
      <c r="M2136" t="s">
        <v>833</v>
      </c>
      <c r="N2136">
        <v>800002677</v>
      </c>
      <c r="O2136" t="s">
        <v>776</v>
      </c>
      <c r="P2136" t="s">
        <v>54</v>
      </c>
      <c r="Q2136" t="s">
        <v>724</v>
      </c>
    </row>
    <row r="2137" spans="1:17" x14ac:dyDescent="0.3">
      <c r="A2137" t="s">
        <v>824</v>
      </c>
      <c r="B2137" t="s">
        <v>382</v>
      </c>
      <c r="C2137" s="1">
        <v>45294</v>
      </c>
      <c r="D2137">
        <v>898.7</v>
      </c>
      <c r="E2137" t="s">
        <v>92</v>
      </c>
      <c r="F2137" t="s">
        <v>96</v>
      </c>
      <c r="G2137" t="s">
        <v>121</v>
      </c>
      <c r="H2137" t="s">
        <v>577</v>
      </c>
      <c r="I2137">
        <v>800002675</v>
      </c>
      <c r="J2137">
        <v>6000900179</v>
      </c>
      <c r="K2137">
        <v>100004582</v>
      </c>
      <c r="L2137" s="1">
        <v>45306</v>
      </c>
      <c r="M2137" t="s">
        <v>833</v>
      </c>
      <c r="N2137">
        <v>800002675</v>
      </c>
      <c r="O2137" t="s">
        <v>776</v>
      </c>
      <c r="P2137" t="s">
        <v>54</v>
      </c>
      <c r="Q2137" t="s">
        <v>724</v>
      </c>
    </row>
    <row r="2138" spans="1:17" x14ac:dyDescent="0.3">
      <c r="A2138" t="s">
        <v>824</v>
      </c>
      <c r="B2138" t="s">
        <v>382</v>
      </c>
      <c r="C2138" s="1">
        <v>45294</v>
      </c>
      <c r="D2138">
        <v>440.05</v>
      </c>
      <c r="E2138" t="s">
        <v>92</v>
      </c>
      <c r="F2138" t="s">
        <v>96</v>
      </c>
      <c r="G2138" t="s">
        <v>121</v>
      </c>
      <c r="H2138" t="s">
        <v>577</v>
      </c>
      <c r="I2138">
        <v>800002677</v>
      </c>
      <c r="J2138">
        <v>6000900182</v>
      </c>
      <c r="K2138">
        <v>100004585</v>
      </c>
      <c r="L2138" s="1">
        <v>45306</v>
      </c>
      <c r="M2138" t="s">
        <v>833</v>
      </c>
      <c r="N2138">
        <v>800002677</v>
      </c>
      <c r="O2138" t="s">
        <v>776</v>
      </c>
      <c r="P2138" t="s">
        <v>54</v>
      </c>
      <c r="Q2138" t="s">
        <v>724</v>
      </c>
    </row>
    <row r="2139" spans="1:17" x14ac:dyDescent="0.3">
      <c r="A2139" t="s">
        <v>824</v>
      </c>
      <c r="B2139" t="s">
        <v>382</v>
      </c>
      <c r="C2139" s="1">
        <v>45294</v>
      </c>
      <c r="D2139">
        <v>776.44</v>
      </c>
      <c r="E2139" t="s">
        <v>92</v>
      </c>
      <c r="F2139" t="s">
        <v>96</v>
      </c>
      <c r="G2139" t="s">
        <v>121</v>
      </c>
      <c r="H2139" t="s">
        <v>577</v>
      </c>
      <c r="I2139">
        <v>800002674</v>
      </c>
      <c r="J2139">
        <v>6000900185</v>
      </c>
      <c r="K2139">
        <v>100004588</v>
      </c>
      <c r="L2139" s="1">
        <v>45306</v>
      </c>
      <c r="M2139" t="s">
        <v>833</v>
      </c>
      <c r="N2139">
        <v>800002674</v>
      </c>
      <c r="O2139" t="s">
        <v>776</v>
      </c>
      <c r="P2139" t="s">
        <v>54</v>
      </c>
      <c r="Q2139" t="s">
        <v>724</v>
      </c>
    </row>
    <row r="2140" spans="1:17" x14ac:dyDescent="0.3">
      <c r="A2140" t="s">
        <v>824</v>
      </c>
      <c r="B2140" t="s">
        <v>382</v>
      </c>
      <c r="C2140" s="1">
        <v>45323</v>
      </c>
      <c r="D2140">
        <v>776.44</v>
      </c>
      <c r="E2140" t="s">
        <v>92</v>
      </c>
      <c r="F2140" t="s">
        <v>96</v>
      </c>
      <c r="G2140" t="s">
        <v>121</v>
      </c>
      <c r="H2140" t="s">
        <v>577</v>
      </c>
      <c r="I2140">
        <v>800002674</v>
      </c>
      <c r="J2140">
        <v>6000905029</v>
      </c>
      <c r="K2140">
        <v>100012262</v>
      </c>
      <c r="L2140" s="1">
        <v>45342</v>
      </c>
      <c r="M2140" t="s">
        <v>833</v>
      </c>
      <c r="N2140">
        <v>800002674</v>
      </c>
      <c r="O2140" t="s">
        <v>776</v>
      </c>
      <c r="P2140" t="s">
        <v>54</v>
      </c>
      <c r="Q2140" t="s">
        <v>724</v>
      </c>
    </row>
    <row r="2141" spans="1:17" x14ac:dyDescent="0.3">
      <c r="A2141" t="s">
        <v>824</v>
      </c>
      <c r="B2141" t="s">
        <v>382</v>
      </c>
      <c r="C2141" s="1">
        <v>45323</v>
      </c>
      <c r="D2141">
        <v>440.05</v>
      </c>
      <c r="E2141" t="s">
        <v>92</v>
      </c>
      <c r="F2141" t="s">
        <v>96</v>
      </c>
      <c r="G2141" t="s">
        <v>121</v>
      </c>
      <c r="H2141" t="s">
        <v>577</v>
      </c>
      <c r="I2141">
        <v>800002677</v>
      </c>
      <c r="J2141">
        <v>6000905030</v>
      </c>
      <c r="K2141">
        <v>100012263</v>
      </c>
      <c r="L2141" s="1">
        <v>45342</v>
      </c>
      <c r="M2141" t="s">
        <v>833</v>
      </c>
      <c r="N2141">
        <v>800002677</v>
      </c>
      <c r="O2141" t="s">
        <v>776</v>
      </c>
      <c r="P2141" t="s">
        <v>54</v>
      </c>
      <c r="Q2141" t="s">
        <v>724</v>
      </c>
    </row>
    <row r="2142" spans="1:17" x14ac:dyDescent="0.3">
      <c r="A2142" t="s">
        <v>824</v>
      </c>
      <c r="B2142" t="s">
        <v>382</v>
      </c>
      <c r="C2142" s="1">
        <v>45323</v>
      </c>
      <c r="D2142">
        <v>898.7</v>
      </c>
      <c r="E2142" t="s">
        <v>92</v>
      </c>
      <c r="F2142" t="s">
        <v>96</v>
      </c>
      <c r="G2142" t="s">
        <v>121</v>
      </c>
      <c r="H2142" t="s">
        <v>577</v>
      </c>
      <c r="I2142">
        <v>800002675</v>
      </c>
      <c r="J2142">
        <v>6000905031</v>
      </c>
      <c r="K2142">
        <v>100012264</v>
      </c>
      <c r="L2142" s="1">
        <v>45342</v>
      </c>
      <c r="M2142" t="s">
        <v>833</v>
      </c>
      <c r="N2142">
        <v>800002675</v>
      </c>
      <c r="O2142" t="s">
        <v>776</v>
      </c>
      <c r="P2142" t="s">
        <v>54</v>
      </c>
      <c r="Q2142" t="s">
        <v>724</v>
      </c>
    </row>
    <row r="2143" spans="1:17" x14ac:dyDescent="0.3">
      <c r="A2143" t="s">
        <v>824</v>
      </c>
      <c r="B2143" t="s">
        <v>382</v>
      </c>
      <c r="C2143" s="1">
        <v>45357</v>
      </c>
      <c r="D2143">
        <v>898.7</v>
      </c>
      <c r="E2143" t="s">
        <v>92</v>
      </c>
      <c r="F2143" t="s">
        <v>96</v>
      </c>
      <c r="G2143" t="s">
        <v>121</v>
      </c>
      <c r="H2143" t="s">
        <v>577</v>
      </c>
      <c r="I2143">
        <v>800002675</v>
      </c>
      <c r="J2143">
        <v>6000910938</v>
      </c>
      <c r="K2143">
        <v>100025649</v>
      </c>
      <c r="L2143" s="1">
        <v>45359</v>
      </c>
      <c r="M2143" t="s">
        <v>833</v>
      </c>
      <c r="N2143">
        <v>800002675</v>
      </c>
      <c r="O2143" t="s">
        <v>776</v>
      </c>
      <c r="P2143" t="s">
        <v>54</v>
      </c>
      <c r="Q2143" t="s">
        <v>724</v>
      </c>
    </row>
    <row r="2144" spans="1:17" x14ac:dyDescent="0.3">
      <c r="A2144" t="s">
        <v>824</v>
      </c>
      <c r="B2144" t="s">
        <v>382</v>
      </c>
      <c r="C2144" s="1">
        <v>45357</v>
      </c>
      <c r="D2144">
        <v>440.05</v>
      </c>
      <c r="E2144" t="s">
        <v>92</v>
      </c>
      <c r="F2144" t="s">
        <v>96</v>
      </c>
      <c r="G2144" t="s">
        <v>121</v>
      </c>
      <c r="H2144" t="s">
        <v>577</v>
      </c>
      <c r="I2144">
        <v>800002677</v>
      </c>
      <c r="J2144">
        <v>6000910940</v>
      </c>
      <c r="K2144">
        <v>100025651</v>
      </c>
      <c r="L2144" s="1">
        <v>45587</v>
      </c>
      <c r="M2144" t="s">
        <v>833</v>
      </c>
      <c r="N2144">
        <v>800002677</v>
      </c>
      <c r="O2144" t="s">
        <v>776</v>
      </c>
      <c r="P2144" t="s">
        <v>54</v>
      </c>
      <c r="Q2144" t="s">
        <v>724</v>
      </c>
    </row>
    <row r="2145" spans="1:17" x14ac:dyDescent="0.3">
      <c r="A2145" t="s">
        <v>824</v>
      </c>
      <c r="B2145" t="s">
        <v>382</v>
      </c>
      <c r="C2145" s="1">
        <v>45357</v>
      </c>
      <c r="D2145">
        <v>656.99</v>
      </c>
      <c r="E2145" t="s">
        <v>92</v>
      </c>
      <c r="F2145" t="s">
        <v>96</v>
      </c>
      <c r="G2145" t="s">
        <v>121</v>
      </c>
      <c r="H2145" t="s">
        <v>577</v>
      </c>
      <c r="I2145">
        <v>800002674</v>
      </c>
      <c r="J2145">
        <v>6000910942</v>
      </c>
      <c r="K2145">
        <v>100025653</v>
      </c>
      <c r="L2145" s="1">
        <v>45359</v>
      </c>
      <c r="M2145" t="s">
        <v>833</v>
      </c>
      <c r="N2145">
        <v>800002674</v>
      </c>
      <c r="O2145" t="s">
        <v>776</v>
      </c>
      <c r="P2145" t="s">
        <v>54</v>
      </c>
      <c r="Q2145" t="s">
        <v>724</v>
      </c>
    </row>
    <row r="2146" spans="1:17" x14ac:dyDescent="0.3">
      <c r="A2146" t="s">
        <v>824</v>
      </c>
      <c r="B2146" t="s">
        <v>382</v>
      </c>
      <c r="C2146" s="1">
        <v>45386</v>
      </c>
      <c r="D2146">
        <v>898.7</v>
      </c>
      <c r="E2146" t="s">
        <v>92</v>
      </c>
      <c r="F2146" t="s">
        <v>96</v>
      </c>
      <c r="G2146" t="s">
        <v>121</v>
      </c>
      <c r="H2146" t="s">
        <v>577</v>
      </c>
      <c r="I2146">
        <v>800002675</v>
      </c>
      <c r="J2146">
        <v>6000915749</v>
      </c>
      <c r="K2146">
        <v>100033859</v>
      </c>
      <c r="L2146" s="1">
        <v>45398</v>
      </c>
      <c r="M2146" t="s">
        <v>833</v>
      </c>
      <c r="N2146">
        <v>800002675</v>
      </c>
      <c r="O2146" t="s">
        <v>776</v>
      </c>
      <c r="P2146" t="s">
        <v>54</v>
      </c>
      <c r="Q2146" t="s">
        <v>724</v>
      </c>
    </row>
    <row r="2147" spans="1:17" x14ac:dyDescent="0.3">
      <c r="A2147" t="s">
        <v>824</v>
      </c>
      <c r="B2147" t="s">
        <v>382</v>
      </c>
      <c r="C2147" s="1">
        <v>45386</v>
      </c>
      <c r="D2147">
        <v>776.44</v>
      </c>
      <c r="E2147" t="s">
        <v>92</v>
      </c>
      <c r="F2147" t="s">
        <v>96</v>
      </c>
      <c r="G2147" t="s">
        <v>121</v>
      </c>
      <c r="H2147" t="s">
        <v>577</v>
      </c>
      <c r="I2147">
        <v>800002674</v>
      </c>
      <c r="J2147">
        <v>6000915750</v>
      </c>
      <c r="K2147">
        <v>100033860</v>
      </c>
      <c r="L2147" s="1">
        <v>45398</v>
      </c>
      <c r="M2147" t="s">
        <v>833</v>
      </c>
      <c r="N2147">
        <v>800002674</v>
      </c>
      <c r="O2147" t="s">
        <v>776</v>
      </c>
      <c r="P2147" t="s">
        <v>54</v>
      </c>
      <c r="Q2147" t="s">
        <v>724</v>
      </c>
    </row>
    <row r="2148" spans="1:17" x14ac:dyDescent="0.3">
      <c r="A2148" t="s">
        <v>824</v>
      </c>
      <c r="B2148" t="s">
        <v>382</v>
      </c>
      <c r="C2148" s="1">
        <v>45386</v>
      </c>
      <c r="D2148">
        <v>440.05</v>
      </c>
      <c r="E2148" t="s">
        <v>92</v>
      </c>
      <c r="F2148" t="s">
        <v>96</v>
      </c>
      <c r="G2148" t="s">
        <v>121</v>
      </c>
      <c r="H2148" t="s">
        <v>577</v>
      </c>
      <c r="I2148">
        <v>800002677</v>
      </c>
      <c r="J2148">
        <v>6000915751</v>
      </c>
      <c r="K2148">
        <v>100033861</v>
      </c>
      <c r="L2148" s="1">
        <v>45586</v>
      </c>
      <c r="M2148" t="s">
        <v>833</v>
      </c>
      <c r="N2148">
        <v>800002677</v>
      </c>
      <c r="O2148" t="s">
        <v>776</v>
      </c>
      <c r="P2148" t="s">
        <v>54</v>
      </c>
      <c r="Q2148" t="s">
        <v>724</v>
      </c>
    </row>
    <row r="2149" spans="1:17" x14ac:dyDescent="0.3">
      <c r="A2149" t="s">
        <v>824</v>
      </c>
      <c r="B2149" t="s">
        <v>382</v>
      </c>
      <c r="C2149" s="1">
        <v>45582</v>
      </c>
      <c r="D2149">
        <v>919.73</v>
      </c>
      <c r="E2149" t="s">
        <v>92</v>
      </c>
      <c r="F2149" t="s">
        <v>96</v>
      </c>
      <c r="G2149" t="s">
        <v>121</v>
      </c>
      <c r="H2149" t="s">
        <v>577</v>
      </c>
      <c r="I2149">
        <v>800002675</v>
      </c>
      <c r="J2149">
        <v>6000949769</v>
      </c>
      <c r="K2149">
        <v>100091869</v>
      </c>
      <c r="L2149" s="1">
        <v>45595</v>
      </c>
      <c r="M2149" t="s">
        <v>833</v>
      </c>
      <c r="N2149">
        <v>800002675</v>
      </c>
      <c r="O2149" t="s">
        <v>776</v>
      </c>
      <c r="P2149" t="s">
        <v>54</v>
      </c>
      <c r="Q2149" t="s">
        <v>724</v>
      </c>
    </row>
    <row r="2150" spans="1:17" x14ac:dyDescent="0.3">
      <c r="A2150" t="s">
        <v>824</v>
      </c>
      <c r="B2150" t="s">
        <v>382</v>
      </c>
      <c r="C2150" s="1">
        <v>45582</v>
      </c>
      <c r="D2150">
        <v>794.6</v>
      </c>
      <c r="E2150" t="s">
        <v>92</v>
      </c>
      <c r="F2150" t="s">
        <v>96</v>
      </c>
      <c r="G2150" t="s">
        <v>121</v>
      </c>
      <c r="H2150" t="s">
        <v>577</v>
      </c>
      <c r="I2150">
        <v>800002674</v>
      </c>
      <c r="J2150">
        <v>6000949771</v>
      </c>
      <c r="K2150">
        <v>100091870</v>
      </c>
      <c r="L2150" s="1">
        <v>45595</v>
      </c>
      <c r="M2150" t="s">
        <v>833</v>
      </c>
      <c r="N2150">
        <v>800002674</v>
      </c>
      <c r="O2150" t="s">
        <v>776</v>
      </c>
      <c r="P2150" t="s">
        <v>54</v>
      </c>
      <c r="Q2150" t="s">
        <v>724</v>
      </c>
    </row>
    <row r="2151" spans="1:17" x14ac:dyDescent="0.3">
      <c r="A2151" t="s">
        <v>824</v>
      </c>
      <c r="B2151" t="s">
        <v>382</v>
      </c>
      <c r="C2151" s="1">
        <v>45582</v>
      </c>
      <c r="D2151">
        <v>919.73</v>
      </c>
      <c r="E2151" t="s">
        <v>92</v>
      </c>
      <c r="F2151" t="s">
        <v>96</v>
      </c>
      <c r="G2151" t="s">
        <v>121</v>
      </c>
      <c r="H2151" t="s">
        <v>577</v>
      </c>
      <c r="I2151">
        <v>800002675</v>
      </c>
      <c r="J2151">
        <v>6000949774</v>
      </c>
      <c r="K2151">
        <v>100091874</v>
      </c>
      <c r="L2151" s="1">
        <v>45595</v>
      </c>
      <c r="M2151" t="s">
        <v>833</v>
      </c>
      <c r="N2151">
        <v>800002675</v>
      </c>
      <c r="O2151" t="s">
        <v>776</v>
      </c>
      <c r="P2151" t="s">
        <v>54</v>
      </c>
      <c r="Q2151" t="s">
        <v>724</v>
      </c>
    </row>
    <row r="2152" spans="1:17" x14ac:dyDescent="0.3">
      <c r="A2152" t="s">
        <v>824</v>
      </c>
      <c r="B2152" t="s">
        <v>382</v>
      </c>
      <c r="C2152" s="1">
        <v>45582</v>
      </c>
      <c r="D2152">
        <v>450.35</v>
      </c>
      <c r="E2152" t="s">
        <v>92</v>
      </c>
      <c r="F2152" t="s">
        <v>96</v>
      </c>
      <c r="G2152" t="s">
        <v>121</v>
      </c>
      <c r="H2152" t="s">
        <v>577</v>
      </c>
      <c r="I2152">
        <v>800002677</v>
      </c>
      <c r="J2152">
        <v>6000949782</v>
      </c>
      <c r="K2152">
        <v>100091882</v>
      </c>
      <c r="L2152" s="1">
        <v>45596</v>
      </c>
      <c r="M2152" t="s">
        <v>833</v>
      </c>
      <c r="N2152">
        <v>800002677</v>
      </c>
      <c r="O2152" t="s">
        <v>776</v>
      </c>
      <c r="P2152" t="s">
        <v>54</v>
      </c>
      <c r="Q2152" t="s">
        <v>724</v>
      </c>
    </row>
    <row r="2153" spans="1:17" x14ac:dyDescent="0.3">
      <c r="A2153" t="s">
        <v>824</v>
      </c>
      <c r="B2153" t="s">
        <v>382</v>
      </c>
      <c r="C2153" s="1">
        <v>45582</v>
      </c>
      <c r="D2153">
        <v>450.35</v>
      </c>
      <c r="E2153" t="s">
        <v>92</v>
      </c>
      <c r="F2153" t="s">
        <v>96</v>
      </c>
      <c r="G2153" t="s">
        <v>121</v>
      </c>
      <c r="H2153" t="s">
        <v>577</v>
      </c>
      <c r="I2153">
        <v>800002677</v>
      </c>
      <c r="J2153">
        <v>6000949777</v>
      </c>
      <c r="K2153">
        <v>100091877</v>
      </c>
      <c r="L2153" s="1">
        <v>45596</v>
      </c>
      <c r="M2153" t="s">
        <v>833</v>
      </c>
      <c r="N2153">
        <v>800002677</v>
      </c>
      <c r="O2153" t="s">
        <v>776</v>
      </c>
      <c r="P2153" t="s">
        <v>54</v>
      </c>
      <c r="Q2153" t="s">
        <v>724</v>
      </c>
    </row>
    <row r="2154" spans="1:17" x14ac:dyDescent="0.3">
      <c r="A2154" t="s">
        <v>824</v>
      </c>
      <c r="B2154" t="s">
        <v>382</v>
      </c>
      <c r="C2154" s="1">
        <v>45582</v>
      </c>
      <c r="D2154">
        <v>381.06</v>
      </c>
      <c r="E2154" t="s">
        <v>92</v>
      </c>
      <c r="F2154" t="s">
        <v>96</v>
      </c>
      <c r="G2154" t="s">
        <v>121</v>
      </c>
      <c r="H2154" t="s">
        <v>577</v>
      </c>
      <c r="I2154">
        <v>800002677</v>
      </c>
      <c r="J2154">
        <v>6000949757</v>
      </c>
      <c r="K2154">
        <v>100091843</v>
      </c>
      <c r="L2154" s="1">
        <v>45596</v>
      </c>
      <c r="M2154" t="s">
        <v>833</v>
      </c>
      <c r="N2154">
        <v>800002677</v>
      </c>
      <c r="O2154" t="s">
        <v>776</v>
      </c>
      <c r="P2154" t="s">
        <v>54</v>
      </c>
      <c r="Q2154" t="s">
        <v>724</v>
      </c>
    </row>
    <row r="2155" spans="1:17" x14ac:dyDescent="0.3">
      <c r="A2155" t="s">
        <v>824</v>
      </c>
      <c r="B2155" t="s">
        <v>382</v>
      </c>
      <c r="C2155" s="1">
        <v>45582</v>
      </c>
      <c r="D2155">
        <v>776.44</v>
      </c>
      <c r="E2155" t="s">
        <v>92</v>
      </c>
      <c r="F2155" t="s">
        <v>96</v>
      </c>
      <c r="G2155" t="s">
        <v>121</v>
      </c>
      <c r="H2155" t="s">
        <v>577</v>
      </c>
      <c r="I2155">
        <v>800002674</v>
      </c>
      <c r="J2155">
        <v>6000949746</v>
      </c>
      <c r="K2155">
        <v>100091832</v>
      </c>
      <c r="L2155" s="1">
        <v>45587</v>
      </c>
      <c r="M2155" t="s">
        <v>833</v>
      </c>
      <c r="N2155">
        <v>800002674</v>
      </c>
      <c r="O2155" t="s">
        <v>776</v>
      </c>
      <c r="P2155" t="s">
        <v>54</v>
      </c>
      <c r="Q2155" t="s">
        <v>724</v>
      </c>
    </row>
    <row r="2156" spans="1:17" x14ac:dyDescent="0.3">
      <c r="A2156" t="s">
        <v>824</v>
      </c>
      <c r="B2156" t="s">
        <v>382</v>
      </c>
      <c r="C2156" s="1">
        <v>45582</v>
      </c>
      <c r="D2156">
        <v>794.6</v>
      </c>
      <c r="E2156" t="s">
        <v>92</v>
      </c>
      <c r="F2156" t="s">
        <v>96</v>
      </c>
      <c r="G2156" t="s">
        <v>121</v>
      </c>
      <c r="H2156" t="s">
        <v>577</v>
      </c>
      <c r="I2156">
        <v>800002674</v>
      </c>
      <c r="J2156">
        <v>6000949759</v>
      </c>
      <c r="K2156">
        <v>100091845</v>
      </c>
      <c r="L2156" s="1">
        <v>45594</v>
      </c>
      <c r="M2156" t="s">
        <v>833</v>
      </c>
      <c r="N2156">
        <v>800002674</v>
      </c>
      <c r="O2156" t="s">
        <v>776</v>
      </c>
      <c r="P2156" t="s">
        <v>54</v>
      </c>
      <c r="Q2156" t="s">
        <v>724</v>
      </c>
    </row>
    <row r="2157" spans="1:17" x14ac:dyDescent="0.3">
      <c r="A2157" t="s">
        <v>824</v>
      </c>
      <c r="B2157" t="s">
        <v>383</v>
      </c>
      <c r="C2157" s="1">
        <v>45582</v>
      </c>
      <c r="D2157">
        <v>67.7</v>
      </c>
      <c r="E2157" t="s">
        <v>92</v>
      </c>
      <c r="F2157" t="s">
        <v>96</v>
      </c>
      <c r="G2157" t="s">
        <v>121</v>
      </c>
      <c r="H2157" t="s">
        <v>577</v>
      </c>
      <c r="I2157">
        <v>800002677</v>
      </c>
      <c r="J2157">
        <v>6000949799</v>
      </c>
      <c r="K2157">
        <v>400001430</v>
      </c>
      <c r="L2157" s="1">
        <v>45586</v>
      </c>
      <c r="M2157" t="s">
        <v>833</v>
      </c>
      <c r="N2157">
        <v>800002677</v>
      </c>
      <c r="O2157" t="s">
        <v>776</v>
      </c>
      <c r="P2157" t="s">
        <v>54</v>
      </c>
      <c r="Q2157" t="s">
        <v>724</v>
      </c>
    </row>
    <row r="2158" spans="1:17" x14ac:dyDescent="0.3">
      <c r="A2158" t="s">
        <v>824</v>
      </c>
      <c r="B2158" t="s">
        <v>382</v>
      </c>
      <c r="C2158" s="1">
        <v>45582</v>
      </c>
      <c r="D2158">
        <v>919.73</v>
      </c>
      <c r="E2158" t="s">
        <v>92</v>
      </c>
      <c r="F2158" t="s">
        <v>96</v>
      </c>
      <c r="G2158" t="s">
        <v>121</v>
      </c>
      <c r="H2158" t="s">
        <v>577</v>
      </c>
      <c r="I2158">
        <v>800002675</v>
      </c>
      <c r="J2158">
        <v>6000949751</v>
      </c>
      <c r="K2158">
        <v>100091837</v>
      </c>
      <c r="L2158" s="1">
        <v>45595</v>
      </c>
      <c r="M2158" t="s">
        <v>833</v>
      </c>
      <c r="N2158">
        <v>800002675</v>
      </c>
      <c r="O2158" t="s">
        <v>776</v>
      </c>
      <c r="P2158" t="s">
        <v>54</v>
      </c>
      <c r="Q2158" t="s">
        <v>724</v>
      </c>
    </row>
    <row r="2159" spans="1:17" x14ac:dyDescent="0.3">
      <c r="A2159" t="s">
        <v>824</v>
      </c>
      <c r="B2159" t="s">
        <v>382</v>
      </c>
      <c r="C2159" s="1">
        <v>45582</v>
      </c>
      <c r="D2159">
        <v>450.35</v>
      </c>
      <c r="E2159" t="s">
        <v>92</v>
      </c>
      <c r="F2159" t="s">
        <v>96</v>
      </c>
      <c r="G2159" t="s">
        <v>121</v>
      </c>
      <c r="H2159" t="s">
        <v>577</v>
      </c>
      <c r="I2159">
        <v>800002677</v>
      </c>
      <c r="J2159">
        <v>6000949753</v>
      </c>
      <c r="K2159">
        <v>100091839</v>
      </c>
      <c r="L2159" s="1">
        <v>45595</v>
      </c>
      <c r="M2159" t="s">
        <v>833</v>
      </c>
      <c r="N2159">
        <v>800002677</v>
      </c>
      <c r="O2159" t="s">
        <v>776</v>
      </c>
      <c r="P2159" t="s">
        <v>54</v>
      </c>
      <c r="Q2159" t="s">
        <v>724</v>
      </c>
    </row>
    <row r="2160" spans="1:17" x14ac:dyDescent="0.3">
      <c r="A2160" t="s">
        <v>824</v>
      </c>
      <c r="B2160" t="s">
        <v>382</v>
      </c>
      <c r="C2160" s="1">
        <v>45582</v>
      </c>
      <c r="D2160">
        <v>794.6</v>
      </c>
      <c r="E2160" t="s">
        <v>92</v>
      </c>
      <c r="F2160" t="s">
        <v>96</v>
      </c>
      <c r="G2160" t="s">
        <v>121</v>
      </c>
      <c r="H2160" t="s">
        <v>577</v>
      </c>
      <c r="I2160">
        <v>800002674</v>
      </c>
      <c r="J2160">
        <v>6000949758</v>
      </c>
      <c r="K2160">
        <v>100091844</v>
      </c>
      <c r="L2160" s="1">
        <v>45595</v>
      </c>
      <c r="M2160" t="s">
        <v>833</v>
      </c>
      <c r="N2160">
        <v>800002674</v>
      </c>
      <c r="O2160" t="s">
        <v>776</v>
      </c>
      <c r="P2160" t="s">
        <v>54</v>
      </c>
      <c r="Q2160" t="s">
        <v>724</v>
      </c>
    </row>
    <row r="2161" spans="1:17" x14ac:dyDescent="0.3">
      <c r="A2161" t="s">
        <v>824</v>
      </c>
      <c r="B2161" t="s">
        <v>382</v>
      </c>
      <c r="C2161" s="1">
        <v>45582</v>
      </c>
      <c r="D2161">
        <v>919.73</v>
      </c>
      <c r="E2161" t="s">
        <v>92</v>
      </c>
      <c r="F2161" t="s">
        <v>96</v>
      </c>
      <c r="G2161" t="s">
        <v>121</v>
      </c>
      <c r="H2161" t="s">
        <v>577</v>
      </c>
      <c r="I2161">
        <v>800002675</v>
      </c>
      <c r="J2161">
        <v>6000949760</v>
      </c>
      <c r="K2161">
        <v>100091846</v>
      </c>
      <c r="L2161" s="1">
        <v>45595</v>
      </c>
      <c r="M2161" t="s">
        <v>833</v>
      </c>
      <c r="N2161">
        <v>800002675</v>
      </c>
      <c r="O2161" t="s">
        <v>776</v>
      </c>
      <c r="P2161" t="s">
        <v>54</v>
      </c>
      <c r="Q2161" t="s">
        <v>724</v>
      </c>
    </row>
    <row r="2162" spans="1:17" x14ac:dyDescent="0.3">
      <c r="A2162" t="s">
        <v>824</v>
      </c>
      <c r="B2162" t="s">
        <v>382</v>
      </c>
      <c r="C2162" s="1">
        <v>45582</v>
      </c>
      <c r="D2162">
        <v>794.6</v>
      </c>
      <c r="E2162" t="s">
        <v>92</v>
      </c>
      <c r="F2162" t="s">
        <v>96</v>
      </c>
      <c r="G2162" t="s">
        <v>121</v>
      </c>
      <c r="H2162" t="s">
        <v>577</v>
      </c>
      <c r="I2162">
        <v>800002674</v>
      </c>
      <c r="J2162">
        <v>6000949764</v>
      </c>
      <c r="K2162">
        <v>100091864</v>
      </c>
      <c r="L2162" s="1">
        <v>45594</v>
      </c>
      <c r="M2162" t="s">
        <v>833</v>
      </c>
      <c r="N2162">
        <v>800002674</v>
      </c>
      <c r="O2162" t="s">
        <v>776</v>
      </c>
      <c r="P2162" t="s">
        <v>54</v>
      </c>
      <c r="Q2162" t="s">
        <v>724</v>
      </c>
    </row>
    <row r="2163" spans="1:17" x14ac:dyDescent="0.3">
      <c r="A2163" t="s">
        <v>824</v>
      </c>
      <c r="B2163" t="s">
        <v>382</v>
      </c>
      <c r="C2163" s="1">
        <v>45582</v>
      </c>
      <c r="D2163">
        <v>919.73</v>
      </c>
      <c r="E2163" t="s">
        <v>92</v>
      </c>
      <c r="F2163" t="s">
        <v>96</v>
      </c>
      <c r="G2163" t="s">
        <v>121</v>
      </c>
      <c r="H2163" t="s">
        <v>577</v>
      </c>
      <c r="I2163">
        <v>800002675</v>
      </c>
      <c r="J2163">
        <v>6000949773</v>
      </c>
      <c r="K2163">
        <v>100091873</v>
      </c>
      <c r="L2163" s="1">
        <v>45595</v>
      </c>
      <c r="M2163" t="s">
        <v>833</v>
      </c>
      <c r="N2163">
        <v>800002675</v>
      </c>
      <c r="O2163" t="s">
        <v>776</v>
      </c>
      <c r="P2163" t="s">
        <v>54</v>
      </c>
      <c r="Q2163" t="s">
        <v>724</v>
      </c>
    </row>
    <row r="2164" spans="1:17" x14ac:dyDescent="0.3">
      <c r="A2164" t="s">
        <v>824</v>
      </c>
      <c r="B2164" t="s">
        <v>382</v>
      </c>
      <c r="C2164" s="1">
        <v>45604</v>
      </c>
      <c r="D2164">
        <v>794.6</v>
      </c>
      <c r="E2164" t="s">
        <v>92</v>
      </c>
      <c r="F2164" t="s">
        <v>96</v>
      </c>
      <c r="G2164" t="s">
        <v>121</v>
      </c>
      <c r="H2164" t="s">
        <v>577</v>
      </c>
      <c r="I2164">
        <v>800002674</v>
      </c>
      <c r="J2164">
        <v>6000954122</v>
      </c>
      <c r="K2164">
        <v>100099458</v>
      </c>
      <c r="L2164" s="1">
        <v>45616</v>
      </c>
      <c r="M2164" t="s">
        <v>833</v>
      </c>
      <c r="N2164">
        <v>800002674</v>
      </c>
      <c r="O2164" t="s">
        <v>776</v>
      </c>
      <c r="P2164" t="s">
        <v>54</v>
      </c>
      <c r="Q2164" t="s">
        <v>724</v>
      </c>
    </row>
    <row r="2165" spans="1:17" x14ac:dyDescent="0.3">
      <c r="A2165" t="s">
        <v>824</v>
      </c>
      <c r="B2165" t="s">
        <v>382</v>
      </c>
      <c r="C2165" s="1">
        <v>45604</v>
      </c>
      <c r="D2165">
        <v>450.35</v>
      </c>
      <c r="E2165" t="s">
        <v>92</v>
      </c>
      <c r="F2165" t="s">
        <v>96</v>
      </c>
      <c r="G2165" t="s">
        <v>121</v>
      </c>
      <c r="H2165" t="s">
        <v>577</v>
      </c>
      <c r="I2165">
        <v>800002677</v>
      </c>
      <c r="J2165">
        <v>6000954124</v>
      </c>
      <c r="K2165">
        <v>100099460</v>
      </c>
      <c r="L2165" s="1">
        <v>45617</v>
      </c>
      <c r="M2165" t="s">
        <v>833</v>
      </c>
      <c r="N2165">
        <v>800002677</v>
      </c>
      <c r="O2165" t="s">
        <v>776</v>
      </c>
      <c r="P2165" t="s">
        <v>54</v>
      </c>
      <c r="Q2165" t="s">
        <v>724</v>
      </c>
    </row>
    <row r="2166" spans="1:17" x14ac:dyDescent="0.3">
      <c r="A2166" t="s">
        <v>824</v>
      </c>
      <c r="B2166" t="s">
        <v>382</v>
      </c>
      <c r="C2166" s="1">
        <v>45636</v>
      </c>
      <c r="D2166">
        <v>549.91999999999996</v>
      </c>
      <c r="E2166" t="s">
        <v>92</v>
      </c>
      <c r="F2166" t="s">
        <v>96</v>
      </c>
      <c r="G2166" t="s">
        <v>121</v>
      </c>
      <c r="H2166" t="s">
        <v>577</v>
      </c>
      <c r="I2166">
        <v>800002674</v>
      </c>
      <c r="J2166">
        <v>6000962220</v>
      </c>
      <c r="K2166">
        <v>100112641</v>
      </c>
      <c r="L2166" s="1">
        <v>45646</v>
      </c>
      <c r="M2166" t="s">
        <v>833</v>
      </c>
      <c r="N2166">
        <v>800002674</v>
      </c>
      <c r="O2166" t="s">
        <v>776</v>
      </c>
      <c r="P2166" t="s">
        <v>54</v>
      </c>
      <c r="Q2166" t="s">
        <v>724</v>
      </c>
    </row>
    <row r="2167" spans="1:17" x14ac:dyDescent="0.3">
      <c r="A2167" t="s">
        <v>824</v>
      </c>
      <c r="B2167" t="s">
        <v>382</v>
      </c>
      <c r="C2167" s="1">
        <v>45636</v>
      </c>
      <c r="D2167">
        <v>450.35</v>
      </c>
      <c r="E2167" t="s">
        <v>92</v>
      </c>
      <c r="F2167" t="s">
        <v>96</v>
      </c>
      <c r="G2167" t="s">
        <v>121</v>
      </c>
      <c r="H2167" t="s">
        <v>577</v>
      </c>
      <c r="I2167">
        <v>800002677</v>
      </c>
      <c r="J2167">
        <v>6000962221</v>
      </c>
      <c r="K2167">
        <v>100112642</v>
      </c>
      <c r="L2167" s="1">
        <v>45646</v>
      </c>
      <c r="M2167" t="s">
        <v>833</v>
      </c>
      <c r="N2167">
        <v>800002677</v>
      </c>
      <c r="O2167" t="s">
        <v>776</v>
      </c>
      <c r="P2167" t="s">
        <v>54</v>
      </c>
      <c r="Q2167" t="s">
        <v>724</v>
      </c>
    </row>
    <row r="2168" spans="1:17" x14ac:dyDescent="0.3">
      <c r="A2168" t="s">
        <v>824</v>
      </c>
      <c r="B2168" t="s">
        <v>382</v>
      </c>
      <c r="C2168" s="1">
        <v>45698</v>
      </c>
      <c r="D2168">
        <v>794.6</v>
      </c>
      <c r="E2168" t="s">
        <v>92</v>
      </c>
      <c r="F2168" t="s">
        <v>96</v>
      </c>
      <c r="G2168" t="s">
        <v>121</v>
      </c>
      <c r="H2168" t="s">
        <v>577</v>
      </c>
      <c r="I2168">
        <v>800002674</v>
      </c>
      <c r="J2168">
        <v>6000977776</v>
      </c>
      <c r="K2168">
        <v>100015704</v>
      </c>
      <c r="L2168" s="1">
        <v>45708</v>
      </c>
      <c r="M2168" t="s">
        <v>833</v>
      </c>
      <c r="N2168">
        <v>800002674</v>
      </c>
      <c r="O2168" t="s">
        <v>776</v>
      </c>
      <c r="P2168" t="s">
        <v>54</v>
      </c>
      <c r="Q2168" t="s">
        <v>724</v>
      </c>
    </row>
    <row r="2169" spans="1:17" x14ac:dyDescent="0.3">
      <c r="A2169" t="s">
        <v>824</v>
      </c>
      <c r="B2169" t="s">
        <v>382</v>
      </c>
      <c r="C2169" s="1">
        <v>45698</v>
      </c>
      <c r="D2169">
        <v>919.73</v>
      </c>
      <c r="E2169" t="s">
        <v>92</v>
      </c>
      <c r="F2169" t="s">
        <v>96</v>
      </c>
      <c r="G2169" t="s">
        <v>121</v>
      </c>
      <c r="H2169" t="s">
        <v>577</v>
      </c>
      <c r="I2169">
        <v>800002675</v>
      </c>
      <c r="J2169">
        <v>6000977778</v>
      </c>
      <c r="K2169">
        <v>100015706</v>
      </c>
      <c r="L2169" s="1">
        <v>45700</v>
      </c>
      <c r="M2169" t="s">
        <v>833</v>
      </c>
      <c r="N2169">
        <v>800002675</v>
      </c>
      <c r="O2169" t="s">
        <v>776</v>
      </c>
      <c r="P2169" t="s">
        <v>54</v>
      </c>
      <c r="Q2169" t="s">
        <v>724</v>
      </c>
    </row>
    <row r="2170" spans="1:17" x14ac:dyDescent="0.3">
      <c r="A2170" t="s">
        <v>824</v>
      </c>
      <c r="B2170" t="s">
        <v>382</v>
      </c>
      <c r="C2170" s="1">
        <v>45698</v>
      </c>
      <c r="D2170">
        <v>450.35</v>
      </c>
      <c r="E2170" t="s">
        <v>92</v>
      </c>
      <c r="F2170" t="s">
        <v>96</v>
      </c>
      <c r="G2170" t="s">
        <v>121</v>
      </c>
      <c r="H2170" t="s">
        <v>577</v>
      </c>
      <c r="I2170">
        <v>800002677</v>
      </c>
      <c r="J2170">
        <v>6000977779</v>
      </c>
      <c r="K2170">
        <v>100015707</v>
      </c>
      <c r="L2170" s="1">
        <v>45712</v>
      </c>
      <c r="M2170" t="s">
        <v>833</v>
      </c>
      <c r="N2170">
        <v>800002677</v>
      </c>
      <c r="O2170" t="s">
        <v>776</v>
      </c>
      <c r="P2170" t="s">
        <v>54</v>
      </c>
      <c r="Q2170" t="s">
        <v>724</v>
      </c>
    </row>
    <row r="2171" spans="1:17" x14ac:dyDescent="0.3">
      <c r="A2171" t="s">
        <v>824</v>
      </c>
      <c r="B2171" t="s">
        <v>382</v>
      </c>
      <c r="C2171" s="1">
        <v>45705</v>
      </c>
      <c r="D2171">
        <v>919.73</v>
      </c>
      <c r="E2171" t="s">
        <v>92</v>
      </c>
      <c r="F2171" t="s">
        <v>96</v>
      </c>
      <c r="G2171" t="s">
        <v>121</v>
      </c>
      <c r="H2171" t="s">
        <v>577</v>
      </c>
      <c r="I2171">
        <v>800002675</v>
      </c>
      <c r="J2171">
        <v>6000978685</v>
      </c>
      <c r="K2171">
        <v>100017889</v>
      </c>
      <c r="L2171" s="1">
        <v>45707</v>
      </c>
      <c r="M2171" t="s">
        <v>833</v>
      </c>
      <c r="N2171">
        <v>800002675</v>
      </c>
      <c r="O2171" t="s">
        <v>776</v>
      </c>
      <c r="P2171" t="s">
        <v>54</v>
      </c>
      <c r="Q2171" t="s">
        <v>724</v>
      </c>
    </row>
    <row r="2172" spans="1:17" x14ac:dyDescent="0.3">
      <c r="A2172" t="s">
        <v>824</v>
      </c>
      <c r="B2172" t="s">
        <v>382</v>
      </c>
      <c r="C2172" s="1">
        <v>45705</v>
      </c>
      <c r="D2172">
        <v>919.73</v>
      </c>
      <c r="E2172" t="s">
        <v>92</v>
      </c>
      <c r="F2172" t="s">
        <v>96</v>
      </c>
      <c r="G2172" t="s">
        <v>121</v>
      </c>
      <c r="H2172" t="s">
        <v>577</v>
      </c>
      <c r="I2172">
        <v>800002675</v>
      </c>
      <c r="J2172">
        <v>6000978701</v>
      </c>
      <c r="K2172">
        <v>100017910</v>
      </c>
      <c r="L2172" s="1">
        <v>45709</v>
      </c>
      <c r="M2172" t="s">
        <v>833</v>
      </c>
      <c r="N2172">
        <v>800002675</v>
      </c>
      <c r="O2172" t="s">
        <v>776</v>
      </c>
      <c r="P2172" t="s">
        <v>54</v>
      </c>
      <c r="Q2172" t="s">
        <v>724</v>
      </c>
    </row>
    <row r="2173" spans="1:17" x14ac:dyDescent="0.3">
      <c r="A2173" t="s">
        <v>824</v>
      </c>
      <c r="B2173" t="s">
        <v>382</v>
      </c>
      <c r="C2173" s="1">
        <v>45705</v>
      </c>
      <c r="D2173">
        <v>794.6</v>
      </c>
      <c r="E2173" t="s">
        <v>92</v>
      </c>
      <c r="F2173" t="s">
        <v>96</v>
      </c>
      <c r="G2173" t="s">
        <v>121</v>
      </c>
      <c r="H2173" t="s">
        <v>577</v>
      </c>
      <c r="I2173">
        <v>800002674</v>
      </c>
      <c r="J2173">
        <v>6000978703</v>
      </c>
      <c r="K2173">
        <v>100017912</v>
      </c>
      <c r="L2173" s="1">
        <v>45707</v>
      </c>
      <c r="M2173" t="s">
        <v>833</v>
      </c>
      <c r="N2173">
        <v>800002674</v>
      </c>
      <c r="O2173" t="s">
        <v>776</v>
      </c>
      <c r="P2173" t="s">
        <v>54</v>
      </c>
      <c r="Q2173" t="s">
        <v>724</v>
      </c>
    </row>
    <row r="2174" spans="1:17" x14ac:dyDescent="0.3">
      <c r="A2174" t="s">
        <v>824</v>
      </c>
      <c r="B2174" t="s">
        <v>382</v>
      </c>
      <c r="C2174" s="1">
        <v>45705</v>
      </c>
      <c r="D2174">
        <v>794.6</v>
      </c>
      <c r="E2174" t="s">
        <v>92</v>
      </c>
      <c r="F2174" t="s">
        <v>96</v>
      </c>
      <c r="G2174" t="s">
        <v>121</v>
      </c>
      <c r="H2174" t="s">
        <v>577</v>
      </c>
      <c r="I2174">
        <v>800002674</v>
      </c>
      <c r="J2174">
        <v>6000978705</v>
      </c>
      <c r="K2174">
        <v>100017914</v>
      </c>
      <c r="L2174" s="1">
        <v>45707</v>
      </c>
      <c r="M2174" t="s">
        <v>833</v>
      </c>
      <c r="N2174">
        <v>800002674</v>
      </c>
      <c r="O2174" t="s">
        <v>776</v>
      </c>
      <c r="P2174" t="s">
        <v>54</v>
      </c>
      <c r="Q2174" t="s">
        <v>724</v>
      </c>
    </row>
    <row r="2175" spans="1:17" x14ac:dyDescent="0.3">
      <c r="A2175" t="s">
        <v>824</v>
      </c>
      <c r="B2175" t="s">
        <v>382</v>
      </c>
      <c r="C2175" s="1">
        <v>45705</v>
      </c>
      <c r="D2175">
        <v>794.6</v>
      </c>
      <c r="E2175" t="s">
        <v>92</v>
      </c>
      <c r="F2175" t="s">
        <v>96</v>
      </c>
      <c r="G2175" t="s">
        <v>121</v>
      </c>
      <c r="H2175" t="s">
        <v>577</v>
      </c>
      <c r="I2175">
        <v>800002674</v>
      </c>
      <c r="J2175">
        <v>6000978707</v>
      </c>
      <c r="K2175">
        <v>100017916</v>
      </c>
      <c r="L2175" s="1">
        <v>45707</v>
      </c>
      <c r="M2175" t="s">
        <v>833</v>
      </c>
      <c r="N2175">
        <v>800002674</v>
      </c>
      <c r="O2175" t="s">
        <v>776</v>
      </c>
      <c r="P2175" t="s">
        <v>54</v>
      </c>
      <c r="Q2175" t="s">
        <v>724</v>
      </c>
    </row>
    <row r="2176" spans="1:17" x14ac:dyDescent="0.3">
      <c r="A2176" t="s">
        <v>824</v>
      </c>
      <c r="B2176" t="s">
        <v>382</v>
      </c>
      <c r="C2176" s="1">
        <v>45705</v>
      </c>
      <c r="D2176">
        <v>450.35</v>
      </c>
      <c r="E2176" t="s">
        <v>92</v>
      </c>
      <c r="F2176" t="s">
        <v>96</v>
      </c>
      <c r="G2176" t="s">
        <v>121</v>
      </c>
      <c r="H2176" t="s">
        <v>577</v>
      </c>
      <c r="I2176">
        <v>800002677</v>
      </c>
      <c r="J2176">
        <v>6000978708</v>
      </c>
      <c r="K2176">
        <v>100017917</v>
      </c>
      <c r="L2176" s="1">
        <v>45708</v>
      </c>
      <c r="M2176" t="s">
        <v>833</v>
      </c>
      <c r="N2176">
        <v>800002677</v>
      </c>
      <c r="O2176" t="s">
        <v>776</v>
      </c>
      <c r="P2176" t="s">
        <v>54</v>
      </c>
      <c r="Q2176" t="s">
        <v>724</v>
      </c>
    </row>
    <row r="2177" spans="1:17" x14ac:dyDescent="0.3">
      <c r="A2177" t="s">
        <v>824</v>
      </c>
      <c r="B2177" t="s">
        <v>382</v>
      </c>
      <c r="C2177" s="1">
        <v>45705</v>
      </c>
      <c r="D2177">
        <v>450.35</v>
      </c>
      <c r="E2177" t="s">
        <v>92</v>
      </c>
      <c r="F2177" t="s">
        <v>96</v>
      </c>
      <c r="G2177" t="s">
        <v>121</v>
      </c>
      <c r="H2177" t="s">
        <v>577</v>
      </c>
      <c r="I2177">
        <v>800002677</v>
      </c>
      <c r="J2177">
        <v>6000978706</v>
      </c>
      <c r="K2177">
        <v>100017915</v>
      </c>
      <c r="L2177" s="1">
        <v>45708</v>
      </c>
      <c r="M2177" t="s">
        <v>833</v>
      </c>
      <c r="N2177">
        <v>800002677</v>
      </c>
      <c r="O2177" t="s">
        <v>776</v>
      </c>
      <c r="P2177" t="s">
        <v>54</v>
      </c>
      <c r="Q2177" t="s">
        <v>724</v>
      </c>
    </row>
    <row r="2178" spans="1:17" x14ac:dyDescent="0.3">
      <c r="A2178" t="s">
        <v>824</v>
      </c>
      <c r="B2178" t="s">
        <v>382</v>
      </c>
      <c r="C2178" s="1">
        <v>45706</v>
      </c>
      <c r="D2178">
        <v>450.35</v>
      </c>
      <c r="E2178" t="s">
        <v>92</v>
      </c>
      <c r="F2178" t="s">
        <v>96</v>
      </c>
      <c r="G2178" t="s">
        <v>121</v>
      </c>
      <c r="H2178" t="s">
        <v>577</v>
      </c>
      <c r="I2178">
        <v>800002677</v>
      </c>
      <c r="J2178">
        <v>6000978883</v>
      </c>
      <c r="K2178">
        <v>100018185</v>
      </c>
      <c r="L2178" s="1">
        <v>45708</v>
      </c>
      <c r="M2178" t="s">
        <v>833</v>
      </c>
      <c r="N2178">
        <v>800002677</v>
      </c>
      <c r="O2178" t="s">
        <v>776</v>
      </c>
      <c r="P2178" t="s">
        <v>54</v>
      </c>
      <c r="Q2178" t="s">
        <v>724</v>
      </c>
    </row>
    <row r="2179" spans="1:17" x14ac:dyDescent="0.3">
      <c r="A2179" t="s">
        <v>824</v>
      </c>
      <c r="B2179" t="s">
        <v>382</v>
      </c>
      <c r="C2179" s="1">
        <v>45706</v>
      </c>
      <c r="D2179">
        <v>919.73</v>
      </c>
      <c r="E2179" t="s">
        <v>92</v>
      </c>
      <c r="F2179" t="s">
        <v>96</v>
      </c>
      <c r="G2179" t="s">
        <v>121</v>
      </c>
      <c r="H2179" t="s">
        <v>577</v>
      </c>
      <c r="I2179">
        <v>800002675</v>
      </c>
      <c r="J2179">
        <v>6000978885</v>
      </c>
      <c r="K2179">
        <v>100018187</v>
      </c>
      <c r="L2179" s="1">
        <v>45707</v>
      </c>
      <c r="M2179" t="s">
        <v>833</v>
      </c>
      <c r="N2179">
        <v>800002675</v>
      </c>
      <c r="O2179" t="s">
        <v>776</v>
      </c>
      <c r="P2179" t="s">
        <v>54</v>
      </c>
      <c r="Q2179" t="s">
        <v>724</v>
      </c>
    </row>
    <row r="2180" spans="1:17" x14ac:dyDescent="0.3">
      <c r="A2180" t="s">
        <v>824</v>
      </c>
      <c r="B2180" t="s">
        <v>382</v>
      </c>
      <c r="C2180" s="1">
        <v>45706</v>
      </c>
      <c r="D2180">
        <v>919.73</v>
      </c>
      <c r="E2180" t="s">
        <v>92</v>
      </c>
      <c r="F2180" t="s">
        <v>96</v>
      </c>
      <c r="G2180" t="s">
        <v>121</v>
      </c>
      <c r="H2180" t="s">
        <v>577</v>
      </c>
      <c r="I2180">
        <v>800002675</v>
      </c>
      <c r="J2180">
        <v>6000978884</v>
      </c>
      <c r="K2180">
        <v>100018186</v>
      </c>
      <c r="L2180" s="1">
        <v>45709</v>
      </c>
      <c r="M2180" t="s">
        <v>833</v>
      </c>
      <c r="N2180">
        <v>800002675</v>
      </c>
      <c r="O2180" t="s">
        <v>776</v>
      </c>
      <c r="P2180" t="s">
        <v>54</v>
      </c>
      <c r="Q2180" t="s">
        <v>724</v>
      </c>
    </row>
    <row r="2181" spans="1:17" x14ac:dyDescent="0.3">
      <c r="A2181" t="s">
        <v>824</v>
      </c>
      <c r="B2181" t="s">
        <v>382</v>
      </c>
      <c r="C2181" s="1">
        <v>45726</v>
      </c>
      <c r="D2181">
        <v>919.73</v>
      </c>
      <c r="E2181" t="s">
        <v>92</v>
      </c>
      <c r="F2181" t="s">
        <v>96</v>
      </c>
      <c r="G2181" t="s">
        <v>121</v>
      </c>
      <c r="H2181" t="s">
        <v>577</v>
      </c>
      <c r="I2181">
        <v>800002675</v>
      </c>
      <c r="J2181">
        <v>6000982251</v>
      </c>
      <c r="K2181">
        <v>100024520</v>
      </c>
      <c r="L2181" s="1">
        <v>45741</v>
      </c>
      <c r="M2181" t="s">
        <v>833</v>
      </c>
      <c r="N2181">
        <v>800002675</v>
      </c>
      <c r="O2181" t="s">
        <v>776</v>
      </c>
      <c r="P2181" t="s">
        <v>54</v>
      </c>
      <c r="Q2181" t="s">
        <v>724</v>
      </c>
    </row>
    <row r="2182" spans="1:17" x14ac:dyDescent="0.3">
      <c r="A2182" t="s">
        <v>824</v>
      </c>
      <c r="B2182" t="s">
        <v>382</v>
      </c>
      <c r="C2182" s="1">
        <v>45726</v>
      </c>
      <c r="D2182">
        <v>450.35</v>
      </c>
      <c r="E2182" t="s">
        <v>92</v>
      </c>
      <c r="F2182" t="s">
        <v>96</v>
      </c>
      <c r="G2182" t="s">
        <v>121</v>
      </c>
      <c r="H2182" t="s">
        <v>577</v>
      </c>
      <c r="I2182">
        <v>800002677</v>
      </c>
      <c r="J2182">
        <v>6000982253</v>
      </c>
      <c r="K2182">
        <v>100024522</v>
      </c>
      <c r="L2182" s="1">
        <v>45734</v>
      </c>
      <c r="M2182" t="s">
        <v>833</v>
      </c>
      <c r="N2182">
        <v>800002677</v>
      </c>
      <c r="O2182" t="s">
        <v>776</v>
      </c>
      <c r="P2182" t="s">
        <v>54</v>
      </c>
      <c r="Q2182" t="s">
        <v>724</v>
      </c>
    </row>
    <row r="2183" spans="1:17" x14ac:dyDescent="0.3">
      <c r="A2183" t="s">
        <v>824</v>
      </c>
      <c r="B2183" t="s">
        <v>382</v>
      </c>
      <c r="C2183" s="1">
        <v>45754</v>
      </c>
      <c r="D2183">
        <v>450.35</v>
      </c>
      <c r="E2183" t="s">
        <v>92</v>
      </c>
      <c r="F2183" t="s">
        <v>96</v>
      </c>
      <c r="G2183" t="s">
        <v>121</v>
      </c>
      <c r="H2183" t="s">
        <v>577</v>
      </c>
      <c r="I2183">
        <v>800002677</v>
      </c>
      <c r="J2183">
        <v>6000987569</v>
      </c>
      <c r="K2183">
        <v>100033473</v>
      </c>
      <c r="L2183" s="1">
        <v>45763</v>
      </c>
      <c r="M2183" t="s">
        <v>833</v>
      </c>
      <c r="N2183">
        <v>800002677</v>
      </c>
      <c r="O2183" t="s">
        <v>776</v>
      </c>
      <c r="P2183" t="s">
        <v>54</v>
      </c>
      <c r="Q2183" t="s">
        <v>724</v>
      </c>
    </row>
    <row r="2184" spans="1:17" x14ac:dyDescent="0.3">
      <c r="A2184" t="s">
        <v>824</v>
      </c>
      <c r="B2184" t="s">
        <v>382</v>
      </c>
      <c r="C2184" s="1">
        <v>45754</v>
      </c>
      <c r="D2184">
        <v>672.26</v>
      </c>
      <c r="E2184" t="s">
        <v>92</v>
      </c>
      <c r="F2184" t="s">
        <v>96</v>
      </c>
      <c r="G2184" t="s">
        <v>121</v>
      </c>
      <c r="H2184" t="s">
        <v>577</v>
      </c>
      <c r="I2184">
        <v>800002674</v>
      </c>
      <c r="J2184">
        <v>6000987570</v>
      </c>
      <c r="K2184">
        <v>100033474</v>
      </c>
      <c r="L2184" s="1">
        <v>45756</v>
      </c>
      <c r="M2184" t="s">
        <v>833</v>
      </c>
      <c r="N2184">
        <v>800002674</v>
      </c>
      <c r="O2184" t="s">
        <v>776</v>
      </c>
      <c r="P2184" t="s">
        <v>54</v>
      </c>
      <c r="Q2184" t="s">
        <v>724</v>
      </c>
    </row>
    <row r="2185" spans="1:17" x14ac:dyDescent="0.3">
      <c r="A2185" t="s">
        <v>824</v>
      </c>
      <c r="B2185" t="s">
        <v>382</v>
      </c>
      <c r="C2185" s="1">
        <v>45874</v>
      </c>
      <c r="D2185">
        <v>471.47</v>
      </c>
      <c r="E2185" t="s">
        <v>92</v>
      </c>
      <c r="F2185" t="s">
        <v>96</v>
      </c>
      <c r="G2185" t="s">
        <v>121</v>
      </c>
      <c r="H2185" t="s">
        <v>577</v>
      </c>
      <c r="I2185">
        <v>800002677</v>
      </c>
      <c r="J2185">
        <v>6001008181</v>
      </c>
      <c r="K2185">
        <v>100068526</v>
      </c>
      <c r="L2185" s="1">
        <v>45876</v>
      </c>
      <c r="M2185" t="s">
        <v>833</v>
      </c>
      <c r="N2185">
        <v>800002677</v>
      </c>
      <c r="O2185" t="s">
        <v>776</v>
      </c>
      <c r="P2185" t="s">
        <v>54</v>
      </c>
      <c r="Q2185" t="s">
        <v>724</v>
      </c>
    </row>
    <row r="2186" spans="1:17" x14ac:dyDescent="0.3">
      <c r="A2186" t="s">
        <v>824</v>
      </c>
      <c r="B2186" t="s">
        <v>382</v>
      </c>
      <c r="C2186" s="1">
        <v>45897</v>
      </c>
      <c r="D2186">
        <v>733.5</v>
      </c>
      <c r="E2186" t="s">
        <v>92</v>
      </c>
      <c r="F2186" t="s">
        <v>96</v>
      </c>
      <c r="G2186" t="s">
        <v>121</v>
      </c>
      <c r="H2186" t="s">
        <v>577</v>
      </c>
      <c r="I2186">
        <v>800002674</v>
      </c>
      <c r="J2186">
        <v>6001011217</v>
      </c>
      <c r="K2186">
        <v>100072796</v>
      </c>
      <c r="L2186" s="1">
        <v>45898</v>
      </c>
      <c r="M2186" t="s">
        <v>833</v>
      </c>
      <c r="N2186">
        <v>800002674</v>
      </c>
      <c r="O2186" t="s">
        <v>776</v>
      </c>
      <c r="P2186" t="s">
        <v>54</v>
      </c>
      <c r="Q2186" t="s">
        <v>724</v>
      </c>
    </row>
    <row r="2187" spans="1:17" x14ac:dyDescent="0.3">
      <c r="A2187" t="s">
        <v>824</v>
      </c>
      <c r="B2187" t="s">
        <v>382</v>
      </c>
      <c r="C2187" s="1">
        <v>45908</v>
      </c>
      <c r="D2187">
        <v>812.82</v>
      </c>
      <c r="E2187" t="s">
        <v>92</v>
      </c>
      <c r="F2187" t="s">
        <v>96</v>
      </c>
      <c r="G2187" t="s">
        <v>121</v>
      </c>
      <c r="H2187" t="s">
        <v>577</v>
      </c>
      <c r="I2187">
        <v>800002674</v>
      </c>
      <c r="J2187">
        <v>6001013539</v>
      </c>
      <c r="K2187">
        <v>100076473</v>
      </c>
      <c r="L2187" s="1">
        <v>45918</v>
      </c>
      <c r="M2187" t="s">
        <v>833</v>
      </c>
      <c r="N2187">
        <v>800002674</v>
      </c>
      <c r="O2187" t="s">
        <v>776</v>
      </c>
      <c r="P2187" t="s">
        <v>54</v>
      </c>
      <c r="Q2187" t="s">
        <v>724</v>
      </c>
    </row>
    <row r="2188" spans="1:17" x14ac:dyDescent="0.3">
      <c r="A2188" t="s">
        <v>824</v>
      </c>
      <c r="B2188" t="s">
        <v>382</v>
      </c>
      <c r="C2188" s="1">
        <v>45908</v>
      </c>
      <c r="D2188">
        <v>940.81</v>
      </c>
      <c r="E2188" t="s">
        <v>92</v>
      </c>
      <c r="F2188" t="s">
        <v>96</v>
      </c>
      <c r="G2188" t="s">
        <v>121</v>
      </c>
      <c r="H2188" t="s">
        <v>577</v>
      </c>
      <c r="I2188">
        <v>800002675</v>
      </c>
      <c r="J2188">
        <v>6001013540</v>
      </c>
      <c r="K2188">
        <v>100076474</v>
      </c>
      <c r="L2188" s="1">
        <v>45918</v>
      </c>
      <c r="M2188" t="s">
        <v>833</v>
      </c>
      <c r="N2188">
        <v>800002675</v>
      </c>
      <c r="O2188" t="s">
        <v>776</v>
      </c>
      <c r="P2188" t="s">
        <v>54</v>
      </c>
      <c r="Q2188" t="s">
        <v>724</v>
      </c>
    </row>
    <row r="2189" spans="1:17" x14ac:dyDescent="0.3">
      <c r="A2189" t="s">
        <v>824</v>
      </c>
      <c r="B2189" t="s">
        <v>382</v>
      </c>
      <c r="C2189" s="1">
        <v>45912</v>
      </c>
      <c r="D2189">
        <v>812.82</v>
      </c>
      <c r="E2189" t="s">
        <v>92</v>
      </c>
      <c r="F2189" t="s">
        <v>96</v>
      </c>
      <c r="G2189" t="s">
        <v>121</v>
      </c>
      <c r="H2189" t="s">
        <v>577</v>
      </c>
      <c r="I2189">
        <v>800002674</v>
      </c>
      <c r="J2189">
        <v>6001014261</v>
      </c>
      <c r="K2189">
        <v>100077489</v>
      </c>
      <c r="L2189" s="1">
        <v>45919</v>
      </c>
      <c r="M2189" t="s">
        <v>833</v>
      </c>
      <c r="N2189">
        <v>800002674</v>
      </c>
      <c r="O2189" t="s">
        <v>776</v>
      </c>
      <c r="P2189" t="s">
        <v>54</v>
      </c>
      <c r="Q2189" t="s">
        <v>724</v>
      </c>
    </row>
    <row r="2190" spans="1:17" x14ac:dyDescent="0.3">
      <c r="A2190" t="s">
        <v>824</v>
      </c>
      <c r="B2190" t="s">
        <v>383</v>
      </c>
      <c r="C2190" s="1">
        <v>45916</v>
      </c>
      <c r="D2190">
        <v>86.92</v>
      </c>
      <c r="E2190" t="s">
        <v>92</v>
      </c>
      <c r="F2190" t="s">
        <v>96</v>
      </c>
      <c r="G2190" t="s">
        <v>121</v>
      </c>
      <c r="H2190" t="s">
        <v>577</v>
      </c>
      <c r="I2190">
        <v>800002675</v>
      </c>
      <c r="J2190">
        <v>6001014747</v>
      </c>
      <c r="K2190">
        <v>400001299</v>
      </c>
      <c r="L2190" s="1">
        <v>45918</v>
      </c>
      <c r="M2190" t="s">
        <v>833</v>
      </c>
      <c r="N2190">
        <v>800002675</v>
      </c>
      <c r="O2190" t="s">
        <v>776</v>
      </c>
      <c r="P2190" t="s">
        <v>54</v>
      </c>
      <c r="Q2190" t="s">
        <v>724</v>
      </c>
    </row>
    <row r="2191" spans="1:17" x14ac:dyDescent="0.3">
      <c r="A2191" t="s">
        <v>824</v>
      </c>
      <c r="B2191" t="s">
        <v>382</v>
      </c>
      <c r="C2191" s="1">
        <v>45940</v>
      </c>
      <c r="D2191">
        <v>460.69</v>
      </c>
      <c r="E2191" t="s">
        <v>92</v>
      </c>
      <c r="F2191" t="s">
        <v>96</v>
      </c>
      <c r="G2191" t="s">
        <v>121</v>
      </c>
      <c r="H2191" t="s">
        <v>577</v>
      </c>
      <c r="I2191">
        <v>800002677</v>
      </c>
      <c r="J2191">
        <v>6001019793</v>
      </c>
      <c r="K2191">
        <v>100086614</v>
      </c>
      <c r="L2191" s="1">
        <v>45946</v>
      </c>
      <c r="M2191" t="s">
        <v>833</v>
      </c>
      <c r="N2191">
        <v>800002677</v>
      </c>
      <c r="O2191" t="s">
        <v>776</v>
      </c>
      <c r="P2191" t="s">
        <v>54</v>
      </c>
      <c r="Q2191" t="s">
        <v>724</v>
      </c>
    </row>
    <row r="2192" spans="1:17" x14ac:dyDescent="0.3">
      <c r="A2192" t="s">
        <v>824</v>
      </c>
      <c r="B2192" t="s">
        <v>382</v>
      </c>
      <c r="C2192" s="1">
        <v>45940</v>
      </c>
      <c r="D2192">
        <v>460.69</v>
      </c>
      <c r="E2192" t="s">
        <v>92</v>
      </c>
      <c r="F2192" t="s">
        <v>96</v>
      </c>
      <c r="G2192" t="s">
        <v>121</v>
      </c>
      <c r="H2192" t="s">
        <v>577</v>
      </c>
      <c r="I2192">
        <v>800002677</v>
      </c>
      <c r="J2192">
        <v>6001019791</v>
      </c>
      <c r="K2192">
        <v>100086612</v>
      </c>
      <c r="L2192" s="1">
        <v>45946</v>
      </c>
      <c r="M2192" t="s">
        <v>833</v>
      </c>
      <c r="N2192">
        <v>800002677</v>
      </c>
      <c r="O2192" t="s">
        <v>776</v>
      </c>
      <c r="P2192" t="s">
        <v>54</v>
      </c>
      <c r="Q2192" t="s">
        <v>724</v>
      </c>
    </row>
    <row r="2193" spans="1:17" x14ac:dyDescent="0.3">
      <c r="A2193" t="s">
        <v>824</v>
      </c>
      <c r="B2193" t="s">
        <v>382</v>
      </c>
      <c r="C2193" s="1">
        <v>45943</v>
      </c>
      <c r="D2193">
        <v>460.69</v>
      </c>
      <c r="E2193" t="s">
        <v>92</v>
      </c>
      <c r="F2193" t="s">
        <v>96</v>
      </c>
      <c r="G2193" t="s">
        <v>121</v>
      </c>
      <c r="H2193" t="s">
        <v>577</v>
      </c>
      <c r="I2193">
        <v>800002677</v>
      </c>
      <c r="J2193">
        <v>6001020068</v>
      </c>
      <c r="K2193">
        <v>100087059</v>
      </c>
      <c r="L2193" s="1">
        <v>45986</v>
      </c>
      <c r="M2193" t="s">
        <v>833</v>
      </c>
      <c r="N2193">
        <v>800002677</v>
      </c>
      <c r="O2193" t="s">
        <v>776</v>
      </c>
      <c r="P2193" t="s">
        <v>54</v>
      </c>
      <c r="Q2193" t="s">
        <v>724</v>
      </c>
    </row>
    <row r="2194" spans="1:17" x14ac:dyDescent="0.3">
      <c r="A2194" t="s">
        <v>824</v>
      </c>
      <c r="B2194" t="s">
        <v>382</v>
      </c>
      <c r="C2194" s="1">
        <v>45943</v>
      </c>
      <c r="D2194">
        <v>460.69</v>
      </c>
      <c r="E2194" t="s">
        <v>92</v>
      </c>
      <c r="F2194" t="s">
        <v>96</v>
      </c>
      <c r="G2194" t="s">
        <v>121</v>
      </c>
      <c r="H2194" t="s">
        <v>577</v>
      </c>
      <c r="I2194">
        <v>800002677</v>
      </c>
      <c r="J2194">
        <v>6001020070</v>
      </c>
      <c r="K2194">
        <v>100087061</v>
      </c>
      <c r="L2194" s="1">
        <v>45987</v>
      </c>
      <c r="M2194" t="s">
        <v>833</v>
      </c>
      <c r="N2194">
        <v>800002677</v>
      </c>
      <c r="O2194" t="s">
        <v>776</v>
      </c>
      <c r="P2194" t="s">
        <v>54</v>
      </c>
      <c r="Q2194" t="s">
        <v>724</v>
      </c>
    </row>
    <row r="2195" spans="1:17" x14ac:dyDescent="0.3">
      <c r="A2195" t="s">
        <v>824</v>
      </c>
      <c r="B2195" t="s">
        <v>382</v>
      </c>
      <c r="C2195" s="1">
        <v>45943</v>
      </c>
      <c r="D2195">
        <v>460.69</v>
      </c>
      <c r="E2195" t="s">
        <v>92</v>
      </c>
      <c r="F2195" t="s">
        <v>96</v>
      </c>
      <c r="G2195" t="s">
        <v>121</v>
      </c>
      <c r="H2195" t="s">
        <v>577</v>
      </c>
      <c r="I2195">
        <v>800002677</v>
      </c>
      <c r="J2195">
        <v>6001020071</v>
      </c>
      <c r="K2195">
        <v>100087062</v>
      </c>
      <c r="L2195" s="1">
        <v>45986</v>
      </c>
      <c r="M2195" t="s">
        <v>833</v>
      </c>
      <c r="N2195">
        <v>800002677</v>
      </c>
      <c r="O2195" t="s">
        <v>776</v>
      </c>
      <c r="P2195" t="s">
        <v>54</v>
      </c>
      <c r="Q2195" t="s">
        <v>724</v>
      </c>
    </row>
    <row r="2196" spans="1:17" x14ac:dyDescent="0.3">
      <c r="A2196" t="s">
        <v>824</v>
      </c>
      <c r="B2196" t="s">
        <v>382</v>
      </c>
      <c r="C2196" s="1">
        <v>45946</v>
      </c>
      <c r="D2196">
        <v>855.31</v>
      </c>
      <c r="E2196" t="s">
        <v>92</v>
      </c>
      <c r="F2196" t="s">
        <v>96</v>
      </c>
      <c r="G2196" t="s">
        <v>121</v>
      </c>
      <c r="H2196" t="s">
        <v>577</v>
      </c>
      <c r="I2196">
        <v>800002675</v>
      </c>
      <c r="J2196">
        <v>6001020931</v>
      </c>
      <c r="K2196">
        <v>100088453</v>
      </c>
      <c r="L2196" s="1">
        <v>45992</v>
      </c>
      <c r="M2196" t="s">
        <v>833</v>
      </c>
      <c r="N2196">
        <v>800002675</v>
      </c>
      <c r="O2196" t="s">
        <v>776</v>
      </c>
      <c r="P2196" t="s">
        <v>54</v>
      </c>
      <c r="Q2196" t="s">
        <v>724</v>
      </c>
    </row>
    <row r="2197" spans="1:17" x14ac:dyDescent="0.3">
      <c r="A2197" t="s">
        <v>824</v>
      </c>
      <c r="B2197" t="s">
        <v>382</v>
      </c>
      <c r="C2197" s="1">
        <v>45946</v>
      </c>
      <c r="D2197">
        <v>812.86</v>
      </c>
      <c r="E2197" t="s">
        <v>92</v>
      </c>
      <c r="F2197" t="s">
        <v>96</v>
      </c>
      <c r="G2197" t="s">
        <v>121</v>
      </c>
      <c r="H2197" t="s">
        <v>577</v>
      </c>
      <c r="I2197">
        <v>800002674</v>
      </c>
      <c r="J2197">
        <v>6001020930</v>
      </c>
      <c r="K2197">
        <v>100088452</v>
      </c>
      <c r="L2197" s="1">
        <v>45958</v>
      </c>
      <c r="M2197" t="s">
        <v>833</v>
      </c>
      <c r="N2197">
        <v>800002674</v>
      </c>
      <c r="O2197" t="s">
        <v>776</v>
      </c>
      <c r="P2197" t="s">
        <v>54</v>
      </c>
      <c r="Q2197" t="s">
        <v>724</v>
      </c>
    </row>
    <row r="2198" spans="1:17" x14ac:dyDescent="0.3">
      <c r="A2198" t="s">
        <v>824</v>
      </c>
      <c r="B2198" t="s">
        <v>382</v>
      </c>
      <c r="C2198" s="1">
        <v>45958</v>
      </c>
      <c r="D2198">
        <v>460.69</v>
      </c>
      <c r="E2198" t="s">
        <v>92</v>
      </c>
      <c r="F2198" t="s">
        <v>96</v>
      </c>
      <c r="G2198" t="s">
        <v>121</v>
      </c>
      <c r="H2198" t="s">
        <v>577</v>
      </c>
      <c r="I2198">
        <v>800002677</v>
      </c>
      <c r="J2198">
        <v>6001022929</v>
      </c>
      <c r="K2198">
        <v>100091944</v>
      </c>
      <c r="L2198" s="1">
        <v>45973</v>
      </c>
      <c r="M2198" t="s">
        <v>833</v>
      </c>
      <c r="N2198">
        <v>800002677</v>
      </c>
      <c r="O2198" t="s">
        <v>776</v>
      </c>
      <c r="P2198" t="s">
        <v>54</v>
      </c>
      <c r="Q2198" t="s">
        <v>724</v>
      </c>
    </row>
    <row r="2199" spans="1:17" x14ac:dyDescent="0.3">
      <c r="A2199" t="s">
        <v>824</v>
      </c>
      <c r="B2199" t="s">
        <v>382</v>
      </c>
      <c r="C2199" s="1">
        <v>45960</v>
      </c>
      <c r="D2199">
        <v>812.86</v>
      </c>
      <c r="E2199" t="s">
        <v>92</v>
      </c>
      <c r="F2199" t="s">
        <v>96</v>
      </c>
      <c r="G2199" t="s">
        <v>121</v>
      </c>
      <c r="H2199" t="s">
        <v>577</v>
      </c>
      <c r="I2199">
        <v>800002674</v>
      </c>
      <c r="J2199">
        <v>6001023424</v>
      </c>
      <c r="K2199">
        <v>100092872</v>
      </c>
      <c r="L2199" s="1">
        <v>45965</v>
      </c>
      <c r="M2199" t="s">
        <v>833</v>
      </c>
      <c r="N2199">
        <v>800002674</v>
      </c>
      <c r="O2199" t="s">
        <v>776</v>
      </c>
      <c r="P2199" t="s">
        <v>54</v>
      </c>
      <c r="Q2199" t="s">
        <v>724</v>
      </c>
    </row>
    <row r="2200" spans="1:17" x14ac:dyDescent="0.3">
      <c r="A2200" t="s">
        <v>824</v>
      </c>
      <c r="B2200" t="s">
        <v>382</v>
      </c>
      <c r="C2200" s="1">
        <v>45960</v>
      </c>
      <c r="D2200">
        <v>812.86</v>
      </c>
      <c r="E2200" t="s">
        <v>92</v>
      </c>
      <c r="F2200" t="s">
        <v>96</v>
      </c>
      <c r="G2200" t="s">
        <v>121</v>
      </c>
      <c r="H2200" t="s">
        <v>577</v>
      </c>
      <c r="I2200">
        <v>800002674</v>
      </c>
      <c r="J2200">
        <v>6001023420</v>
      </c>
      <c r="K2200">
        <v>100092868</v>
      </c>
      <c r="L2200" s="1">
        <v>45965</v>
      </c>
      <c r="M2200" t="s">
        <v>833</v>
      </c>
      <c r="N2200">
        <v>800002674</v>
      </c>
      <c r="O2200" t="s">
        <v>776</v>
      </c>
      <c r="P2200" t="s">
        <v>54</v>
      </c>
      <c r="Q2200" t="s">
        <v>724</v>
      </c>
    </row>
    <row r="2201" spans="1:17" x14ac:dyDescent="0.3">
      <c r="A2201" t="s">
        <v>824</v>
      </c>
      <c r="B2201" t="s">
        <v>382</v>
      </c>
      <c r="C2201" s="1">
        <v>45960</v>
      </c>
      <c r="D2201">
        <v>812.86</v>
      </c>
      <c r="E2201" t="s">
        <v>92</v>
      </c>
      <c r="F2201" t="s">
        <v>96</v>
      </c>
      <c r="G2201" t="s">
        <v>121</v>
      </c>
      <c r="H2201" t="s">
        <v>577</v>
      </c>
      <c r="I2201">
        <v>800002674</v>
      </c>
      <c r="J2201">
        <v>6001023422</v>
      </c>
      <c r="K2201">
        <v>100092870</v>
      </c>
      <c r="L2201" s="1">
        <v>45965</v>
      </c>
      <c r="M2201" t="s">
        <v>833</v>
      </c>
      <c r="N2201">
        <v>800002674</v>
      </c>
      <c r="O2201" t="s">
        <v>776</v>
      </c>
      <c r="P2201" t="s">
        <v>54</v>
      </c>
      <c r="Q2201" t="s">
        <v>724</v>
      </c>
    </row>
    <row r="2202" spans="1:17" x14ac:dyDescent="0.3">
      <c r="A2202" t="s">
        <v>824</v>
      </c>
      <c r="B2202" t="s">
        <v>382</v>
      </c>
      <c r="C2202" s="1">
        <v>45960</v>
      </c>
      <c r="D2202">
        <v>940.85</v>
      </c>
      <c r="E2202" t="s">
        <v>92</v>
      </c>
      <c r="F2202" t="s">
        <v>96</v>
      </c>
      <c r="G2202" t="s">
        <v>121</v>
      </c>
      <c r="H2202" t="s">
        <v>577</v>
      </c>
      <c r="I2202">
        <v>800002675</v>
      </c>
      <c r="J2202">
        <v>6001023456</v>
      </c>
      <c r="K2202">
        <v>100092906</v>
      </c>
      <c r="L2202" s="1">
        <v>45965</v>
      </c>
      <c r="M2202" t="s">
        <v>833</v>
      </c>
      <c r="N2202">
        <v>800002675</v>
      </c>
      <c r="O2202" t="s">
        <v>776</v>
      </c>
      <c r="P2202" t="s">
        <v>54</v>
      </c>
      <c r="Q2202" t="s">
        <v>724</v>
      </c>
    </row>
    <row r="2203" spans="1:17" x14ac:dyDescent="0.3">
      <c r="A2203" t="s">
        <v>824</v>
      </c>
      <c r="B2203" t="s">
        <v>382</v>
      </c>
      <c r="C2203" s="1">
        <v>45960</v>
      </c>
      <c r="D2203">
        <v>940.85</v>
      </c>
      <c r="E2203" t="s">
        <v>92</v>
      </c>
      <c r="F2203" t="s">
        <v>96</v>
      </c>
      <c r="G2203" t="s">
        <v>121</v>
      </c>
      <c r="H2203" t="s">
        <v>577</v>
      </c>
      <c r="I2203">
        <v>800002675</v>
      </c>
      <c r="J2203">
        <v>6001023457</v>
      </c>
      <c r="K2203">
        <v>100092907</v>
      </c>
      <c r="L2203" s="1">
        <v>45965</v>
      </c>
      <c r="M2203" t="s">
        <v>833</v>
      </c>
      <c r="N2203">
        <v>800002675</v>
      </c>
      <c r="O2203" t="s">
        <v>776</v>
      </c>
      <c r="P2203" t="s">
        <v>54</v>
      </c>
      <c r="Q2203" t="s">
        <v>724</v>
      </c>
    </row>
    <row r="2204" spans="1:17" x14ac:dyDescent="0.3">
      <c r="A2204" t="s">
        <v>824</v>
      </c>
      <c r="B2204" t="s">
        <v>382</v>
      </c>
      <c r="C2204" s="1">
        <v>45960</v>
      </c>
      <c r="D2204">
        <v>940.85</v>
      </c>
      <c r="E2204" t="s">
        <v>92</v>
      </c>
      <c r="F2204" t="s">
        <v>96</v>
      </c>
      <c r="G2204" t="s">
        <v>121</v>
      </c>
      <c r="H2204" t="s">
        <v>577</v>
      </c>
      <c r="I2204">
        <v>800002675</v>
      </c>
      <c r="J2204">
        <v>6001023460</v>
      </c>
      <c r="K2204">
        <v>100092910</v>
      </c>
      <c r="L2204" s="1">
        <v>45965</v>
      </c>
      <c r="M2204" t="s">
        <v>833</v>
      </c>
      <c r="N2204">
        <v>800002675</v>
      </c>
      <c r="O2204" t="s">
        <v>776</v>
      </c>
      <c r="P2204" t="s">
        <v>54</v>
      </c>
      <c r="Q2204" t="s">
        <v>724</v>
      </c>
    </row>
    <row r="2205" spans="1:17" x14ac:dyDescent="0.3">
      <c r="A2205" t="s">
        <v>824</v>
      </c>
      <c r="B2205" t="s">
        <v>382</v>
      </c>
      <c r="C2205" s="1">
        <v>45960</v>
      </c>
      <c r="D2205">
        <v>940.85</v>
      </c>
      <c r="E2205" t="s">
        <v>92</v>
      </c>
      <c r="F2205" t="s">
        <v>96</v>
      </c>
      <c r="G2205" t="s">
        <v>121</v>
      </c>
      <c r="H2205" t="s">
        <v>577</v>
      </c>
      <c r="I2205">
        <v>800002675</v>
      </c>
      <c r="J2205">
        <v>6001023462</v>
      </c>
      <c r="K2205">
        <v>100092912</v>
      </c>
      <c r="L2205" s="1">
        <v>45966</v>
      </c>
      <c r="M2205" t="s">
        <v>833</v>
      </c>
      <c r="N2205">
        <v>800002675</v>
      </c>
      <c r="O2205" t="s">
        <v>776</v>
      </c>
      <c r="P2205" t="s">
        <v>54</v>
      </c>
      <c r="Q2205" t="s">
        <v>724</v>
      </c>
    </row>
    <row r="2206" spans="1:17" x14ac:dyDescent="0.3">
      <c r="A2206" t="s">
        <v>824</v>
      </c>
      <c r="B2206" t="s">
        <v>383</v>
      </c>
      <c r="C2206" s="1">
        <v>45960</v>
      </c>
      <c r="D2206">
        <v>10.78</v>
      </c>
      <c r="E2206" t="s">
        <v>92</v>
      </c>
      <c r="F2206" t="s">
        <v>96</v>
      </c>
      <c r="G2206" t="s">
        <v>121</v>
      </c>
      <c r="H2206" t="s">
        <v>577</v>
      </c>
      <c r="I2206">
        <v>800002677</v>
      </c>
      <c r="J2206">
        <v>6001023601</v>
      </c>
      <c r="K2206">
        <v>400001483</v>
      </c>
      <c r="L2206" s="1">
        <v>45973</v>
      </c>
      <c r="M2206" t="s">
        <v>833</v>
      </c>
      <c r="N2206">
        <v>800002677</v>
      </c>
      <c r="O2206" t="s">
        <v>776</v>
      </c>
      <c r="P2206" t="s">
        <v>54</v>
      </c>
      <c r="Q2206" t="s">
        <v>724</v>
      </c>
    </row>
    <row r="2207" spans="1:17" x14ac:dyDescent="0.3">
      <c r="A2207" t="s">
        <v>824</v>
      </c>
      <c r="B2207" t="s">
        <v>382</v>
      </c>
      <c r="C2207" s="1">
        <v>45965</v>
      </c>
      <c r="D2207">
        <v>812.86</v>
      </c>
      <c r="E2207" t="s">
        <v>92</v>
      </c>
      <c r="F2207" t="s">
        <v>96</v>
      </c>
      <c r="G2207" t="s">
        <v>121</v>
      </c>
      <c r="H2207" t="s">
        <v>577</v>
      </c>
      <c r="I2207">
        <v>800002674</v>
      </c>
      <c r="J2207">
        <v>6001024548</v>
      </c>
      <c r="K2207">
        <v>100095272</v>
      </c>
      <c r="L2207" s="1">
        <v>45973</v>
      </c>
      <c r="M2207" t="s">
        <v>833</v>
      </c>
      <c r="N2207">
        <v>800002674</v>
      </c>
      <c r="O2207" t="s">
        <v>776</v>
      </c>
      <c r="P2207" t="s">
        <v>54</v>
      </c>
      <c r="Q2207" t="s">
        <v>724</v>
      </c>
    </row>
    <row r="2208" spans="1:17" x14ac:dyDescent="0.3">
      <c r="A2208" t="s">
        <v>824</v>
      </c>
      <c r="B2208" t="s">
        <v>383</v>
      </c>
      <c r="C2208" s="1">
        <v>45965</v>
      </c>
      <c r="D2208">
        <v>173.83</v>
      </c>
      <c r="E2208" t="s">
        <v>92</v>
      </c>
      <c r="F2208" t="s">
        <v>96</v>
      </c>
      <c r="G2208" t="s">
        <v>121</v>
      </c>
      <c r="H2208" t="s">
        <v>577</v>
      </c>
      <c r="I2208">
        <v>800002675</v>
      </c>
      <c r="J2208">
        <v>6001024550</v>
      </c>
      <c r="K2208">
        <v>400001490</v>
      </c>
      <c r="L2208" s="1">
        <v>45966</v>
      </c>
      <c r="M2208" t="s">
        <v>833</v>
      </c>
      <c r="N2208">
        <v>800002675</v>
      </c>
      <c r="O2208" t="s">
        <v>776</v>
      </c>
      <c r="P2208" t="s">
        <v>54</v>
      </c>
      <c r="Q2208" t="s">
        <v>724</v>
      </c>
    </row>
    <row r="2209" spans="1:17" x14ac:dyDescent="0.3">
      <c r="A2209" t="s">
        <v>824</v>
      </c>
      <c r="B2209" t="s">
        <v>382</v>
      </c>
      <c r="C2209" s="1">
        <v>45965</v>
      </c>
      <c r="D2209">
        <v>460.69</v>
      </c>
      <c r="E2209" t="s">
        <v>92</v>
      </c>
      <c r="F2209" t="s">
        <v>96</v>
      </c>
      <c r="G2209" t="s">
        <v>121</v>
      </c>
      <c r="H2209" t="s">
        <v>577</v>
      </c>
      <c r="I2209">
        <v>800002677</v>
      </c>
      <c r="J2209">
        <v>6001024551</v>
      </c>
      <c r="K2209">
        <v>100095274</v>
      </c>
      <c r="L2209" s="1">
        <v>46041</v>
      </c>
      <c r="M2209" t="s">
        <v>833</v>
      </c>
      <c r="N2209">
        <v>800002677</v>
      </c>
      <c r="O2209" t="s">
        <v>776</v>
      </c>
      <c r="P2209" t="s">
        <v>54</v>
      </c>
      <c r="Q2209" t="s">
        <v>724</v>
      </c>
    </row>
    <row r="2210" spans="1:17" x14ac:dyDescent="0.3">
      <c r="A2210" t="s">
        <v>824</v>
      </c>
      <c r="B2210" t="s">
        <v>382</v>
      </c>
      <c r="C2210" s="1">
        <v>45965</v>
      </c>
      <c r="D2210">
        <v>940.85</v>
      </c>
      <c r="E2210" t="s">
        <v>92</v>
      </c>
      <c r="F2210" t="s">
        <v>96</v>
      </c>
      <c r="G2210" t="s">
        <v>121</v>
      </c>
      <c r="H2210" t="s">
        <v>577</v>
      </c>
      <c r="I2210">
        <v>800002675</v>
      </c>
      <c r="J2210">
        <v>6001024549</v>
      </c>
      <c r="K2210">
        <v>100095273</v>
      </c>
      <c r="L2210" s="1">
        <v>45988</v>
      </c>
      <c r="M2210" t="s">
        <v>833</v>
      </c>
      <c r="N2210">
        <v>800002675</v>
      </c>
      <c r="O2210" t="s">
        <v>776</v>
      </c>
      <c r="P2210" t="s">
        <v>54</v>
      </c>
      <c r="Q2210" t="s">
        <v>724</v>
      </c>
    </row>
    <row r="2211" spans="1:17" x14ac:dyDescent="0.3">
      <c r="A2211" t="s">
        <v>824</v>
      </c>
      <c r="B2211" t="s">
        <v>383</v>
      </c>
      <c r="C2211" s="1">
        <v>45979</v>
      </c>
      <c r="D2211">
        <v>86.88</v>
      </c>
      <c r="E2211" t="s">
        <v>92</v>
      </c>
      <c r="F2211" t="s">
        <v>96</v>
      </c>
      <c r="G2211" t="s">
        <v>121</v>
      </c>
      <c r="H2211" t="s">
        <v>577</v>
      </c>
      <c r="I2211">
        <v>800002675</v>
      </c>
      <c r="J2211">
        <v>6001027393</v>
      </c>
      <c r="K2211">
        <v>400001548</v>
      </c>
      <c r="L2211" s="1">
        <v>45988</v>
      </c>
      <c r="M2211" t="s">
        <v>833</v>
      </c>
      <c r="N2211">
        <v>800002675</v>
      </c>
      <c r="O2211" t="s">
        <v>776</v>
      </c>
      <c r="P2211" t="s">
        <v>54</v>
      </c>
      <c r="Q2211" t="s">
        <v>724</v>
      </c>
    </row>
    <row r="2212" spans="1:17" x14ac:dyDescent="0.3">
      <c r="A2212" t="s">
        <v>824</v>
      </c>
      <c r="B2212" t="s">
        <v>382</v>
      </c>
      <c r="C2212" s="1">
        <v>45982</v>
      </c>
      <c r="D2212">
        <v>919.73</v>
      </c>
      <c r="E2212" t="s">
        <v>92</v>
      </c>
      <c r="F2212" t="s">
        <v>96</v>
      </c>
      <c r="G2212" t="s">
        <v>121</v>
      </c>
      <c r="H2212" t="s">
        <v>577</v>
      </c>
      <c r="I2212">
        <v>800002675</v>
      </c>
      <c r="J2212">
        <v>6001028305</v>
      </c>
      <c r="K2212">
        <v>100101042</v>
      </c>
      <c r="L2212" s="1">
        <v>45988</v>
      </c>
      <c r="M2212" t="s">
        <v>833</v>
      </c>
      <c r="N2212">
        <v>800002675</v>
      </c>
      <c r="O2212" t="s">
        <v>776</v>
      </c>
      <c r="P2212" t="s">
        <v>54</v>
      </c>
      <c r="Q2212" t="s">
        <v>724</v>
      </c>
    </row>
    <row r="2213" spans="1:17" x14ac:dyDescent="0.3">
      <c r="A2213" t="s">
        <v>824</v>
      </c>
      <c r="B2213" t="s">
        <v>383</v>
      </c>
      <c r="C2213" s="1">
        <v>45987</v>
      </c>
      <c r="D2213">
        <v>43.45</v>
      </c>
      <c r="E2213" t="s">
        <v>92</v>
      </c>
      <c r="F2213" t="s">
        <v>96</v>
      </c>
      <c r="G2213" t="s">
        <v>121</v>
      </c>
      <c r="H2213" t="s">
        <v>577</v>
      </c>
      <c r="I2213">
        <v>800002675</v>
      </c>
      <c r="J2213">
        <v>6001029032</v>
      </c>
      <c r="K2213">
        <v>400001594</v>
      </c>
      <c r="L2213" s="1">
        <v>45988</v>
      </c>
      <c r="M2213" t="s">
        <v>833</v>
      </c>
      <c r="N2213">
        <v>800002675</v>
      </c>
      <c r="O2213" t="s">
        <v>776</v>
      </c>
      <c r="P2213" t="s">
        <v>54</v>
      </c>
      <c r="Q2213" t="s">
        <v>724</v>
      </c>
    </row>
    <row r="2214" spans="1:17" x14ac:dyDescent="0.3">
      <c r="A2214" t="s">
        <v>824</v>
      </c>
      <c r="B2214" t="s">
        <v>382</v>
      </c>
      <c r="C2214" s="1">
        <v>45993</v>
      </c>
      <c r="D2214">
        <v>812.86</v>
      </c>
      <c r="E2214" t="s">
        <v>92</v>
      </c>
      <c r="F2214" t="s">
        <v>96</v>
      </c>
      <c r="G2214" t="s">
        <v>121</v>
      </c>
      <c r="H2214" t="s">
        <v>577</v>
      </c>
      <c r="I2214">
        <v>800002674</v>
      </c>
      <c r="J2214">
        <v>6001031036</v>
      </c>
      <c r="K2214">
        <v>100105191</v>
      </c>
      <c r="L2214" s="1">
        <v>46000</v>
      </c>
      <c r="M2214" t="s">
        <v>833</v>
      </c>
      <c r="N2214">
        <v>800002674</v>
      </c>
      <c r="O2214" t="s">
        <v>776</v>
      </c>
      <c r="P2214" t="s">
        <v>54</v>
      </c>
      <c r="Q2214" t="s">
        <v>724</v>
      </c>
    </row>
    <row r="2215" spans="1:17" x14ac:dyDescent="0.3">
      <c r="A2215" t="s">
        <v>824</v>
      </c>
      <c r="B2215" t="s">
        <v>382</v>
      </c>
      <c r="C2215" s="1">
        <v>45993</v>
      </c>
      <c r="D2215">
        <v>460.69</v>
      </c>
      <c r="E2215" t="s">
        <v>92</v>
      </c>
      <c r="F2215" t="s">
        <v>96</v>
      </c>
      <c r="G2215" t="s">
        <v>121</v>
      </c>
      <c r="H2215" t="s">
        <v>577</v>
      </c>
      <c r="I2215">
        <v>800002677</v>
      </c>
      <c r="J2215">
        <v>6001031037</v>
      </c>
      <c r="K2215">
        <v>100105192</v>
      </c>
      <c r="L2215" s="1">
        <v>46003</v>
      </c>
      <c r="M2215" t="s">
        <v>833</v>
      </c>
      <c r="N2215">
        <v>800002677</v>
      </c>
      <c r="O2215" t="s">
        <v>776</v>
      </c>
      <c r="P2215" t="s">
        <v>54</v>
      </c>
      <c r="Q2215" t="s">
        <v>724</v>
      </c>
    </row>
    <row r="2216" spans="1:17" x14ac:dyDescent="0.3">
      <c r="A2216" t="s">
        <v>824</v>
      </c>
      <c r="B2216" t="s">
        <v>382</v>
      </c>
      <c r="C2216" s="1">
        <v>45993</v>
      </c>
      <c r="D2216">
        <v>940.85</v>
      </c>
      <c r="E2216" t="s">
        <v>92</v>
      </c>
      <c r="F2216" t="s">
        <v>96</v>
      </c>
      <c r="G2216" t="s">
        <v>121</v>
      </c>
      <c r="H2216" t="s">
        <v>577</v>
      </c>
      <c r="I2216">
        <v>800002675</v>
      </c>
      <c r="J2216">
        <v>6001031038</v>
      </c>
      <c r="K2216">
        <v>100105193</v>
      </c>
      <c r="L2216" s="1">
        <v>46001</v>
      </c>
      <c r="M2216" t="s">
        <v>833</v>
      </c>
      <c r="N2216">
        <v>800002675</v>
      </c>
      <c r="O2216" t="s">
        <v>776</v>
      </c>
      <c r="P2216" t="s">
        <v>54</v>
      </c>
      <c r="Q2216" t="s">
        <v>724</v>
      </c>
    </row>
    <row r="2217" spans="1:17" x14ac:dyDescent="0.3">
      <c r="A2217" t="s">
        <v>824</v>
      </c>
      <c r="B2217" t="s">
        <v>382</v>
      </c>
      <c r="C2217" s="1">
        <v>46028</v>
      </c>
      <c r="D2217">
        <v>812.86</v>
      </c>
      <c r="E2217" t="s">
        <v>92</v>
      </c>
      <c r="F2217" t="s">
        <v>96</v>
      </c>
      <c r="G2217" t="s">
        <v>121</v>
      </c>
      <c r="H2217" t="s">
        <v>577</v>
      </c>
      <c r="I2217">
        <v>800002674</v>
      </c>
      <c r="J2217">
        <v>6001041495</v>
      </c>
      <c r="K2217">
        <v>100004395</v>
      </c>
      <c r="L2217" s="1">
        <v>46041</v>
      </c>
      <c r="M2217" t="s">
        <v>833</v>
      </c>
      <c r="N2217">
        <v>800002674</v>
      </c>
      <c r="O2217" t="s">
        <v>776</v>
      </c>
      <c r="P2217" t="s">
        <v>54</v>
      </c>
      <c r="Q2217" t="s">
        <v>724</v>
      </c>
    </row>
    <row r="2218" spans="1:17" x14ac:dyDescent="0.3">
      <c r="A2218" t="s">
        <v>824</v>
      </c>
      <c r="B2218" t="s">
        <v>382</v>
      </c>
      <c r="C2218" s="1">
        <v>46028</v>
      </c>
      <c r="D2218">
        <v>940.85</v>
      </c>
      <c r="E2218" t="s">
        <v>92</v>
      </c>
      <c r="F2218" t="s">
        <v>96</v>
      </c>
      <c r="G2218" t="s">
        <v>121</v>
      </c>
      <c r="H2218" t="s">
        <v>577</v>
      </c>
      <c r="I2218">
        <v>800002675</v>
      </c>
      <c r="J2218">
        <v>6001041498</v>
      </c>
      <c r="K2218">
        <v>100004399</v>
      </c>
      <c r="L2218" s="1">
        <v>46041</v>
      </c>
      <c r="M2218" t="s">
        <v>833</v>
      </c>
      <c r="N2218">
        <v>800002675</v>
      </c>
      <c r="O2218" t="s">
        <v>776</v>
      </c>
      <c r="P2218" t="s">
        <v>54</v>
      </c>
      <c r="Q2218" t="s">
        <v>724</v>
      </c>
    </row>
    <row r="2219" spans="1:17" x14ac:dyDescent="0.3">
      <c r="A2219" t="s">
        <v>824</v>
      </c>
      <c r="B2219" t="s">
        <v>382</v>
      </c>
      <c r="C2219" s="1">
        <v>46028</v>
      </c>
      <c r="D2219">
        <v>460.69</v>
      </c>
      <c r="E2219" t="s">
        <v>92</v>
      </c>
      <c r="F2219" t="s">
        <v>96</v>
      </c>
      <c r="G2219" t="s">
        <v>121</v>
      </c>
      <c r="H2219" t="s">
        <v>577</v>
      </c>
      <c r="I2219">
        <v>800002677</v>
      </c>
      <c r="J2219">
        <v>6001041502</v>
      </c>
      <c r="K2219">
        <v>100004403</v>
      </c>
      <c r="L2219" s="1">
        <v>46044</v>
      </c>
      <c r="M2219" t="s">
        <v>833</v>
      </c>
      <c r="N2219">
        <v>800002677</v>
      </c>
      <c r="O2219" t="s">
        <v>776</v>
      </c>
      <c r="P2219" t="s">
        <v>54</v>
      </c>
      <c r="Q2219" t="s">
        <v>724</v>
      </c>
    </row>
    <row r="2220" spans="1:17" x14ac:dyDescent="0.3">
      <c r="A2220" t="s">
        <v>824</v>
      </c>
      <c r="B2220" t="s">
        <v>382</v>
      </c>
      <c r="C2220" s="1">
        <v>46058</v>
      </c>
      <c r="D2220">
        <v>812.86</v>
      </c>
      <c r="E2220" t="s">
        <v>92</v>
      </c>
      <c r="F2220" t="s">
        <v>96</v>
      </c>
      <c r="G2220" t="s">
        <v>121</v>
      </c>
      <c r="H2220" t="s">
        <v>577</v>
      </c>
      <c r="I2220">
        <v>800002674</v>
      </c>
      <c r="J2220">
        <v>6001046784</v>
      </c>
      <c r="K2220">
        <v>100015380</v>
      </c>
      <c r="L2220" s="1">
        <v>46062</v>
      </c>
      <c r="M2220" t="s">
        <v>833</v>
      </c>
      <c r="N2220">
        <v>800002674</v>
      </c>
      <c r="O2220" t="s">
        <v>776</v>
      </c>
      <c r="P2220" t="s">
        <v>54</v>
      </c>
      <c r="Q2220" t="s">
        <v>724</v>
      </c>
    </row>
    <row r="2221" spans="1:17" x14ac:dyDescent="0.3">
      <c r="A2221" t="s">
        <v>824</v>
      </c>
      <c r="B2221" t="s">
        <v>382</v>
      </c>
      <c r="C2221" s="1">
        <v>46058</v>
      </c>
      <c r="D2221">
        <v>460.69</v>
      </c>
      <c r="E2221" t="s">
        <v>92</v>
      </c>
      <c r="F2221" t="s">
        <v>96</v>
      </c>
      <c r="G2221" t="s">
        <v>121</v>
      </c>
      <c r="H2221" t="s">
        <v>577</v>
      </c>
      <c r="I2221">
        <v>800002677</v>
      </c>
      <c r="J2221">
        <v>6001046785</v>
      </c>
      <c r="K2221">
        <v>100015381</v>
      </c>
      <c r="L2221" s="1">
        <v>46071</v>
      </c>
      <c r="M2221" t="s">
        <v>833</v>
      </c>
      <c r="N2221">
        <v>800002677</v>
      </c>
      <c r="O2221" t="s">
        <v>776</v>
      </c>
      <c r="P2221" t="s">
        <v>54</v>
      </c>
      <c r="Q2221" t="s">
        <v>724</v>
      </c>
    </row>
    <row r="2222" spans="1:17" x14ac:dyDescent="0.3">
      <c r="A2222" t="s">
        <v>824</v>
      </c>
      <c r="B2222" t="s">
        <v>382</v>
      </c>
      <c r="C2222" s="1">
        <v>46058</v>
      </c>
      <c r="D2222">
        <v>940.85</v>
      </c>
      <c r="E2222" t="s">
        <v>92</v>
      </c>
      <c r="F2222" t="s">
        <v>96</v>
      </c>
      <c r="G2222" t="s">
        <v>121</v>
      </c>
      <c r="H2222" t="s">
        <v>577</v>
      </c>
      <c r="I2222">
        <v>800002675</v>
      </c>
      <c r="J2222">
        <v>6001046786</v>
      </c>
      <c r="K2222">
        <v>100015382</v>
      </c>
      <c r="L2222" s="1">
        <v>46066</v>
      </c>
      <c r="M2222" t="s">
        <v>833</v>
      </c>
      <c r="N2222">
        <v>800002675</v>
      </c>
      <c r="O2222" t="s">
        <v>776</v>
      </c>
      <c r="P2222" t="s">
        <v>54</v>
      </c>
      <c r="Q2222" t="s">
        <v>724</v>
      </c>
    </row>
    <row r="2223" spans="1:17" x14ac:dyDescent="0.3">
      <c r="A2223" t="s">
        <v>824</v>
      </c>
      <c r="B2223" t="s">
        <v>382</v>
      </c>
      <c r="C2223" s="1">
        <v>46099</v>
      </c>
      <c r="D2223">
        <v>460.69</v>
      </c>
      <c r="E2223" t="s">
        <v>92</v>
      </c>
      <c r="F2223" t="s">
        <v>96</v>
      </c>
      <c r="G2223" t="s">
        <v>121</v>
      </c>
      <c r="H2223" t="s">
        <v>577</v>
      </c>
      <c r="I2223">
        <v>800002677</v>
      </c>
      <c r="J2223">
        <v>6001053295</v>
      </c>
      <c r="K2223">
        <v>100026660</v>
      </c>
      <c r="L2223" s="1">
        <v>46111</v>
      </c>
      <c r="M2223" t="s">
        <v>833</v>
      </c>
      <c r="N2223">
        <v>800002677</v>
      </c>
      <c r="O2223" t="s">
        <v>776</v>
      </c>
      <c r="P2223" t="s">
        <v>54</v>
      </c>
      <c r="Q2223" t="s">
        <v>724</v>
      </c>
    </row>
    <row r="2224" spans="1:17" x14ac:dyDescent="0.3">
      <c r="A2224" t="s">
        <v>824</v>
      </c>
      <c r="B2224" t="s">
        <v>382</v>
      </c>
      <c r="C2224" s="1">
        <v>46099</v>
      </c>
      <c r="D2224">
        <v>940.85</v>
      </c>
      <c r="E2224" t="s">
        <v>92</v>
      </c>
      <c r="F2224" t="s">
        <v>96</v>
      </c>
      <c r="G2224" t="s">
        <v>121</v>
      </c>
      <c r="H2224" t="s">
        <v>577</v>
      </c>
      <c r="I2224">
        <v>800002675</v>
      </c>
      <c r="J2224">
        <v>6001053297</v>
      </c>
      <c r="K2224">
        <v>100026662</v>
      </c>
      <c r="L2224" s="1">
        <v>46106</v>
      </c>
      <c r="M2224" t="s">
        <v>833</v>
      </c>
      <c r="N2224">
        <v>800002675</v>
      </c>
      <c r="O2224" t="s">
        <v>776</v>
      </c>
      <c r="P2224" t="s">
        <v>54</v>
      </c>
      <c r="Q2224" t="s">
        <v>724</v>
      </c>
    </row>
    <row r="2225" spans="1:17" x14ac:dyDescent="0.3">
      <c r="A2225" t="s">
        <v>824</v>
      </c>
      <c r="B2225" t="s">
        <v>382</v>
      </c>
      <c r="C2225" s="1">
        <v>46099</v>
      </c>
      <c r="D2225">
        <v>812.86</v>
      </c>
      <c r="E2225" t="s">
        <v>92</v>
      </c>
      <c r="F2225" t="s">
        <v>96</v>
      </c>
      <c r="G2225" t="s">
        <v>121</v>
      </c>
      <c r="H2225" t="s">
        <v>577</v>
      </c>
      <c r="I2225">
        <v>800002674</v>
      </c>
      <c r="J2225">
        <v>6001053300</v>
      </c>
      <c r="K2225">
        <v>100026665</v>
      </c>
      <c r="L2225" s="1">
        <v>46105</v>
      </c>
      <c r="M2225" t="s">
        <v>833</v>
      </c>
      <c r="N2225">
        <v>800002674</v>
      </c>
      <c r="O2225" t="s">
        <v>776</v>
      </c>
      <c r="P2225" t="s">
        <v>54</v>
      </c>
      <c r="Q2225" t="s">
        <v>724</v>
      </c>
    </row>
    <row r="2226" spans="1:17" x14ac:dyDescent="0.3">
      <c r="A2226" t="s">
        <v>824</v>
      </c>
      <c r="B2226" t="s">
        <v>383</v>
      </c>
      <c r="C2226" s="1">
        <v>46105</v>
      </c>
      <c r="D2226">
        <v>43.45</v>
      </c>
      <c r="E2226" t="s">
        <v>92</v>
      </c>
      <c r="F2226" t="s">
        <v>96</v>
      </c>
      <c r="G2226" t="s">
        <v>121</v>
      </c>
      <c r="H2226" t="s">
        <v>577</v>
      </c>
      <c r="I2226">
        <v>800002675</v>
      </c>
      <c r="J2226">
        <v>6001054090</v>
      </c>
      <c r="K2226">
        <v>400000674</v>
      </c>
      <c r="L2226" s="1">
        <v>46106</v>
      </c>
      <c r="M2226" t="s">
        <v>833</v>
      </c>
      <c r="N2226">
        <v>800002675</v>
      </c>
      <c r="O2226" t="s">
        <v>776</v>
      </c>
      <c r="P2226" t="s">
        <v>54</v>
      </c>
      <c r="Q2226" t="s">
        <v>724</v>
      </c>
    </row>
    <row r="2227" spans="1:17" x14ac:dyDescent="0.3">
      <c r="A2227" t="s">
        <v>824</v>
      </c>
      <c r="B2227" t="s">
        <v>382</v>
      </c>
      <c r="C2227" s="1">
        <v>46113</v>
      </c>
      <c r="D2227">
        <v>812.86</v>
      </c>
      <c r="E2227" t="s">
        <v>92</v>
      </c>
      <c r="F2227" t="s">
        <v>96</v>
      </c>
      <c r="G2227" t="s">
        <v>121</v>
      </c>
      <c r="H2227" t="s">
        <v>577</v>
      </c>
      <c r="I2227">
        <v>800002674</v>
      </c>
      <c r="J2227">
        <v>6001055762</v>
      </c>
      <c r="K2227">
        <v>100030792</v>
      </c>
      <c r="L2227" s="1">
        <v>46119</v>
      </c>
      <c r="M2227" t="s">
        <v>833</v>
      </c>
      <c r="N2227">
        <v>800002674</v>
      </c>
      <c r="O2227" t="s">
        <v>776</v>
      </c>
      <c r="P2227" t="s">
        <v>54</v>
      </c>
      <c r="Q2227" t="s">
        <v>724</v>
      </c>
    </row>
    <row r="2228" spans="1:17" x14ac:dyDescent="0.3">
      <c r="A2228" t="s">
        <v>824</v>
      </c>
      <c r="B2228" t="s">
        <v>382</v>
      </c>
      <c r="C2228" s="1">
        <v>46113</v>
      </c>
      <c r="D2228">
        <v>460.69</v>
      </c>
      <c r="E2228" t="s">
        <v>92</v>
      </c>
      <c r="F2228" t="s">
        <v>96</v>
      </c>
      <c r="G2228" t="s">
        <v>121</v>
      </c>
      <c r="H2228" t="s">
        <v>577</v>
      </c>
      <c r="I2228">
        <v>800002677</v>
      </c>
      <c r="J2228">
        <v>6001055759</v>
      </c>
      <c r="K2228">
        <v>100030789</v>
      </c>
      <c r="L2228" s="1">
        <v>46133</v>
      </c>
      <c r="M2228" t="s">
        <v>833</v>
      </c>
      <c r="N2228">
        <v>800002677</v>
      </c>
      <c r="O2228" t="s">
        <v>776</v>
      </c>
      <c r="P2228" t="s">
        <v>54</v>
      </c>
      <c r="Q2228" t="s">
        <v>724</v>
      </c>
    </row>
    <row r="2229" spans="1:17" x14ac:dyDescent="0.3">
      <c r="A2229" t="s">
        <v>824</v>
      </c>
      <c r="B2229" t="s">
        <v>382</v>
      </c>
      <c r="C2229" s="1">
        <v>46113</v>
      </c>
      <c r="D2229">
        <v>940.85</v>
      </c>
      <c r="E2229" t="s">
        <v>92</v>
      </c>
      <c r="F2229" t="s">
        <v>96</v>
      </c>
      <c r="G2229" t="s">
        <v>121</v>
      </c>
      <c r="H2229" t="s">
        <v>577</v>
      </c>
      <c r="I2229">
        <v>800002675</v>
      </c>
      <c r="J2229">
        <v>6001055764</v>
      </c>
      <c r="K2229">
        <v>100030794</v>
      </c>
      <c r="L2229" s="1">
        <v>46119</v>
      </c>
      <c r="M2229" t="s">
        <v>833</v>
      </c>
      <c r="N2229">
        <v>800002675</v>
      </c>
      <c r="O2229" t="s">
        <v>776</v>
      </c>
      <c r="P2229" t="s">
        <v>54</v>
      </c>
      <c r="Q2229" t="s">
        <v>724</v>
      </c>
    </row>
    <row r="2230" spans="1:17" x14ac:dyDescent="0.3">
      <c r="A2230" t="s">
        <v>824</v>
      </c>
      <c r="B2230" t="s">
        <v>382</v>
      </c>
      <c r="C2230" s="1">
        <v>46154</v>
      </c>
      <c r="D2230">
        <v>822.86</v>
      </c>
      <c r="E2230" t="s">
        <v>92</v>
      </c>
      <c r="F2230" t="s">
        <v>96</v>
      </c>
      <c r="G2230" t="s">
        <v>121</v>
      </c>
      <c r="H2230" t="s">
        <v>577</v>
      </c>
      <c r="I2230">
        <v>800002674</v>
      </c>
      <c r="J2230">
        <v>6001063114</v>
      </c>
      <c r="K2230">
        <v>100043525</v>
      </c>
      <c r="L2230" s="1">
        <v>46205</v>
      </c>
      <c r="M2230" t="s">
        <v>833</v>
      </c>
      <c r="N2230">
        <v>800002674</v>
      </c>
      <c r="O2230" t="s">
        <v>776</v>
      </c>
      <c r="P2230" t="s">
        <v>54</v>
      </c>
      <c r="Q2230" t="s">
        <v>724</v>
      </c>
    </row>
    <row r="2231" spans="1:17" x14ac:dyDescent="0.3">
      <c r="A2231" t="s">
        <v>824</v>
      </c>
      <c r="B2231" t="s">
        <v>382</v>
      </c>
      <c r="C2231" s="1">
        <v>46154</v>
      </c>
      <c r="D2231">
        <v>466.37</v>
      </c>
      <c r="E2231" t="s">
        <v>92</v>
      </c>
      <c r="F2231" t="s">
        <v>96</v>
      </c>
      <c r="G2231" t="s">
        <v>121</v>
      </c>
      <c r="H2231" t="s">
        <v>577</v>
      </c>
      <c r="I2231">
        <v>800002677</v>
      </c>
      <c r="J2231">
        <v>6001063116</v>
      </c>
      <c r="K2231">
        <v>100043527</v>
      </c>
      <c r="L2231" s="1">
        <v>46205</v>
      </c>
      <c r="M2231" t="s">
        <v>833</v>
      </c>
      <c r="N2231">
        <v>800002677</v>
      </c>
      <c r="O2231" t="s">
        <v>776</v>
      </c>
      <c r="P2231" t="s">
        <v>54</v>
      </c>
      <c r="Q2231" t="s">
        <v>724</v>
      </c>
    </row>
    <row r="2232" spans="1:17" x14ac:dyDescent="0.3">
      <c r="A2232" t="s">
        <v>824</v>
      </c>
      <c r="B2232" t="s">
        <v>382</v>
      </c>
      <c r="C2232" s="1">
        <v>46154</v>
      </c>
      <c r="D2232">
        <v>952.45</v>
      </c>
      <c r="E2232" t="s">
        <v>92</v>
      </c>
      <c r="F2232" t="s">
        <v>96</v>
      </c>
      <c r="G2232" t="s">
        <v>121</v>
      </c>
      <c r="H2232" t="s">
        <v>577</v>
      </c>
      <c r="I2232">
        <v>800002675</v>
      </c>
      <c r="J2232">
        <v>6001063115</v>
      </c>
      <c r="K2232">
        <v>100043526</v>
      </c>
      <c r="L2232" s="1">
        <v>46205</v>
      </c>
      <c r="M2232" t="s">
        <v>833</v>
      </c>
      <c r="N2232">
        <v>800002675</v>
      </c>
      <c r="O2232" t="s">
        <v>776</v>
      </c>
      <c r="P2232" t="s">
        <v>54</v>
      </c>
      <c r="Q2232" t="s">
        <v>724</v>
      </c>
    </row>
    <row r="2233" spans="1:17" x14ac:dyDescent="0.3">
      <c r="A2233" t="s">
        <v>824</v>
      </c>
      <c r="B2233" t="s">
        <v>382</v>
      </c>
      <c r="C2233" s="1">
        <v>46184</v>
      </c>
      <c r="D2233">
        <v>952.45</v>
      </c>
      <c r="E2233" t="s">
        <v>92</v>
      </c>
      <c r="F2233" t="s">
        <v>96</v>
      </c>
      <c r="G2233" t="s">
        <v>121</v>
      </c>
      <c r="H2233" t="s">
        <v>577</v>
      </c>
      <c r="I2233">
        <v>800002675</v>
      </c>
      <c r="J2233">
        <v>6001068501</v>
      </c>
      <c r="K2233">
        <v>100052613</v>
      </c>
      <c r="L2233" s="1">
        <v>46205</v>
      </c>
      <c r="M2233" t="s">
        <v>833</v>
      </c>
      <c r="N2233">
        <v>800002675</v>
      </c>
      <c r="O2233" t="s">
        <v>776</v>
      </c>
      <c r="P2233" t="s">
        <v>54</v>
      </c>
      <c r="Q2233" t="s">
        <v>724</v>
      </c>
    </row>
    <row r="2234" spans="1:17" x14ac:dyDescent="0.3">
      <c r="A2234" t="s">
        <v>824</v>
      </c>
      <c r="B2234" t="s">
        <v>382</v>
      </c>
      <c r="C2234" s="1">
        <v>46184</v>
      </c>
      <c r="D2234">
        <v>822.86</v>
      </c>
      <c r="E2234" t="s">
        <v>92</v>
      </c>
      <c r="F2234" t="s">
        <v>96</v>
      </c>
      <c r="G2234" t="s">
        <v>121</v>
      </c>
      <c r="H2234" t="s">
        <v>577</v>
      </c>
      <c r="I2234">
        <v>800002674</v>
      </c>
      <c r="J2234">
        <v>6001068502</v>
      </c>
      <c r="K2234">
        <v>100052614</v>
      </c>
      <c r="L2234" s="1">
        <v>46205</v>
      </c>
      <c r="M2234" t="s">
        <v>833</v>
      </c>
      <c r="N2234">
        <v>800002674</v>
      </c>
      <c r="O2234" t="s">
        <v>776</v>
      </c>
      <c r="P2234" t="s">
        <v>54</v>
      </c>
      <c r="Q2234" t="s">
        <v>724</v>
      </c>
    </row>
    <row r="2235" spans="1:17" x14ac:dyDescent="0.3">
      <c r="A2235" t="s">
        <v>824</v>
      </c>
      <c r="B2235" t="s">
        <v>382</v>
      </c>
      <c r="C2235" s="1">
        <v>46189</v>
      </c>
      <c r="D2235">
        <v>466.37</v>
      </c>
      <c r="E2235" t="s">
        <v>92</v>
      </c>
      <c r="F2235" t="s">
        <v>96</v>
      </c>
      <c r="G2235" t="s">
        <v>121</v>
      </c>
      <c r="H2235" t="s">
        <v>577</v>
      </c>
      <c r="I2235">
        <v>800002677</v>
      </c>
      <c r="J2235">
        <v>6001069306</v>
      </c>
      <c r="K2235">
        <v>100053831</v>
      </c>
      <c r="L2235" s="1">
        <v>46205</v>
      </c>
      <c r="M2235" t="s">
        <v>833</v>
      </c>
      <c r="N2235">
        <v>800002677</v>
      </c>
      <c r="O2235" t="s">
        <v>776</v>
      </c>
      <c r="P2235" t="s">
        <v>54</v>
      </c>
      <c r="Q2235" t="s">
        <v>724</v>
      </c>
    </row>
    <row r="2236" spans="1:17" x14ac:dyDescent="0.3">
      <c r="A2236" t="s">
        <v>824</v>
      </c>
      <c r="B2236" t="s">
        <v>383</v>
      </c>
      <c r="C2236" s="1">
        <v>46189</v>
      </c>
      <c r="D2236">
        <v>87.98</v>
      </c>
      <c r="E2236" t="s">
        <v>92</v>
      </c>
      <c r="F2236" t="s">
        <v>96</v>
      </c>
      <c r="G2236" t="s">
        <v>121</v>
      </c>
      <c r="H2236" t="s">
        <v>577</v>
      </c>
      <c r="I2236">
        <v>800002675</v>
      </c>
      <c r="J2236">
        <v>6001069310</v>
      </c>
      <c r="K2236">
        <v>400000979</v>
      </c>
      <c r="L2236" s="1">
        <v>46205</v>
      </c>
      <c r="M2236" t="s">
        <v>833</v>
      </c>
      <c r="N2236">
        <v>800002675</v>
      </c>
      <c r="O2236" t="s">
        <v>776</v>
      </c>
      <c r="P2236" t="s">
        <v>54</v>
      </c>
      <c r="Q2236" t="s">
        <v>724</v>
      </c>
    </row>
    <row r="2237" spans="1:17" x14ac:dyDescent="0.3">
      <c r="A2237" t="s">
        <v>824</v>
      </c>
      <c r="B2237" t="s">
        <v>382</v>
      </c>
      <c r="C2237" s="1">
        <v>46234</v>
      </c>
      <c r="D2237">
        <v>466.37</v>
      </c>
      <c r="E2237" t="s">
        <v>92</v>
      </c>
      <c r="F2237" t="s">
        <v>96</v>
      </c>
      <c r="G2237" t="s">
        <v>121</v>
      </c>
      <c r="H2237" t="s">
        <v>577</v>
      </c>
      <c r="I2237">
        <v>800002677</v>
      </c>
      <c r="J2237">
        <v>6001077108</v>
      </c>
      <c r="K2237">
        <v>100067744</v>
      </c>
      <c r="L2237" s="1">
        <v>46239</v>
      </c>
      <c r="M2237" t="s">
        <v>833</v>
      </c>
      <c r="N2237">
        <v>800002677</v>
      </c>
      <c r="O2237" t="s">
        <v>776</v>
      </c>
      <c r="P2237" t="s">
        <v>54</v>
      </c>
      <c r="Q2237" t="s">
        <v>724</v>
      </c>
    </row>
    <row r="2238" spans="1:17" x14ac:dyDescent="0.3">
      <c r="A2238" t="s">
        <v>824</v>
      </c>
      <c r="B2238" t="s">
        <v>382</v>
      </c>
      <c r="C2238" s="1">
        <v>46234</v>
      </c>
      <c r="D2238">
        <v>822.86</v>
      </c>
      <c r="E2238" t="s">
        <v>92</v>
      </c>
      <c r="F2238" t="s">
        <v>96</v>
      </c>
      <c r="G2238" t="s">
        <v>121</v>
      </c>
      <c r="H2238" t="s">
        <v>577</v>
      </c>
      <c r="I2238">
        <v>800002674</v>
      </c>
      <c r="J2238">
        <v>6001077109</v>
      </c>
      <c r="K2238">
        <v>100067745</v>
      </c>
      <c r="L2238" s="1">
        <v>46239</v>
      </c>
      <c r="M2238" t="s">
        <v>833</v>
      </c>
      <c r="N2238">
        <v>800002674</v>
      </c>
      <c r="O2238" t="s">
        <v>776</v>
      </c>
      <c r="P2238" t="s">
        <v>54</v>
      </c>
      <c r="Q2238" t="s">
        <v>724</v>
      </c>
    </row>
    <row r="2239" spans="1:17" x14ac:dyDescent="0.3">
      <c r="A2239" t="s">
        <v>824</v>
      </c>
      <c r="B2239" t="s">
        <v>382</v>
      </c>
      <c r="C2239" s="1">
        <v>46234</v>
      </c>
      <c r="D2239">
        <v>952.45</v>
      </c>
      <c r="E2239" t="s">
        <v>92</v>
      </c>
      <c r="F2239" t="s">
        <v>96</v>
      </c>
      <c r="G2239" t="s">
        <v>121</v>
      </c>
      <c r="H2239" t="s">
        <v>577</v>
      </c>
      <c r="I2239">
        <v>800002675</v>
      </c>
      <c r="J2239">
        <v>6001077107</v>
      </c>
      <c r="K2239">
        <v>100067743</v>
      </c>
      <c r="L2239" s="1">
        <v>46239</v>
      </c>
      <c r="M2239" t="s">
        <v>833</v>
      </c>
      <c r="N2239">
        <v>800002675</v>
      </c>
      <c r="O2239" t="s">
        <v>776</v>
      </c>
      <c r="P2239" t="s">
        <v>54</v>
      </c>
      <c r="Q2239" t="s">
        <v>724</v>
      </c>
    </row>
    <row r="2240" spans="1:17" x14ac:dyDescent="0.3">
      <c r="A2240" t="s">
        <v>824</v>
      </c>
      <c r="B2240" t="s">
        <v>382</v>
      </c>
      <c r="C2240" s="1">
        <v>46239</v>
      </c>
      <c r="D2240">
        <v>822.86</v>
      </c>
      <c r="E2240" t="s">
        <v>92</v>
      </c>
      <c r="F2240" t="s">
        <v>96</v>
      </c>
      <c r="G2240" t="s">
        <v>121</v>
      </c>
      <c r="H2240" t="s">
        <v>577</v>
      </c>
      <c r="I2240">
        <v>800002674</v>
      </c>
      <c r="J2240">
        <v>6001077953</v>
      </c>
      <c r="K2240">
        <v>100069941</v>
      </c>
      <c r="L2240" s="1">
        <v>46248</v>
      </c>
      <c r="M2240" t="s">
        <v>833</v>
      </c>
      <c r="N2240">
        <v>800002674</v>
      </c>
      <c r="O2240" t="s">
        <v>776</v>
      </c>
      <c r="P2240" t="s">
        <v>54</v>
      </c>
      <c r="Q2240" t="s">
        <v>724</v>
      </c>
    </row>
    <row r="2241" spans="1:17" x14ac:dyDescent="0.3">
      <c r="A2241" t="s">
        <v>824</v>
      </c>
      <c r="B2241" t="s">
        <v>382</v>
      </c>
      <c r="C2241" s="1">
        <v>46239</v>
      </c>
      <c r="D2241">
        <v>864.68</v>
      </c>
      <c r="E2241" t="s">
        <v>92</v>
      </c>
      <c r="F2241" t="s">
        <v>96</v>
      </c>
      <c r="G2241" t="s">
        <v>121</v>
      </c>
      <c r="H2241" t="s">
        <v>577</v>
      </c>
      <c r="I2241">
        <v>800002675</v>
      </c>
      <c r="J2241">
        <v>6001077955</v>
      </c>
      <c r="K2241">
        <v>100069943</v>
      </c>
      <c r="L2241" s="1">
        <v>46253</v>
      </c>
      <c r="M2241" t="s">
        <v>833</v>
      </c>
      <c r="N2241">
        <v>800002675</v>
      </c>
      <c r="O2241" t="s">
        <v>776</v>
      </c>
      <c r="P2241" t="s">
        <v>54</v>
      </c>
      <c r="Q2241" t="s">
        <v>724</v>
      </c>
    </row>
    <row r="2242" spans="1:17" x14ac:dyDescent="0.3">
      <c r="A2242" t="s">
        <v>824</v>
      </c>
      <c r="B2242" t="s">
        <v>382</v>
      </c>
      <c r="C2242" s="1">
        <v>46239</v>
      </c>
      <c r="D2242">
        <v>466.37</v>
      </c>
      <c r="E2242" t="s">
        <v>92</v>
      </c>
      <c r="F2242" t="s">
        <v>96</v>
      </c>
      <c r="G2242" t="s">
        <v>121</v>
      </c>
      <c r="H2242" t="s">
        <v>577</v>
      </c>
      <c r="I2242">
        <v>800002677</v>
      </c>
      <c r="J2242">
        <v>6001077956</v>
      </c>
      <c r="K2242">
        <v>100069944</v>
      </c>
      <c r="L2242" s="1">
        <v>46248</v>
      </c>
      <c r="M2242" t="s">
        <v>833</v>
      </c>
      <c r="N2242">
        <v>800002677</v>
      </c>
      <c r="O2242" t="s">
        <v>776</v>
      </c>
      <c r="P2242" t="s">
        <v>54</v>
      </c>
      <c r="Q2242" t="s">
        <v>724</v>
      </c>
    </row>
    <row r="2243" spans="1:17" x14ac:dyDescent="0.3">
      <c r="A2243" t="s">
        <v>824</v>
      </c>
      <c r="B2243" t="s">
        <v>382</v>
      </c>
      <c r="C2243" s="1">
        <v>44978</v>
      </c>
      <c r="D2243">
        <v>10375.030000000001</v>
      </c>
      <c r="E2243" t="s">
        <v>92</v>
      </c>
      <c r="F2243" t="s">
        <v>96</v>
      </c>
      <c r="G2243" t="s">
        <v>104</v>
      </c>
      <c r="H2243" t="s">
        <v>586</v>
      </c>
      <c r="I2243">
        <v>800002340</v>
      </c>
      <c r="J2243">
        <v>6000840193</v>
      </c>
      <c r="K2243">
        <v>100020208</v>
      </c>
      <c r="L2243" s="1">
        <v>44995</v>
      </c>
      <c r="M2243" t="s">
        <v>833</v>
      </c>
      <c r="N2243">
        <v>800002340</v>
      </c>
      <c r="O2243" t="s">
        <v>776</v>
      </c>
      <c r="P2243" t="s">
        <v>54</v>
      </c>
      <c r="Q2243" t="s">
        <v>724</v>
      </c>
    </row>
    <row r="2244" spans="1:17" x14ac:dyDescent="0.3">
      <c r="A2244" t="s">
        <v>824</v>
      </c>
      <c r="B2244" t="s">
        <v>382</v>
      </c>
      <c r="C2244" s="1">
        <v>45118</v>
      </c>
      <c r="D2244">
        <v>1086</v>
      </c>
      <c r="E2244" t="s">
        <v>92</v>
      </c>
      <c r="F2244" t="s">
        <v>96</v>
      </c>
      <c r="G2244" t="s">
        <v>104</v>
      </c>
      <c r="H2244" t="s">
        <v>586</v>
      </c>
      <c r="I2244">
        <v>800002340</v>
      </c>
      <c r="J2244">
        <v>6000865065</v>
      </c>
      <c r="K2244">
        <v>100062658</v>
      </c>
      <c r="L2244" s="1">
        <v>45120</v>
      </c>
      <c r="M2244" t="s">
        <v>833</v>
      </c>
      <c r="N2244">
        <v>800002340</v>
      </c>
      <c r="O2244" t="s">
        <v>776</v>
      </c>
      <c r="P2244" t="s">
        <v>54</v>
      </c>
      <c r="Q2244" t="s">
        <v>724</v>
      </c>
    </row>
    <row r="2245" spans="1:17" x14ac:dyDescent="0.3">
      <c r="A2245" t="s">
        <v>824</v>
      </c>
      <c r="B2245" t="s">
        <v>382</v>
      </c>
      <c r="C2245" s="1">
        <v>45118</v>
      </c>
      <c r="D2245">
        <v>349.2</v>
      </c>
      <c r="E2245" t="s">
        <v>92</v>
      </c>
      <c r="F2245" t="s">
        <v>96</v>
      </c>
      <c r="G2245" t="s">
        <v>104</v>
      </c>
      <c r="H2245" t="s">
        <v>586</v>
      </c>
      <c r="I2245">
        <v>800002340</v>
      </c>
      <c r="J2245">
        <v>6000865068</v>
      </c>
      <c r="K2245">
        <v>100062661</v>
      </c>
      <c r="L2245" s="1">
        <v>45120</v>
      </c>
      <c r="M2245" t="s">
        <v>833</v>
      </c>
      <c r="N2245">
        <v>800002340</v>
      </c>
      <c r="O2245" t="s">
        <v>776</v>
      </c>
      <c r="P2245" t="s">
        <v>54</v>
      </c>
      <c r="Q2245" t="s">
        <v>724</v>
      </c>
    </row>
    <row r="2246" spans="1:17" x14ac:dyDescent="0.3">
      <c r="A2246" t="s">
        <v>825</v>
      </c>
      <c r="B2246" t="s">
        <v>382</v>
      </c>
      <c r="C2246" s="1">
        <v>45127</v>
      </c>
      <c r="D2246">
        <v>793.92</v>
      </c>
      <c r="E2246" t="s">
        <v>92</v>
      </c>
      <c r="F2246" t="s">
        <v>96</v>
      </c>
      <c r="G2246" t="s">
        <v>104</v>
      </c>
      <c r="H2246" t="s">
        <v>586</v>
      </c>
      <c r="I2246">
        <v>1200010416</v>
      </c>
      <c r="J2246">
        <v>6000866481</v>
      </c>
      <c r="K2246">
        <v>100065113</v>
      </c>
      <c r="L2246" s="1">
        <v>45147</v>
      </c>
      <c r="M2246" t="s">
        <v>833</v>
      </c>
      <c r="N2246">
        <v>1200010416</v>
      </c>
      <c r="O2246" t="s">
        <v>776</v>
      </c>
      <c r="P2246" t="s">
        <v>54</v>
      </c>
      <c r="Q2246" t="s">
        <v>724</v>
      </c>
    </row>
    <row r="2247" spans="1:17" x14ac:dyDescent="0.3">
      <c r="A2247" t="s">
        <v>824</v>
      </c>
      <c r="B2247" t="s">
        <v>382</v>
      </c>
      <c r="C2247" s="1">
        <v>45181</v>
      </c>
      <c r="D2247">
        <v>1113.5999999999999</v>
      </c>
      <c r="E2247" t="s">
        <v>92</v>
      </c>
      <c r="F2247" t="s">
        <v>96</v>
      </c>
      <c r="G2247" t="s">
        <v>104</v>
      </c>
      <c r="H2247" t="s">
        <v>586</v>
      </c>
      <c r="I2247">
        <v>800002340</v>
      </c>
      <c r="J2247">
        <v>6000874638</v>
      </c>
      <c r="K2247">
        <v>100079572</v>
      </c>
      <c r="L2247" s="1">
        <v>45201</v>
      </c>
      <c r="M2247" t="s">
        <v>833</v>
      </c>
      <c r="N2247">
        <v>800002340</v>
      </c>
      <c r="O2247" t="s">
        <v>776</v>
      </c>
      <c r="P2247" t="s">
        <v>54</v>
      </c>
      <c r="Q2247" t="s">
        <v>724</v>
      </c>
    </row>
    <row r="2248" spans="1:17" x14ac:dyDescent="0.3">
      <c r="A2248" t="s">
        <v>824</v>
      </c>
      <c r="B2248" t="s">
        <v>382</v>
      </c>
      <c r="C2248" s="1">
        <v>45201</v>
      </c>
      <c r="D2248">
        <v>10709.21</v>
      </c>
      <c r="E2248" t="s">
        <v>92</v>
      </c>
      <c r="F2248" t="s">
        <v>96</v>
      </c>
      <c r="G2248" t="s">
        <v>104</v>
      </c>
      <c r="H2248" t="s">
        <v>586</v>
      </c>
      <c r="I2248">
        <v>800002340</v>
      </c>
      <c r="J2248">
        <v>6000878069</v>
      </c>
      <c r="K2248">
        <v>100085133</v>
      </c>
      <c r="L2248" s="1">
        <v>45219</v>
      </c>
      <c r="M2248" t="s">
        <v>833</v>
      </c>
      <c r="N2248">
        <v>800002340</v>
      </c>
      <c r="O2248" t="s">
        <v>776</v>
      </c>
      <c r="P2248" t="s">
        <v>54</v>
      </c>
      <c r="Q2248" t="s">
        <v>724</v>
      </c>
    </row>
    <row r="2249" spans="1:17" x14ac:dyDescent="0.3">
      <c r="A2249" t="s">
        <v>824</v>
      </c>
      <c r="B2249" t="s">
        <v>382</v>
      </c>
      <c r="C2249" s="1">
        <v>45203</v>
      </c>
      <c r="D2249">
        <v>480</v>
      </c>
      <c r="E2249" t="s">
        <v>92</v>
      </c>
      <c r="F2249" t="s">
        <v>96</v>
      </c>
      <c r="G2249" t="s">
        <v>104</v>
      </c>
      <c r="H2249" t="s">
        <v>586</v>
      </c>
      <c r="I2249">
        <v>800002340</v>
      </c>
      <c r="J2249">
        <v>6000878465</v>
      </c>
      <c r="K2249">
        <v>100085877</v>
      </c>
      <c r="L2249" s="1">
        <v>45212</v>
      </c>
      <c r="M2249" t="s">
        <v>833</v>
      </c>
      <c r="N2249">
        <v>800002340</v>
      </c>
      <c r="O2249" t="s">
        <v>776</v>
      </c>
      <c r="P2249" t="s">
        <v>54</v>
      </c>
      <c r="Q2249" t="s">
        <v>724</v>
      </c>
    </row>
    <row r="2250" spans="1:17" x14ac:dyDescent="0.3">
      <c r="A2250" t="s">
        <v>824</v>
      </c>
      <c r="B2250" t="s">
        <v>382</v>
      </c>
      <c r="C2250" s="1">
        <v>45224</v>
      </c>
      <c r="D2250">
        <v>480</v>
      </c>
      <c r="E2250" t="s">
        <v>92</v>
      </c>
      <c r="F2250" t="s">
        <v>96</v>
      </c>
      <c r="G2250" t="s">
        <v>104</v>
      </c>
      <c r="H2250" t="s">
        <v>586</v>
      </c>
      <c r="I2250">
        <v>800002340</v>
      </c>
      <c r="J2250">
        <v>6000882604</v>
      </c>
      <c r="K2250">
        <v>100092123</v>
      </c>
      <c r="L2250" s="1">
        <v>45232</v>
      </c>
      <c r="M2250" t="s">
        <v>833</v>
      </c>
      <c r="N2250">
        <v>800002340</v>
      </c>
      <c r="O2250" t="s">
        <v>776</v>
      </c>
      <c r="P2250" t="s">
        <v>54</v>
      </c>
      <c r="Q2250" t="s">
        <v>724</v>
      </c>
    </row>
    <row r="2251" spans="1:17" x14ac:dyDescent="0.3">
      <c r="A2251" t="s">
        <v>825</v>
      </c>
      <c r="B2251" t="s">
        <v>382</v>
      </c>
      <c r="C2251" s="1">
        <v>45237</v>
      </c>
      <c r="D2251">
        <v>821.09</v>
      </c>
      <c r="E2251" t="s">
        <v>92</v>
      </c>
      <c r="F2251" t="s">
        <v>96</v>
      </c>
      <c r="G2251" t="s">
        <v>104</v>
      </c>
      <c r="H2251" t="s">
        <v>586</v>
      </c>
      <c r="I2251">
        <v>1200010416</v>
      </c>
      <c r="J2251">
        <v>6000885284</v>
      </c>
      <c r="K2251">
        <v>100097104</v>
      </c>
      <c r="L2251" s="1">
        <v>45259</v>
      </c>
      <c r="M2251" t="s">
        <v>833</v>
      </c>
      <c r="N2251">
        <v>1200010416</v>
      </c>
      <c r="O2251" t="s">
        <v>776</v>
      </c>
      <c r="P2251" t="s">
        <v>54</v>
      </c>
      <c r="Q2251" t="s">
        <v>724</v>
      </c>
    </row>
    <row r="2252" spans="1:17" x14ac:dyDescent="0.3">
      <c r="A2252" t="s">
        <v>824</v>
      </c>
      <c r="B2252" t="s">
        <v>382</v>
      </c>
      <c r="C2252" s="1">
        <v>45343</v>
      </c>
      <c r="D2252">
        <v>1920</v>
      </c>
      <c r="E2252" t="s">
        <v>92</v>
      </c>
      <c r="F2252" t="s">
        <v>96</v>
      </c>
      <c r="G2252" t="s">
        <v>104</v>
      </c>
      <c r="H2252" t="s">
        <v>586</v>
      </c>
      <c r="I2252">
        <v>800002340</v>
      </c>
      <c r="J2252">
        <v>6000908365</v>
      </c>
      <c r="K2252">
        <v>100020659</v>
      </c>
      <c r="L2252" s="1">
        <v>45356</v>
      </c>
      <c r="M2252" t="s">
        <v>833</v>
      </c>
      <c r="N2252">
        <v>800002340</v>
      </c>
      <c r="O2252" t="s">
        <v>776</v>
      </c>
      <c r="P2252" t="s">
        <v>54</v>
      </c>
      <c r="Q2252" t="s">
        <v>724</v>
      </c>
    </row>
    <row r="2253" spans="1:17" x14ac:dyDescent="0.3">
      <c r="A2253" t="s">
        <v>824</v>
      </c>
      <c r="B2253" t="s">
        <v>382</v>
      </c>
      <c r="C2253" s="1">
        <v>45348</v>
      </c>
      <c r="D2253">
        <v>216</v>
      </c>
      <c r="E2253" t="s">
        <v>92</v>
      </c>
      <c r="F2253" t="s">
        <v>96</v>
      </c>
      <c r="G2253" t="s">
        <v>104</v>
      </c>
      <c r="H2253" t="s">
        <v>586</v>
      </c>
      <c r="I2253">
        <v>800002340</v>
      </c>
      <c r="J2253">
        <v>6000908912</v>
      </c>
      <c r="K2253">
        <v>100021539</v>
      </c>
      <c r="L2253" s="1">
        <v>45357</v>
      </c>
      <c r="M2253" t="s">
        <v>833</v>
      </c>
      <c r="N2253">
        <v>800002340</v>
      </c>
      <c r="O2253" t="s">
        <v>776</v>
      </c>
      <c r="P2253" t="s">
        <v>54</v>
      </c>
      <c r="Q2253" t="s">
        <v>724</v>
      </c>
    </row>
    <row r="2254" spans="1:17" x14ac:dyDescent="0.3">
      <c r="A2254" t="s">
        <v>824</v>
      </c>
      <c r="B2254" t="s">
        <v>382</v>
      </c>
      <c r="C2254" s="1">
        <v>45377</v>
      </c>
      <c r="D2254">
        <v>288</v>
      </c>
      <c r="E2254" t="s">
        <v>92</v>
      </c>
      <c r="F2254" t="s">
        <v>96</v>
      </c>
      <c r="G2254" t="s">
        <v>104</v>
      </c>
      <c r="H2254" t="s">
        <v>519</v>
      </c>
      <c r="I2254">
        <v>800002340</v>
      </c>
      <c r="J2254">
        <v>6000914207</v>
      </c>
      <c r="K2254">
        <v>100030816</v>
      </c>
      <c r="L2254" s="1">
        <v>45412</v>
      </c>
      <c r="M2254" t="s">
        <v>833</v>
      </c>
      <c r="N2254">
        <v>800002340</v>
      </c>
      <c r="O2254" t="s">
        <v>776</v>
      </c>
      <c r="P2254" t="s">
        <v>54</v>
      </c>
      <c r="Q2254" t="s">
        <v>724</v>
      </c>
    </row>
    <row r="2255" spans="1:17" x14ac:dyDescent="0.3">
      <c r="A2255" t="s">
        <v>825</v>
      </c>
      <c r="B2255" t="s">
        <v>382</v>
      </c>
      <c r="C2255" s="1">
        <v>45482</v>
      </c>
      <c r="D2255">
        <v>821.09</v>
      </c>
      <c r="E2255" t="s">
        <v>92</v>
      </c>
      <c r="F2255" t="s">
        <v>96</v>
      </c>
      <c r="G2255" t="s">
        <v>104</v>
      </c>
      <c r="H2255" t="s">
        <v>586</v>
      </c>
      <c r="I2255">
        <v>1200010416</v>
      </c>
      <c r="J2255">
        <v>6000932643</v>
      </c>
      <c r="K2255">
        <v>100063151</v>
      </c>
      <c r="L2255" s="1">
        <v>45502</v>
      </c>
      <c r="M2255" t="s">
        <v>833</v>
      </c>
      <c r="N2255">
        <v>1200010416</v>
      </c>
      <c r="O2255" t="s">
        <v>776</v>
      </c>
      <c r="P2255" t="s">
        <v>54</v>
      </c>
      <c r="Q2255" t="s">
        <v>724</v>
      </c>
    </row>
    <row r="2256" spans="1:17" x14ac:dyDescent="0.3">
      <c r="A2256" t="s">
        <v>825</v>
      </c>
      <c r="B2256" t="s">
        <v>382</v>
      </c>
      <c r="C2256" s="1">
        <v>45489</v>
      </c>
      <c r="D2256">
        <v>6300</v>
      </c>
      <c r="E2256" t="s">
        <v>92</v>
      </c>
      <c r="F2256" t="s">
        <v>96</v>
      </c>
      <c r="G2256" t="s">
        <v>104</v>
      </c>
      <c r="H2256" t="s">
        <v>519</v>
      </c>
      <c r="I2256">
        <v>1200012362</v>
      </c>
      <c r="J2256">
        <v>6000933929</v>
      </c>
      <c r="K2256">
        <v>100065248</v>
      </c>
      <c r="L2256" s="1">
        <v>45502</v>
      </c>
      <c r="M2256" t="s">
        <v>833</v>
      </c>
      <c r="N2256">
        <v>1200012362</v>
      </c>
      <c r="O2256" t="s">
        <v>776</v>
      </c>
      <c r="P2256" t="s">
        <v>54</v>
      </c>
      <c r="Q2256" t="s">
        <v>724</v>
      </c>
    </row>
    <row r="2257" spans="1:17" x14ac:dyDescent="0.3">
      <c r="A2257" t="s">
        <v>824</v>
      </c>
      <c r="B2257" t="s">
        <v>382</v>
      </c>
      <c r="C2257" s="1">
        <v>45490</v>
      </c>
      <c r="D2257">
        <v>288</v>
      </c>
      <c r="E2257" t="s">
        <v>92</v>
      </c>
      <c r="F2257" t="s">
        <v>96</v>
      </c>
      <c r="G2257" t="s">
        <v>104</v>
      </c>
      <c r="H2257" t="s">
        <v>586</v>
      </c>
      <c r="I2257">
        <v>800002340</v>
      </c>
      <c r="J2257">
        <v>6000934097</v>
      </c>
      <c r="K2257">
        <v>100065572</v>
      </c>
      <c r="L2257" s="1">
        <v>45502</v>
      </c>
      <c r="M2257" t="s">
        <v>833</v>
      </c>
      <c r="N2257">
        <v>800002340</v>
      </c>
      <c r="O2257" t="s">
        <v>776</v>
      </c>
      <c r="P2257" t="s">
        <v>54</v>
      </c>
      <c r="Q2257" t="s">
        <v>724</v>
      </c>
    </row>
    <row r="2258" spans="1:17" x14ac:dyDescent="0.3">
      <c r="A2258" t="s">
        <v>824</v>
      </c>
      <c r="B2258" t="s">
        <v>382</v>
      </c>
      <c r="C2258" s="1">
        <v>45490</v>
      </c>
      <c r="D2258">
        <v>1980</v>
      </c>
      <c r="E2258" t="s">
        <v>92</v>
      </c>
      <c r="F2258" t="s">
        <v>96</v>
      </c>
      <c r="G2258" t="s">
        <v>104</v>
      </c>
      <c r="H2258" t="s">
        <v>586</v>
      </c>
      <c r="I2258">
        <v>800002340</v>
      </c>
      <c r="J2258">
        <v>6000934138</v>
      </c>
      <c r="K2258">
        <v>100065613</v>
      </c>
      <c r="L2258" s="1">
        <v>45502</v>
      </c>
      <c r="M2258" t="s">
        <v>833</v>
      </c>
      <c r="N2258">
        <v>800002340</v>
      </c>
      <c r="O2258" t="s">
        <v>776</v>
      </c>
      <c r="P2258" t="s">
        <v>54</v>
      </c>
      <c r="Q2258" t="s">
        <v>724</v>
      </c>
    </row>
    <row r="2259" spans="1:17" x14ac:dyDescent="0.3">
      <c r="A2259" t="s">
        <v>824</v>
      </c>
      <c r="B2259" t="s">
        <v>382</v>
      </c>
      <c r="C2259" s="1">
        <v>45497</v>
      </c>
      <c r="D2259">
        <v>2212.5</v>
      </c>
      <c r="E2259" t="s">
        <v>92</v>
      </c>
      <c r="F2259" t="s">
        <v>96</v>
      </c>
      <c r="G2259" t="s">
        <v>104</v>
      </c>
      <c r="H2259" t="s">
        <v>586</v>
      </c>
      <c r="I2259">
        <v>800002340</v>
      </c>
      <c r="J2259">
        <v>6000935007</v>
      </c>
      <c r="K2259">
        <v>100067245</v>
      </c>
      <c r="L2259" s="1">
        <v>45534</v>
      </c>
      <c r="M2259" t="s">
        <v>833</v>
      </c>
      <c r="N2259">
        <v>800002340</v>
      </c>
      <c r="O2259" t="s">
        <v>776</v>
      </c>
      <c r="P2259" t="s">
        <v>54</v>
      </c>
      <c r="Q2259" t="s">
        <v>724</v>
      </c>
    </row>
    <row r="2260" spans="1:17" x14ac:dyDescent="0.3">
      <c r="A2260" t="s">
        <v>824</v>
      </c>
      <c r="B2260" t="s">
        <v>382</v>
      </c>
      <c r="C2260" s="1">
        <v>45554</v>
      </c>
      <c r="D2260">
        <v>11051.33</v>
      </c>
      <c r="E2260" t="s">
        <v>92</v>
      </c>
      <c r="F2260" t="s">
        <v>96</v>
      </c>
      <c r="G2260" t="s">
        <v>104</v>
      </c>
      <c r="H2260" t="s">
        <v>519</v>
      </c>
      <c r="I2260">
        <v>800002340</v>
      </c>
      <c r="J2260">
        <v>6000943794</v>
      </c>
      <c r="K2260">
        <v>100082411</v>
      </c>
      <c r="L2260" s="1">
        <v>45569</v>
      </c>
      <c r="M2260" t="s">
        <v>833</v>
      </c>
      <c r="N2260">
        <v>800002340</v>
      </c>
      <c r="O2260" t="s">
        <v>776</v>
      </c>
      <c r="P2260" t="s">
        <v>54</v>
      </c>
      <c r="Q2260" t="s">
        <v>724</v>
      </c>
    </row>
    <row r="2261" spans="1:17" x14ac:dyDescent="0.3">
      <c r="A2261" t="s">
        <v>825</v>
      </c>
      <c r="B2261" t="s">
        <v>382</v>
      </c>
      <c r="C2261" s="1">
        <v>45565</v>
      </c>
      <c r="D2261">
        <v>847.04</v>
      </c>
      <c r="E2261" t="s">
        <v>92</v>
      </c>
      <c r="F2261" t="s">
        <v>96</v>
      </c>
      <c r="G2261" t="s">
        <v>104</v>
      </c>
      <c r="H2261" t="s">
        <v>586</v>
      </c>
      <c r="I2261">
        <v>1200010416</v>
      </c>
      <c r="J2261">
        <v>6000945647</v>
      </c>
      <c r="K2261">
        <v>100085051</v>
      </c>
      <c r="L2261" s="1">
        <v>45637</v>
      </c>
      <c r="M2261" t="s">
        <v>833</v>
      </c>
      <c r="N2261">
        <v>1200010416</v>
      </c>
      <c r="O2261" t="s">
        <v>776</v>
      </c>
      <c r="P2261" t="s">
        <v>54</v>
      </c>
      <c r="Q2261" t="s">
        <v>724</v>
      </c>
    </row>
    <row r="2262" spans="1:17" x14ac:dyDescent="0.3">
      <c r="A2262" t="s">
        <v>824</v>
      </c>
      <c r="B2262" t="s">
        <v>382</v>
      </c>
      <c r="C2262" s="1">
        <v>45594</v>
      </c>
      <c r="D2262">
        <v>216</v>
      </c>
      <c r="E2262" t="s">
        <v>92</v>
      </c>
      <c r="F2262" t="s">
        <v>96</v>
      </c>
      <c r="G2262" t="s">
        <v>104</v>
      </c>
      <c r="H2262" t="s">
        <v>586</v>
      </c>
      <c r="I2262">
        <v>800002340</v>
      </c>
      <c r="J2262">
        <v>6000951637</v>
      </c>
      <c r="K2262">
        <v>100094936</v>
      </c>
      <c r="L2262" s="1">
        <v>45602</v>
      </c>
      <c r="M2262" t="s">
        <v>833</v>
      </c>
      <c r="N2262">
        <v>800002340</v>
      </c>
      <c r="O2262" t="s">
        <v>776</v>
      </c>
      <c r="P2262" t="s">
        <v>54</v>
      </c>
      <c r="Q2262" t="s">
        <v>724</v>
      </c>
    </row>
    <row r="2263" spans="1:17" x14ac:dyDescent="0.3">
      <c r="A2263" t="s">
        <v>824</v>
      </c>
      <c r="B2263" t="s">
        <v>382</v>
      </c>
      <c r="C2263" s="1">
        <v>45595</v>
      </c>
      <c r="D2263">
        <v>1068</v>
      </c>
      <c r="E2263" t="s">
        <v>92</v>
      </c>
      <c r="F2263" t="s">
        <v>96</v>
      </c>
      <c r="G2263" t="s">
        <v>104</v>
      </c>
      <c r="H2263" t="s">
        <v>586</v>
      </c>
      <c r="I2263">
        <v>800002340</v>
      </c>
      <c r="J2263">
        <v>6000951845</v>
      </c>
      <c r="K2263">
        <v>100095218</v>
      </c>
      <c r="L2263" s="1">
        <v>45601</v>
      </c>
      <c r="M2263" t="s">
        <v>833</v>
      </c>
      <c r="N2263">
        <v>800002340</v>
      </c>
      <c r="O2263" t="s">
        <v>776</v>
      </c>
      <c r="P2263" t="s">
        <v>54</v>
      </c>
      <c r="Q2263" t="s">
        <v>724</v>
      </c>
    </row>
    <row r="2264" spans="1:17" x14ac:dyDescent="0.3">
      <c r="A2264" t="s">
        <v>824</v>
      </c>
      <c r="B2264" t="s">
        <v>382</v>
      </c>
      <c r="C2264" s="1">
        <v>45595</v>
      </c>
      <c r="D2264">
        <v>739.2</v>
      </c>
      <c r="E2264" t="s">
        <v>92</v>
      </c>
      <c r="F2264" t="s">
        <v>96</v>
      </c>
      <c r="G2264" t="s">
        <v>104</v>
      </c>
      <c r="H2264" t="s">
        <v>586</v>
      </c>
      <c r="I2264">
        <v>800002340</v>
      </c>
      <c r="J2264">
        <v>6000951835</v>
      </c>
      <c r="K2264">
        <v>100095207</v>
      </c>
      <c r="L2264" s="1">
        <v>45601</v>
      </c>
      <c r="M2264" t="s">
        <v>833</v>
      </c>
      <c r="N2264">
        <v>800002340</v>
      </c>
      <c r="O2264" t="s">
        <v>776</v>
      </c>
      <c r="P2264" t="s">
        <v>54</v>
      </c>
      <c r="Q2264" t="s">
        <v>724</v>
      </c>
    </row>
    <row r="2265" spans="1:17" x14ac:dyDescent="0.3">
      <c r="A2265" t="s">
        <v>825</v>
      </c>
      <c r="B2265" t="s">
        <v>382</v>
      </c>
      <c r="C2265" s="1">
        <v>45685</v>
      </c>
      <c r="D2265">
        <v>6300</v>
      </c>
      <c r="E2265" t="s">
        <v>92</v>
      </c>
      <c r="F2265" t="s">
        <v>96</v>
      </c>
      <c r="G2265" t="s">
        <v>104</v>
      </c>
      <c r="H2265" t="s">
        <v>519</v>
      </c>
      <c r="I2265">
        <v>1200012362</v>
      </c>
      <c r="J2265">
        <v>6000975529</v>
      </c>
      <c r="K2265">
        <v>100009692</v>
      </c>
      <c r="L2265" s="1">
        <v>45709</v>
      </c>
      <c r="M2265" t="s">
        <v>833</v>
      </c>
      <c r="N2265">
        <v>1200012362</v>
      </c>
      <c r="O2265" t="s">
        <v>776</v>
      </c>
      <c r="P2265" t="s">
        <v>54</v>
      </c>
      <c r="Q2265" t="s">
        <v>724</v>
      </c>
    </row>
    <row r="2266" spans="1:17" x14ac:dyDescent="0.3">
      <c r="A2266" t="s">
        <v>824</v>
      </c>
      <c r="B2266" t="s">
        <v>382</v>
      </c>
      <c r="C2266" s="1">
        <v>45688</v>
      </c>
      <c r="D2266">
        <v>1118.4000000000001</v>
      </c>
      <c r="E2266" t="s">
        <v>92</v>
      </c>
      <c r="F2266" t="s">
        <v>96</v>
      </c>
      <c r="G2266" t="s">
        <v>104</v>
      </c>
      <c r="H2266" t="s">
        <v>586</v>
      </c>
      <c r="I2266">
        <v>800002340</v>
      </c>
      <c r="J2266">
        <v>6000976078</v>
      </c>
      <c r="K2266">
        <v>100010758</v>
      </c>
      <c r="L2266" s="1">
        <v>45699</v>
      </c>
      <c r="M2266" t="s">
        <v>833</v>
      </c>
      <c r="N2266">
        <v>800002340</v>
      </c>
      <c r="O2266" t="s">
        <v>776</v>
      </c>
      <c r="P2266" t="s">
        <v>54</v>
      </c>
      <c r="Q2266" t="s">
        <v>724</v>
      </c>
    </row>
    <row r="2267" spans="1:17" x14ac:dyDescent="0.3">
      <c r="A2267" t="s">
        <v>824</v>
      </c>
      <c r="B2267" t="s">
        <v>382</v>
      </c>
      <c r="C2267" s="1">
        <v>45804</v>
      </c>
      <c r="D2267">
        <v>3315.5</v>
      </c>
      <c r="E2267" t="s">
        <v>92</v>
      </c>
      <c r="F2267" t="s">
        <v>96</v>
      </c>
      <c r="G2267" t="s">
        <v>104</v>
      </c>
      <c r="H2267" t="s">
        <v>586</v>
      </c>
      <c r="I2267">
        <v>800002340</v>
      </c>
      <c r="J2267">
        <v>6000995361</v>
      </c>
      <c r="K2267">
        <v>100046410</v>
      </c>
      <c r="L2267" s="1">
        <v>45810</v>
      </c>
      <c r="M2267" t="s">
        <v>833</v>
      </c>
      <c r="N2267">
        <v>800002340</v>
      </c>
      <c r="O2267" t="s">
        <v>776</v>
      </c>
      <c r="P2267" t="s">
        <v>54</v>
      </c>
      <c r="Q2267" t="s">
        <v>724</v>
      </c>
    </row>
    <row r="2268" spans="1:17" x14ac:dyDescent="0.3">
      <c r="A2268" t="s">
        <v>824</v>
      </c>
      <c r="B2268" t="s">
        <v>382</v>
      </c>
      <c r="C2268" s="1">
        <v>45832</v>
      </c>
      <c r="D2268">
        <v>4200</v>
      </c>
      <c r="E2268" t="s">
        <v>92</v>
      </c>
      <c r="F2268" t="s">
        <v>96</v>
      </c>
      <c r="G2268" t="s">
        <v>104</v>
      </c>
      <c r="H2268" t="s">
        <v>519</v>
      </c>
      <c r="I2268">
        <v>800002340</v>
      </c>
      <c r="J2268">
        <v>6001000403</v>
      </c>
      <c r="K2268">
        <v>100054943</v>
      </c>
      <c r="L2268" s="1">
        <v>45847</v>
      </c>
      <c r="M2268" t="s">
        <v>833</v>
      </c>
      <c r="N2268">
        <v>800002340</v>
      </c>
      <c r="O2268" t="s">
        <v>776</v>
      </c>
      <c r="P2268" t="s">
        <v>54</v>
      </c>
      <c r="Q2268" t="s">
        <v>724</v>
      </c>
    </row>
    <row r="2269" spans="1:17" x14ac:dyDescent="0.3">
      <c r="A2269" t="s">
        <v>825</v>
      </c>
      <c r="B2269" t="s">
        <v>382</v>
      </c>
      <c r="C2269" s="1">
        <v>45832</v>
      </c>
      <c r="D2269">
        <v>847.04</v>
      </c>
      <c r="E2269" t="s">
        <v>92</v>
      </c>
      <c r="F2269" t="s">
        <v>96</v>
      </c>
      <c r="G2269" t="s">
        <v>104</v>
      </c>
      <c r="H2269" t="s">
        <v>519</v>
      </c>
      <c r="I2269">
        <v>1200010416</v>
      </c>
      <c r="J2269">
        <v>6001000411</v>
      </c>
      <c r="K2269">
        <v>100054953</v>
      </c>
      <c r="L2269" s="1">
        <v>45846</v>
      </c>
      <c r="M2269" t="s">
        <v>833</v>
      </c>
      <c r="N2269">
        <v>1200010416</v>
      </c>
      <c r="O2269" t="s">
        <v>776</v>
      </c>
      <c r="P2269" t="s">
        <v>54</v>
      </c>
      <c r="Q2269" t="s">
        <v>724</v>
      </c>
    </row>
    <row r="2270" spans="1:17" x14ac:dyDescent="0.3">
      <c r="A2270" t="s">
        <v>824</v>
      </c>
      <c r="B2270" t="s">
        <v>382</v>
      </c>
      <c r="C2270" s="1">
        <v>45832</v>
      </c>
      <c r="D2270">
        <v>319.2</v>
      </c>
      <c r="E2270" t="s">
        <v>92</v>
      </c>
      <c r="F2270" t="s">
        <v>96</v>
      </c>
      <c r="G2270" t="s">
        <v>104</v>
      </c>
      <c r="H2270" t="s">
        <v>519</v>
      </c>
      <c r="I2270">
        <v>800002340</v>
      </c>
      <c r="J2270">
        <v>6001000399</v>
      </c>
      <c r="K2270">
        <v>100054939</v>
      </c>
      <c r="L2270" s="1">
        <v>45847</v>
      </c>
      <c r="M2270" t="s">
        <v>833</v>
      </c>
      <c r="N2270">
        <v>800002340</v>
      </c>
      <c r="O2270" t="s">
        <v>776</v>
      </c>
      <c r="P2270" t="s">
        <v>54</v>
      </c>
      <c r="Q2270" t="s">
        <v>724</v>
      </c>
    </row>
    <row r="2271" spans="1:17" x14ac:dyDescent="0.3">
      <c r="A2271" t="s">
        <v>825</v>
      </c>
      <c r="B2271" t="s">
        <v>382</v>
      </c>
      <c r="C2271" s="1">
        <v>45834</v>
      </c>
      <c r="D2271">
        <v>6522.25</v>
      </c>
      <c r="E2271" t="s">
        <v>92</v>
      </c>
      <c r="F2271" t="s">
        <v>96</v>
      </c>
      <c r="G2271" t="s">
        <v>104</v>
      </c>
      <c r="H2271" t="s">
        <v>519</v>
      </c>
      <c r="I2271">
        <v>1200012362</v>
      </c>
      <c r="J2271">
        <v>6001000865</v>
      </c>
      <c r="K2271">
        <v>100055717</v>
      </c>
      <c r="L2271" s="1">
        <v>45842</v>
      </c>
      <c r="M2271" t="s">
        <v>833</v>
      </c>
      <c r="N2271">
        <v>1200012362</v>
      </c>
      <c r="O2271" t="s">
        <v>776</v>
      </c>
      <c r="P2271" t="s">
        <v>54</v>
      </c>
      <c r="Q2271" t="s">
        <v>724</v>
      </c>
    </row>
    <row r="2272" spans="1:17" x14ac:dyDescent="0.3">
      <c r="A2272" t="s">
        <v>825</v>
      </c>
      <c r="B2272" t="s">
        <v>382</v>
      </c>
      <c r="C2272" s="1">
        <v>45958</v>
      </c>
      <c r="D2272">
        <v>6522.25</v>
      </c>
      <c r="E2272" t="s">
        <v>92</v>
      </c>
      <c r="F2272" t="s">
        <v>96</v>
      </c>
      <c r="G2272" t="s">
        <v>104</v>
      </c>
      <c r="H2272" t="s">
        <v>519</v>
      </c>
      <c r="I2272">
        <v>1200012362</v>
      </c>
      <c r="J2272">
        <v>6001023081</v>
      </c>
      <c r="K2272">
        <v>100092258</v>
      </c>
      <c r="L2272" s="1">
        <v>45965</v>
      </c>
      <c r="M2272" t="s">
        <v>833</v>
      </c>
      <c r="N2272">
        <v>1200012362</v>
      </c>
      <c r="O2272" t="s">
        <v>776</v>
      </c>
      <c r="P2272" t="s">
        <v>54</v>
      </c>
      <c r="Q2272" t="s">
        <v>724</v>
      </c>
    </row>
    <row r="2273" spans="1:17" x14ac:dyDescent="0.3">
      <c r="A2273" t="s">
        <v>825</v>
      </c>
      <c r="B2273" t="s">
        <v>382</v>
      </c>
      <c r="C2273" s="1">
        <v>45958</v>
      </c>
      <c r="D2273">
        <v>840</v>
      </c>
      <c r="E2273" t="s">
        <v>92</v>
      </c>
      <c r="F2273" t="s">
        <v>96</v>
      </c>
      <c r="G2273" t="s">
        <v>104</v>
      </c>
      <c r="H2273" t="s">
        <v>519</v>
      </c>
      <c r="I2273">
        <v>1200013295</v>
      </c>
      <c r="J2273">
        <v>6001023084</v>
      </c>
      <c r="K2273">
        <v>100092261</v>
      </c>
      <c r="L2273" s="1">
        <v>45967</v>
      </c>
      <c r="M2273" t="s">
        <v>833</v>
      </c>
      <c r="N2273">
        <v>1200013295</v>
      </c>
      <c r="O2273" t="s">
        <v>776</v>
      </c>
      <c r="P2273" t="s">
        <v>54</v>
      </c>
      <c r="Q2273" t="s">
        <v>724</v>
      </c>
    </row>
    <row r="2274" spans="1:17" x14ac:dyDescent="0.3">
      <c r="A2274" t="s">
        <v>824</v>
      </c>
      <c r="B2274" t="s">
        <v>382</v>
      </c>
      <c r="C2274" s="1">
        <v>45961</v>
      </c>
      <c r="D2274">
        <v>276.26</v>
      </c>
      <c r="E2274" t="s">
        <v>92</v>
      </c>
      <c r="F2274" t="s">
        <v>96</v>
      </c>
      <c r="G2274" t="s">
        <v>104</v>
      </c>
      <c r="H2274" t="s">
        <v>586</v>
      </c>
      <c r="I2274">
        <v>800002340</v>
      </c>
      <c r="J2274">
        <v>6001023705</v>
      </c>
      <c r="K2274">
        <v>100093301</v>
      </c>
      <c r="L2274" s="1">
        <v>45964</v>
      </c>
      <c r="M2274" t="s">
        <v>833</v>
      </c>
      <c r="N2274">
        <v>800002340</v>
      </c>
      <c r="O2274" t="s">
        <v>776</v>
      </c>
      <c r="P2274" t="s">
        <v>54</v>
      </c>
      <c r="Q2274" t="s">
        <v>724</v>
      </c>
    </row>
    <row r="2275" spans="1:17" x14ac:dyDescent="0.3">
      <c r="A2275" t="s">
        <v>824</v>
      </c>
      <c r="B2275" t="s">
        <v>382</v>
      </c>
      <c r="C2275" s="1">
        <v>46133</v>
      </c>
      <c r="D2275">
        <v>47494.559999999998</v>
      </c>
      <c r="E2275" t="s">
        <v>92</v>
      </c>
      <c r="F2275" t="s">
        <v>96</v>
      </c>
      <c r="G2275" t="s">
        <v>104</v>
      </c>
      <c r="H2275" t="s">
        <v>519</v>
      </c>
      <c r="I2275">
        <v>300016295</v>
      </c>
      <c r="J2275">
        <v>6001059521</v>
      </c>
      <c r="K2275">
        <v>100037269</v>
      </c>
      <c r="L2275" s="1">
        <v>46153</v>
      </c>
      <c r="M2275" t="s">
        <v>833</v>
      </c>
      <c r="N2275">
        <v>300016295</v>
      </c>
      <c r="O2275" t="s">
        <v>776</v>
      </c>
      <c r="P2275" t="s">
        <v>54</v>
      </c>
      <c r="Q2275" t="s">
        <v>724</v>
      </c>
    </row>
    <row r="2276" spans="1:17" x14ac:dyDescent="0.3">
      <c r="A2276" t="s">
        <v>824</v>
      </c>
      <c r="B2276" t="s">
        <v>382</v>
      </c>
      <c r="C2276" s="1">
        <v>46146</v>
      </c>
      <c r="D2276">
        <v>22904.639999999999</v>
      </c>
      <c r="E2276" t="s">
        <v>214</v>
      </c>
      <c r="F2276" t="s">
        <v>94</v>
      </c>
      <c r="G2276" t="s">
        <v>104</v>
      </c>
      <c r="H2276" t="s">
        <v>519</v>
      </c>
      <c r="I2276">
        <v>300016295</v>
      </c>
      <c r="J2276">
        <v>6001061684</v>
      </c>
      <c r="K2276">
        <v>100041328</v>
      </c>
      <c r="L2276" s="1"/>
      <c r="M2276" t="s">
        <v>837</v>
      </c>
      <c r="N2276">
        <v>300016295</v>
      </c>
      <c r="O2276" t="s">
        <v>776</v>
      </c>
      <c r="P2276" t="s">
        <v>53</v>
      </c>
      <c r="Q2276" t="s">
        <v>724</v>
      </c>
    </row>
    <row r="2277" spans="1:17" x14ac:dyDescent="0.3">
      <c r="A2277" t="s">
        <v>824</v>
      </c>
      <c r="B2277" t="s">
        <v>382</v>
      </c>
      <c r="C2277" s="1">
        <v>46080</v>
      </c>
      <c r="D2277">
        <v>6891.07</v>
      </c>
      <c r="E2277" t="s">
        <v>92</v>
      </c>
      <c r="F2277" t="s">
        <v>96</v>
      </c>
      <c r="G2277" t="s">
        <v>611</v>
      </c>
      <c r="H2277" t="s">
        <v>612</v>
      </c>
      <c r="I2277">
        <v>500006525</v>
      </c>
      <c r="J2277">
        <v>6001050106</v>
      </c>
      <c r="K2277">
        <v>100021221</v>
      </c>
      <c r="L2277" s="1">
        <v>46195</v>
      </c>
      <c r="M2277" t="s">
        <v>833</v>
      </c>
      <c r="N2277">
        <v>500006525</v>
      </c>
      <c r="O2277" t="s">
        <v>776</v>
      </c>
      <c r="P2277" t="s">
        <v>54</v>
      </c>
      <c r="Q2277" t="s">
        <v>724</v>
      </c>
    </row>
    <row r="2278" spans="1:17" x14ac:dyDescent="0.3">
      <c r="A2278" t="s">
        <v>824</v>
      </c>
      <c r="B2278" t="s">
        <v>382</v>
      </c>
      <c r="C2278" s="1">
        <v>46080</v>
      </c>
      <c r="D2278">
        <v>5389.82</v>
      </c>
      <c r="E2278" t="s">
        <v>92</v>
      </c>
      <c r="F2278" t="s">
        <v>96</v>
      </c>
      <c r="G2278" t="s">
        <v>611</v>
      </c>
      <c r="H2278" t="s">
        <v>612</v>
      </c>
      <c r="I2278">
        <v>500006525</v>
      </c>
      <c r="J2278">
        <v>6001050118</v>
      </c>
      <c r="K2278">
        <v>100021233</v>
      </c>
      <c r="L2278" s="1">
        <v>46196</v>
      </c>
      <c r="M2278" t="s">
        <v>833</v>
      </c>
      <c r="N2278">
        <v>500006525</v>
      </c>
      <c r="O2278" t="s">
        <v>776</v>
      </c>
      <c r="P2278" t="s">
        <v>54</v>
      </c>
      <c r="Q2278" t="s">
        <v>724</v>
      </c>
    </row>
    <row r="2279" spans="1:17" x14ac:dyDescent="0.3">
      <c r="A2279" t="s">
        <v>824</v>
      </c>
      <c r="B2279" t="s">
        <v>382</v>
      </c>
      <c r="C2279" s="1">
        <v>46220</v>
      </c>
      <c r="D2279">
        <v>115602.08</v>
      </c>
      <c r="E2279" t="s">
        <v>93</v>
      </c>
      <c r="F2279" t="s">
        <v>94</v>
      </c>
      <c r="G2279" t="s">
        <v>611</v>
      </c>
      <c r="H2279" t="s">
        <v>612</v>
      </c>
      <c r="I2279">
        <v>500006525</v>
      </c>
      <c r="J2279">
        <v>6001075240</v>
      </c>
      <c r="K2279">
        <v>100064730</v>
      </c>
      <c r="L2279" s="1"/>
      <c r="M2279" t="s">
        <v>834</v>
      </c>
      <c r="N2279">
        <v>500006525</v>
      </c>
      <c r="O2279" t="s">
        <v>776</v>
      </c>
      <c r="P2279" t="s">
        <v>53</v>
      </c>
      <c r="Q2279" t="s">
        <v>724</v>
      </c>
    </row>
    <row r="2280" spans="1:17" x14ac:dyDescent="0.3">
      <c r="A2280" t="s">
        <v>824</v>
      </c>
      <c r="B2280" t="s">
        <v>382</v>
      </c>
      <c r="C2280" s="1">
        <v>46220</v>
      </c>
      <c r="D2280">
        <v>43255.44</v>
      </c>
      <c r="E2280" t="s">
        <v>93</v>
      </c>
      <c r="F2280" t="s">
        <v>94</v>
      </c>
      <c r="G2280" t="s">
        <v>611</v>
      </c>
      <c r="H2280" t="s">
        <v>612</v>
      </c>
      <c r="I2280">
        <v>500006525</v>
      </c>
      <c r="J2280">
        <v>6001075293</v>
      </c>
      <c r="K2280">
        <v>100064796</v>
      </c>
      <c r="L2280" s="1"/>
      <c r="M2280" t="s">
        <v>834</v>
      </c>
      <c r="N2280">
        <v>500006525</v>
      </c>
      <c r="O2280" t="s">
        <v>776</v>
      </c>
      <c r="P2280" t="s">
        <v>53</v>
      </c>
      <c r="Q2280" t="s">
        <v>724</v>
      </c>
    </row>
    <row r="2281" spans="1:17" x14ac:dyDescent="0.3">
      <c r="A2281" t="s">
        <v>824</v>
      </c>
      <c r="B2281" t="s">
        <v>382</v>
      </c>
      <c r="C2281" s="1">
        <v>46223</v>
      </c>
      <c r="D2281">
        <v>9099.9500000000007</v>
      </c>
      <c r="E2281" t="s">
        <v>93</v>
      </c>
      <c r="F2281" t="s">
        <v>94</v>
      </c>
      <c r="G2281" t="s">
        <v>611</v>
      </c>
      <c r="H2281" t="s">
        <v>612</v>
      </c>
      <c r="I2281">
        <v>500006525</v>
      </c>
      <c r="J2281">
        <v>6001075468</v>
      </c>
      <c r="K2281">
        <v>100065285</v>
      </c>
      <c r="L2281" s="1"/>
      <c r="M2281" t="s">
        <v>834</v>
      </c>
      <c r="N2281">
        <v>500006525</v>
      </c>
      <c r="O2281" t="s">
        <v>776</v>
      </c>
      <c r="P2281" t="s">
        <v>53</v>
      </c>
      <c r="Q2281" t="s">
        <v>724</v>
      </c>
    </row>
    <row r="2282" spans="1:17" x14ac:dyDescent="0.3">
      <c r="A2282" t="s">
        <v>824</v>
      </c>
      <c r="B2282" t="s">
        <v>382</v>
      </c>
      <c r="C2282" s="1">
        <v>46223</v>
      </c>
      <c r="D2282">
        <v>9416.1200000000008</v>
      </c>
      <c r="E2282" t="s">
        <v>93</v>
      </c>
      <c r="F2282" t="s">
        <v>94</v>
      </c>
      <c r="G2282" t="s">
        <v>611</v>
      </c>
      <c r="H2282" t="s">
        <v>612</v>
      </c>
      <c r="I2282">
        <v>500006525</v>
      </c>
      <c r="J2282">
        <v>6001075485</v>
      </c>
      <c r="K2282">
        <v>100065302</v>
      </c>
      <c r="L2282" s="1"/>
      <c r="M2282" t="s">
        <v>834</v>
      </c>
      <c r="N2282">
        <v>500006525</v>
      </c>
      <c r="O2282" t="s">
        <v>776</v>
      </c>
      <c r="P2282" t="s">
        <v>53</v>
      </c>
      <c r="Q2282" t="s">
        <v>724</v>
      </c>
    </row>
    <row r="2283" spans="1:17" x14ac:dyDescent="0.3">
      <c r="A2283" t="s">
        <v>824</v>
      </c>
      <c r="B2283" t="s">
        <v>382</v>
      </c>
      <c r="C2283" s="1">
        <v>46223</v>
      </c>
      <c r="D2283">
        <v>81179.350000000006</v>
      </c>
      <c r="E2283" t="s">
        <v>93</v>
      </c>
      <c r="F2283" t="s">
        <v>94</v>
      </c>
      <c r="G2283" t="s">
        <v>611</v>
      </c>
      <c r="H2283" t="s">
        <v>612</v>
      </c>
      <c r="I2283">
        <v>500006525</v>
      </c>
      <c r="J2283">
        <v>6001075391</v>
      </c>
      <c r="K2283">
        <v>100065012</v>
      </c>
      <c r="L2283" s="1"/>
      <c r="M2283" t="s">
        <v>834</v>
      </c>
      <c r="N2283">
        <v>500006525</v>
      </c>
      <c r="O2283" t="s">
        <v>776</v>
      </c>
      <c r="P2283" t="s">
        <v>53</v>
      </c>
      <c r="Q2283" t="s">
        <v>724</v>
      </c>
    </row>
    <row r="2284" spans="1:17" x14ac:dyDescent="0.3">
      <c r="A2284" t="s">
        <v>825</v>
      </c>
      <c r="B2284" t="s">
        <v>382</v>
      </c>
      <c r="C2284" s="1">
        <v>45835</v>
      </c>
      <c r="D2284">
        <v>10380</v>
      </c>
      <c r="E2284" t="s">
        <v>92</v>
      </c>
      <c r="F2284" t="s">
        <v>96</v>
      </c>
      <c r="G2284" t="s">
        <v>471</v>
      </c>
      <c r="H2284" t="s">
        <v>653</v>
      </c>
      <c r="I2284">
        <v>300015864</v>
      </c>
      <c r="J2284">
        <v>6001000972</v>
      </c>
      <c r="K2284">
        <v>100055862</v>
      </c>
      <c r="L2284" s="1">
        <v>45846</v>
      </c>
      <c r="M2284" t="s">
        <v>833</v>
      </c>
      <c r="N2284">
        <v>300015864</v>
      </c>
      <c r="O2284" t="s">
        <v>776</v>
      </c>
      <c r="P2284" t="s">
        <v>54</v>
      </c>
      <c r="Q2284" t="s">
        <v>724</v>
      </c>
    </row>
    <row r="2285" spans="1:17" x14ac:dyDescent="0.3">
      <c r="A2285" t="s">
        <v>825</v>
      </c>
      <c r="B2285" t="s">
        <v>382</v>
      </c>
      <c r="C2285" s="1">
        <v>45835</v>
      </c>
      <c r="D2285">
        <v>10380</v>
      </c>
      <c r="E2285" t="s">
        <v>92</v>
      </c>
      <c r="F2285" t="s">
        <v>96</v>
      </c>
      <c r="G2285" t="s">
        <v>471</v>
      </c>
      <c r="H2285" t="s">
        <v>653</v>
      </c>
      <c r="I2285">
        <v>300015864</v>
      </c>
      <c r="J2285">
        <v>6001000976</v>
      </c>
      <c r="K2285">
        <v>100055866</v>
      </c>
      <c r="L2285" s="1">
        <v>45846</v>
      </c>
      <c r="M2285" t="s">
        <v>833</v>
      </c>
      <c r="N2285">
        <v>300015864</v>
      </c>
      <c r="O2285" t="s">
        <v>776</v>
      </c>
      <c r="P2285" t="s">
        <v>54</v>
      </c>
      <c r="Q2285" t="s">
        <v>724</v>
      </c>
    </row>
    <row r="2286" spans="1:17" x14ac:dyDescent="0.3">
      <c r="A2286" t="s">
        <v>825</v>
      </c>
      <c r="B2286" t="s">
        <v>382</v>
      </c>
      <c r="C2286" s="1">
        <v>45835</v>
      </c>
      <c r="D2286">
        <v>10380</v>
      </c>
      <c r="E2286" t="s">
        <v>92</v>
      </c>
      <c r="F2286" t="s">
        <v>96</v>
      </c>
      <c r="G2286" t="s">
        <v>471</v>
      </c>
      <c r="H2286" t="s">
        <v>653</v>
      </c>
      <c r="I2286">
        <v>300015864</v>
      </c>
      <c r="J2286">
        <v>6001000973</v>
      </c>
      <c r="K2286">
        <v>100055863</v>
      </c>
      <c r="L2286" s="1">
        <v>45898</v>
      </c>
      <c r="M2286" t="s">
        <v>833</v>
      </c>
      <c r="N2286">
        <v>300015864</v>
      </c>
      <c r="O2286" t="s">
        <v>776</v>
      </c>
      <c r="P2286" t="s">
        <v>54</v>
      </c>
      <c r="Q2286" t="s">
        <v>724</v>
      </c>
    </row>
    <row r="2287" spans="1:17" x14ac:dyDescent="0.3">
      <c r="A2287" t="s">
        <v>825</v>
      </c>
      <c r="B2287" t="s">
        <v>382</v>
      </c>
      <c r="C2287" s="1">
        <v>45835</v>
      </c>
      <c r="D2287">
        <v>8700</v>
      </c>
      <c r="E2287" t="s">
        <v>92</v>
      </c>
      <c r="F2287" t="s">
        <v>96</v>
      </c>
      <c r="G2287" t="s">
        <v>471</v>
      </c>
      <c r="H2287" t="s">
        <v>653</v>
      </c>
      <c r="I2287">
        <v>300015864</v>
      </c>
      <c r="J2287">
        <v>6001000978</v>
      </c>
      <c r="K2287">
        <v>100055869</v>
      </c>
      <c r="L2287" s="1">
        <v>45868</v>
      </c>
      <c r="M2287" t="s">
        <v>833</v>
      </c>
      <c r="N2287">
        <v>300015864</v>
      </c>
      <c r="O2287" t="s">
        <v>776</v>
      </c>
      <c r="P2287" t="s">
        <v>54</v>
      </c>
      <c r="Q2287" t="s">
        <v>724</v>
      </c>
    </row>
    <row r="2288" spans="1:17" x14ac:dyDescent="0.3">
      <c r="A2288" t="s">
        <v>825</v>
      </c>
      <c r="B2288" t="s">
        <v>382</v>
      </c>
      <c r="C2288" s="1">
        <v>45784</v>
      </c>
      <c r="D2288">
        <v>42</v>
      </c>
      <c r="E2288" t="s">
        <v>92</v>
      </c>
      <c r="F2288" t="s">
        <v>96</v>
      </c>
      <c r="G2288" t="s">
        <v>472</v>
      </c>
      <c r="H2288" t="s">
        <v>520</v>
      </c>
      <c r="I2288">
        <v>1200012466</v>
      </c>
      <c r="J2288">
        <v>6000992233</v>
      </c>
      <c r="K2288">
        <v>100041288</v>
      </c>
      <c r="L2288" s="1">
        <v>45796</v>
      </c>
      <c r="M2288" t="s">
        <v>833</v>
      </c>
      <c r="N2288">
        <v>1200012466</v>
      </c>
      <c r="O2288" t="s">
        <v>776</v>
      </c>
      <c r="P2288" t="s">
        <v>54</v>
      </c>
      <c r="Q2288" t="s">
        <v>724</v>
      </c>
    </row>
    <row r="2289" spans="1:17" x14ac:dyDescent="0.3">
      <c r="A2289" t="s">
        <v>825</v>
      </c>
      <c r="B2289" t="s">
        <v>382</v>
      </c>
      <c r="C2289" s="1">
        <v>45784</v>
      </c>
      <c r="D2289">
        <v>116.14</v>
      </c>
      <c r="E2289" t="s">
        <v>92</v>
      </c>
      <c r="F2289" t="s">
        <v>96</v>
      </c>
      <c r="G2289" t="s">
        <v>472</v>
      </c>
      <c r="H2289" t="s">
        <v>520</v>
      </c>
      <c r="I2289">
        <v>1200012465</v>
      </c>
      <c r="J2289">
        <v>6000992204</v>
      </c>
      <c r="K2289">
        <v>100041259</v>
      </c>
      <c r="L2289" s="1">
        <v>45796</v>
      </c>
      <c r="M2289" t="s">
        <v>833</v>
      </c>
      <c r="N2289">
        <v>1200012465</v>
      </c>
      <c r="O2289" t="s">
        <v>776</v>
      </c>
      <c r="P2289" t="s">
        <v>54</v>
      </c>
      <c r="Q2289" t="s">
        <v>724</v>
      </c>
    </row>
    <row r="2290" spans="1:17" x14ac:dyDescent="0.3">
      <c r="A2290" t="s">
        <v>825</v>
      </c>
      <c r="B2290" t="s">
        <v>382</v>
      </c>
      <c r="C2290" s="1">
        <v>45784</v>
      </c>
      <c r="D2290">
        <v>48</v>
      </c>
      <c r="E2290" t="s">
        <v>92</v>
      </c>
      <c r="F2290" t="s">
        <v>96</v>
      </c>
      <c r="G2290" t="s">
        <v>472</v>
      </c>
      <c r="H2290" t="s">
        <v>520</v>
      </c>
      <c r="I2290">
        <v>1200012466</v>
      </c>
      <c r="J2290">
        <v>6000992207</v>
      </c>
      <c r="K2290">
        <v>100041262</v>
      </c>
      <c r="L2290" s="1">
        <v>45796</v>
      </c>
      <c r="M2290" t="s">
        <v>833</v>
      </c>
      <c r="N2290">
        <v>1200012466</v>
      </c>
      <c r="O2290" t="s">
        <v>776</v>
      </c>
      <c r="P2290" t="s">
        <v>54</v>
      </c>
      <c r="Q2290" t="s">
        <v>724</v>
      </c>
    </row>
    <row r="2291" spans="1:17" x14ac:dyDescent="0.3">
      <c r="A2291" t="s">
        <v>824</v>
      </c>
      <c r="B2291" t="s">
        <v>382</v>
      </c>
      <c r="C2291" s="1">
        <v>45784</v>
      </c>
      <c r="D2291">
        <v>38.32</v>
      </c>
      <c r="E2291" t="s">
        <v>92</v>
      </c>
      <c r="F2291" t="s">
        <v>96</v>
      </c>
      <c r="G2291" t="s">
        <v>472</v>
      </c>
      <c r="H2291" t="s">
        <v>520</v>
      </c>
      <c r="I2291">
        <v>1200012465</v>
      </c>
      <c r="J2291">
        <v>6000992210</v>
      </c>
      <c r="K2291">
        <v>100041265</v>
      </c>
      <c r="L2291" s="1">
        <v>45792</v>
      </c>
      <c r="M2291" t="s">
        <v>833</v>
      </c>
      <c r="N2291">
        <v>1200012465</v>
      </c>
      <c r="O2291" t="s">
        <v>776</v>
      </c>
      <c r="P2291" t="s">
        <v>54</v>
      </c>
      <c r="Q2291" t="s">
        <v>724</v>
      </c>
    </row>
    <row r="2292" spans="1:17" x14ac:dyDescent="0.3">
      <c r="A2292" t="s">
        <v>824</v>
      </c>
      <c r="B2292" t="s">
        <v>382</v>
      </c>
      <c r="C2292" s="1">
        <v>45784</v>
      </c>
      <c r="D2292">
        <v>17.09</v>
      </c>
      <c r="E2292" t="s">
        <v>92</v>
      </c>
      <c r="F2292" t="s">
        <v>96</v>
      </c>
      <c r="G2292" t="s">
        <v>472</v>
      </c>
      <c r="H2292" t="s">
        <v>520</v>
      </c>
      <c r="I2292">
        <v>1200012465</v>
      </c>
      <c r="J2292">
        <v>6000992215</v>
      </c>
      <c r="K2292">
        <v>100041270</v>
      </c>
      <c r="L2292" s="1">
        <v>45796</v>
      </c>
      <c r="M2292" t="s">
        <v>833</v>
      </c>
      <c r="N2292">
        <v>1200012465</v>
      </c>
      <c r="O2292" t="s">
        <v>776</v>
      </c>
      <c r="P2292" t="s">
        <v>54</v>
      </c>
      <c r="Q2292" t="s">
        <v>724</v>
      </c>
    </row>
    <row r="2293" spans="1:17" x14ac:dyDescent="0.3">
      <c r="A2293" t="s">
        <v>825</v>
      </c>
      <c r="B2293" t="s">
        <v>382</v>
      </c>
      <c r="C2293" s="1">
        <v>45784</v>
      </c>
      <c r="D2293">
        <v>45.94</v>
      </c>
      <c r="E2293" t="s">
        <v>92</v>
      </c>
      <c r="F2293" t="s">
        <v>96</v>
      </c>
      <c r="G2293" t="s">
        <v>472</v>
      </c>
      <c r="H2293" t="s">
        <v>520</v>
      </c>
      <c r="I2293">
        <v>1200012466</v>
      </c>
      <c r="J2293">
        <v>6000992218</v>
      </c>
      <c r="K2293">
        <v>100041273</v>
      </c>
      <c r="L2293" s="1">
        <v>45796</v>
      </c>
      <c r="M2293" t="s">
        <v>833</v>
      </c>
      <c r="N2293">
        <v>1200012466</v>
      </c>
      <c r="O2293" t="s">
        <v>776</v>
      </c>
      <c r="P2293" t="s">
        <v>54</v>
      </c>
      <c r="Q2293" t="s">
        <v>724</v>
      </c>
    </row>
    <row r="2294" spans="1:17" x14ac:dyDescent="0.3">
      <c r="A2294" t="s">
        <v>825</v>
      </c>
      <c r="B2294" t="s">
        <v>382</v>
      </c>
      <c r="C2294" s="1">
        <v>45784</v>
      </c>
      <c r="D2294">
        <v>48</v>
      </c>
      <c r="E2294" t="s">
        <v>92</v>
      </c>
      <c r="F2294" t="s">
        <v>96</v>
      </c>
      <c r="G2294" t="s">
        <v>472</v>
      </c>
      <c r="H2294" t="s">
        <v>520</v>
      </c>
      <c r="I2294">
        <v>1200012466</v>
      </c>
      <c r="J2294">
        <v>6000992229</v>
      </c>
      <c r="K2294">
        <v>100041284</v>
      </c>
      <c r="L2294" s="1">
        <v>45796</v>
      </c>
      <c r="M2294" t="s">
        <v>833</v>
      </c>
      <c r="N2294">
        <v>1200012466</v>
      </c>
      <c r="O2294" t="s">
        <v>776</v>
      </c>
      <c r="P2294" t="s">
        <v>54</v>
      </c>
      <c r="Q2294" t="s">
        <v>724</v>
      </c>
    </row>
    <row r="2295" spans="1:17" x14ac:dyDescent="0.3">
      <c r="A2295" t="s">
        <v>825</v>
      </c>
      <c r="B2295" t="s">
        <v>382</v>
      </c>
      <c r="C2295" s="1">
        <v>45784</v>
      </c>
      <c r="D2295">
        <v>164.16</v>
      </c>
      <c r="E2295" t="s">
        <v>92</v>
      </c>
      <c r="F2295" t="s">
        <v>96</v>
      </c>
      <c r="G2295" t="s">
        <v>472</v>
      </c>
      <c r="H2295" t="s">
        <v>520</v>
      </c>
      <c r="I2295">
        <v>1200012465</v>
      </c>
      <c r="J2295">
        <v>6000992231</v>
      </c>
      <c r="K2295">
        <v>100041286</v>
      </c>
      <c r="L2295" s="1">
        <v>45796</v>
      </c>
      <c r="M2295" t="s">
        <v>833</v>
      </c>
      <c r="N2295">
        <v>1200012465</v>
      </c>
      <c r="O2295" t="s">
        <v>776</v>
      </c>
      <c r="P2295" t="s">
        <v>54</v>
      </c>
      <c r="Q2295" t="s">
        <v>724</v>
      </c>
    </row>
    <row r="2296" spans="1:17" x14ac:dyDescent="0.3">
      <c r="A2296" t="s">
        <v>825</v>
      </c>
      <c r="B2296" t="s">
        <v>382</v>
      </c>
      <c r="C2296" s="1">
        <v>45784</v>
      </c>
      <c r="D2296">
        <v>18.420000000000002</v>
      </c>
      <c r="E2296" t="s">
        <v>92</v>
      </c>
      <c r="F2296" t="s">
        <v>96</v>
      </c>
      <c r="G2296" t="s">
        <v>472</v>
      </c>
      <c r="H2296" t="s">
        <v>520</v>
      </c>
      <c r="I2296">
        <v>1200012465</v>
      </c>
      <c r="J2296">
        <v>6000992232</v>
      </c>
      <c r="K2296">
        <v>100041287</v>
      </c>
      <c r="L2296" s="1">
        <v>45796</v>
      </c>
      <c r="M2296" t="s">
        <v>833</v>
      </c>
      <c r="N2296">
        <v>1200012465</v>
      </c>
      <c r="O2296" t="s">
        <v>776</v>
      </c>
      <c r="P2296" t="s">
        <v>54</v>
      </c>
      <c r="Q2296" t="s">
        <v>724</v>
      </c>
    </row>
    <row r="2297" spans="1:17" x14ac:dyDescent="0.3">
      <c r="A2297" t="s">
        <v>824</v>
      </c>
      <c r="B2297" t="s">
        <v>382</v>
      </c>
      <c r="C2297" s="1">
        <v>45784</v>
      </c>
      <c r="D2297">
        <v>18.420000000000002</v>
      </c>
      <c r="E2297" t="s">
        <v>92</v>
      </c>
      <c r="F2297" t="s">
        <v>96</v>
      </c>
      <c r="G2297" t="s">
        <v>472</v>
      </c>
      <c r="H2297" t="s">
        <v>520</v>
      </c>
      <c r="I2297">
        <v>1200012465</v>
      </c>
      <c r="J2297">
        <v>6000992199</v>
      </c>
      <c r="K2297">
        <v>100041254</v>
      </c>
      <c r="L2297" s="1">
        <v>45796</v>
      </c>
      <c r="M2297" t="s">
        <v>833</v>
      </c>
      <c r="N2297">
        <v>1200012465</v>
      </c>
      <c r="O2297" t="s">
        <v>776</v>
      </c>
      <c r="P2297" t="s">
        <v>54</v>
      </c>
      <c r="Q2297" t="s">
        <v>724</v>
      </c>
    </row>
    <row r="2298" spans="1:17" x14ac:dyDescent="0.3">
      <c r="A2298" t="s">
        <v>824</v>
      </c>
      <c r="B2298" t="s">
        <v>382</v>
      </c>
      <c r="C2298" s="1">
        <v>45784</v>
      </c>
      <c r="D2298">
        <v>18.420000000000002</v>
      </c>
      <c r="E2298" t="s">
        <v>92</v>
      </c>
      <c r="F2298" t="s">
        <v>96</v>
      </c>
      <c r="G2298" t="s">
        <v>472</v>
      </c>
      <c r="H2298" t="s">
        <v>520</v>
      </c>
      <c r="I2298">
        <v>1200012465</v>
      </c>
      <c r="J2298">
        <v>6000992159</v>
      </c>
      <c r="K2298">
        <v>100041213</v>
      </c>
      <c r="L2298" s="1">
        <v>45796</v>
      </c>
      <c r="M2298" t="s">
        <v>833</v>
      </c>
      <c r="N2298">
        <v>1200012465</v>
      </c>
      <c r="O2298" t="s">
        <v>776</v>
      </c>
      <c r="P2298" t="s">
        <v>54</v>
      </c>
      <c r="Q2298" t="s">
        <v>724</v>
      </c>
    </row>
    <row r="2299" spans="1:17" x14ac:dyDescent="0.3">
      <c r="A2299" t="s">
        <v>824</v>
      </c>
      <c r="B2299" t="s">
        <v>382</v>
      </c>
      <c r="C2299" s="1">
        <v>45784</v>
      </c>
      <c r="D2299">
        <v>18.420000000000002</v>
      </c>
      <c r="E2299" t="s">
        <v>92</v>
      </c>
      <c r="F2299" t="s">
        <v>96</v>
      </c>
      <c r="G2299" t="s">
        <v>472</v>
      </c>
      <c r="H2299" t="s">
        <v>520</v>
      </c>
      <c r="I2299">
        <v>1200012465</v>
      </c>
      <c r="J2299">
        <v>6000992162</v>
      </c>
      <c r="K2299">
        <v>100041216</v>
      </c>
      <c r="L2299" s="1">
        <v>45792</v>
      </c>
      <c r="M2299" t="s">
        <v>833</v>
      </c>
      <c r="N2299">
        <v>1200012465</v>
      </c>
      <c r="O2299" t="s">
        <v>776</v>
      </c>
      <c r="P2299" t="s">
        <v>54</v>
      </c>
      <c r="Q2299" t="s">
        <v>724</v>
      </c>
    </row>
    <row r="2300" spans="1:17" x14ac:dyDescent="0.3">
      <c r="A2300" t="s">
        <v>824</v>
      </c>
      <c r="B2300" t="s">
        <v>382</v>
      </c>
      <c r="C2300" s="1">
        <v>45784</v>
      </c>
      <c r="D2300">
        <v>18.420000000000002</v>
      </c>
      <c r="E2300" t="s">
        <v>92</v>
      </c>
      <c r="F2300" t="s">
        <v>96</v>
      </c>
      <c r="G2300" t="s">
        <v>472</v>
      </c>
      <c r="H2300" t="s">
        <v>520</v>
      </c>
      <c r="I2300">
        <v>1200012465</v>
      </c>
      <c r="J2300">
        <v>6000992166</v>
      </c>
      <c r="K2300">
        <v>100041220</v>
      </c>
      <c r="L2300" s="1">
        <v>45792</v>
      </c>
      <c r="M2300" t="s">
        <v>833</v>
      </c>
      <c r="N2300">
        <v>1200012465</v>
      </c>
      <c r="O2300" t="s">
        <v>776</v>
      </c>
      <c r="P2300" t="s">
        <v>54</v>
      </c>
      <c r="Q2300" t="s">
        <v>724</v>
      </c>
    </row>
    <row r="2301" spans="1:17" x14ac:dyDescent="0.3">
      <c r="A2301" t="s">
        <v>824</v>
      </c>
      <c r="B2301" t="s">
        <v>382</v>
      </c>
      <c r="C2301" s="1">
        <v>45784</v>
      </c>
      <c r="D2301">
        <v>18.420000000000002</v>
      </c>
      <c r="E2301" t="s">
        <v>92</v>
      </c>
      <c r="F2301" t="s">
        <v>96</v>
      </c>
      <c r="G2301" t="s">
        <v>472</v>
      </c>
      <c r="H2301" t="s">
        <v>520</v>
      </c>
      <c r="I2301">
        <v>1200012465</v>
      </c>
      <c r="J2301">
        <v>6000992170</v>
      </c>
      <c r="K2301">
        <v>100041224</v>
      </c>
      <c r="L2301" s="1">
        <v>45792</v>
      </c>
      <c r="M2301" t="s">
        <v>833</v>
      </c>
      <c r="N2301">
        <v>1200012465</v>
      </c>
      <c r="O2301" t="s">
        <v>776</v>
      </c>
      <c r="P2301" t="s">
        <v>54</v>
      </c>
      <c r="Q2301" t="s">
        <v>724</v>
      </c>
    </row>
    <row r="2302" spans="1:17" x14ac:dyDescent="0.3">
      <c r="A2302" t="s">
        <v>824</v>
      </c>
      <c r="B2302" t="s">
        <v>382</v>
      </c>
      <c r="C2302" s="1">
        <v>45784</v>
      </c>
      <c r="D2302">
        <v>55.52</v>
      </c>
      <c r="E2302" t="s">
        <v>92</v>
      </c>
      <c r="F2302" t="s">
        <v>96</v>
      </c>
      <c r="G2302" t="s">
        <v>472</v>
      </c>
      <c r="H2302" t="s">
        <v>520</v>
      </c>
      <c r="I2302">
        <v>1200012465</v>
      </c>
      <c r="J2302">
        <v>6000992172</v>
      </c>
      <c r="K2302">
        <v>100041226</v>
      </c>
      <c r="L2302" s="1">
        <v>45792</v>
      </c>
      <c r="M2302" t="s">
        <v>833</v>
      </c>
      <c r="N2302">
        <v>1200012465</v>
      </c>
      <c r="O2302" t="s">
        <v>776</v>
      </c>
      <c r="P2302" t="s">
        <v>54</v>
      </c>
      <c r="Q2302" t="s">
        <v>724</v>
      </c>
    </row>
    <row r="2303" spans="1:17" x14ac:dyDescent="0.3">
      <c r="A2303" t="s">
        <v>824</v>
      </c>
      <c r="B2303" t="s">
        <v>382</v>
      </c>
      <c r="C2303" s="1">
        <v>45784</v>
      </c>
      <c r="D2303">
        <v>18.420000000000002</v>
      </c>
      <c r="E2303" t="s">
        <v>92</v>
      </c>
      <c r="F2303" t="s">
        <v>96</v>
      </c>
      <c r="G2303" t="s">
        <v>472</v>
      </c>
      <c r="H2303" t="s">
        <v>520</v>
      </c>
      <c r="I2303">
        <v>1200012465</v>
      </c>
      <c r="J2303">
        <v>6000992176</v>
      </c>
      <c r="K2303">
        <v>100041230</v>
      </c>
      <c r="L2303" s="1">
        <v>45792</v>
      </c>
      <c r="M2303" t="s">
        <v>833</v>
      </c>
      <c r="N2303">
        <v>1200012465</v>
      </c>
      <c r="O2303" t="s">
        <v>776</v>
      </c>
      <c r="P2303" t="s">
        <v>54</v>
      </c>
      <c r="Q2303" t="s">
        <v>724</v>
      </c>
    </row>
    <row r="2304" spans="1:17" x14ac:dyDescent="0.3">
      <c r="A2304" t="s">
        <v>824</v>
      </c>
      <c r="B2304" t="s">
        <v>382</v>
      </c>
      <c r="C2304" s="1">
        <v>45784</v>
      </c>
      <c r="D2304">
        <v>18.420000000000002</v>
      </c>
      <c r="E2304" t="s">
        <v>92</v>
      </c>
      <c r="F2304" t="s">
        <v>96</v>
      </c>
      <c r="G2304" t="s">
        <v>472</v>
      </c>
      <c r="H2304" t="s">
        <v>520</v>
      </c>
      <c r="I2304">
        <v>1200012465</v>
      </c>
      <c r="J2304">
        <v>6000992182</v>
      </c>
      <c r="K2304">
        <v>100041236</v>
      </c>
      <c r="L2304" s="1">
        <v>45792</v>
      </c>
      <c r="M2304" t="s">
        <v>833</v>
      </c>
      <c r="N2304">
        <v>1200012465</v>
      </c>
      <c r="O2304" t="s">
        <v>776</v>
      </c>
      <c r="P2304" t="s">
        <v>54</v>
      </c>
      <c r="Q2304" t="s">
        <v>724</v>
      </c>
    </row>
    <row r="2305" spans="1:17" x14ac:dyDescent="0.3">
      <c r="A2305" t="s">
        <v>824</v>
      </c>
      <c r="B2305" t="s">
        <v>382</v>
      </c>
      <c r="C2305" s="1">
        <v>45789</v>
      </c>
      <c r="D2305">
        <v>54.94</v>
      </c>
      <c r="E2305" t="s">
        <v>92</v>
      </c>
      <c r="F2305" t="s">
        <v>96</v>
      </c>
      <c r="G2305" t="s">
        <v>472</v>
      </c>
      <c r="H2305" t="s">
        <v>520</v>
      </c>
      <c r="I2305">
        <v>1200012466</v>
      </c>
      <c r="J2305">
        <v>6000992641</v>
      </c>
      <c r="K2305">
        <v>100041788</v>
      </c>
      <c r="L2305" s="1">
        <v>45796</v>
      </c>
      <c r="M2305" t="s">
        <v>833</v>
      </c>
      <c r="N2305">
        <v>1200012466</v>
      </c>
      <c r="O2305" t="s">
        <v>776</v>
      </c>
      <c r="P2305" t="s">
        <v>54</v>
      </c>
      <c r="Q2305" t="s">
        <v>724</v>
      </c>
    </row>
    <row r="2306" spans="1:17" x14ac:dyDescent="0.3">
      <c r="A2306" t="s">
        <v>824</v>
      </c>
      <c r="B2306" t="s">
        <v>382</v>
      </c>
      <c r="C2306" s="1">
        <v>45789</v>
      </c>
      <c r="D2306">
        <v>18.420000000000002</v>
      </c>
      <c r="E2306" t="s">
        <v>92</v>
      </c>
      <c r="F2306" t="s">
        <v>96</v>
      </c>
      <c r="G2306" t="s">
        <v>472</v>
      </c>
      <c r="H2306" t="s">
        <v>520</v>
      </c>
      <c r="I2306">
        <v>1200012465</v>
      </c>
      <c r="J2306">
        <v>6000992645</v>
      </c>
      <c r="K2306">
        <v>100041792</v>
      </c>
      <c r="L2306" s="1">
        <v>45796</v>
      </c>
      <c r="M2306" t="s">
        <v>833</v>
      </c>
      <c r="N2306">
        <v>1200012465</v>
      </c>
      <c r="O2306" t="s">
        <v>776</v>
      </c>
      <c r="P2306" t="s">
        <v>54</v>
      </c>
      <c r="Q2306" t="s">
        <v>724</v>
      </c>
    </row>
    <row r="2307" spans="1:17" x14ac:dyDescent="0.3">
      <c r="A2307" t="s">
        <v>824</v>
      </c>
      <c r="B2307" t="s">
        <v>382</v>
      </c>
      <c r="C2307" s="1">
        <v>45789</v>
      </c>
      <c r="D2307">
        <v>36.880000000000003</v>
      </c>
      <c r="E2307" t="s">
        <v>92</v>
      </c>
      <c r="F2307" t="s">
        <v>96</v>
      </c>
      <c r="G2307" t="s">
        <v>472</v>
      </c>
      <c r="H2307" t="s">
        <v>520</v>
      </c>
      <c r="I2307">
        <v>1200012465</v>
      </c>
      <c r="J2307">
        <v>6000992606</v>
      </c>
      <c r="K2307">
        <v>100041754</v>
      </c>
      <c r="L2307" s="1">
        <v>45796</v>
      </c>
      <c r="M2307" t="s">
        <v>833</v>
      </c>
      <c r="N2307">
        <v>1200012465</v>
      </c>
      <c r="O2307" t="s">
        <v>776</v>
      </c>
      <c r="P2307" t="s">
        <v>54</v>
      </c>
      <c r="Q2307" t="s">
        <v>724</v>
      </c>
    </row>
    <row r="2308" spans="1:17" x14ac:dyDescent="0.3">
      <c r="A2308" t="s">
        <v>824</v>
      </c>
      <c r="B2308" t="s">
        <v>382</v>
      </c>
      <c r="C2308" s="1">
        <v>45789</v>
      </c>
      <c r="D2308">
        <v>121.12</v>
      </c>
      <c r="E2308" t="s">
        <v>92</v>
      </c>
      <c r="F2308" t="s">
        <v>96</v>
      </c>
      <c r="G2308" t="s">
        <v>472</v>
      </c>
      <c r="H2308" t="s">
        <v>520</v>
      </c>
      <c r="I2308">
        <v>1200012465</v>
      </c>
      <c r="J2308">
        <v>6000992613</v>
      </c>
      <c r="K2308">
        <v>100041761</v>
      </c>
      <c r="L2308" s="1">
        <v>45796</v>
      </c>
      <c r="M2308" t="s">
        <v>833</v>
      </c>
      <c r="N2308">
        <v>1200012465</v>
      </c>
      <c r="O2308" t="s">
        <v>776</v>
      </c>
      <c r="P2308" t="s">
        <v>54</v>
      </c>
      <c r="Q2308" t="s">
        <v>724</v>
      </c>
    </row>
    <row r="2309" spans="1:17" x14ac:dyDescent="0.3">
      <c r="A2309" t="s">
        <v>824</v>
      </c>
      <c r="B2309" t="s">
        <v>382</v>
      </c>
      <c r="C2309" s="1">
        <v>45789</v>
      </c>
      <c r="D2309">
        <v>36.82</v>
      </c>
      <c r="E2309" t="s">
        <v>92</v>
      </c>
      <c r="F2309" t="s">
        <v>96</v>
      </c>
      <c r="G2309" t="s">
        <v>472</v>
      </c>
      <c r="H2309" t="s">
        <v>520</v>
      </c>
      <c r="I2309">
        <v>1200012465</v>
      </c>
      <c r="J2309">
        <v>6000992627</v>
      </c>
      <c r="K2309">
        <v>100041775</v>
      </c>
      <c r="L2309" s="1">
        <v>45792</v>
      </c>
      <c r="M2309" t="s">
        <v>833</v>
      </c>
      <c r="N2309">
        <v>1200012465</v>
      </c>
      <c r="O2309" t="s">
        <v>776</v>
      </c>
      <c r="P2309" t="s">
        <v>54</v>
      </c>
      <c r="Q2309" t="s">
        <v>724</v>
      </c>
    </row>
    <row r="2310" spans="1:17" x14ac:dyDescent="0.3">
      <c r="A2310" t="s">
        <v>824</v>
      </c>
      <c r="B2310" t="s">
        <v>382</v>
      </c>
      <c r="C2310" s="1">
        <v>45789</v>
      </c>
      <c r="D2310">
        <v>18.420000000000002</v>
      </c>
      <c r="E2310" t="s">
        <v>92</v>
      </c>
      <c r="F2310" t="s">
        <v>96</v>
      </c>
      <c r="G2310" t="s">
        <v>472</v>
      </c>
      <c r="H2310" t="s">
        <v>520</v>
      </c>
      <c r="I2310">
        <v>1200012465</v>
      </c>
      <c r="J2310">
        <v>6000992631</v>
      </c>
      <c r="K2310">
        <v>100041779</v>
      </c>
      <c r="L2310" s="1">
        <v>45796</v>
      </c>
      <c r="M2310" t="s">
        <v>833</v>
      </c>
      <c r="N2310">
        <v>1200012465</v>
      </c>
      <c r="O2310" t="s">
        <v>776</v>
      </c>
      <c r="P2310" t="s">
        <v>54</v>
      </c>
      <c r="Q2310" t="s">
        <v>724</v>
      </c>
    </row>
    <row r="2311" spans="1:17" x14ac:dyDescent="0.3">
      <c r="A2311" t="s">
        <v>824</v>
      </c>
      <c r="B2311" t="s">
        <v>382</v>
      </c>
      <c r="C2311" s="1">
        <v>45813</v>
      </c>
      <c r="D2311">
        <v>55.22</v>
      </c>
      <c r="E2311" t="s">
        <v>92</v>
      </c>
      <c r="F2311" t="s">
        <v>96</v>
      </c>
      <c r="G2311" t="s">
        <v>472</v>
      </c>
      <c r="H2311" t="s">
        <v>520</v>
      </c>
      <c r="I2311">
        <v>1200012465</v>
      </c>
      <c r="J2311">
        <v>6000997102</v>
      </c>
      <c r="K2311">
        <v>100049496</v>
      </c>
      <c r="L2311" s="1">
        <v>45849</v>
      </c>
      <c r="M2311" t="s">
        <v>833</v>
      </c>
      <c r="N2311">
        <v>1200012465</v>
      </c>
      <c r="O2311" t="s">
        <v>776</v>
      </c>
      <c r="P2311" t="s">
        <v>54</v>
      </c>
      <c r="Q2311" t="s">
        <v>724</v>
      </c>
    </row>
    <row r="2312" spans="1:17" x14ac:dyDescent="0.3">
      <c r="A2312" t="s">
        <v>824</v>
      </c>
      <c r="B2312" t="s">
        <v>382</v>
      </c>
      <c r="C2312" s="1">
        <v>45813</v>
      </c>
      <c r="D2312">
        <v>18.420000000000002</v>
      </c>
      <c r="E2312" t="s">
        <v>92</v>
      </c>
      <c r="F2312" t="s">
        <v>96</v>
      </c>
      <c r="G2312" t="s">
        <v>472</v>
      </c>
      <c r="H2312" t="s">
        <v>520</v>
      </c>
      <c r="I2312">
        <v>1200012465</v>
      </c>
      <c r="J2312">
        <v>6000997105</v>
      </c>
      <c r="K2312">
        <v>100049499</v>
      </c>
      <c r="L2312" s="1">
        <v>45849</v>
      </c>
      <c r="M2312" t="s">
        <v>833</v>
      </c>
      <c r="N2312">
        <v>1200012465</v>
      </c>
      <c r="O2312" t="s">
        <v>776</v>
      </c>
      <c r="P2312" t="s">
        <v>54</v>
      </c>
      <c r="Q2312" t="s">
        <v>724</v>
      </c>
    </row>
    <row r="2313" spans="1:17" x14ac:dyDescent="0.3">
      <c r="A2313" t="s">
        <v>825</v>
      </c>
      <c r="B2313" t="s">
        <v>382</v>
      </c>
      <c r="C2313" s="1">
        <v>45813</v>
      </c>
      <c r="D2313">
        <v>48</v>
      </c>
      <c r="E2313" t="s">
        <v>92</v>
      </c>
      <c r="F2313" t="s">
        <v>96</v>
      </c>
      <c r="G2313" t="s">
        <v>472</v>
      </c>
      <c r="H2313" t="s">
        <v>520</v>
      </c>
      <c r="I2313">
        <v>1200012466</v>
      </c>
      <c r="J2313">
        <v>6000997149</v>
      </c>
      <c r="K2313">
        <v>100049542</v>
      </c>
      <c r="L2313" s="1">
        <v>45888</v>
      </c>
      <c r="M2313" t="s">
        <v>833</v>
      </c>
      <c r="N2313">
        <v>1200012466</v>
      </c>
      <c r="O2313" t="s">
        <v>776</v>
      </c>
      <c r="P2313" t="s">
        <v>54</v>
      </c>
      <c r="Q2313" t="s">
        <v>724</v>
      </c>
    </row>
    <row r="2314" spans="1:17" x14ac:dyDescent="0.3">
      <c r="A2314" t="s">
        <v>825</v>
      </c>
      <c r="B2314" t="s">
        <v>382</v>
      </c>
      <c r="C2314" s="1">
        <v>45813</v>
      </c>
      <c r="D2314">
        <v>48</v>
      </c>
      <c r="E2314" t="s">
        <v>92</v>
      </c>
      <c r="F2314" t="s">
        <v>96</v>
      </c>
      <c r="G2314" t="s">
        <v>472</v>
      </c>
      <c r="H2314" t="s">
        <v>520</v>
      </c>
      <c r="I2314">
        <v>1200012466</v>
      </c>
      <c r="J2314">
        <v>6000997151</v>
      </c>
      <c r="K2314">
        <v>100049544</v>
      </c>
      <c r="L2314" s="1">
        <v>45915</v>
      </c>
      <c r="M2314" t="s">
        <v>833</v>
      </c>
      <c r="N2314">
        <v>1200012466</v>
      </c>
      <c r="O2314" t="s">
        <v>776</v>
      </c>
      <c r="P2314" t="s">
        <v>54</v>
      </c>
      <c r="Q2314" t="s">
        <v>724</v>
      </c>
    </row>
    <row r="2315" spans="1:17" x14ac:dyDescent="0.3">
      <c r="A2315" t="s">
        <v>825</v>
      </c>
      <c r="B2315" t="s">
        <v>382</v>
      </c>
      <c r="C2315" s="1">
        <v>45813</v>
      </c>
      <c r="D2315">
        <v>42</v>
      </c>
      <c r="E2315" t="s">
        <v>92</v>
      </c>
      <c r="F2315" t="s">
        <v>96</v>
      </c>
      <c r="G2315" t="s">
        <v>472</v>
      </c>
      <c r="H2315" t="s">
        <v>520</v>
      </c>
      <c r="I2315">
        <v>1200012466</v>
      </c>
      <c r="J2315">
        <v>6000997154</v>
      </c>
      <c r="K2315">
        <v>100049547</v>
      </c>
      <c r="L2315" s="1">
        <v>45888</v>
      </c>
      <c r="M2315" t="s">
        <v>833</v>
      </c>
      <c r="N2315">
        <v>1200012466</v>
      </c>
      <c r="O2315" t="s">
        <v>776</v>
      </c>
      <c r="P2315" t="s">
        <v>54</v>
      </c>
      <c r="Q2315" t="s">
        <v>724</v>
      </c>
    </row>
    <row r="2316" spans="1:17" x14ac:dyDescent="0.3">
      <c r="A2316" t="s">
        <v>825</v>
      </c>
      <c r="B2316" t="s">
        <v>382</v>
      </c>
      <c r="C2316" s="1">
        <v>45813</v>
      </c>
      <c r="D2316">
        <v>116.05</v>
      </c>
      <c r="E2316" t="s">
        <v>92</v>
      </c>
      <c r="F2316" t="s">
        <v>96</v>
      </c>
      <c r="G2316" t="s">
        <v>472</v>
      </c>
      <c r="H2316" t="s">
        <v>520</v>
      </c>
      <c r="I2316">
        <v>1200012465</v>
      </c>
      <c r="J2316">
        <v>6000997170</v>
      </c>
      <c r="K2316">
        <v>100049563</v>
      </c>
      <c r="L2316" s="1">
        <v>45887</v>
      </c>
      <c r="M2316" t="s">
        <v>833</v>
      </c>
      <c r="N2316">
        <v>1200012465</v>
      </c>
      <c r="O2316" t="s">
        <v>776</v>
      </c>
      <c r="P2316" t="s">
        <v>54</v>
      </c>
      <c r="Q2316" t="s">
        <v>724</v>
      </c>
    </row>
    <row r="2317" spans="1:17" x14ac:dyDescent="0.3">
      <c r="A2317" t="s">
        <v>824</v>
      </c>
      <c r="B2317" t="s">
        <v>382</v>
      </c>
      <c r="C2317" s="1">
        <v>45813</v>
      </c>
      <c r="D2317">
        <v>18.420000000000002</v>
      </c>
      <c r="E2317" t="s">
        <v>92</v>
      </c>
      <c r="F2317" t="s">
        <v>96</v>
      </c>
      <c r="G2317" t="s">
        <v>472</v>
      </c>
      <c r="H2317" t="s">
        <v>520</v>
      </c>
      <c r="I2317">
        <v>1200012465</v>
      </c>
      <c r="J2317">
        <v>6000997174</v>
      </c>
      <c r="K2317">
        <v>100049567</v>
      </c>
      <c r="L2317" s="1">
        <v>45904</v>
      </c>
      <c r="M2317" t="s">
        <v>833</v>
      </c>
      <c r="N2317">
        <v>1200012465</v>
      </c>
      <c r="O2317" t="s">
        <v>776</v>
      </c>
      <c r="P2317" t="s">
        <v>54</v>
      </c>
      <c r="Q2317" t="s">
        <v>724</v>
      </c>
    </row>
    <row r="2318" spans="1:17" x14ac:dyDescent="0.3">
      <c r="A2318" t="s">
        <v>824</v>
      </c>
      <c r="B2318" t="s">
        <v>382</v>
      </c>
      <c r="C2318" s="1">
        <v>45813</v>
      </c>
      <c r="D2318">
        <v>38.32</v>
      </c>
      <c r="E2318" t="s">
        <v>92</v>
      </c>
      <c r="F2318" t="s">
        <v>96</v>
      </c>
      <c r="G2318" t="s">
        <v>472</v>
      </c>
      <c r="H2318" t="s">
        <v>520</v>
      </c>
      <c r="I2318">
        <v>1200012465</v>
      </c>
      <c r="J2318">
        <v>6000997179</v>
      </c>
      <c r="K2318">
        <v>100049572</v>
      </c>
      <c r="L2318" s="1">
        <v>45897</v>
      </c>
      <c r="M2318" t="s">
        <v>833</v>
      </c>
      <c r="N2318">
        <v>1200012465</v>
      </c>
      <c r="O2318" t="s">
        <v>776</v>
      </c>
      <c r="P2318" t="s">
        <v>54</v>
      </c>
      <c r="Q2318" t="s">
        <v>724</v>
      </c>
    </row>
    <row r="2319" spans="1:17" x14ac:dyDescent="0.3">
      <c r="A2319" t="s">
        <v>824</v>
      </c>
      <c r="B2319" t="s">
        <v>382</v>
      </c>
      <c r="C2319" s="1">
        <v>45813</v>
      </c>
      <c r="D2319">
        <v>17.09</v>
      </c>
      <c r="E2319" t="s">
        <v>92</v>
      </c>
      <c r="F2319" t="s">
        <v>96</v>
      </c>
      <c r="G2319" t="s">
        <v>472</v>
      </c>
      <c r="H2319" t="s">
        <v>520</v>
      </c>
      <c r="I2319">
        <v>1200012465</v>
      </c>
      <c r="J2319">
        <v>6000997180</v>
      </c>
      <c r="K2319">
        <v>100049573</v>
      </c>
      <c r="L2319" s="1">
        <v>45849</v>
      </c>
      <c r="M2319" t="s">
        <v>833</v>
      </c>
      <c r="N2319">
        <v>1200012465</v>
      </c>
      <c r="O2319" t="s">
        <v>776</v>
      </c>
      <c r="P2319" t="s">
        <v>54</v>
      </c>
      <c r="Q2319" t="s">
        <v>724</v>
      </c>
    </row>
    <row r="2320" spans="1:17" x14ac:dyDescent="0.3">
      <c r="A2320" t="s">
        <v>824</v>
      </c>
      <c r="B2320" t="s">
        <v>382</v>
      </c>
      <c r="C2320" s="1">
        <v>45813</v>
      </c>
      <c r="D2320">
        <v>18.420000000000002</v>
      </c>
      <c r="E2320" t="s">
        <v>92</v>
      </c>
      <c r="F2320" t="s">
        <v>96</v>
      </c>
      <c r="G2320" t="s">
        <v>472</v>
      </c>
      <c r="H2320" t="s">
        <v>520</v>
      </c>
      <c r="I2320">
        <v>1200012465</v>
      </c>
      <c r="J2320">
        <v>6000997084</v>
      </c>
      <c r="K2320">
        <v>100049478</v>
      </c>
      <c r="L2320" s="1">
        <v>45849</v>
      </c>
      <c r="M2320" t="s">
        <v>833</v>
      </c>
      <c r="N2320">
        <v>1200012465</v>
      </c>
      <c r="O2320" t="s">
        <v>776</v>
      </c>
      <c r="P2320" t="s">
        <v>54</v>
      </c>
      <c r="Q2320" t="s">
        <v>724</v>
      </c>
    </row>
    <row r="2321" spans="1:17" x14ac:dyDescent="0.3">
      <c r="A2321" t="s">
        <v>824</v>
      </c>
      <c r="B2321" t="s">
        <v>382</v>
      </c>
      <c r="C2321" s="1">
        <v>45813</v>
      </c>
      <c r="D2321">
        <v>18.420000000000002</v>
      </c>
      <c r="E2321" t="s">
        <v>92</v>
      </c>
      <c r="F2321" t="s">
        <v>96</v>
      </c>
      <c r="G2321" t="s">
        <v>472</v>
      </c>
      <c r="H2321" t="s">
        <v>520</v>
      </c>
      <c r="I2321">
        <v>1200012465</v>
      </c>
      <c r="J2321">
        <v>6000997087</v>
      </c>
      <c r="K2321">
        <v>100049481</v>
      </c>
      <c r="L2321" s="1">
        <v>45849</v>
      </c>
      <c r="M2321" t="s">
        <v>833</v>
      </c>
      <c r="N2321">
        <v>1200012465</v>
      </c>
      <c r="O2321" t="s">
        <v>776</v>
      </c>
      <c r="P2321" t="s">
        <v>54</v>
      </c>
      <c r="Q2321" t="s">
        <v>724</v>
      </c>
    </row>
    <row r="2322" spans="1:17" x14ac:dyDescent="0.3">
      <c r="A2322" t="s">
        <v>824</v>
      </c>
      <c r="B2322" t="s">
        <v>382</v>
      </c>
      <c r="C2322" s="1">
        <v>45813</v>
      </c>
      <c r="D2322">
        <v>36.9</v>
      </c>
      <c r="E2322" t="s">
        <v>92</v>
      </c>
      <c r="F2322" t="s">
        <v>96</v>
      </c>
      <c r="G2322" t="s">
        <v>472</v>
      </c>
      <c r="H2322" t="s">
        <v>520</v>
      </c>
      <c r="I2322">
        <v>1200012465</v>
      </c>
      <c r="J2322">
        <v>6000997069</v>
      </c>
      <c r="K2322">
        <v>100049458</v>
      </c>
      <c r="L2322" s="1">
        <v>45849</v>
      </c>
      <c r="M2322" t="s">
        <v>833</v>
      </c>
      <c r="N2322">
        <v>1200012465</v>
      </c>
      <c r="O2322" t="s">
        <v>776</v>
      </c>
      <c r="P2322" t="s">
        <v>54</v>
      </c>
      <c r="Q2322" t="s">
        <v>724</v>
      </c>
    </row>
    <row r="2323" spans="1:17" x14ac:dyDescent="0.3">
      <c r="A2323" t="s">
        <v>824</v>
      </c>
      <c r="B2323" t="s">
        <v>382</v>
      </c>
      <c r="C2323" s="1">
        <v>45813</v>
      </c>
      <c r="D2323">
        <v>18.420000000000002</v>
      </c>
      <c r="E2323" t="s">
        <v>92</v>
      </c>
      <c r="F2323" t="s">
        <v>96</v>
      </c>
      <c r="G2323" t="s">
        <v>472</v>
      </c>
      <c r="H2323" t="s">
        <v>520</v>
      </c>
      <c r="I2323">
        <v>1200012465</v>
      </c>
      <c r="J2323">
        <v>6000997126</v>
      </c>
      <c r="K2323">
        <v>100049520</v>
      </c>
      <c r="L2323" s="1">
        <v>45849</v>
      </c>
      <c r="M2323" t="s">
        <v>833</v>
      </c>
      <c r="N2323">
        <v>1200012465</v>
      </c>
      <c r="O2323" t="s">
        <v>776</v>
      </c>
      <c r="P2323" t="s">
        <v>54</v>
      </c>
      <c r="Q2323" t="s">
        <v>724</v>
      </c>
    </row>
    <row r="2324" spans="1:17" x14ac:dyDescent="0.3">
      <c r="A2324" t="s">
        <v>824</v>
      </c>
      <c r="B2324" t="s">
        <v>382</v>
      </c>
      <c r="C2324" s="1">
        <v>45813</v>
      </c>
      <c r="D2324">
        <v>36.82</v>
      </c>
      <c r="E2324" t="s">
        <v>92</v>
      </c>
      <c r="F2324" t="s">
        <v>96</v>
      </c>
      <c r="G2324" t="s">
        <v>472</v>
      </c>
      <c r="H2324" t="s">
        <v>520</v>
      </c>
      <c r="I2324">
        <v>1200012465</v>
      </c>
      <c r="J2324">
        <v>6000997131</v>
      </c>
      <c r="K2324">
        <v>100049525</v>
      </c>
      <c r="L2324" s="1">
        <v>45849</v>
      </c>
      <c r="M2324" t="s">
        <v>833</v>
      </c>
      <c r="N2324">
        <v>1200012465</v>
      </c>
      <c r="O2324" t="s">
        <v>776</v>
      </c>
      <c r="P2324" t="s">
        <v>54</v>
      </c>
      <c r="Q2324" t="s">
        <v>724</v>
      </c>
    </row>
    <row r="2325" spans="1:17" x14ac:dyDescent="0.3">
      <c r="A2325" t="s">
        <v>824</v>
      </c>
      <c r="B2325" t="s">
        <v>382</v>
      </c>
      <c r="C2325" s="1">
        <v>45813</v>
      </c>
      <c r="D2325">
        <v>18.420000000000002</v>
      </c>
      <c r="E2325" t="s">
        <v>92</v>
      </c>
      <c r="F2325" t="s">
        <v>96</v>
      </c>
      <c r="G2325" t="s">
        <v>472</v>
      </c>
      <c r="H2325" t="s">
        <v>520</v>
      </c>
      <c r="I2325">
        <v>1200012465</v>
      </c>
      <c r="J2325">
        <v>6000997150</v>
      </c>
      <c r="K2325">
        <v>100049543</v>
      </c>
      <c r="L2325" s="1">
        <v>45849</v>
      </c>
      <c r="M2325" t="s">
        <v>833</v>
      </c>
      <c r="N2325">
        <v>1200012465</v>
      </c>
      <c r="O2325" t="s">
        <v>776</v>
      </c>
      <c r="P2325" t="s">
        <v>54</v>
      </c>
      <c r="Q2325" t="s">
        <v>724</v>
      </c>
    </row>
    <row r="2326" spans="1:17" x14ac:dyDescent="0.3">
      <c r="A2326" t="s">
        <v>824</v>
      </c>
      <c r="B2326" t="s">
        <v>382</v>
      </c>
      <c r="C2326" s="1">
        <v>45813</v>
      </c>
      <c r="D2326">
        <v>18.43</v>
      </c>
      <c r="E2326" t="s">
        <v>92</v>
      </c>
      <c r="F2326" t="s">
        <v>96</v>
      </c>
      <c r="G2326" t="s">
        <v>472</v>
      </c>
      <c r="H2326" t="s">
        <v>520</v>
      </c>
      <c r="I2326">
        <v>1200012465</v>
      </c>
      <c r="J2326">
        <v>6000997152</v>
      </c>
      <c r="K2326">
        <v>100049545</v>
      </c>
      <c r="L2326" s="1">
        <v>45849</v>
      </c>
      <c r="M2326" t="s">
        <v>833</v>
      </c>
      <c r="N2326">
        <v>1200012465</v>
      </c>
      <c r="O2326" t="s">
        <v>776</v>
      </c>
      <c r="P2326" t="s">
        <v>54</v>
      </c>
      <c r="Q2326" t="s">
        <v>724</v>
      </c>
    </row>
    <row r="2327" spans="1:17" x14ac:dyDescent="0.3">
      <c r="A2327" t="s">
        <v>825</v>
      </c>
      <c r="B2327" t="s">
        <v>382</v>
      </c>
      <c r="C2327" s="1">
        <v>45813</v>
      </c>
      <c r="D2327">
        <v>18.420000000000002</v>
      </c>
      <c r="E2327" t="s">
        <v>92</v>
      </c>
      <c r="F2327" t="s">
        <v>96</v>
      </c>
      <c r="G2327" t="s">
        <v>472</v>
      </c>
      <c r="H2327" t="s">
        <v>520</v>
      </c>
      <c r="I2327">
        <v>1200012465</v>
      </c>
      <c r="J2327">
        <v>6000997177</v>
      </c>
      <c r="K2327">
        <v>100049570</v>
      </c>
      <c r="L2327" s="1">
        <v>45887</v>
      </c>
      <c r="M2327" t="s">
        <v>833</v>
      </c>
      <c r="N2327">
        <v>1200012465</v>
      </c>
      <c r="O2327" t="s">
        <v>776</v>
      </c>
      <c r="P2327" t="s">
        <v>54</v>
      </c>
      <c r="Q2327" t="s">
        <v>724</v>
      </c>
    </row>
    <row r="2328" spans="1:17" x14ac:dyDescent="0.3">
      <c r="A2328" t="s">
        <v>824</v>
      </c>
      <c r="B2328" t="s">
        <v>382</v>
      </c>
      <c r="C2328" s="1">
        <v>45813</v>
      </c>
      <c r="D2328">
        <v>18.420000000000002</v>
      </c>
      <c r="E2328" t="s">
        <v>92</v>
      </c>
      <c r="F2328" t="s">
        <v>96</v>
      </c>
      <c r="G2328" t="s">
        <v>472</v>
      </c>
      <c r="H2328" t="s">
        <v>520</v>
      </c>
      <c r="I2328">
        <v>1200012465</v>
      </c>
      <c r="J2328">
        <v>6000997099</v>
      </c>
      <c r="K2328">
        <v>100049493</v>
      </c>
      <c r="L2328" s="1">
        <v>45849</v>
      </c>
      <c r="M2328" t="s">
        <v>833</v>
      </c>
      <c r="N2328">
        <v>1200012465</v>
      </c>
      <c r="O2328" t="s">
        <v>776</v>
      </c>
      <c r="P2328" t="s">
        <v>54</v>
      </c>
      <c r="Q2328" t="s">
        <v>724</v>
      </c>
    </row>
    <row r="2329" spans="1:17" x14ac:dyDescent="0.3">
      <c r="A2329" t="s">
        <v>824</v>
      </c>
      <c r="B2329" t="s">
        <v>382</v>
      </c>
      <c r="C2329" s="1">
        <v>45813</v>
      </c>
      <c r="D2329">
        <v>18.420000000000002</v>
      </c>
      <c r="E2329" t="s">
        <v>92</v>
      </c>
      <c r="F2329" t="s">
        <v>96</v>
      </c>
      <c r="G2329" t="s">
        <v>472</v>
      </c>
      <c r="H2329" t="s">
        <v>520</v>
      </c>
      <c r="I2329">
        <v>1200012465</v>
      </c>
      <c r="J2329">
        <v>6000997146</v>
      </c>
      <c r="K2329">
        <v>100049539</v>
      </c>
      <c r="L2329" s="1">
        <v>45849</v>
      </c>
      <c r="M2329" t="s">
        <v>833</v>
      </c>
      <c r="N2329">
        <v>1200012465</v>
      </c>
      <c r="O2329" t="s">
        <v>776</v>
      </c>
      <c r="P2329" t="s">
        <v>54</v>
      </c>
      <c r="Q2329" t="s">
        <v>724</v>
      </c>
    </row>
    <row r="2330" spans="1:17" x14ac:dyDescent="0.3">
      <c r="A2330" t="s">
        <v>824</v>
      </c>
      <c r="B2330" t="s">
        <v>382</v>
      </c>
      <c r="C2330" s="1">
        <v>45842</v>
      </c>
      <c r="D2330">
        <v>18.420000000000002</v>
      </c>
      <c r="E2330" t="s">
        <v>92</v>
      </c>
      <c r="F2330" t="s">
        <v>96</v>
      </c>
      <c r="G2330" t="s">
        <v>472</v>
      </c>
      <c r="H2330" t="s">
        <v>520</v>
      </c>
      <c r="I2330">
        <v>1200012465</v>
      </c>
      <c r="J2330">
        <v>6001002533</v>
      </c>
      <c r="K2330">
        <v>100059117</v>
      </c>
      <c r="L2330" s="1">
        <v>45849</v>
      </c>
      <c r="M2330" t="s">
        <v>833</v>
      </c>
      <c r="N2330">
        <v>1200012465</v>
      </c>
      <c r="O2330" t="s">
        <v>776</v>
      </c>
      <c r="P2330" t="s">
        <v>54</v>
      </c>
      <c r="Q2330" t="s">
        <v>724</v>
      </c>
    </row>
    <row r="2331" spans="1:17" x14ac:dyDescent="0.3">
      <c r="A2331" t="s">
        <v>824</v>
      </c>
      <c r="B2331" t="s">
        <v>382</v>
      </c>
      <c r="C2331" s="1">
        <v>45842</v>
      </c>
      <c r="D2331">
        <v>55.22</v>
      </c>
      <c r="E2331" t="s">
        <v>92</v>
      </c>
      <c r="F2331" t="s">
        <v>96</v>
      </c>
      <c r="G2331" t="s">
        <v>472</v>
      </c>
      <c r="H2331" t="s">
        <v>520</v>
      </c>
      <c r="I2331">
        <v>1200012465</v>
      </c>
      <c r="J2331">
        <v>6001002535</v>
      </c>
      <c r="K2331">
        <v>100059119</v>
      </c>
      <c r="L2331" s="1">
        <v>45849</v>
      </c>
      <c r="M2331" t="s">
        <v>833</v>
      </c>
      <c r="N2331">
        <v>1200012465</v>
      </c>
      <c r="O2331" t="s">
        <v>776</v>
      </c>
      <c r="P2331" t="s">
        <v>54</v>
      </c>
      <c r="Q2331" t="s">
        <v>724</v>
      </c>
    </row>
    <row r="2332" spans="1:17" x14ac:dyDescent="0.3">
      <c r="A2332" t="s">
        <v>824</v>
      </c>
      <c r="B2332" t="s">
        <v>382</v>
      </c>
      <c r="C2332" s="1">
        <v>45842</v>
      </c>
      <c r="D2332">
        <v>18.420000000000002</v>
      </c>
      <c r="E2332" t="s">
        <v>92</v>
      </c>
      <c r="F2332" t="s">
        <v>96</v>
      </c>
      <c r="G2332" t="s">
        <v>472</v>
      </c>
      <c r="H2332" t="s">
        <v>520</v>
      </c>
      <c r="I2332">
        <v>1200012465</v>
      </c>
      <c r="J2332">
        <v>6001002536</v>
      </c>
      <c r="K2332">
        <v>100059120</v>
      </c>
      <c r="L2332" s="1">
        <v>45849</v>
      </c>
      <c r="M2332" t="s">
        <v>833</v>
      </c>
      <c r="N2332">
        <v>1200012465</v>
      </c>
      <c r="O2332" t="s">
        <v>776</v>
      </c>
      <c r="P2332" t="s">
        <v>54</v>
      </c>
      <c r="Q2332" t="s">
        <v>724</v>
      </c>
    </row>
    <row r="2333" spans="1:17" x14ac:dyDescent="0.3">
      <c r="A2333" t="s">
        <v>824</v>
      </c>
      <c r="B2333" t="s">
        <v>382</v>
      </c>
      <c r="C2333" s="1">
        <v>45842</v>
      </c>
      <c r="D2333">
        <v>18.420000000000002</v>
      </c>
      <c r="E2333" t="s">
        <v>92</v>
      </c>
      <c r="F2333" t="s">
        <v>96</v>
      </c>
      <c r="G2333" t="s">
        <v>472</v>
      </c>
      <c r="H2333" t="s">
        <v>520</v>
      </c>
      <c r="I2333">
        <v>1200012465</v>
      </c>
      <c r="J2333">
        <v>6001002539</v>
      </c>
      <c r="K2333">
        <v>100059123</v>
      </c>
      <c r="L2333" s="1">
        <v>45849</v>
      </c>
      <c r="M2333" t="s">
        <v>833</v>
      </c>
      <c r="N2333">
        <v>1200012465</v>
      </c>
      <c r="O2333" t="s">
        <v>776</v>
      </c>
      <c r="P2333" t="s">
        <v>54</v>
      </c>
      <c r="Q2333" t="s">
        <v>724</v>
      </c>
    </row>
    <row r="2334" spans="1:17" x14ac:dyDescent="0.3">
      <c r="A2334" t="s">
        <v>824</v>
      </c>
      <c r="B2334" t="s">
        <v>382</v>
      </c>
      <c r="C2334" s="1">
        <v>45842</v>
      </c>
      <c r="D2334">
        <v>18.420000000000002</v>
      </c>
      <c r="E2334" t="s">
        <v>92</v>
      </c>
      <c r="F2334" t="s">
        <v>96</v>
      </c>
      <c r="G2334" t="s">
        <v>472</v>
      </c>
      <c r="H2334" t="s">
        <v>520</v>
      </c>
      <c r="I2334">
        <v>1200012465</v>
      </c>
      <c r="J2334">
        <v>6001002549</v>
      </c>
      <c r="K2334">
        <v>100059133</v>
      </c>
      <c r="L2334" s="1">
        <v>45849</v>
      </c>
      <c r="M2334" t="s">
        <v>833</v>
      </c>
      <c r="N2334">
        <v>1200012465</v>
      </c>
      <c r="O2334" t="s">
        <v>776</v>
      </c>
      <c r="P2334" t="s">
        <v>54</v>
      </c>
      <c r="Q2334" t="s">
        <v>724</v>
      </c>
    </row>
    <row r="2335" spans="1:17" x14ac:dyDescent="0.3">
      <c r="A2335" t="s">
        <v>824</v>
      </c>
      <c r="B2335" t="s">
        <v>382</v>
      </c>
      <c r="C2335" s="1">
        <v>45842</v>
      </c>
      <c r="D2335">
        <v>18.420000000000002</v>
      </c>
      <c r="E2335" t="s">
        <v>92</v>
      </c>
      <c r="F2335" t="s">
        <v>96</v>
      </c>
      <c r="G2335" t="s">
        <v>472</v>
      </c>
      <c r="H2335" t="s">
        <v>520</v>
      </c>
      <c r="I2335">
        <v>1200012465</v>
      </c>
      <c r="J2335">
        <v>6001002541</v>
      </c>
      <c r="K2335">
        <v>100059125</v>
      </c>
      <c r="L2335" s="1">
        <v>45849</v>
      </c>
      <c r="M2335" t="s">
        <v>833</v>
      </c>
      <c r="N2335">
        <v>1200012465</v>
      </c>
      <c r="O2335" t="s">
        <v>776</v>
      </c>
      <c r="P2335" t="s">
        <v>54</v>
      </c>
      <c r="Q2335" t="s">
        <v>724</v>
      </c>
    </row>
    <row r="2336" spans="1:17" x14ac:dyDescent="0.3">
      <c r="A2336" t="s">
        <v>824</v>
      </c>
      <c r="B2336" t="s">
        <v>382</v>
      </c>
      <c r="C2336" s="1">
        <v>45842</v>
      </c>
      <c r="D2336">
        <v>18.420000000000002</v>
      </c>
      <c r="E2336" t="s">
        <v>92</v>
      </c>
      <c r="F2336" t="s">
        <v>96</v>
      </c>
      <c r="G2336" t="s">
        <v>472</v>
      </c>
      <c r="H2336" t="s">
        <v>520</v>
      </c>
      <c r="I2336">
        <v>1200012465</v>
      </c>
      <c r="J2336">
        <v>6001002538</v>
      </c>
      <c r="K2336">
        <v>100059122</v>
      </c>
      <c r="L2336" s="1">
        <v>45849</v>
      </c>
      <c r="M2336" t="s">
        <v>833</v>
      </c>
      <c r="N2336">
        <v>1200012465</v>
      </c>
      <c r="O2336" t="s">
        <v>776</v>
      </c>
      <c r="P2336" t="s">
        <v>54</v>
      </c>
      <c r="Q2336" t="s">
        <v>724</v>
      </c>
    </row>
    <row r="2337" spans="1:17" x14ac:dyDescent="0.3">
      <c r="A2337" t="s">
        <v>824</v>
      </c>
      <c r="B2337" t="s">
        <v>382</v>
      </c>
      <c r="C2337" s="1">
        <v>45842</v>
      </c>
      <c r="D2337">
        <v>38.32</v>
      </c>
      <c r="E2337" t="s">
        <v>92</v>
      </c>
      <c r="F2337" t="s">
        <v>96</v>
      </c>
      <c r="G2337" t="s">
        <v>472</v>
      </c>
      <c r="H2337" t="s">
        <v>520</v>
      </c>
      <c r="I2337">
        <v>1200012465</v>
      </c>
      <c r="J2337">
        <v>6001002604</v>
      </c>
      <c r="K2337">
        <v>100059192</v>
      </c>
      <c r="L2337" s="1">
        <v>45849</v>
      </c>
      <c r="M2337" t="s">
        <v>833</v>
      </c>
      <c r="N2337">
        <v>1200012465</v>
      </c>
      <c r="O2337" t="s">
        <v>776</v>
      </c>
      <c r="P2337" t="s">
        <v>54</v>
      </c>
      <c r="Q2337" t="s">
        <v>724</v>
      </c>
    </row>
    <row r="2338" spans="1:17" x14ac:dyDescent="0.3">
      <c r="A2338" t="s">
        <v>825</v>
      </c>
      <c r="B2338" t="s">
        <v>382</v>
      </c>
      <c r="C2338" s="1">
        <v>45842</v>
      </c>
      <c r="D2338">
        <v>18.420000000000002</v>
      </c>
      <c r="E2338" t="s">
        <v>92</v>
      </c>
      <c r="F2338" t="s">
        <v>96</v>
      </c>
      <c r="G2338" t="s">
        <v>472</v>
      </c>
      <c r="H2338" t="s">
        <v>520</v>
      </c>
      <c r="I2338">
        <v>1200012465</v>
      </c>
      <c r="J2338">
        <v>6001002573</v>
      </c>
      <c r="K2338">
        <v>100059157</v>
      </c>
      <c r="L2338" s="1">
        <v>45887</v>
      </c>
      <c r="M2338" t="s">
        <v>833</v>
      </c>
      <c r="N2338">
        <v>1200012465</v>
      </c>
      <c r="O2338" t="s">
        <v>776</v>
      </c>
      <c r="P2338" t="s">
        <v>54</v>
      </c>
      <c r="Q2338" t="s">
        <v>724</v>
      </c>
    </row>
    <row r="2339" spans="1:17" x14ac:dyDescent="0.3">
      <c r="A2339" t="s">
        <v>824</v>
      </c>
      <c r="B2339" t="s">
        <v>382</v>
      </c>
      <c r="C2339" s="1">
        <v>45842</v>
      </c>
      <c r="D2339">
        <v>17.09</v>
      </c>
      <c r="E2339" t="s">
        <v>92</v>
      </c>
      <c r="F2339" t="s">
        <v>96</v>
      </c>
      <c r="G2339" t="s">
        <v>472</v>
      </c>
      <c r="H2339" t="s">
        <v>520</v>
      </c>
      <c r="I2339">
        <v>1200012465</v>
      </c>
      <c r="J2339">
        <v>6001002577</v>
      </c>
      <c r="K2339">
        <v>100059161</v>
      </c>
      <c r="L2339" s="1">
        <v>45849</v>
      </c>
      <c r="M2339" t="s">
        <v>833</v>
      </c>
      <c r="N2339">
        <v>1200012465</v>
      </c>
      <c r="O2339" t="s">
        <v>776</v>
      </c>
      <c r="P2339" t="s">
        <v>54</v>
      </c>
      <c r="Q2339" t="s">
        <v>724</v>
      </c>
    </row>
    <row r="2340" spans="1:17" x14ac:dyDescent="0.3">
      <c r="A2340" t="s">
        <v>825</v>
      </c>
      <c r="B2340" t="s">
        <v>382</v>
      </c>
      <c r="C2340" s="1">
        <v>45842</v>
      </c>
      <c r="D2340">
        <v>48</v>
      </c>
      <c r="E2340" t="s">
        <v>92</v>
      </c>
      <c r="F2340" t="s">
        <v>96</v>
      </c>
      <c r="G2340" t="s">
        <v>472</v>
      </c>
      <c r="H2340" t="s">
        <v>520</v>
      </c>
      <c r="I2340">
        <v>1200012466</v>
      </c>
      <c r="J2340">
        <v>6001002592</v>
      </c>
      <c r="K2340">
        <v>100059176</v>
      </c>
      <c r="L2340" s="1">
        <v>45888</v>
      </c>
      <c r="M2340" t="s">
        <v>833</v>
      </c>
      <c r="N2340">
        <v>1200012466</v>
      </c>
      <c r="O2340" t="s">
        <v>776</v>
      </c>
      <c r="P2340" t="s">
        <v>54</v>
      </c>
      <c r="Q2340" t="s">
        <v>724</v>
      </c>
    </row>
    <row r="2341" spans="1:17" x14ac:dyDescent="0.3">
      <c r="A2341" t="s">
        <v>825</v>
      </c>
      <c r="B2341" t="s">
        <v>382</v>
      </c>
      <c r="C2341" s="1">
        <v>45842</v>
      </c>
      <c r="D2341">
        <v>116.14</v>
      </c>
      <c r="E2341" t="s">
        <v>92</v>
      </c>
      <c r="F2341" t="s">
        <v>96</v>
      </c>
      <c r="G2341" t="s">
        <v>472</v>
      </c>
      <c r="H2341" t="s">
        <v>520</v>
      </c>
      <c r="I2341">
        <v>1200012465</v>
      </c>
      <c r="J2341">
        <v>6001002605</v>
      </c>
      <c r="K2341">
        <v>100059193</v>
      </c>
      <c r="L2341" s="1">
        <v>45890</v>
      </c>
      <c r="M2341" t="s">
        <v>833</v>
      </c>
      <c r="N2341">
        <v>1200012465</v>
      </c>
      <c r="O2341" t="s">
        <v>776</v>
      </c>
      <c r="P2341" t="s">
        <v>54</v>
      </c>
      <c r="Q2341" t="s">
        <v>724</v>
      </c>
    </row>
    <row r="2342" spans="1:17" x14ac:dyDescent="0.3">
      <c r="A2342" t="s">
        <v>824</v>
      </c>
      <c r="B2342" t="s">
        <v>382</v>
      </c>
      <c r="C2342" s="1">
        <v>45842</v>
      </c>
      <c r="D2342">
        <v>18.420000000000002</v>
      </c>
      <c r="E2342" t="s">
        <v>92</v>
      </c>
      <c r="F2342" t="s">
        <v>96</v>
      </c>
      <c r="G2342" t="s">
        <v>472</v>
      </c>
      <c r="H2342" t="s">
        <v>520</v>
      </c>
      <c r="I2342">
        <v>1200012465</v>
      </c>
      <c r="J2342">
        <v>6001002606</v>
      </c>
      <c r="K2342">
        <v>100059194</v>
      </c>
      <c r="L2342" s="1">
        <v>45849</v>
      </c>
      <c r="M2342" t="s">
        <v>833</v>
      </c>
      <c r="N2342">
        <v>1200012465</v>
      </c>
      <c r="O2342" t="s">
        <v>776</v>
      </c>
      <c r="P2342" t="s">
        <v>54</v>
      </c>
      <c r="Q2342" t="s">
        <v>724</v>
      </c>
    </row>
    <row r="2343" spans="1:17" x14ac:dyDescent="0.3">
      <c r="A2343" t="s">
        <v>825</v>
      </c>
      <c r="B2343" t="s">
        <v>382</v>
      </c>
      <c r="C2343" s="1">
        <v>45842</v>
      </c>
      <c r="D2343">
        <v>158.18</v>
      </c>
      <c r="E2343" t="s">
        <v>92</v>
      </c>
      <c r="F2343" t="s">
        <v>96</v>
      </c>
      <c r="G2343" t="s">
        <v>472</v>
      </c>
      <c r="H2343" t="s">
        <v>520</v>
      </c>
      <c r="I2343">
        <v>1200012465</v>
      </c>
      <c r="J2343">
        <v>6001002578</v>
      </c>
      <c r="K2343">
        <v>100059162</v>
      </c>
      <c r="L2343" s="1">
        <v>46009</v>
      </c>
      <c r="M2343" t="s">
        <v>833</v>
      </c>
      <c r="N2343">
        <v>1200012465</v>
      </c>
      <c r="O2343" t="s">
        <v>776</v>
      </c>
      <c r="P2343" t="s">
        <v>54</v>
      </c>
      <c r="Q2343" t="s">
        <v>724</v>
      </c>
    </row>
    <row r="2344" spans="1:17" x14ac:dyDescent="0.3">
      <c r="A2344" t="s">
        <v>824</v>
      </c>
      <c r="B2344" t="s">
        <v>382</v>
      </c>
      <c r="C2344" s="1">
        <v>45845</v>
      </c>
      <c r="D2344">
        <v>36.82</v>
      </c>
      <c r="E2344" t="s">
        <v>92</v>
      </c>
      <c r="F2344" t="s">
        <v>96</v>
      </c>
      <c r="G2344" t="s">
        <v>472</v>
      </c>
      <c r="H2344" t="s">
        <v>520</v>
      </c>
      <c r="I2344">
        <v>1200012465</v>
      </c>
      <c r="J2344">
        <v>6001002813</v>
      </c>
      <c r="K2344">
        <v>100059415</v>
      </c>
      <c r="L2344" s="1">
        <v>45849</v>
      </c>
      <c r="M2344" t="s">
        <v>833</v>
      </c>
      <c r="N2344">
        <v>1200012465</v>
      </c>
      <c r="O2344" t="s">
        <v>776</v>
      </c>
      <c r="P2344" t="s">
        <v>54</v>
      </c>
      <c r="Q2344" t="s">
        <v>724</v>
      </c>
    </row>
    <row r="2345" spans="1:17" x14ac:dyDescent="0.3">
      <c r="A2345" t="s">
        <v>824</v>
      </c>
      <c r="B2345" t="s">
        <v>382</v>
      </c>
      <c r="C2345" s="1">
        <v>45845</v>
      </c>
      <c r="D2345">
        <v>36.82</v>
      </c>
      <c r="E2345" t="s">
        <v>92</v>
      </c>
      <c r="F2345" t="s">
        <v>96</v>
      </c>
      <c r="G2345" t="s">
        <v>472</v>
      </c>
      <c r="H2345" t="s">
        <v>520</v>
      </c>
      <c r="I2345">
        <v>1200012465</v>
      </c>
      <c r="J2345">
        <v>6001002847</v>
      </c>
      <c r="K2345">
        <v>100059449</v>
      </c>
      <c r="L2345" s="1">
        <v>45849</v>
      </c>
      <c r="M2345" t="s">
        <v>833</v>
      </c>
      <c r="N2345">
        <v>1200012465</v>
      </c>
      <c r="O2345" t="s">
        <v>776</v>
      </c>
      <c r="P2345" t="s">
        <v>54</v>
      </c>
      <c r="Q2345" t="s">
        <v>724</v>
      </c>
    </row>
    <row r="2346" spans="1:17" x14ac:dyDescent="0.3">
      <c r="A2346" t="s">
        <v>824</v>
      </c>
      <c r="B2346" t="s">
        <v>382</v>
      </c>
      <c r="C2346" s="1">
        <v>45845</v>
      </c>
      <c r="D2346">
        <v>18.420000000000002</v>
      </c>
      <c r="E2346" t="s">
        <v>92</v>
      </c>
      <c r="F2346" t="s">
        <v>96</v>
      </c>
      <c r="G2346" t="s">
        <v>472</v>
      </c>
      <c r="H2346" t="s">
        <v>520</v>
      </c>
      <c r="I2346">
        <v>1200012465</v>
      </c>
      <c r="J2346">
        <v>6001002768</v>
      </c>
      <c r="K2346">
        <v>100059369</v>
      </c>
      <c r="L2346" s="1">
        <v>45849</v>
      </c>
      <c r="M2346" t="s">
        <v>833</v>
      </c>
      <c r="N2346">
        <v>1200012465</v>
      </c>
      <c r="O2346" t="s">
        <v>776</v>
      </c>
      <c r="P2346" t="s">
        <v>54</v>
      </c>
      <c r="Q2346" t="s">
        <v>724</v>
      </c>
    </row>
    <row r="2347" spans="1:17" x14ac:dyDescent="0.3">
      <c r="A2347" t="s">
        <v>824</v>
      </c>
      <c r="B2347" t="s">
        <v>382</v>
      </c>
      <c r="C2347" s="1">
        <v>45845</v>
      </c>
      <c r="D2347">
        <v>18.420000000000002</v>
      </c>
      <c r="E2347" t="s">
        <v>92</v>
      </c>
      <c r="F2347" t="s">
        <v>96</v>
      </c>
      <c r="G2347" t="s">
        <v>472</v>
      </c>
      <c r="H2347" t="s">
        <v>520</v>
      </c>
      <c r="I2347">
        <v>1200012465</v>
      </c>
      <c r="J2347">
        <v>6001002746</v>
      </c>
      <c r="K2347">
        <v>100059347</v>
      </c>
      <c r="L2347" s="1">
        <v>45849</v>
      </c>
      <c r="M2347" t="s">
        <v>833</v>
      </c>
      <c r="N2347">
        <v>1200012465</v>
      </c>
      <c r="O2347" t="s">
        <v>776</v>
      </c>
      <c r="P2347" t="s">
        <v>54</v>
      </c>
      <c r="Q2347" t="s">
        <v>724</v>
      </c>
    </row>
    <row r="2348" spans="1:17" x14ac:dyDescent="0.3">
      <c r="A2348" t="s">
        <v>824</v>
      </c>
      <c r="B2348" t="s">
        <v>382</v>
      </c>
      <c r="C2348" s="1">
        <v>45845</v>
      </c>
      <c r="D2348">
        <v>57</v>
      </c>
      <c r="E2348" t="s">
        <v>92</v>
      </c>
      <c r="F2348" t="s">
        <v>96</v>
      </c>
      <c r="G2348" t="s">
        <v>472</v>
      </c>
      <c r="H2348" t="s">
        <v>520</v>
      </c>
      <c r="I2348">
        <v>1200012466</v>
      </c>
      <c r="J2348">
        <v>6001002916</v>
      </c>
      <c r="K2348">
        <v>100059515</v>
      </c>
      <c r="L2348" s="1">
        <v>45888</v>
      </c>
      <c r="M2348" t="s">
        <v>833</v>
      </c>
      <c r="N2348">
        <v>1200012466</v>
      </c>
      <c r="O2348" t="s">
        <v>776</v>
      </c>
      <c r="P2348" t="s">
        <v>54</v>
      </c>
      <c r="Q2348" t="s">
        <v>724</v>
      </c>
    </row>
    <row r="2349" spans="1:17" x14ac:dyDescent="0.3">
      <c r="A2349" t="s">
        <v>825</v>
      </c>
      <c r="B2349" t="s">
        <v>382</v>
      </c>
      <c r="C2349" s="1">
        <v>45869</v>
      </c>
      <c r="D2349">
        <v>48</v>
      </c>
      <c r="E2349" t="s">
        <v>92</v>
      </c>
      <c r="F2349" t="s">
        <v>96</v>
      </c>
      <c r="G2349" t="s">
        <v>472</v>
      </c>
      <c r="H2349" t="s">
        <v>520</v>
      </c>
      <c r="I2349">
        <v>1200012466</v>
      </c>
      <c r="J2349">
        <v>6001007137</v>
      </c>
      <c r="K2349">
        <v>100066150</v>
      </c>
      <c r="L2349" s="1">
        <v>45890</v>
      </c>
      <c r="M2349" t="s">
        <v>833</v>
      </c>
      <c r="N2349">
        <v>1200012466</v>
      </c>
      <c r="O2349" t="s">
        <v>776</v>
      </c>
      <c r="P2349" t="s">
        <v>54</v>
      </c>
      <c r="Q2349" t="s">
        <v>724</v>
      </c>
    </row>
    <row r="2350" spans="1:17" x14ac:dyDescent="0.3">
      <c r="A2350" t="s">
        <v>824</v>
      </c>
      <c r="B2350" t="s">
        <v>382</v>
      </c>
      <c r="C2350" s="1">
        <v>45875</v>
      </c>
      <c r="D2350">
        <v>36.82</v>
      </c>
      <c r="E2350" t="s">
        <v>92</v>
      </c>
      <c r="F2350" t="s">
        <v>96</v>
      </c>
      <c r="G2350" t="s">
        <v>472</v>
      </c>
      <c r="H2350" t="s">
        <v>520</v>
      </c>
      <c r="I2350">
        <v>1200012465</v>
      </c>
      <c r="J2350">
        <v>6001008360</v>
      </c>
      <c r="K2350">
        <v>100068735</v>
      </c>
      <c r="L2350" s="1">
        <v>45883</v>
      </c>
      <c r="M2350" t="s">
        <v>833</v>
      </c>
      <c r="N2350">
        <v>1200012465</v>
      </c>
      <c r="O2350" t="s">
        <v>776</v>
      </c>
      <c r="P2350" t="s">
        <v>54</v>
      </c>
      <c r="Q2350" t="s">
        <v>724</v>
      </c>
    </row>
    <row r="2351" spans="1:17" x14ac:dyDescent="0.3">
      <c r="A2351" t="s">
        <v>824</v>
      </c>
      <c r="B2351" t="s">
        <v>382</v>
      </c>
      <c r="C2351" s="1">
        <v>45875</v>
      </c>
      <c r="D2351">
        <v>36.82</v>
      </c>
      <c r="E2351" t="s">
        <v>92</v>
      </c>
      <c r="F2351" t="s">
        <v>96</v>
      </c>
      <c r="G2351" t="s">
        <v>472</v>
      </c>
      <c r="H2351" t="s">
        <v>520</v>
      </c>
      <c r="I2351">
        <v>1200012465</v>
      </c>
      <c r="J2351">
        <v>6001008366</v>
      </c>
      <c r="K2351">
        <v>100068741</v>
      </c>
      <c r="L2351" s="1">
        <v>45883</v>
      </c>
      <c r="M2351" t="s">
        <v>833</v>
      </c>
      <c r="N2351">
        <v>1200012465</v>
      </c>
      <c r="O2351" t="s">
        <v>776</v>
      </c>
      <c r="P2351" t="s">
        <v>54</v>
      </c>
      <c r="Q2351" t="s">
        <v>724</v>
      </c>
    </row>
    <row r="2352" spans="1:17" x14ac:dyDescent="0.3">
      <c r="A2352" t="s">
        <v>824</v>
      </c>
      <c r="B2352" t="s">
        <v>382</v>
      </c>
      <c r="C2352" s="1">
        <v>45875</v>
      </c>
      <c r="D2352">
        <v>18.420000000000002</v>
      </c>
      <c r="E2352" t="s">
        <v>92</v>
      </c>
      <c r="F2352" t="s">
        <v>96</v>
      </c>
      <c r="G2352" t="s">
        <v>472</v>
      </c>
      <c r="H2352" t="s">
        <v>520</v>
      </c>
      <c r="I2352">
        <v>1200012465</v>
      </c>
      <c r="J2352">
        <v>6001008402</v>
      </c>
      <c r="K2352">
        <v>100068778</v>
      </c>
      <c r="L2352" s="1">
        <v>45883</v>
      </c>
      <c r="M2352" t="s">
        <v>833</v>
      </c>
      <c r="N2352">
        <v>1200012465</v>
      </c>
      <c r="O2352" t="s">
        <v>776</v>
      </c>
      <c r="P2352" t="s">
        <v>54</v>
      </c>
      <c r="Q2352" t="s">
        <v>724</v>
      </c>
    </row>
    <row r="2353" spans="1:17" x14ac:dyDescent="0.3">
      <c r="A2353" t="s">
        <v>824</v>
      </c>
      <c r="B2353" t="s">
        <v>382</v>
      </c>
      <c r="C2353" s="1">
        <v>45875</v>
      </c>
      <c r="D2353">
        <v>55.22</v>
      </c>
      <c r="E2353" t="s">
        <v>92</v>
      </c>
      <c r="F2353" t="s">
        <v>96</v>
      </c>
      <c r="G2353" t="s">
        <v>472</v>
      </c>
      <c r="H2353" t="s">
        <v>520</v>
      </c>
      <c r="I2353">
        <v>1200012465</v>
      </c>
      <c r="J2353">
        <v>6001008405</v>
      </c>
      <c r="K2353">
        <v>100068781</v>
      </c>
      <c r="L2353" s="1">
        <v>45883</v>
      </c>
      <c r="M2353" t="s">
        <v>833</v>
      </c>
      <c r="N2353">
        <v>1200012465</v>
      </c>
      <c r="O2353" t="s">
        <v>776</v>
      </c>
      <c r="P2353" t="s">
        <v>54</v>
      </c>
      <c r="Q2353" t="s">
        <v>724</v>
      </c>
    </row>
    <row r="2354" spans="1:17" x14ac:dyDescent="0.3">
      <c r="A2354" t="s">
        <v>824</v>
      </c>
      <c r="B2354" t="s">
        <v>382</v>
      </c>
      <c r="C2354" s="1">
        <v>45875</v>
      </c>
      <c r="D2354">
        <v>18.420000000000002</v>
      </c>
      <c r="E2354" t="s">
        <v>92</v>
      </c>
      <c r="F2354" t="s">
        <v>96</v>
      </c>
      <c r="G2354" t="s">
        <v>472</v>
      </c>
      <c r="H2354" t="s">
        <v>520</v>
      </c>
      <c r="I2354">
        <v>1200012465</v>
      </c>
      <c r="J2354">
        <v>6001008406</v>
      </c>
      <c r="K2354">
        <v>100068782</v>
      </c>
      <c r="L2354" s="1">
        <v>45883</v>
      </c>
      <c r="M2354" t="s">
        <v>833</v>
      </c>
      <c r="N2354">
        <v>1200012465</v>
      </c>
      <c r="O2354" t="s">
        <v>776</v>
      </c>
      <c r="P2354" t="s">
        <v>54</v>
      </c>
      <c r="Q2354" t="s">
        <v>724</v>
      </c>
    </row>
    <row r="2355" spans="1:17" x14ac:dyDescent="0.3">
      <c r="A2355" t="s">
        <v>824</v>
      </c>
      <c r="B2355" t="s">
        <v>382</v>
      </c>
      <c r="C2355" s="1">
        <v>45875</v>
      </c>
      <c r="D2355">
        <v>18.420000000000002</v>
      </c>
      <c r="E2355" t="s">
        <v>92</v>
      </c>
      <c r="F2355" t="s">
        <v>96</v>
      </c>
      <c r="G2355" t="s">
        <v>472</v>
      </c>
      <c r="H2355" t="s">
        <v>520</v>
      </c>
      <c r="I2355">
        <v>1200012465</v>
      </c>
      <c r="J2355">
        <v>6001008408</v>
      </c>
      <c r="K2355">
        <v>100068784</v>
      </c>
      <c r="L2355" s="1">
        <v>45883</v>
      </c>
      <c r="M2355" t="s">
        <v>833</v>
      </c>
      <c r="N2355">
        <v>1200012465</v>
      </c>
      <c r="O2355" t="s">
        <v>776</v>
      </c>
      <c r="P2355" t="s">
        <v>54</v>
      </c>
      <c r="Q2355" t="s">
        <v>724</v>
      </c>
    </row>
    <row r="2356" spans="1:17" x14ac:dyDescent="0.3">
      <c r="A2356" t="s">
        <v>824</v>
      </c>
      <c r="B2356" t="s">
        <v>382</v>
      </c>
      <c r="C2356" s="1">
        <v>45875</v>
      </c>
      <c r="D2356">
        <v>18.420000000000002</v>
      </c>
      <c r="E2356" t="s">
        <v>92</v>
      </c>
      <c r="F2356" t="s">
        <v>96</v>
      </c>
      <c r="G2356" t="s">
        <v>472</v>
      </c>
      <c r="H2356" t="s">
        <v>520</v>
      </c>
      <c r="I2356">
        <v>1200012465</v>
      </c>
      <c r="J2356">
        <v>6001008410</v>
      </c>
      <c r="K2356">
        <v>100068786</v>
      </c>
      <c r="L2356" s="1">
        <v>45880</v>
      </c>
      <c r="M2356" t="s">
        <v>833</v>
      </c>
      <c r="N2356">
        <v>1200012465</v>
      </c>
      <c r="O2356" t="s">
        <v>776</v>
      </c>
      <c r="P2356" t="s">
        <v>54</v>
      </c>
      <c r="Q2356" t="s">
        <v>724</v>
      </c>
    </row>
    <row r="2357" spans="1:17" x14ac:dyDescent="0.3">
      <c r="A2357" t="s">
        <v>824</v>
      </c>
      <c r="B2357" t="s">
        <v>382</v>
      </c>
      <c r="C2357" s="1">
        <v>45875</v>
      </c>
      <c r="D2357">
        <v>18.420000000000002</v>
      </c>
      <c r="E2357" t="s">
        <v>92</v>
      </c>
      <c r="F2357" t="s">
        <v>96</v>
      </c>
      <c r="G2357" t="s">
        <v>472</v>
      </c>
      <c r="H2357" t="s">
        <v>520</v>
      </c>
      <c r="I2357">
        <v>1200012465</v>
      </c>
      <c r="J2357">
        <v>6001008413</v>
      </c>
      <c r="K2357">
        <v>100068789</v>
      </c>
      <c r="L2357" s="1">
        <v>45880</v>
      </c>
      <c r="M2357" t="s">
        <v>833</v>
      </c>
      <c r="N2357">
        <v>1200012465</v>
      </c>
      <c r="O2357" t="s">
        <v>776</v>
      </c>
      <c r="P2357" t="s">
        <v>54</v>
      </c>
      <c r="Q2357" t="s">
        <v>724</v>
      </c>
    </row>
    <row r="2358" spans="1:17" x14ac:dyDescent="0.3">
      <c r="A2358" t="s">
        <v>824</v>
      </c>
      <c r="B2358" t="s">
        <v>382</v>
      </c>
      <c r="C2358" s="1">
        <v>45875</v>
      </c>
      <c r="D2358">
        <v>18.420000000000002</v>
      </c>
      <c r="E2358" t="s">
        <v>92</v>
      </c>
      <c r="F2358" t="s">
        <v>96</v>
      </c>
      <c r="G2358" t="s">
        <v>472</v>
      </c>
      <c r="H2358" t="s">
        <v>520</v>
      </c>
      <c r="I2358">
        <v>1200012465</v>
      </c>
      <c r="J2358">
        <v>6001008414</v>
      </c>
      <c r="K2358">
        <v>100068790</v>
      </c>
      <c r="L2358" s="1">
        <v>45880</v>
      </c>
      <c r="M2358" t="s">
        <v>833</v>
      </c>
      <c r="N2358">
        <v>1200012465</v>
      </c>
      <c r="O2358" t="s">
        <v>776</v>
      </c>
      <c r="P2358" t="s">
        <v>54</v>
      </c>
      <c r="Q2358" t="s">
        <v>724</v>
      </c>
    </row>
    <row r="2359" spans="1:17" x14ac:dyDescent="0.3">
      <c r="A2359" t="s">
        <v>824</v>
      </c>
      <c r="B2359" t="s">
        <v>382</v>
      </c>
      <c r="C2359" s="1">
        <v>45875</v>
      </c>
      <c r="D2359">
        <v>18.420000000000002</v>
      </c>
      <c r="E2359" t="s">
        <v>92</v>
      </c>
      <c r="F2359" t="s">
        <v>96</v>
      </c>
      <c r="G2359" t="s">
        <v>472</v>
      </c>
      <c r="H2359" t="s">
        <v>520</v>
      </c>
      <c r="I2359">
        <v>1200012465</v>
      </c>
      <c r="J2359">
        <v>6001008376</v>
      </c>
      <c r="K2359">
        <v>100068751</v>
      </c>
      <c r="L2359" s="1">
        <v>45883</v>
      </c>
      <c r="M2359" t="s">
        <v>833</v>
      </c>
      <c r="N2359">
        <v>1200012465</v>
      </c>
      <c r="O2359" t="s">
        <v>776</v>
      </c>
      <c r="P2359" t="s">
        <v>54</v>
      </c>
      <c r="Q2359" t="s">
        <v>724</v>
      </c>
    </row>
    <row r="2360" spans="1:17" x14ac:dyDescent="0.3">
      <c r="A2360" t="s">
        <v>824</v>
      </c>
      <c r="B2360" t="s">
        <v>382</v>
      </c>
      <c r="C2360" s="1">
        <v>45875</v>
      </c>
      <c r="D2360">
        <v>18.420000000000002</v>
      </c>
      <c r="E2360" t="s">
        <v>92</v>
      </c>
      <c r="F2360" t="s">
        <v>96</v>
      </c>
      <c r="G2360" t="s">
        <v>472</v>
      </c>
      <c r="H2360" t="s">
        <v>520</v>
      </c>
      <c r="I2360">
        <v>1200012465</v>
      </c>
      <c r="J2360">
        <v>6001008348</v>
      </c>
      <c r="K2360">
        <v>100068723</v>
      </c>
      <c r="L2360" s="1">
        <v>45883</v>
      </c>
      <c r="M2360" t="s">
        <v>833</v>
      </c>
      <c r="N2360">
        <v>1200012465</v>
      </c>
      <c r="O2360" t="s">
        <v>776</v>
      </c>
      <c r="P2360" t="s">
        <v>54</v>
      </c>
      <c r="Q2360" t="s">
        <v>724</v>
      </c>
    </row>
    <row r="2361" spans="1:17" x14ac:dyDescent="0.3">
      <c r="A2361" t="s">
        <v>824</v>
      </c>
      <c r="B2361" t="s">
        <v>382</v>
      </c>
      <c r="C2361" s="1">
        <v>45876</v>
      </c>
      <c r="D2361">
        <v>18.420000000000002</v>
      </c>
      <c r="E2361" t="s">
        <v>92</v>
      </c>
      <c r="F2361" t="s">
        <v>96</v>
      </c>
      <c r="G2361" t="s">
        <v>472</v>
      </c>
      <c r="H2361" t="s">
        <v>520</v>
      </c>
      <c r="I2361">
        <v>1200012465</v>
      </c>
      <c r="J2361">
        <v>6001008614</v>
      </c>
      <c r="K2361">
        <v>100069060</v>
      </c>
      <c r="L2361" s="1">
        <v>45880</v>
      </c>
      <c r="M2361" t="s">
        <v>833</v>
      </c>
      <c r="N2361">
        <v>1200012465</v>
      </c>
      <c r="O2361" t="s">
        <v>776</v>
      </c>
      <c r="P2361" t="s">
        <v>54</v>
      </c>
      <c r="Q2361" t="s">
        <v>724</v>
      </c>
    </row>
    <row r="2362" spans="1:17" x14ac:dyDescent="0.3">
      <c r="A2362" t="s">
        <v>825</v>
      </c>
      <c r="B2362" t="s">
        <v>382</v>
      </c>
      <c r="C2362" s="1">
        <v>45876</v>
      </c>
      <c r="D2362">
        <v>48</v>
      </c>
      <c r="E2362" t="s">
        <v>92</v>
      </c>
      <c r="F2362" t="s">
        <v>96</v>
      </c>
      <c r="G2362" t="s">
        <v>472</v>
      </c>
      <c r="H2362" t="s">
        <v>520</v>
      </c>
      <c r="I2362">
        <v>1200012466</v>
      </c>
      <c r="J2362">
        <v>6001008618</v>
      </c>
      <c r="K2362">
        <v>100069064</v>
      </c>
      <c r="L2362" s="1">
        <v>45888</v>
      </c>
      <c r="M2362" t="s">
        <v>833</v>
      </c>
      <c r="N2362">
        <v>1200012466</v>
      </c>
      <c r="O2362" t="s">
        <v>776</v>
      </c>
      <c r="P2362" t="s">
        <v>54</v>
      </c>
      <c r="Q2362" t="s">
        <v>724</v>
      </c>
    </row>
    <row r="2363" spans="1:17" x14ac:dyDescent="0.3">
      <c r="A2363" t="s">
        <v>825</v>
      </c>
      <c r="B2363" t="s">
        <v>382</v>
      </c>
      <c r="C2363" s="1">
        <v>45876</v>
      </c>
      <c r="D2363">
        <v>18.420000000000002</v>
      </c>
      <c r="E2363" t="s">
        <v>92</v>
      </c>
      <c r="F2363" t="s">
        <v>96</v>
      </c>
      <c r="G2363" t="s">
        <v>472</v>
      </c>
      <c r="H2363" t="s">
        <v>520</v>
      </c>
      <c r="I2363">
        <v>1200012465</v>
      </c>
      <c r="J2363">
        <v>6001008619</v>
      </c>
      <c r="K2363">
        <v>100069065</v>
      </c>
      <c r="L2363" s="1">
        <v>45887</v>
      </c>
      <c r="M2363" t="s">
        <v>833</v>
      </c>
      <c r="N2363">
        <v>1200012465</v>
      </c>
      <c r="O2363" t="s">
        <v>776</v>
      </c>
      <c r="P2363" t="s">
        <v>54</v>
      </c>
      <c r="Q2363" t="s">
        <v>724</v>
      </c>
    </row>
    <row r="2364" spans="1:17" x14ac:dyDescent="0.3">
      <c r="A2364" t="s">
        <v>824</v>
      </c>
      <c r="B2364" t="s">
        <v>382</v>
      </c>
      <c r="C2364" s="1">
        <v>45876</v>
      </c>
      <c r="D2364">
        <v>38.32</v>
      </c>
      <c r="E2364" t="s">
        <v>92</v>
      </c>
      <c r="F2364" t="s">
        <v>96</v>
      </c>
      <c r="G2364" t="s">
        <v>472</v>
      </c>
      <c r="H2364" t="s">
        <v>520</v>
      </c>
      <c r="I2364">
        <v>1200012465</v>
      </c>
      <c r="J2364">
        <v>6001008620</v>
      </c>
      <c r="K2364">
        <v>100069066</v>
      </c>
      <c r="L2364" s="1">
        <v>45880</v>
      </c>
      <c r="M2364" t="s">
        <v>833</v>
      </c>
      <c r="N2364">
        <v>1200012465</v>
      </c>
      <c r="O2364" t="s">
        <v>776</v>
      </c>
      <c r="P2364" t="s">
        <v>54</v>
      </c>
      <c r="Q2364" t="s">
        <v>724</v>
      </c>
    </row>
    <row r="2365" spans="1:17" x14ac:dyDescent="0.3">
      <c r="A2365" t="s">
        <v>825</v>
      </c>
      <c r="B2365" t="s">
        <v>382</v>
      </c>
      <c r="C2365" s="1">
        <v>45876</v>
      </c>
      <c r="D2365">
        <v>116.05</v>
      </c>
      <c r="E2365" t="s">
        <v>92</v>
      </c>
      <c r="F2365" t="s">
        <v>96</v>
      </c>
      <c r="G2365" t="s">
        <v>472</v>
      </c>
      <c r="H2365" t="s">
        <v>520</v>
      </c>
      <c r="I2365">
        <v>1200012465</v>
      </c>
      <c r="J2365">
        <v>6001008626</v>
      </c>
      <c r="K2365">
        <v>100069073</v>
      </c>
      <c r="L2365" s="1">
        <v>45887</v>
      </c>
      <c r="M2365" t="s">
        <v>833</v>
      </c>
      <c r="N2365">
        <v>1200012465</v>
      </c>
      <c r="O2365" t="s">
        <v>776</v>
      </c>
      <c r="P2365" t="s">
        <v>54</v>
      </c>
      <c r="Q2365" t="s">
        <v>724</v>
      </c>
    </row>
    <row r="2366" spans="1:17" x14ac:dyDescent="0.3">
      <c r="A2366" t="s">
        <v>825</v>
      </c>
      <c r="B2366" t="s">
        <v>382</v>
      </c>
      <c r="C2366" s="1">
        <v>45876</v>
      </c>
      <c r="D2366">
        <v>48</v>
      </c>
      <c r="E2366" t="s">
        <v>92</v>
      </c>
      <c r="F2366" t="s">
        <v>96</v>
      </c>
      <c r="G2366" t="s">
        <v>472</v>
      </c>
      <c r="H2366" t="s">
        <v>520</v>
      </c>
      <c r="I2366">
        <v>1200012466</v>
      </c>
      <c r="J2366">
        <v>6001008628</v>
      </c>
      <c r="K2366">
        <v>100069075</v>
      </c>
      <c r="L2366" s="1">
        <v>45888</v>
      </c>
      <c r="M2366" t="s">
        <v>833</v>
      </c>
      <c r="N2366">
        <v>1200012466</v>
      </c>
      <c r="O2366" t="s">
        <v>776</v>
      </c>
      <c r="P2366" t="s">
        <v>54</v>
      </c>
      <c r="Q2366" t="s">
        <v>724</v>
      </c>
    </row>
    <row r="2367" spans="1:17" x14ac:dyDescent="0.3">
      <c r="A2367" t="s">
        <v>824</v>
      </c>
      <c r="B2367" t="s">
        <v>382</v>
      </c>
      <c r="C2367" s="1">
        <v>45876</v>
      </c>
      <c r="D2367">
        <v>17.09</v>
      </c>
      <c r="E2367" t="s">
        <v>92</v>
      </c>
      <c r="F2367" t="s">
        <v>96</v>
      </c>
      <c r="G2367" t="s">
        <v>472</v>
      </c>
      <c r="H2367" t="s">
        <v>520</v>
      </c>
      <c r="I2367">
        <v>1200012465</v>
      </c>
      <c r="J2367">
        <v>6001008630</v>
      </c>
      <c r="K2367">
        <v>100069077</v>
      </c>
      <c r="L2367" s="1">
        <v>45880</v>
      </c>
      <c r="M2367" t="s">
        <v>833</v>
      </c>
      <c r="N2367">
        <v>1200012465</v>
      </c>
      <c r="O2367" t="s">
        <v>776</v>
      </c>
      <c r="P2367" t="s">
        <v>54</v>
      </c>
      <c r="Q2367" t="s">
        <v>724</v>
      </c>
    </row>
    <row r="2368" spans="1:17" x14ac:dyDescent="0.3">
      <c r="A2368" t="s">
        <v>824</v>
      </c>
      <c r="B2368" t="s">
        <v>382</v>
      </c>
      <c r="C2368" s="1">
        <v>45888</v>
      </c>
      <c r="D2368">
        <v>57</v>
      </c>
      <c r="E2368" t="s">
        <v>92</v>
      </c>
      <c r="F2368" t="s">
        <v>96</v>
      </c>
      <c r="G2368" t="s">
        <v>472</v>
      </c>
      <c r="H2368" t="s">
        <v>520</v>
      </c>
      <c r="I2368">
        <v>1200012466</v>
      </c>
      <c r="J2368">
        <v>6001009867</v>
      </c>
      <c r="K2368">
        <v>100070960</v>
      </c>
      <c r="L2368" s="1">
        <v>45890</v>
      </c>
      <c r="M2368" t="s">
        <v>833</v>
      </c>
      <c r="N2368">
        <v>1200012466</v>
      </c>
      <c r="O2368" t="s">
        <v>776</v>
      </c>
      <c r="P2368" t="s">
        <v>54</v>
      </c>
      <c r="Q2368" t="s">
        <v>724</v>
      </c>
    </row>
    <row r="2369" spans="1:17" x14ac:dyDescent="0.3">
      <c r="A2369" t="s">
        <v>824</v>
      </c>
      <c r="B2369" t="s">
        <v>382</v>
      </c>
      <c r="C2369" s="1">
        <v>45904</v>
      </c>
      <c r="D2369">
        <v>55.22</v>
      </c>
      <c r="E2369" t="s">
        <v>92</v>
      </c>
      <c r="F2369" t="s">
        <v>96</v>
      </c>
      <c r="G2369" t="s">
        <v>472</v>
      </c>
      <c r="H2369" t="s">
        <v>520</v>
      </c>
      <c r="I2369">
        <v>1200012465</v>
      </c>
      <c r="J2369">
        <v>6001012821</v>
      </c>
      <c r="K2369">
        <v>100075426</v>
      </c>
      <c r="L2369" s="1">
        <v>45933</v>
      </c>
      <c r="M2369" t="s">
        <v>833</v>
      </c>
      <c r="N2369">
        <v>1200012465</v>
      </c>
      <c r="O2369" t="s">
        <v>776</v>
      </c>
      <c r="P2369" t="s">
        <v>54</v>
      </c>
      <c r="Q2369" t="s">
        <v>724</v>
      </c>
    </row>
    <row r="2370" spans="1:17" x14ac:dyDescent="0.3">
      <c r="A2370" t="s">
        <v>825</v>
      </c>
      <c r="B2370" t="s">
        <v>382</v>
      </c>
      <c r="C2370" s="1">
        <v>45904</v>
      </c>
      <c r="D2370">
        <v>48</v>
      </c>
      <c r="E2370" t="s">
        <v>92</v>
      </c>
      <c r="F2370" t="s">
        <v>96</v>
      </c>
      <c r="G2370" t="s">
        <v>472</v>
      </c>
      <c r="H2370" t="s">
        <v>520</v>
      </c>
      <c r="I2370">
        <v>1200012466</v>
      </c>
      <c r="J2370">
        <v>6001012863</v>
      </c>
      <c r="K2370">
        <v>100075468</v>
      </c>
      <c r="L2370" s="1">
        <v>45915</v>
      </c>
      <c r="M2370" t="s">
        <v>833</v>
      </c>
      <c r="N2370">
        <v>1200012466</v>
      </c>
      <c r="O2370" t="s">
        <v>776</v>
      </c>
      <c r="P2370" t="s">
        <v>54</v>
      </c>
      <c r="Q2370" t="s">
        <v>724</v>
      </c>
    </row>
    <row r="2371" spans="1:17" x14ac:dyDescent="0.3">
      <c r="A2371" t="s">
        <v>825</v>
      </c>
      <c r="B2371" t="s">
        <v>382</v>
      </c>
      <c r="C2371" s="1">
        <v>45904</v>
      </c>
      <c r="D2371">
        <v>41.7</v>
      </c>
      <c r="E2371" t="s">
        <v>92</v>
      </c>
      <c r="F2371" t="s">
        <v>96</v>
      </c>
      <c r="G2371" t="s">
        <v>472</v>
      </c>
      <c r="H2371" t="s">
        <v>520</v>
      </c>
      <c r="I2371">
        <v>1200012466</v>
      </c>
      <c r="J2371">
        <v>6001012886</v>
      </c>
      <c r="K2371">
        <v>100075491</v>
      </c>
      <c r="L2371" s="1">
        <v>45915</v>
      </c>
      <c r="M2371" t="s">
        <v>833</v>
      </c>
      <c r="N2371">
        <v>1200012466</v>
      </c>
      <c r="O2371" t="s">
        <v>776</v>
      </c>
      <c r="P2371" t="s">
        <v>54</v>
      </c>
      <c r="Q2371" t="s">
        <v>724</v>
      </c>
    </row>
    <row r="2372" spans="1:17" x14ac:dyDescent="0.3">
      <c r="A2372" t="s">
        <v>824</v>
      </c>
      <c r="B2372" t="s">
        <v>382</v>
      </c>
      <c r="C2372" s="1">
        <v>45904</v>
      </c>
      <c r="D2372">
        <v>18.420000000000002</v>
      </c>
      <c r="E2372" t="s">
        <v>92</v>
      </c>
      <c r="F2372" t="s">
        <v>96</v>
      </c>
      <c r="G2372" t="s">
        <v>472</v>
      </c>
      <c r="H2372" t="s">
        <v>520</v>
      </c>
      <c r="I2372">
        <v>1200012465</v>
      </c>
      <c r="J2372">
        <v>6001012829</v>
      </c>
      <c r="K2372">
        <v>100075434</v>
      </c>
      <c r="L2372" s="1">
        <v>45933</v>
      </c>
      <c r="M2372" t="s">
        <v>833</v>
      </c>
      <c r="N2372">
        <v>1200012465</v>
      </c>
      <c r="O2372" t="s">
        <v>776</v>
      </c>
      <c r="P2372" t="s">
        <v>54</v>
      </c>
      <c r="Q2372" t="s">
        <v>724</v>
      </c>
    </row>
    <row r="2373" spans="1:17" x14ac:dyDescent="0.3">
      <c r="A2373" t="s">
        <v>824</v>
      </c>
      <c r="B2373" t="s">
        <v>382</v>
      </c>
      <c r="C2373" s="1">
        <v>45904</v>
      </c>
      <c r="D2373">
        <v>18.420000000000002</v>
      </c>
      <c r="E2373" t="s">
        <v>92</v>
      </c>
      <c r="F2373" t="s">
        <v>96</v>
      </c>
      <c r="G2373" t="s">
        <v>472</v>
      </c>
      <c r="H2373" t="s">
        <v>520</v>
      </c>
      <c r="I2373">
        <v>1200012465</v>
      </c>
      <c r="J2373">
        <v>6001012832</v>
      </c>
      <c r="K2373">
        <v>100075437</v>
      </c>
      <c r="L2373" s="1">
        <v>45933</v>
      </c>
      <c r="M2373" t="s">
        <v>833</v>
      </c>
      <c r="N2373">
        <v>1200012465</v>
      </c>
      <c r="O2373" t="s">
        <v>776</v>
      </c>
      <c r="P2373" t="s">
        <v>54</v>
      </c>
      <c r="Q2373" t="s">
        <v>724</v>
      </c>
    </row>
    <row r="2374" spans="1:17" x14ac:dyDescent="0.3">
      <c r="A2374" t="s">
        <v>824</v>
      </c>
      <c r="B2374" t="s">
        <v>382</v>
      </c>
      <c r="C2374" s="1">
        <v>45904</v>
      </c>
      <c r="D2374">
        <v>18.420000000000002</v>
      </c>
      <c r="E2374" t="s">
        <v>92</v>
      </c>
      <c r="F2374" t="s">
        <v>96</v>
      </c>
      <c r="G2374" t="s">
        <v>472</v>
      </c>
      <c r="H2374" t="s">
        <v>520</v>
      </c>
      <c r="I2374">
        <v>1200012465</v>
      </c>
      <c r="J2374">
        <v>6001012835</v>
      </c>
      <c r="K2374">
        <v>100075440</v>
      </c>
      <c r="L2374" s="1">
        <v>45933</v>
      </c>
      <c r="M2374" t="s">
        <v>833</v>
      </c>
      <c r="N2374">
        <v>1200012465</v>
      </c>
      <c r="O2374" t="s">
        <v>776</v>
      </c>
      <c r="P2374" t="s">
        <v>54</v>
      </c>
      <c r="Q2374" t="s">
        <v>724</v>
      </c>
    </row>
    <row r="2375" spans="1:17" x14ac:dyDescent="0.3">
      <c r="A2375" t="s">
        <v>824</v>
      </c>
      <c r="B2375" t="s">
        <v>382</v>
      </c>
      <c r="C2375" s="1">
        <v>45904</v>
      </c>
      <c r="D2375">
        <v>18.420000000000002</v>
      </c>
      <c r="E2375" t="s">
        <v>92</v>
      </c>
      <c r="F2375" t="s">
        <v>96</v>
      </c>
      <c r="G2375" t="s">
        <v>472</v>
      </c>
      <c r="H2375" t="s">
        <v>520</v>
      </c>
      <c r="I2375">
        <v>1200012465</v>
      </c>
      <c r="J2375">
        <v>6001012845</v>
      </c>
      <c r="K2375">
        <v>100075450</v>
      </c>
      <c r="L2375" s="1">
        <v>45973</v>
      </c>
      <c r="M2375" t="s">
        <v>833</v>
      </c>
      <c r="N2375">
        <v>1200012465</v>
      </c>
      <c r="O2375" t="s">
        <v>776</v>
      </c>
      <c r="P2375" t="s">
        <v>54</v>
      </c>
      <c r="Q2375" t="s">
        <v>724</v>
      </c>
    </row>
    <row r="2376" spans="1:17" x14ac:dyDescent="0.3">
      <c r="A2376" t="s">
        <v>824</v>
      </c>
      <c r="B2376" t="s">
        <v>382</v>
      </c>
      <c r="C2376" s="1">
        <v>45904</v>
      </c>
      <c r="D2376">
        <v>18.420000000000002</v>
      </c>
      <c r="E2376" t="s">
        <v>92</v>
      </c>
      <c r="F2376" t="s">
        <v>96</v>
      </c>
      <c r="G2376" t="s">
        <v>472</v>
      </c>
      <c r="H2376" t="s">
        <v>520</v>
      </c>
      <c r="I2376">
        <v>1200012465</v>
      </c>
      <c r="J2376">
        <v>6001012849</v>
      </c>
      <c r="K2376">
        <v>100075454</v>
      </c>
      <c r="L2376" s="1">
        <v>45973</v>
      </c>
      <c r="M2376" t="s">
        <v>833</v>
      </c>
      <c r="N2376">
        <v>1200012465</v>
      </c>
      <c r="O2376" t="s">
        <v>776</v>
      </c>
      <c r="P2376" t="s">
        <v>54</v>
      </c>
      <c r="Q2376" t="s">
        <v>724</v>
      </c>
    </row>
    <row r="2377" spans="1:17" x14ac:dyDescent="0.3">
      <c r="A2377" t="s">
        <v>824</v>
      </c>
      <c r="B2377" t="s">
        <v>382</v>
      </c>
      <c r="C2377" s="1">
        <v>45904</v>
      </c>
      <c r="D2377">
        <v>19.420000000000002</v>
      </c>
      <c r="E2377" t="s">
        <v>92</v>
      </c>
      <c r="F2377" t="s">
        <v>96</v>
      </c>
      <c r="G2377" t="s">
        <v>472</v>
      </c>
      <c r="H2377" t="s">
        <v>520</v>
      </c>
      <c r="I2377">
        <v>1200012465</v>
      </c>
      <c r="J2377">
        <v>6001012850</v>
      </c>
      <c r="K2377">
        <v>100075455</v>
      </c>
      <c r="L2377" s="1">
        <v>45933</v>
      </c>
      <c r="M2377" t="s">
        <v>833</v>
      </c>
      <c r="N2377">
        <v>1200012465</v>
      </c>
      <c r="O2377" t="s">
        <v>776</v>
      </c>
      <c r="P2377" t="s">
        <v>54</v>
      </c>
      <c r="Q2377" t="s">
        <v>724</v>
      </c>
    </row>
    <row r="2378" spans="1:17" x14ac:dyDescent="0.3">
      <c r="A2378" t="s">
        <v>824</v>
      </c>
      <c r="B2378" t="s">
        <v>382</v>
      </c>
      <c r="C2378" s="1">
        <v>45904</v>
      </c>
      <c r="D2378">
        <v>17.09</v>
      </c>
      <c r="E2378" t="s">
        <v>92</v>
      </c>
      <c r="F2378" t="s">
        <v>96</v>
      </c>
      <c r="G2378" t="s">
        <v>472</v>
      </c>
      <c r="H2378" t="s">
        <v>520</v>
      </c>
      <c r="I2378">
        <v>1200012465</v>
      </c>
      <c r="J2378">
        <v>6001012858</v>
      </c>
      <c r="K2378">
        <v>100075463</v>
      </c>
      <c r="L2378" s="1">
        <v>45924</v>
      </c>
      <c r="M2378" t="s">
        <v>833</v>
      </c>
      <c r="N2378">
        <v>1200012465</v>
      </c>
      <c r="O2378" t="s">
        <v>776</v>
      </c>
      <c r="P2378" t="s">
        <v>54</v>
      </c>
      <c r="Q2378" t="s">
        <v>724</v>
      </c>
    </row>
    <row r="2379" spans="1:17" x14ac:dyDescent="0.3">
      <c r="A2379" t="s">
        <v>825</v>
      </c>
      <c r="B2379" t="s">
        <v>382</v>
      </c>
      <c r="C2379" s="1">
        <v>45904</v>
      </c>
      <c r="D2379">
        <v>18.420000000000002</v>
      </c>
      <c r="E2379" t="s">
        <v>92</v>
      </c>
      <c r="F2379" t="s">
        <v>96</v>
      </c>
      <c r="G2379" t="s">
        <v>472</v>
      </c>
      <c r="H2379" t="s">
        <v>520</v>
      </c>
      <c r="I2379">
        <v>1200012465</v>
      </c>
      <c r="J2379">
        <v>6001012869</v>
      </c>
      <c r="K2379">
        <v>100075474</v>
      </c>
      <c r="L2379" s="1">
        <v>45915</v>
      </c>
      <c r="M2379" t="s">
        <v>833</v>
      </c>
      <c r="N2379">
        <v>1200012465</v>
      </c>
      <c r="O2379" t="s">
        <v>776</v>
      </c>
      <c r="P2379" t="s">
        <v>54</v>
      </c>
      <c r="Q2379" t="s">
        <v>724</v>
      </c>
    </row>
    <row r="2380" spans="1:17" x14ac:dyDescent="0.3">
      <c r="A2380" t="s">
        <v>825</v>
      </c>
      <c r="B2380" t="s">
        <v>382</v>
      </c>
      <c r="C2380" s="1">
        <v>45904</v>
      </c>
      <c r="D2380">
        <v>116.05</v>
      </c>
      <c r="E2380" t="s">
        <v>92</v>
      </c>
      <c r="F2380" t="s">
        <v>96</v>
      </c>
      <c r="G2380" t="s">
        <v>472</v>
      </c>
      <c r="H2380" t="s">
        <v>520</v>
      </c>
      <c r="I2380">
        <v>1200012465</v>
      </c>
      <c r="J2380">
        <v>6001012871</v>
      </c>
      <c r="K2380">
        <v>100075476</v>
      </c>
      <c r="L2380" s="1">
        <v>45915</v>
      </c>
      <c r="M2380" t="s">
        <v>833</v>
      </c>
      <c r="N2380">
        <v>1200012465</v>
      </c>
      <c r="O2380" t="s">
        <v>776</v>
      </c>
      <c r="P2380" t="s">
        <v>54</v>
      </c>
      <c r="Q2380" t="s">
        <v>724</v>
      </c>
    </row>
    <row r="2381" spans="1:17" x14ac:dyDescent="0.3">
      <c r="A2381" t="s">
        <v>825</v>
      </c>
      <c r="B2381" t="s">
        <v>382</v>
      </c>
      <c r="C2381" s="1">
        <v>45904</v>
      </c>
      <c r="D2381">
        <v>48</v>
      </c>
      <c r="E2381" t="s">
        <v>92</v>
      </c>
      <c r="F2381" t="s">
        <v>96</v>
      </c>
      <c r="G2381" t="s">
        <v>472</v>
      </c>
      <c r="H2381" t="s">
        <v>520</v>
      </c>
      <c r="I2381">
        <v>1200012466</v>
      </c>
      <c r="J2381">
        <v>6001012878</v>
      </c>
      <c r="K2381">
        <v>100075483</v>
      </c>
      <c r="L2381" s="1">
        <v>45915</v>
      </c>
      <c r="M2381" t="s">
        <v>833</v>
      </c>
      <c r="N2381">
        <v>1200012466</v>
      </c>
      <c r="O2381" t="s">
        <v>776</v>
      </c>
      <c r="P2381" t="s">
        <v>54</v>
      </c>
      <c r="Q2381" t="s">
        <v>724</v>
      </c>
    </row>
    <row r="2382" spans="1:17" x14ac:dyDescent="0.3">
      <c r="A2382" t="s">
        <v>824</v>
      </c>
      <c r="B2382" t="s">
        <v>382</v>
      </c>
      <c r="C2382" s="1">
        <v>45904</v>
      </c>
      <c r="D2382">
        <v>38.32</v>
      </c>
      <c r="E2382" t="s">
        <v>92</v>
      </c>
      <c r="F2382" t="s">
        <v>96</v>
      </c>
      <c r="G2382" t="s">
        <v>472</v>
      </c>
      <c r="H2382" t="s">
        <v>520</v>
      </c>
      <c r="I2382">
        <v>1200012465</v>
      </c>
      <c r="J2382">
        <v>6001012879</v>
      </c>
      <c r="K2382">
        <v>100075484</v>
      </c>
      <c r="L2382" s="1">
        <v>45924</v>
      </c>
      <c r="M2382" t="s">
        <v>833</v>
      </c>
      <c r="N2382">
        <v>1200012465</v>
      </c>
      <c r="O2382" t="s">
        <v>776</v>
      </c>
      <c r="P2382" t="s">
        <v>54</v>
      </c>
      <c r="Q2382" t="s">
        <v>724</v>
      </c>
    </row>
    <row r="2383" spans="1:17" x14ac:dyDescent="0.3">
      <c r="A2383" t="s">
        <v>824</v>
      </c>
      <c r="B2383" t="s">
        <v>382</v>
      </c>
      <c r="C2383" s="1">
        <v>45904</v>
      </c>
      <c r="D2383">
        <v>18.420000000000002</v>
      </c>
      <c r="E2383" t="s">
        <v>92</v>
      </c>
      <c r="F2383" t="s">
        <v>96</v>
      </c>
      <c r="G2383" t="s">
        <v>472</v>
      </c>
      <c r="H2383" t="s">
        <v>520</v>
      </c>
      <c r="I2383">
        <v>1200012465</v>
      </c>
      <c r="J2383">
        <v>6001012884</v>
      </c>
      <c r="K2383">
        <v>100075489</v>
      </c>
      <c r="L2383" s="1">
        <v>45924</v>
      </c>
      <c r="M2383" t="s">
        <v>833</v>
      </c>
      <c r="N2383">
        <v>1200012465</v>
      </c>
      <c r="O2383" t="s">
        <v>776</v>
      </c>
      <c r="P2383" t="s">
        <v>54</v>
      </c>
      <c r="Q2383" t="s">
        <v>724</v>
      </c>
    </row>
    <row r="2384" spans="1:17" x14ac:dyDescent="0.3">
      <c r="A2384" t="s">
        <v>824</v>
      </c>
      <c r="B2384" t="s">
        <v>382</v>
      </c>
      <c r="C2384" s="1">
        <v>45905</v>
      </c>
      <c r="D2384">
        <v>57</v>
      </c>
      <c r="E2384" t="s">
        <v>92</v>
      </c>
      <c r="F2384" t="s">
        <v>96</v>
      </c>
      <c r="G2384" t="s">
        <v>472</v>
      </c>
      <c r="H2384" t="s">
        <v>520</v>
      </c>
      <c r="I2384">
        <v>1200012466</v>
      </c>
      <c r="J2384">
        <v>6001013087</v>
      </c>
      <c r="K2384">
        <v>100075831</v>
      </c>
      <c r="L2384" s="1">
        <v>45924</v>
      </c>
      <c r="M2384" t="s">
        <v>833</v>
      </c>
      <c r="N2384">
        <v>1200012466</v>
      </c>
      <c r="O2384" t="s">
        <v>776</v>
      </c>
      <c r="P2384" t="s">
        <v>54</v>
      </c>
      <c r="Q2384" t="s">
        <v>724</v>
      </c>
    </row>
    <row r="2385" spans="1:17" x14ac:dyDescent="0.3">
      <c r="A2385" t="s">
        <v>824</v>
      </c>
      <c r="B2385" t="s">
        <v>382</v>
      </c>
      <c r="C2385" s="1">
        <v>45905</v>
      </c>
      <c r="D2385">
        <v>36.82</v>
      </c>
      <c r="E2385" t="s">
        <v>92</v>
      </c>
      <c r="F2385" t="s">
        <v>96</v>
      </c>
      <c r="G2385" t="s">
        <v>472</v>
      </c>
      <c r="H2385" t="s">
        <v>520</v>
      </c>
      <c r="I2385">
        <v>1200012465</v>
      </c>
      <c r="J2385">
        <v>6001013104</v>
      </c>
      <c r="K2385">
        <v>100075848</v>
      </c>
      <c r="L2385" s="1">
        <v>45924</v>
      </c>
      <c r="M2385" t="s">
        <v>833</v>
      </c>
      <c r="N2385">
        <v>1200012465</v>
      </c>
      <c r="O2385" t="s">
        <v>776</v>
      </c>
      <c r="P2385" t="s">
        <v>54</v>
      </c>
      <c r="Q2385" t="s">
        <v>724</v>
      </c>
    </row>
    <row r="2386" spans="1:17" x14ac:dyDescent="0.3">
      <c r="A2386" t="s">
        <v>824</v>
      </c>
      <c r="B2386" t="s">
        <v>382</v>
      </c>
      <c r="C2386" s="1">
        <v>45905</v>
      </c>
      <c r="D2386">
        <v>114.68</v>
      </c>
      <c r="E2386" t="s">
        <v>92</v>
      </c>
      <c r="F2386" t="s">
        <v>96</v>
      </c>
      <c r="G2386" t="s">
        <v>472</v>
      </c>
      <c r="H2386" t="s">
        <v>520</v>
      </c>
      <c r="I2386">
        <v>1200012465</v>
      </c>
      <c r="J2386">
        <v>6001013108</v>
      </c>
      <c r="K2386">
        <v>100075852</v>
      </c>
      <c r="L2386" s="1">
        <v>45933</v>
      </c>
      <c r="M2386" t="s">
        <v>833</v>
      </c>
      <c r="N2386">
        <v>1200012465</v>
      </c>
      <c r="O2386" t="s">
        <v>776</v>
      </c>
      <c r="P2386" t="s">
        <v>54</v>
      </c>
      <c r="Q2386" t="s">
        <v>724</v>
      </c>
    </row>
    <row r="2387" spans="1:17" x14ac:dyDescent="0.3">
      <c r="A2387" t="s">
        <v>824</v>
      </c>
      <c r="B2387" t="s">
        <v>382</v>
      </c>
      <c r="C2387" s="1">
        <v>45905</v>
      </c>
      <c r="D2387">
        <v>36.82</v>
      </c>
      <c r="E2387" t="s">
        <v>92</v>
      </c>
      <c r="F2387" t="s">
        <v>96</v>
      </c>
      <c r="G2387" t="s">
        <v>472</v>
      </c>
      <c r="H2387" t="s">
        <v>520</v>
      </c>
      <c r="I2387">
        <v>1200012465</v>
      </c>
      <c r="J2387">
        <v>6001013112</v>
      </c>
      <c r="K2387">
        <v>100075856</v>
      </c>
      <c r="L2387" s="1">
        <v>45924</v>
      </c>
      <c r="M2387" t="s">
        <v>833</v>
      </c>
      <c r="N2387">
        <v>1200012465</v>
      </c>
      <c r="O2387" t="s">
        <v>776</v>
      </c>
      <c r="P2387" t="s">
        <v>54</v>
      </c>
      <c r="Q2387" t="s">
        <v>724</v>
      </c>
    </row>
    <row r="2388" spans="1:17" x14ac:dyDescent="0.3">
      <c r="A2388" t="s">
        <v>824</v>
      </c>
      <c r="B2388" t="s">
        <v>382</v>
      </c>
      <c r="C2388" s="1">
        <v>45905</v>
      </c>
      <c r="D2388">
        <v>18.420000000000002</v>
      </c>
      <c r="E2388" t="s">
        <v>92</v>
      </c>
      <c r="F2388" t="s">
        <v>96</v>
      </c>
      <c r="G2388" t="s">
        <v>472</v>
      </c>
      <c r="H2388" t="s">
        <v>520</v>
      </c>
      <c r="I2388">
        <v>1200012465</v>
      </c>
      <c r="J2388">
        <v>6001013143</v>
      </c>
      <c r="K2388">
        <v>100075888</v>
      </c>
      <c r="L2388" s="1">
        <v>45924</v>
      </c>
      <c r="M2388" t="s">
        <v>833</v>
      </c>
      <c r="N2388">
        <v>1200012465</v>
      </c>
      <c r="O2388" t="s">
        <v>776</v>
      </c>
      <c r="P2388" t="s">
        <v>54</v>
      </c>
      <c r="Q2388" t="s">
        <v>724</v>
      </c>
    </row>
    <row r="2389" spans="1:17" x14ac:dyDescent="0.3">
      <c r="A2389" t="s">
        <v>824</v>
      </c>
      <c r="B2389" t="s">
        <v>382</v>
      </c>
      <c r="C2389" s="1">
        <v>45905</v>
      </c>
      <c r="D2389">
        <v>18.420000000000002</v>
      </c>
      <c r="E2389" t="s">
        <v>92</v>
      </c>
      <c r="F2389" t="s">
        <v>96</v>
      </c>
      <c r="G2389" t="s">
        <v>472</v>
      </c>
      <c r="H2389" t="s">
        <v>520</v>
      </c>
      <c r="I2389">
        <v>1200012465</v>
      </c>
      <c r="J2389">
        <v>6001013145</v>
      </c>
      <c r="K2389">
        <v>100075890</v>
      </c>
      <c r="L2389" s="1">
        <v>45924</v>
      </c>
      <c r="M2389" t="s">
        <v>833</v>
      </c>
      <c r="N2389">
        <v>1200012465</v>
      </c>
      <c r="O2389" t="s">
        <v>776</v>
      </c>
      <c r="P2389" t="s">
        <v>54</v>
      </c>
      <c r="Q2389" t="s">
        <v>724</v>
      </c>
    </row>
    <row r="2390" spans="1:17" x14ac:dyDescent="0.3">
      <c r="A2390" t="s">
        <v>824</v>
      </c>
      <c r="B2390" t="s">
        <v>382</v>
      </c>
      <c r="C2390" s="1">
        <v>45936</v>
      </c>
      <c r="D2390">
        <v>55.22</v>
      </c>
      <c r="E2390" t="s">
        <v>92</v>
      </c>
      <c r="F2390" t="s">
        <v>96</v>
      </c>
      <c r="G2390" t="s">
        <v>472</v>
      </c>
      <c r="H2390" t="s">
        <v>520</v>
      </c>
      <c r="I2390">
        <v>1200012465</v>
      </c>
      <c r="J2390">
        <v>6001018565</v>
      </c>
      <c r="K2390">
        <v>100084222</v>
      </c>
      <c r="L2390" s="1">
        <v>45973</v>
      </c>
      <c r="M2390" t="s">
        <v>833</v>
      </c>
      <c r="N2390">
        <v>1200012465</v>
      </c>
      <c r="O2390" t="s">
        <v>776</v>
      </c>
      <c r="P2390" t="s">
        <v>54</v>
      </c>
      <c r="Q2390" t="s">
        <v>724</v>
      </c>
    </row>
    <row r="2391" spans="1:17" x14ac:dyDescent="0.3">
      <c r="A2391" t="s">
        <v>824</v>
      </c>
      <c r="B2391" t="s">
        <v>382</v>
      </c>
      <c r="C2391" s="1">
        <v>45936</v>
      </c>
      <c r="D2391">
        <v>18.420000000000002</v>
      </c>
      <c r="E2391" t="s">
        <v>92</v>
      </c>
      <c r="F2391" t="s">
        <v>96</v>
      </c>
      <c r="G2391" t="s">
        <v>472</v>
      </c>
      <c r="H2391" t="s">
        <v>520</v>
      </c>
      <c r="I2391">
        <v>1200012465</v>
      </c>
      <c r="J2391">
        <v>6001018582</v>
      </c>
      <c r="K2391">
        <v>100084240</v>
      </c>
      <c r="L2391" s="1">
        <v>45973</v>
      </c>
      <c r="M2391" t="s">
        <v>833</v>
      </c>
      <c r="N2391">
        <v>1200012465</v>
      </c>
      <c r="O2391" t="s">
        <v>776</v>
      </c>
      <c r="P2391" t="s">
        <v>54</v>
      </c>
      <c r="Q2391" t="s">
        <v>724</v>
      </c>
    </row>
    <row r="2392" spans="1:17" x14ac:dyDescent="0.3">
      <c r="A2392" t="s">
        <v>824</v>
      </c>
      <c r="B2392" t="s">
        <v>382</v>
      </c>
      <c r="C2392" s="1">
        <v>45936</v>
      </c>
      <c r="D2392">
        <v>18.420000000000002</v>
      </c>
      <c r="E2392" t="s">
        <v>92</v>
      </c>
      <c r="F2392" t="s">
        <v>96</v>
      </c>
      <c r="G2392" t="s">
        <v>472</v>
      </c>
      <c r="H2392" t="s">
        <v>520</v>
      </c>
      <c r="I2392">
        <v>1200012465</v>
      </c>
      <c r="J2392">
        <v>6001018586</v>
      </c>
      <c r="K2392">
        <v>100084244</v>
      </c>
      <c r="L2392" s="1">
        <v>45973</v>
      </c>
      <c r="M2392" t="s">
        <v>833</v>
      </c>
      <c r="N2392">
        <v>1200012465</v>
      </c>
      <c r="O2392" t="s">
        <v>776</v>
      </c>
      <c r="P2392" t="s">
        <v>54</v>
      </c>
      <c r="Q2392" t="s">
        <v>724</v>
      </c>
    </row>
    <row r="2393" spans="1:17" x14ac:dyDescent="0.3">
      <c r="A2393" t="s">
        <v>824</v>
      </c>
      <c r="B2393" t="s">
        <v>382</v>
      </c>
      <c r="C2393" s="1">
        <v>45936</v>
      </c>
      <c r="D2393">
        <v>18.420000000000002</v>
      </c>
      <c r="E2393" t="s">
        <v>92</v>
      </c>
      <c r="F2393" t="s">
        <v>96</v>
      </c>
      <c r="G2393" t="s">
        <v>472</v>
      </c>
      <c r="H2393" t="s">
        <v>520</v>
      </c>
      <c r="I2393">
        <v>1200012465</v>
      </c>
      <c r="J2393">
        <v>6001018592</v>
      </c>
      <c r="K2393">
        <v>100084250</v>
      </c>
      <c r="L2393" s="1">
        <v>45973</v>
      </c>
      <c r="M2393" t="s">
        <v>833</v>
      </c>
      <c r="N2393">
        <v>1200012465</v>
      </c>
      <c r="O2393" t="s">
        <v>776</v>
      </c>
      <c r="P2393" t="s">
        <v>54</v>
      </c>
      <c r="Q2393" t="s">
        <v>724</v>
      </c>
    </row>
    <row r="2394" spans="1:17" x14ac:dyDescent="0.3">
      <c r="A2394" t="s">
        <v>824</v>
      </c>
      <c r="B2394" t="s">
        <v>382</v>
      </c>
      <c r="C2394" s="1">
        <v>45936</v>
      </c>
      <c r="D2394">
        <v>18.420000000000002</v>
      </c>
      <c r="E2394" t="s">
        <v>92</v>
      </c>
      <c r="F2394" t="s">
        <v>96</v>
      </c>
      <c r="G2394" t="s">
        <v>472</v>
      </c>
      <c r="H2394" t="s">
        <v>520</v>
      </c>
      <c r="I2394">
        <v>1200012465</v>
      </c>
      <c r="J2394">
        <v>6001018604</v>
      </c>
      <c r="K2394">
        <v>100084262</v>
      </c>
      <c r="L2394" s="1">
        <v>45968</v>
      </c>
      <c r="M2394" t="s">
        <v>833</v>
      </c>
      <c r="N2394">
        <v>1200012465</v>
      </c>
      <c r="O2394" t="s">
        <v>776</v>
      </c>
      <c r="P2394" t="s">
        <v>54</v>
      </c>
      <c r="Q2394" t="s">
        <v>724</v>
      </c>
    </row>
    <row r="2395" spans="1:17" x14ac:dyDescent="0.3">
      <c r="A2395" t="s">
        <v>824</v>
      </c>
      <c r="B2395" t="s">
        <v>382</v>
      </c>
      <c r="C2395" s="1">
        <v>45936</v>
      </c>
      <c r="D2395">
        <v>18.420000000000002</v>
      </c>
      <c r="E2395" t="s">
        <v>92</v>
      </c>
      <c r="F2395" t="s">
        <v>96</v>
      </c>
      <c r="G2395" t="s">
        <v>472</v>
      </c>
      <c r="H2395" t="s">
        <v>520</v>
      </c>
      <c r="I2395">
        <v>1200012465</v>
      </c>
      <c r="J2395">
        <v>6001018607</v>
      </c>
      <c r="K2395">
        <v>100084265</v>
      </c>
      <c r="L2395" s="1">
        <v>45968</v>
      </c>
      <c r="M2395" t="s">
        <v>833</v>
      </c>
      <c r="N2395">
        <v>1200012465</v>
      </c>
      <c r="O2395" t="s">
        <v>776</v>
      </c>
      <c r="P2395" t="s">
        <v>54</v>
      </c>
      <c r="Q2395" t="s">
        <v>724</v>
      </c>
    </row>
    <row r="2396" spans="1:17" x14ac:dyDescent="0.3">
      <c r="A2396" t="s">
        <v>824</v>
      </c>
      <c r="B2396" t="s">
        <v>382</v>
      </c>
      <c r="C2396" s="1">
        <v>45936</v>
      </c>
      <c r="D2396">
        <v>18.420000000000002</v>
      </c>
      <c r="E2396" t="s">
        <v>92</v>
      </c>
      <c r="F2396" t="s">
        <v>96</v>
      </c>
      <c r="G2396" t="s">
        <v>472</v>
      </c>
      <c r="H2396" t="s">
        <v>520</v>
      </c>
      <c r="I2396">
        <v>1200012465</v>
      </c>
      <c r="J2396">
        <v>6001018613</v>
      </c>
      <c r="K2396">
        <v>100084271</v>
      </c>
      <c r="L2396" s="1">
        <v>45968</v>
      </c>
      <c r="M2396" t="s">
        <v>833</v>
      </c>
      <c r="N2396">
        <v>1200012465</v>
      </c>
      <c r="O2396" t="s">
        <v>776</v>
      </c>
      <c r="P2396" t="s">
        <v>54</v>
      </c>
      <c r="Q2396" t="s">
        <v>724</v>
      </c>
    </row>
    <row r="2397" spans="1:17" x14ac:dyDescent="0.3">
      <c r="A2397" t="s">
        <v>824</v>
      </c>
      <c r="B2397" t="s">
        <v>382</v>
      </c>
      <c r="C2397" s="1">
        <v>45936</v>
      </c>
      <c r="D2397">
        <v>57</v>
      </c>
      <c r="E2397" t="s">
        <v>92</v>
      </c>
      <c r="F2397" t="s">
        <v>96</v>
      </c>
      <c r="G2397" t="s">
        <v>472</v>
      </c>
      <c r="H2397" t="s">
        <v>520</v>
      </c>
      <c r="I2397">
        <v>1200012466</v>
      </c>
      <c r="J2397">
        <v>6001018516</v>
      </c>
      <c r="K2397">
        <v>100084171</v>
      </c>
      <c r="L2397" s="1">
        <v>45968</v>
      </c>
      <c r="M2397" t="s">
        <v>833</v>
      </c>
      <c r="N2397">
        <v>1200012466</v>
      </c>
      <c r="O2397" t="s">
        <v>776</v>
      </c>
      <c r="P2397" t="s">
        <v>54</v>
      </c>
      <c r="Q2397" t="s">
        <v>724</v>
      </c>
    </row>
    <row r="2398" spans="1:17" x14ac:dyDescent="0.3">
      <c r="A2398" t="s">
        <v>824</v>
      </c>
      <c r="B2398" t="s">
        <v>382</v>
      </c>
      <c r="C2398" s="1">
        <v>45936</v>
      </c>
      <c r="D2398">
        <v>36.82</v>
      </c>
      <c r="E2398" t="s">
        <v>92</v>
      </c>
      <c r="F2398" t="s">
        <v>96</v>
      </c>
      <c r="G2398" t="s">
        <v>472</v>
      </c>
      <c r="H2398" t="s">
        <v>520</v>
      </c>
      <c r="I2398">
        <v>1200012465</v>
      </c>
      <c r="J2398">
        <v>6001018541</v>
      </c>
      <c r="K2398">
        <v>100084198</v>
      </c>
      <c r="L2398" s="1">
        <v>45973</v>
      </c>
      <c r="M2398" t="s">
        <v>833</v>
      </c>
      <c r="N2398">
        <v>1200012465</v>
      </c>
      <c r="O2398" t="s">
        <v>776</v>
      </c>
      <c r="P2398" t="s">
        <v>54</v>
      </c>
      <c r="Q2398" t="s">
        <v>724</v>
      </c>
    </row>
    <row r="2399" spans="1:17" x14ac:dyDescent="0.3">
      <c r="A2399" t="s">
        <v>824</v>
      </c>
      <c r="B2399" t="s">
        <v>382</v>
      </c>
      <c r="C2399" s="1">
        <v>45936</v>
      </c>
      <c r="D2399">
        <v>114.9</v>
      </c>
      <c r="E2399" t="s">
        <v>92</v>
      </c>
      <c r="F2399" t="s">
        <v>96</v>
      </c>
      <c r="G2399" t="s">
        <v>472</v>
      </c>
      <c r="H2399" t="s">
        <v>520</v>
      </c>
      <c r="I2399">
        <v>1200012465</v>
      </c>
      <c r="J2399">
        <v>6001018568</v>
      </c>
      <c r="K2399">
        <v>100084225</v>
      </c>
      <c r="L2399" s="1">
        <v>45979</v>
      </c>
      <c r="M2399" t="s">
        <v>833</v>
      </c>
      <c r="N2399">
        <v>1200012465</v>
      </c>
      <c r="O2399" t="s">
        <v>776</v>
      </c>
      <c r="P2399" t="s">
        <v>54</v>
      </c>
      <c r="Q2399" t="s">
        <v>724</v>
      </c>
    </row>
    <row r="2400" spans="1:17" x14ac:dyDescent="0.3">
      <c r="A2400" t="s">
        <v>824</v>
      </c>
      <c r="B2400" t="s">
        <v>382</v>
      </c>
      <c r="C2400" s="1">
        <v>45936</v>
      </c>
      <c r="D2400">
        <v>18.420000000000002</v>
      </c>
      <c r="E2400" t="s">
        <v>92</v>
      </c>
      <c r="F2400" t="s">
        <v>96</v>
      </c>
      <c r="G2400" t="s">
        <v>472</v>
      </c>
      <c r="H2400" t="s">
        <v>520</v>
      </c>
      <c r="I2400">
        <v>1200012465</v>
      </c>
      <c r="J2400">
        <v>6001018594</v>
      </c>
      <c r="K2400">
        <v>100084252</v>
      </c>
      <c r="L2400" s="1">
        <v>45968</v>
      </c>
      <c r="M2400" t="s">
        <v>833</v>
      </c>
      <c r="N2400">
        <v>1200012465</v>
      </c>
      <c r="O2400" t="s">
        <v>776</v>
      </c>
      <c r="P2400" t="s">
        <v>54</v>
      </c>
      <c r="Q2400" t="s">
        <v>724</v>
      </c>
    </row>
    <row r="2401" spans="1:17" x14ac:dyDescent="0.3">
      <c r="A2401" t="s">
        <v>824</v>
      </c>
      <c r="B2401" t="s">
        <v>382</v>
      </c>
      <c r="C2401" s="1">
        <v>45936</v>
      </c>
      <c r="D2401">
        <v>18.420000000000002</v>
      </c>
      <c r="E2401" t="s">
        <v>92</v>
      </c>
      <c r="F2401" t="s">
        <v>96</v>
      </c>
      <c r="G2401" t="s">
        <v>472</v>
      </c>
      <c r="H2401" t="s">
        <v>520</v>
      </c>
      <c r="I2401">
        <v>1200012465</v>
      </c>
      <c r="J2401">
        <v>6001018597</v>
      </c>
      <c r="K2401">
        <v>100084255</v>
      </c>
      <c r="L2401" s="1">
        <v>45968</v>
      </c>
      <c r="M2401" t="s">
        <v>833</v>
      </c>
      <c r="N2401">
        <v>1200012465</v>
      </c>
      <c r="O2401" t="s">
        <v>776</v>
      </c>
      <c r="P2401" t="s">
        <v>54</v>
      </c>
      <c r="Q2401" t="s">
        <v>724</v>
      </c>
    </row>
    <row r="2402" spans="1:17" x14ac:dyDescent="0.3">
      <c r="A2402" t="s">
        <v>824</v>
      </c>
      <c r="B2402" t="s">
        <v>382</v>
      </c>
      <c r="C2402" s="1">
        <v>45936</v>
      </c>
      <c r="D2402">
        <v>36.82</v>
      </c>
      <c r="E2402" t="s">
        <v>92</v>
      </c>
      <c r="F2402" t="s">
        <v>96</v>
      </c>
      <c r="G2402" t="s">
        <v>472</v>
      </c>
      <c r="H2402" t="s">
        <v>520</v>
      </c>
      <c r="I2402">
        <v>1200012465</v>
      </c>
      <c r="J2402">
        <v>6001018657</v>
      </c>
      <c r="K2402">
        <v>100084314</v>
      </c>
      <c r="L2402" s="1">
        <v>45968</v>
      </c>
      <c r="M2402" t="s">
        <v>833</v>
      </c>
      <c r="N2402">
        <v>1200012465</v>
      </c>
      <c r="O2402" t="s">
        <v>776</v>
      </c>
      <c r="P2402" t="s">
        <v>54</v>
      </c>
      <c r="Q2402" t="s">
        <v>724</v>
      </c>
    </row>
    <row r="2403" spans="1:17" x14ac:dyDescent="0.3">
      <c r="A2403" t="s">
        <v>825</v>
      </c>
      <c r="B2403" t="s">
        <v>382</v>
      </c>
      <c r="C2403" s="1">
        <v>45936</v>
      </c>
      <c r="D2403">
        <v>48</v>
      </c>
      <c r="E2403" t="s">
        <v>92</v>
      </c>
      <c r="F2403" t="s">
        <v>96</v>
      </c>
      <c r="G2403" t="s">
        <v>472</v>
      </c>
      <c r="H2403" t="s">
        <v>520</v>
      </c>
      <c r="I2403">
        <v>1200012466</v>
      </c>
      <c r="J2403">
        <v>6001018615</v>
      </c>
      <c r="K2403">
        <v>100084273</v>
      </c>
      <c r="L2403" s="1">
        <v>45973</v>
      </c>
      <c r="M2403" t="s">
        <v>833</v>
      </c>
      <c r="N2403">
        <v>1200012466</v>
      </c>
      <c r="O2403" t="s">
        <v>776</v>
      </c>
      <c r="P2403" t="s">
        <v>54</v>
      </c>
      <c r="Q2403" t="s">
        <v>724</v>
      </c>
    </row>
    <row r="2404" spans="1:17" x14ac:dyDescent="0.3">
      <c r="A2404" t="s">
        <v>825</v>
      </c>
      <c r="B2404" t="s">
        <v>382</v>
      </c>
      <c r="C2404" s="1">
        <v>45936</v>
      </c>
      <c r="D2404">
        <v>155.32</v>
      </c>
      <c r="E2404" t="s">
        <v>92</v>
      </c>
      <c r="F2404" t="s">
        <v>96</v>
      </c>
      <c r="G2404" t="s">
        <v>472</v>
      </c>
      <c r="H2404" t="s">
        <v>520</v>
      </c>
      <c r="I2404">
        <v>1200012465</v>
      </c>
      <c r="J2404">
        <v>6001018634</v>
      </c>
      <c r="K2404">
        <v>100084291</v>
      </c>
      <c r="L2404" s="1">
        <v>45981</v>
      </c>
      <c r="M2404" t="s">
        <v>833</v>
      </c>
      <c r="N2404">
        <v>1200012465</v>
      </c>
      <c r="O2404" t="s">
        <v>776</v>
      </c>
      <c r="P2404" t="s">
        <v>54</v>
      </c>
      <c r="Q2404" t="s">
        <v>724</v>
      </c>
    </row>
    <row r="2405" spans="1:17" x14ac:dyDescent="0.3">
      <c r="A2405" t="s">
        <v>824</v>
      </c>
      <c r="B2405" t="s">
        <v>382</v>
      </c>
      <c r="C2405" s="1">
        <v>45936</v>
      </c>
      <c r="D2405">
        <v>38.32</v>
      </c>
      <c r="E2405" t="s">
        <v>92</v>
      </c>
      <c r="F2405" t="s">
        <v>96</v>
      </c>
      <c r="G2405" t="s">
        <v>472</v>
      </c>
      <c r="H2405" t="s">
        <v>520</v>
      </c>
      <c r="I2405">
        <v>1200012465</v>
      </c>
      <c r="J2405">
        <v>6001018601</v>
      </c>
      <c r="K2405">
        <v>100084259</v>
      </c>
      <c r="L2405" s="1">
        <v>45968</v>
      </c>
      <c r="M2405" t="s">
        <v>833</v>
      </c>
      <c r="N2405">
        <v>1200012465</v>
      </c>
      <c r="O2405" t="s">
        <v>776</v>
      </c>
      <c r="P2405" t="s">
        <v>54</v>
      </c>
      <c r="Q2405" t="s">
        <v>724</v>
      </c>
    </row>
    <row r="2406" spans="1:17" x14ac:dyDescent="0.3">
      <c r="A2406" t="s">
        <v>825</v>
      </c>
      <c r="B2406" t="s">
        <v>382</v>
      </c>
      <c r="C2406" s="1">
        <v>45936</v>
      </c>
      <c r="D2406">
        <v>48</v>
      </c>
      <c r="E2406" t="s">
        <v>92</v>
      </c>
      <c r="F2406" t="s">
        <v>96</v>
      </c>
      <c r="G2406" t="s">
        <v>472</v>
      </c>
      <c r="H2406" t="s">
        <v>520</v>
      </c>
      <c r="I2406">
        <v>1200012466</v>
      </c>
      <c r="J2406">
        <v>6001018605</v>
      </c>
      <c r="K2406">
        <v>100084263</v>
      </c>
      <c r="L2406" s="1">
        <v>45973</v>
      </c>
      <c r="M2406" t="s">
        <v>833</v>
      </c>
      <c r="N2406">
        <v>1200012466</v>
      </c>
      <c r="O2406" t="s">
        <v>776</v>
      </c>
      <c r="P2406" t="s">
        <v>54</v>
      </c>
      <c r="Q2406" t="s">
        <v>724</v>
      </c>
    </row>
    <row r="2407" spans="1:17" x14ac:dyDescent="0.3">
      <c r="A2407" t="s">
        <v>825</v>
      </c>
      <c r="B2407" t="s">
        <v>382</v>
      </c>
      <c r="C2407" s="1">
        <v>45936</v>
      </c>
      <c r="D2407">
        <v>116.05</v>
      </c>
      <c r="E2407" t="s">
        <v>92</v>
      </c>
      <c r="F2407" t="s">
        <v>96</v>
      </c>
      <c r="G2407" t="s">
        <v>472</v>
      </c>
      <c r="H2407" t="s">
        <v>520</v>
      </c>
      <c r="I2407">
        <v>1200012465</v>
      </c>
      <c r="J2407">
        <v>6001018627</v>
      </c>
      <c r="K2407">
        <v>100084284</v>
      </c>
      <c r="L2407" s="1">
        <v>45981</v>
      </c>
      <c r="M2407" t="s">
        <v>833</v>
      </c>
      <c r="N2407">
        <v>1200012465</v>
      </c>
      <c r="O2407" t="s">
        <v>776</v>
      </c>
      <c r="P2407" t="s">
        <v>54</v>
      </c>
      <c r="Q2407" t="s">
        <v>724</v>
      </c>
    </row>
    <row r="2408" spans="1:17" x14ac:dyDescent="0.3">
      <c r="A2408" t="s">
        <v>825</v>
      </c>
      <c r="B2408" t="s">
        <v>382</v>
      </c>
      <c r="C2408" s="1">
        <v>45936</v>
      </c>
      <c r="D2408">
        <v>42</v>
      </c>
      <c r="E2408" t="s">
        <v>92</v>
      </c>
      <c r="F2408" t="s">
        <v>96</v>
      </c>
      <c r="G2408" t="s">
        <v>472</v>
      </c>
      <c r="H2408" t="s">
        <v>520</v>
      </c>
      <c r="I2408">
        <v>1200012466</v>
      </c>
      <c r="J2408">
        <v>6001018630</v>
      </c>
      <c r="K2408">
        <v>100084287</v>
      </c>
      <c r="L2408" s="1">
        <v>45973</v>
      </c>
      <c r="M2408" t="s">
        <v>833</v>
      </c>
      <c r="N2408">
        <v>1200012466</v>
      </c>
      <c r="O2408" t="s">
        <v>776</v>
      </c>
      <c r="P2408" t="s">
        <v>54</v>
      </c>
      <c r="Q2408" t="s">
        <v>724</v>
      </c>
    </row>
    <row r="2409" spans="1:17" x14ac:dyDescent="0.3">
      <c r="A2409" t="s">
        <v>824</v>
      </c>
      <c r="B2409" t="s">
        <v>382</v>
      </c>
      <c r="C2409" s="1">
        <v>45936</v>
      </c>
      <c r="D2409">
        <v>18.420000000000002</v>
      </c>
      <c r="E2409" t="s">
        <v>92</v>
      </c>
      <c r="F2409" t="s">
        <v>96</v>
      </c>
      <c r="G2409" t="s">
        <v>472</v>
      </c>
      <c r="H2409" t="s">
        <v>520</v>
      </c>
      <c r="I2409">
        <v>1200012465</v>
      </c>
      <c r="J2409">
        <v>6001018640</v>
      </c>
      <c r="K2409">
        <v>100084297</v>
      </c>
      <c r="L2409" s="1">
        <v>45968</v>
      </c>
      <c r="M2409" t="s">
        <v>833</v>
      </c>
      <c r="N2409">
        <v>1200012465</v>
      </c>
      <c r="O2409" t="s">
        <v>776</v>
      </c>
      <c r="P2409" t="s">
        <v>54</v>
      </c>
      <c r="Q2409" t="s">
        <v>724</v>
      </c>
    </row>
    <row r="2410" spans="1:17" x14ac:dyDescent="0.3">
      <c r="A2410" t="s">
        <v>825</v>
      </c>
      <c r="B2410" t="s">
        <v>382</v>
      </c>
      <c r="C2410" s="1">
        <v>45936</v>
      </c>
      <c r="D2410">
        <v>18.420000000000002</v>
      </c>
      <c r="E2410" t="s">
        <v>92</v>
      </c>
      <c r="F2410" t="s">
        <v>96</v>
      </c>
      <c r="G2410" t="s">
        <v>472</v>
      </c>
      <c r="H2410" t="s">
        <v>520</v>
      </c>
      <c r="I2410">
        <v>1200012465</v>
      </c>
      <c r="J2410">
        <v>6001018644</v>
      </c>
      <c r="K2410">
        <v>100084301</v>
      </c>
      <c r="L2410" s="1">
        <v>45973</v>
      </c>
      <c r="M2410" t="s">
        <v>833</v>
      </c>
      <c r="N2410">
        <v>1200012465</v>
      </c>
      <c r="O2410" t="s">
        <v>776</v>
      </c>
      <c r="P2410" t="s">
        <v>54</v>
      </c>
      <c r="Q2410" t="s">
        <v>724</v>
      </c>
    </row>
    <row r="2411" spans="1:17" x14ac:dyDescent="0.3">
      <c r="A2411" t="s">
        <v>825</v>
      </c>
      <c r="B2411" t="s">
        <v>382</v>
      </c>
      <c r="C2411" s="1">
        <v>45936</v>
      </c>
      <c r="D2411">
        <v>39.6</v>
      </c>
      <c r="E2411" t="s">
        <v>92</v>
      </c>
      <c r="F2411" t="s">
        <v>96</v>
      </c>
      <c r="G2411" t="s">
        <v>472</v>
      </c>
      <c r="H2411" t="s">
        <v>520</v>
      </c>
      <c r="I2411">
        <v>1200012466</v>
      </c>
      <c r="J2411">
        <v>6001018645</v>
      </c>
      <c r="K2411">
        <v>100084302</v>
      </c>
      <c r="L2411" s="1">
        <v>45973</v>
      </c>
      <c r="M2411" t="s">
        <v>833</v>
      </c>
      <c r="N2411">
        <v>1200012466</v>
      </c>
      <c r="O2411" t="s">
        <v>776</v>
      </c>
      <c r="P2411" t="s">
        <v>54</v>
      </c>
      <c r="Q2411" t="s">
        <v>724</v>
      </c>
    </row>
    <row r="2412" spans="1:17" x14ac:dyDescent="0.3">
      <c r="A2412" t="s">
        <v>824</v>
      </c>
      <c r="B2412" t="s">
        <v>382</v>
      </c>
      <c r="C2412" s="1">
        <v>45936</v>
      </c>
      <c r="D2412">
        <v>17.09</v>
      </c>
      <c r="E2412" t="s">
        <v>92</v>
      </c>
      <c r="F2412" t="s">
        <v>96</v>
      </c>
      <c r="G2412" t="s">
        <v>472</v>
      </c>
      <c r="H2412" t="s">
        <v>520</v>
      </c>
      <c r="I2412">
        <v>1200012465</v>
      </c>
      <c r="J2412">
        <v>6001018638</v>
      </c>
      <c r="K2412">
        <v>100084295</v>
      </c>
      <c r="L2412" s="1">
        <v>45968</v>
      </c>
      <c r="M2412" t="s">
        <v>833</v>
      </c>
      <c r="N2412">
        <v>1200012465</v>
      </c>
      <c r="O2412" t="s">
        <v>776</v>
      </c>
      <c r="P2412" t="s">
        <v>54</v>
      </c>
      <c r="Q2412" t="s">
        <v>724</v>
      </c>
    </row>
    <row r="2413" spans="1:17" x14ac:dyDescent="0.3">
      <c r="A2413" t="s">
        <v>824</v>
      </c>
      <c r="B2413" t="s">
        <v>382</v>
      </c>
      <c r="C2413" s="1">
        <v>45968</v>
      </c>
      <c r="D2413">
        <v>17.09</v>
      </c>
      <c r="E2413" t="s">
        <v>92</v>
      </c>
      <c r="F2413" t="s">
        <v>96</v>
      </c>
      <c r="G2413" t="s">
        <v>472</v>
      </c>
      <c r="H2413" t="s">
        <v>520</v>
      </c>
      <c r="I2413">
        <v>1200012465</v>
      </c>
      <c r="J2413">
        <v>6001025524</v>
      </c>
      <c r="K2413">
        <v>100096704</v>
      </c>
      <c r="L2413" s="1">
        <v>45979</v>
      </c>
      <c r="M2413" t="s">
        <v>833</v>
      </c>
      <c r="N2413">
        <v>1200012465</v>
      </c>
      <c r="O2413" t="s">
        <v>776</v>
      </c>
      <c r="P2413" t="s">
        <v>54</v>
      </c>
      <c r="Q2413" t="s">
        <v>724</v>
      </c>
    </row>
    <row r="2414" spans="1:17" x14ac:dyDescent="0.3">
      <c r="A2414" t="s">
        <v>825</v>
      </c>
      <c r="B2414" t="s">
        <v>382</v>
      </c>
      <c r="C2414" s="1">
        <v>45968</v>
      </c>
      <c r="D2414">
        <v>116.17</v>
      </c>
      <c r="E2414" t="s">
        <v>92</v>
      </c>
      <c r="F2414" t="s">
        <v>96</v>
      </c>
      <c r="G2414" t="s">
        <v>472</v>
      </c>
      <c r="H2414" t="s">
        <v>520</v>
      </c>
      <c r="I2414">
        <v>1200012465</v>
      </c>
      <c r="J2414">
        <v>6001025520</v>
      </c>
      <c r="K2414">
        <v>100096700</v>
      </c>
      <c r="L2414" s="1">
        <v>45981</v>
      </c>
      <c r="M2414" t="s">
        <v>833</v>
      </c>
      <c r="N2414">
        <v>1200012465</v>
      </c>
      <c r="O2414" t="s">
        <v>776</v>
      </c>
      <c r="P2414" t="s">
        <v>54</v>
      </c>
      <c r="Q2414" t="s">
        <v>724</v>
      </c>
    </row>
    <row r="2415" spans="1:17" x14ac:dyDescent="0.3">
      <c r="A2415" t="s">
        <v>825</v>
      </c>
      <c r="B2415" t="s">
        <v>382</v>
      </c>
      <c r="C2415" s="1">
        <v>45968</v>
      </c>
      <c r="D2415">
        <v>48</v>
      </c>
      <c r="E2415" t="s">
        <v>92</v>
      </c>
      <c r="F2415" t="s">
        <v>96</v>
      </c>
      <c r="G2415" t="s">
        <v>472</v>
      </c>
      <c r="H2415" t="s">
        <v>520</v>
      </c>
      <c r="I2415">
        <v>1200012466</v>
      </c>
      <c r="J2415">
        <v>6001025521</v>
      </c>
      <c r="K2415">
        <v>100096701</v>
      </c>
      <c r="L2415" s="1">
        <v>45981</v>
      </c>
      <c r="M2415" t="s">
        <v>833</v>
      </c>
      <c r="N2415">
        <v>1200012466</v>
      </c>
      <c r="O2415" t="s">
        <v>776</v>
      </c>
      <c r="P2415" t="s">
        <v>54</v>
      </c>
      <c r="Q2415" t="s">
        <v>724</v>
      </c>
    </row>
    <row r="2416" spans="1:17" x14ac:dyDescent="0.3">
      <c r="A2416" t="s">
        <v>824</v>
      </c>
      <c r="B2416" t="s">
        <v>382</v>
      </c>
      <c r="C2416" s="1">
        <v>45968</v>
      </c>
      <c r="D2416">
        <v>18.420000000000002</v>
      </c>
      <c r="E2416" t="s">
        <v>92</v>
      </c>
      <c r="F2416" t="s">
        <v>96</v>
      </c>
      <c r="G2416" t="s">
        <v>472</v>
      </c>
      <c r="H2416" t="s">
        <v>520</v>
      </c>
      <c r="I2416">
        <v>1200012465</v>
      </c>
      <c r="J2416">
        <v>6001025465</v>
      </c>
      <c r="K2416">
        <v>100096645</v>
      </c>
      <c r="L2416" s="1">
        <v>45979</v>
      </c>
      <c r="M2416" t="s">
        <v>833</v>
      </c>
      <c r="N2416">
        <v>1200012465</v>
      </c>
      <c r="O2416" t="s">
        <v>776</v>
      </c>
      <c r="P2416" t="s">
        <v>54</v>
      </c>
      <c r="Q2416" t="s">
        <v>724</v>
      </c>
    </row>
    <row r="2417" spans="1:17" x14ac:dyDescent="0.3">
      <c r="A2417" t="s">
        <v>824</v>
      </c>
      <c r="B2417" t="s">
        <v>382</v>
      </c>
      <c r="C2417" s="1">
        <v>45968</v>
      </c>
      <c r="D2417">
        <v>18.420000000000002</v>
      </c>
      <c r="E2417" t="s">
        <v>92</v>
      </c>
      <c r="F2417" t="s">
        <v>96</v>
      </c>
      <c r="G2417" t="s">
        <v>472</v>
      </c>
      <c r="H2417" t="s">
        <v>520</v>
      </c>
      <c r="I2417">
        <v>1200012465</v>
      </c>
      <c r="J2417">
        <v>6001025467</v>
      </c>
      <c r="K2417">
        <v>100096647</v>
      </c>
      <c r="L2417" s="1">
        <v>45979</v>
      </c>
      <c r="M2417" t="s">
        <v>833</v>
      </c>
      <c r="N2417">
        <v>1200012465</v>
      </c>
      <c r="O2417" t="s">
        <v>776</v>
      </c>
      <c r="P2417" t="s">
        <v>54</v>
      </c>
      <c r="Q2417" t="s">
        <v>724</v>
      </c>
    </row>
    <row r="2418" spans="1:17" x14ac:dyDescent="0.3">
      <c r="A2418" t="s">
        <v>824</v>
      </c>
      <c r="B2418" t="s">
        <v>382</v>
      </c>
      <c r="C2418" s="1">
        <v>45968</v>
      </c>
      <c r="D2418">
        <v>55.26</v>
      </c>
      <c r="E2418" t="s">
        <v>92</v>
      </c>
      <c r="F2418" t="s">
        <v>96</v>
      </c>
      <c r="G2418" t="s">
        <v>472</v>
      </c>
      <c r="H2418" t="s">
        <v>520</v>
      </c>
      <c r="I2418">
        <v>1200012465</v>
      </c>
      <c r="J2418">
        <v>6001025469</v>
      </c>
      <c r="K2418">
        <v>100096649</v>
      </c>
      <c r="L2418" s="1">
        <v>45979</v>
      </c>
      <c r="M2418" t="s">
        <v>833</v>
      </c>
      <c r="N2418">
        <v>1200012465</v>
      </c>
      <c r="O2418" t="s">
        <v>776</v>
      </c>
      <c r="P2418" t="s">
        <v>54</v>
      </c>
      <c r="Q2418" t="s">
        <v>724</v>
      </c>
    </row>
    <row r="2419" spans="1:17" x14ac:dyDescent="0.3">
      <c r="A2419" t="s">
        <v>824</v>
      </c>
      <c r="B2419" t="s">
        <v>382</v>
      </c>
      <c r="C2419" s="1">
        <v>45968</v>
      </c>
      <c r="D2419">
        <v>18.420000000000002</v>
      </c>
      <c r="E2419" t="s">
        <v>92</v>
      </c>
      <c r="F2419" t="s">
        <v>96</v>
      </c>
      <c r="G2419" t="s">
        <v>472</v>
      </c>
      <c r="H2419" t="s">
        <v>520</v>
      </c>
      <c r="I2419">
        <v>1200012465</v>
      </c>
      <c r="J2419">
        <v>6001025473</v>
      </c>
      <c r="K2419">
        <v>100096653</v>
      </c>
      <c r="L2419" s="1">
        <v>45979</v>
      </c>
      <c r="M2419" t="s">
        <v>833</v>
      </c>
      <c r="N2419">
        <v>1200012465</v>
      </c>
      <c r="O2419" t="s">
        <v>776</v>
      </c>
      <c r="P2419" t="s">
        <v>54</v>
      </c>
      <c r="Q2419" t="s">
        <v>724</v>
      </c>
    </row>
    <row r="2420" spans="1:17" x14ac:dyDescent="0.3">
      <c r="A2420" t="s">
        <v>824</v>
      </c>
      <c r="B2420" t="s">
        <v>382</v>
      </c>
      <c r="C2420" s="1">
        <v>45968</v>
      </c>
      <c r="D2420">
        <v>18.420000000000002</v>
      </c>
      <c r="E2420" t="s">
        <v>92</v>
      </c>
      <c r="F2420" t="s">
        <v>96</v>
      </c>
      <c r="G2420" t="s">
        <v>472</v>
      </c>
      <c r="H2420" t="s">
        <v>520</v>
      </c>
      <c r="I2420">
        <v>1200012465</v>
      </c>
      <c r="J2420">
        <v>6001025475</v>
      </c>
      <c r="K2420">
        <v>100096655</v>
      </c>
      <c r="L2420" s="1">
        <v>45979</v>
      </c>
      <c r="M2420" t="s">
        <v>833</v>
      </c>
      <c r="N2420">
        <v>1200012465</v>
      </c>
      <c r="O2420" t="s">
        <v>776</v>
      </c>
      <c r="P2420" t="s">
        <v>54</v>
      </c>
      <c r="Q2420" t="s">
        <v>724</v>
      </c>
    </row>
    <row r="2421" spans="1:17" x14ac:dyDescent="0.3">
      <c r="A2421" t="s">
        <v>824</v>
      </c>
      <c r="B2421" t="s">
        <v>382</v>
      </c>
      <c r="C2421" s="1">
        <v>45968</v>
      </c>
      <c r="D2421">
        <v>18.420000000000002</v>
      </c>
      <c r="E2421" t="s">
        <v>92</v>
      </c>
      <c r="F2421" t="s">
        <v>96</v>
      </c>
      <c r="G2421" t="s">
        <v>472</v>
      </c>
      <c r="H2421" t="s">
        <v>520</v>
      </c>
      <c r="I2421">
        <v>1200012465</v>
      </c>
      <c r="J2421">
        <v>6001025477</v>
      </c>
      <c r="K2421">
        <v>100096657</v>
      </c>
      <c r="L2421" s="1">
        <v>45979</v>
      </c>
      <c r="M2421" t="s">
        <v>833</v>
      </c>
      <c r="N2421">
        <v>1200012465</v>
      </c>
      <c r="O2421" t="s">
        <v>776</v>
      </c>
      <c r="P2421" t="s">
        <v>54</v>
      </c>
      <c r="Q2421" t="s">
        <v>724</v>
      </c>
    </row>
    <row r="2422" spans="1:17" x14ac:dyDescent="0.3">
      <c r="A2422" t="s">
        <v>824</v>
      </c>
      <c r="B2422" t="s">
        <v>382</v>
      </c>
      <c r="C2422" s="1">
        <v>45968</v>
      </c>
      <c r="D2422">
        <v>18.420000000000002</v>
      </c>
      <c r="E2422" t="s">
        <v>92</v>
      </c>
      <c r="F2422" t="s">
        <v>96</v>
      </c>
      <c r="G2422" t="s">
        <v>472</v>
      </c>
      <c r="H2422" t="s">
        <v>520</v>
      </c>
      <c r="I2422">
        <v>1200012465</v>
      </c>
      <c r="J2422">
        <v>6001025478</v>
      </c>
      <c r="K2422">
        <v>100096658</v>
      </c>
      <c r="L2422" s="1">
        <v>45979</v>
      </c>
      <c r="M2422" t="s">
        <v>833</v>
      </c>
      <c r="N2422">
        <v>1200012465</v>
      </c>
      <c r="O2422" t="s">
        <v>776</v>
      </c>
      <c r="P2422" t="s">
        <v>54</v>
      </c>
      <c r="Q2422" t="s">
        <v>724</v>
      </c>
    </row>
    <row r="2423" spans="1:17" x14ac:dyDescent="0.3">
      <c r="A2423" t="s">
        <v>824</v>
      </c>
      <c r="B2423" t="s">
        <v>382</v>
      </c>
      <c r="C2423" s="1">
        <v>45968</v>
      </c>
      <c r="D2423">
        <v>36.82</v>
      </c>
      <c r="E2423" t="s">
        <v>92</v>
      </c>
      <c r="F2423" t="s">
        <v>96</v>
      </c>
      <c r="G2423" t="s">
        <v>472</v>
      </c>
      <c r="H2423" t="s">
        <v>520</v>
      </c>
      <c r="I2423">
        <v>1200012465</v>
      </c>
      <c r="J2423">
        <v>6001025491</v>
      </c>
      <c r="K2423">
        <v>100096671</v>
      </c>
      <c r="L2423" s="1">
        <v>45979</v>
      </c>
      <c r="M2423" t="s">
        <v>833</v>
      </c>
      <c r="N2423">
        <v>1200012465</v>
      </c>
      <c r="O2423" t="s">
        <v>776</v>
      </c>
      <c r="P2423" t="s">
        <v>54</v>
      </c>
      <c r="Q2423" t="s">
        <v>724</v>
      </c>
    </row>
    <row r="2424" spans="1:17" x14ac:dyDescent="0.3">
      <c r="A2424" t="s">
        <v>824</v>
      </c>
      <c r="B2424" t="s">
        <v>382</v>
      </c>
      <c r="C2424" s="1">
        <v>45968</v>
      </c>
      <c r="D2424">
        <v>36.89</v>
      </c>
      <c r="E2424" t="s">
        <v>92</v>
      </c>
      <c r="F2424" t="s">
        <v>96</v>
      </c>
      <c r="G2424" t="s">
        <v>472</v>
      </c>
      <c r="H2424" t="s">
        <v>520</v>
      </c>
      <c r="I2424">
        <v>1200012465</v>
      </c>
      <c r="J2424">
        <v>6001025494</v>
      </c>
      <c r="K2424">
        <v>100096674</v>
      </c>
      <c r="L2424" s="1">
        <v>45979</v>
      </c>
      <c r="M2424" t="s">
        <v>833</v>
      </c>
      <c r="N2424">
        <v>1200012465</v>
      </c>
      <c r="O2424" t="s">
        <v>776</v>
      </c>
      <c r="P2424" t="s">
        <v>54</v>
      </c>
      <c r="Q2424" t="s">
        <v>724</v>
      </c>
    </row>
    <row r="2425" spans="1:17" x14ac:dyDescent="0.3">
      <c r="A2425" t="s">
        <v>825</v>
      </c>
      <c r="B2425" t="s">
        <v>382</v>
      </c>
      <c r="C2425" s="1">
        <v>45968</v>
      </c>
      <c r="D2425">
        <v>154.93</v>
      </c>
      <c r="E2425" t="s">
        <v>92</v>
      </c>
      <c r="F2425" t="s">
        <v>96</v>
      </c>
      <c r="G2425" t="s">
        <v>472</v>
      </c>
      <c r="H2425" t="s">
        <v>520</v>
      </c>
      <c r="I2425">
        <v>1200012465</v>
      </c>
      <c r="J2425">
        <v>6001025511</v>
      </c>
      <c r="K2425">
        <v>100096691</v>
      </c>
      <c r="L2425" s="1">
        <v>45981</v>
      </c>
      <c r="M2425" t="s">
        <v>833</v>
      </c>
      <c r="N2425">
        <v>1200012465</v>
      </c>
      <c r="O2425" t="s">
        <v>776</v>
      </c>
      <c r="P2425" t="s">
        <v>54</v>
      </c>
      <c r="Q2425" t="s">
        <v>724</v>
      </c>
    </row>
    <row r="2426" spans="1:17" x14ac:dyDescent="0.3">
      <c r="A2426" t="s">
        <v>825</v>
      </c>
      <c r="B2426" t="s">
        <v>382</v>
      </c>
      <c r="C2426" s="1">
        <v>45968</v>
      </c>
      <c r="D2426">
        <v>39.6</v>
      </c>
      <c r="E2426" t="s">
        <v>92</v>
      </c>
      <c r="F2426" t="s">
        <v>96</v>
      </c>
      <c r="G2426" t="s">
        <v>472</v>
      </c>
      <c r="H2426" t="s">
        <v>520</v>
      </c>
      <c r="I2426">
        <v>1200012466</v>
      </c>
      <c r="J2426">
        <v>6001025512</v>
      </c>
      <c r="K2426">
        <v>100096692</v>
      </c>
      <c r="L2426" s="1">
        <v>45981</v>
      </c>
      <c r="M2426" t="s">
        <v>833</v>
      </c>
      <c r="N2426">
        <v>1200012466</v>
      </c>
      <c r="O2426" t="s">
        <v>776</v>
      </c>
      <c r="P2426" t="s">
        <v>54</v>
      </c>
      <c r="Q2426" t="s">
        <v>724</v>
      </c>
    </row>
    <row r="2427" spans="1:17" x14ac:dyDescent="0.3">
      <c r="A2427" t="s">
        <v>825</v>
      </c>
      <c r="B2427" t="s">
        <v>382</v>
      </c>
      <c r="C2427" s="1">
        <v>45968</v>
      </c>
      <c r="D2427">
        <v>42</v>
      </c>
      <c r="E2427" t="s">
        <v>92</v>
      </c>
      <c r="F2427" t="s">
        <v>96</v>
      </c>
      <c r="G2427" t="s">
        <v>472</v>
      </c>
      <c r="H2427" t="s">
        <v>520</v>
      </c>
      <c r="I2427">
        <v>1200012466</v>
      </c>
      <c r="J2427">
        <v>6001025516</v>
      </c>
      <c r="K2427">
        <v>100096696</v>
      </c>
      <c r="L2427" s="1">
        <v>45981</v>
      </c>
      <c r="M2427" t="s">
        <v>833</v>
      </c>
      <c r="N2427">
        <v>1200012466</v>
      </c>
      <c r="O2427" t="s">
        <v>776</v>
      </c>
      <c r="P2427" t="s">
        <v>54</v>
      </c>
      <c r="Q2427" t="s">
        <v>724</v>
      </c>
    </row>
    <row r="2428" spans="1:17" x14ac:dyDescent="0.3">
      <c r="A2428" t="s">
        <v>825</v>
      </c>
      <c r="B2428" t="s">
        <v>382</v>
      </c>
      <c r="C2428" s="1">
        <v>45968</v>
      </c>
      <c r="D2428">
        <v>18.420000000000002</v>
      </c>
      <c r="E2428" t="s">
        <v>92</v>
      </c>
      <c r="F2428" t="s">
        <v>96</v>
      </c>
      <c r="G2428" t="s">
        <v>472</v>
      </c>
      <c r="H2428" t="s">
        <v>520</v>
      </c>
      <c r="I2428">
        <v>1200012465</v>
      </c>
      <c r="J2428">
        <v>6001025519</v>
      </c>
      <c r="K2428">
        <v>100096699</v>
      </c>
      <c r="L2428" s="1">
        <v>45981</v>
      </c>
      <c r="M2428" t="s">
        <v>833</v>
      </c>
      <c r="N2428">
        <v>1200012465</v>
      </c>
      <c r="O2428" t="s">
        <v>776</v>
      </c>
      <c r="P2428" t="s">
        <v>54</v>
      </c>
      <c r="Q2428" t="s">
        <v>724</v>
      </c>
    </row>
    <row r="2429" spans="1:17" x14ac:dyDescent="0.3">
      <c r="A2429" t="s">
        <v>825</v>
      </c>
      <c r="B2429" t="s">
        <v>382</v>
      </c>
      <c r="C2429" s="1">
        <v>45968</v>
      </c>
      <c r="D2429">
        <v>48</v>
      </c>
      <c r="E2429" t="s">
        <v>92</v>
      </c>
      <c r="F2429" t="s">
        <v>96</v>
      </c>
      <c r="G2429" t="s">
        <v>472</v>
      </c>
      <c r="H2429" t="s">
        <v>520</v>
      </c>
      <c r="I2429">
        <v>1200012466</v>
      </c>
      <c r="J2429">
        <v>6001025523</v>
      </c>
      <c r="K2429">
        <v>100096703</v>
      </c>
      <c r="L2429" s="1">
        <v>45981</v>
      </c>
      <c r="M2429" t="s">
        <v>833</v>
      </c>
      <c r="N2429">
        <v>1200012466</v>
      </c>
      <c r="O2429" t="s">
        <v>776</v>
      </c>
      <c r="P2429" t="s">
        <v>54</v>
      </c>
      <c r="Q2429" t="s">
        <v>724</v>
      </c>
    </row>
    <row r="2430" spans="1:17" x14ac:dyDescent="0.3">
      <c r="A2430" t="s">
        <v>824</v>
      </c>
      <c r="B2430" t="s">
        <v>382</v>
      </c>
      <c r="C2430" s="1">
        <v>45968</v>
      </c>
      <c r="D2430">
        <v>38.32</v>
      </c>
      <c r="E2430" t="s">
        <v>92</v>
      </c>
      <c r="F2430" t="s">
        <v>96</v>
      </c>
      <c r="G2430" t="s">
        <v>472</v>
      </c>
      <c r="H2430" t="s">
        <v>520</v>
      </c>
      <c r="I2430">
        <v>1200012465</v>
      </c>
      <c r="J2430">
        <v>6001025527</v>
      </c>
      <c r="K2430">
        <v>100096707</v>
      </c>
      <c r="L2430" s="1">
        <v>45979</v>
      </c>
      <c r="M2430" t="s">
        <v>833</v>
      </c>
      <c r="N2430">
        <v>1200012465</v>
      </c>
      <c r="O2430" t="s">
        <v>776</v>
      </c>
      <c r="P2430" t="s">
        <v>54</v>
      </c>
      <c r="Q2430" t="s">
        <v>724</v>
      </c>
    </row>
    <row r="2431" spans="1:17" x14ac:dyDescent="0.3">
      <c r="A2431" t="s">
        <v>824</v>
      </c>
      <c r="B2431" t="s">
        <v>382</v>
      </c>
      <c r="C2431" s="1">
        <v>45968</v>
      </c>
      <c r="D2431">
        <v>18.420000000000002</v>
      </c>
      <c r="E2431" t="s">
        <v>92</v>
      </c>
      <c r="F2431" t="s">
        <v>96</v>
      </c>
      <c r="G2431" t="s">
        <v>472</v>
      </c>
      <c r="H2431" t="s">
        <v>520</v>
      </c>
      <c r="I2431">
        <v>1200012465</v>
      </c>
      <c r="J2431">
        <v>6001025529</v>
      </c>
      <c r="K2431">
        <v>100096709</v>
      </c>
      <c r="L2431" s="1">
        <v>45979</v>
      </c>
      <c r="M2431" t="s">
        <v>833</v>
      </c>
      <c r="N2431">
        <v>1200012465</v>
      </c>
      <c r="O2431" t="s">
        <v>776</v>
      </c>
      <c r="P2431" t="s">
        <v>54</v>
      </c>
      <c r="Q2431" t="s">
        <v>724</v>
      </c>
    </row>
    <row r="2432" spans="1:17" x14ac:dyDescent="0.3">
      <c r="A2432" t="s">
        <v>824</v>
      </c>
      <c r="B2432" t="s">
        <v>382</v>
      </c>
      <c r="C2432" s="1">
        <v>45968</v>
      </c>
      <c r="D2432">
        <v>18.420000000000002</v>
      </c>
      <c r="E2432" t="s">
        <v>92</v>
      </c>
      <c r="F2432" t="s">
        <v>96</v>
      </c>
      <c r="G2432" t="s">
        <v>472</v>
      </c>
      <c r="H2432" t="s">
        <v>520</v>
      </c>
      <c r="I2432">
        <v>1200012465</v>
      </c>
      <c r="J2432">
        <v>6001025456</v>
      </c>
      <c r="K2432">
        <v>100096636</v>
      </c>
      <c r="L2432" s="1">
        <v>45979</v>
      </c>
      <c r="M2432" t="s">
        <v>833</v>
      </c>
      <c r="N2432">
        <v>1200012465</v>
      </c>
      <c r="O2432" t="s">
        <v>776</v>
      </c>
      <c r="P2432" t="s">
        <v>54</v>
      </c>
      <c r="Q2432" t="s">
        <v>724</v>
      </c>
    </row>
    <row r="2433" spans="1:17" x14ac:dyDescent="0.3">
      <c r="A2433" t="s">
        <v>824</v>
      </c>
      <c r="B2433" t="s">
        <v>382</v>
      </c>
      <c r="C2433" s="1">
        <v>45968</v>
      </c>
      <c r="D2433">
        <v>57</v>
      </c>
      <c r="E2433" t="s">
        <v>92</v>
      </c>
      <c r="F2433" t="s">
        <v>96</v>
      </c>
      <c r="G2433" t="s">
        <v>472</v>
      </c>
      <c r="H2433" t="s">
        <v>520</v>
      </c>
      <c r="I2433">
        <v>1200012466</v>
      </c>
      <c r="J2433">
        <v>6001025434</v>
      </c>
      <c r="K2433">
        <v>100096615</v>
      </c>
      <c r="L2433" s="1">
        <v>45979</v>
      </c>
      <c r="M2433" t="s">
        <v>833</v>
      </c>
      <c r="N2433">
        <v>1200012466</v>
      </c>
      <c r="O2433" t="s">
        <v>776</v>
      </c>
      <c r="P2433" t="s">
        <v>54</v>
      </c>
      <c r="Q2433" t="s">
        <v>724</v>
      </c>
    </row>
    <row r="2434" spans="1:17" x14ac:dyDescent="0.3">
      <c r="A2434" t="s">
        <v>824</v>
      </c>
      <c r="B2434" t="s">
        <v>382</v>
      </c>
      <c r="C2434" s="1">
        <v>45968</v>
      </c>
      <c r="D2434">
        <v>115.2</v>
      </c>
      <c r="E2434" t="s">
        <v>92</v>
      </c>
      <c r="F2434" t="s">
        <v>96</v>
      </c>
      <c r="G2434" t="s">
        <v>472</v>
      </c>
      <c r="H2434" t="s">
        <v>520</v>
      </c>
      <c r="I2434">
        <v>1200012465</v>
      </c>
      <c r="J2434">
        <v>6001025453</v>
      </c>
      <c r="K2434">
        <v>100096633</v>
      </c>
      <c r="L2434" s="1">
        <v>45979</v>
      </c>
      <c r="M2434" t="s">
        <v>833</v>
      </c>
      <c r="N2434">
        <v>1200012465</v>
      </c>
      <c r="O2434" t="s">
        <v>776</v>
      </c>
      <c r="P2434" t="s">
        <v>54</v>
      </c>
      <c r="Q2434" t="s">
        <v>724</v>
      </c>
    </row>
    <row r="2435" spans="1:17" x14ac:dyDescent="0.3">
      <c r="A2435" t="s">
        <v>824</v>
      </c>
      <c r="B2435" t="s">
        <v>382</v>
      </c>
      <c r="C2435" s="1">
        <v>45968</v>
      </c>
      <c r="D2435">
        <v>18.420000000000002</v>
      </c>
      <c r="E2435" t="s">
        <v>92</v>
      </c>
      <c r="F2435" t="s">
        <v>96</v>
      </c>
      <c r="G2435" t="s">
        <v>472</v>
      </c>
      <c r="H2435" t="s">
        <v>520</v>
      </c>
      <c r="I2435">
        <v>1200012465</v>
      </c>
      <c r="J2435">
        <v>6001025460</v>
      </c>
      <c r="K2435">
        <v>100096640</v>
      </c>
      <c r="L2435" s="1">
        <v>45979</v>
      </c>
      <c r="M2435" t="s">
        <v>833</v>
      </c>
      <c r="N2435">
        <v>1200012465</v>
      </c>
      <c r="O2435" t="s">
        <v>776</v>
      </c>
      <c r="P2435" t="s">
        <v>54</v>
      </c>
      <c r="Q2435" t="s">
        <v>724</v>
      </c>
    </row>
    <row r="2436" spans="1:17" x14ac:dyDescent="0.3">
      <c r="A2436" t="s">
        <v>825</v>
      </c>
      <c r="B2436" t="s">
        <v>382</v>
      </c>
      <c r="C2436" s="1">
        <v>45979</v>
      </c>
      <c r="D2436">
        <v>168.01</v>
      </c>
      <c r="E2436" t="s">
        <v>92</v>
      </c>
      <c r="F2436" t="s">
        <v>96</v>
      </c>
      <c r="G2436" t="s">
        <v>472</v>
      </c>
      <c r="H2436" t="s">
        <v>520</v>
      </c>
      <c r="I2436">
        <v>1200012465</v>
      </c>
      <c r="J2436">
        <v>6001027334</v>
      </c>
      <c r="K2436">
        <v>100099541</v>
      </c>
      <c r="L2436" s="1">
        <v>45981</v>
      </c>
      <c r="M2436" t="s">
        <v>833</v>
      </c>
      <c r="N2436">
        <v>1200012465</v>
      </c>
      <c r="O2436" t="s">
        <v>776</v>
      </c>
      <c r="P2436" t="s">
        <v>54</v>
      </c>
      <c r="Q2436" t="s">
        <v>724</v>
      </c>
    </row>
    <row r="2437" spans="1:17" x14ac:dyDescent="0.3">
      <c r="A2437" t="s">
        <v>824</v>
      </c>
      <c r="B2437" t="s">
        <v>382</v>
      </c>
      <c r="C2437" s="1">
        <v>45995</v>
      </c>
      <c r="D2437">
        <v>18.420000000000002</v>
      </c>
      <c r="E2437" t="s">
        <v>92</v>
      </c>
      <c r="F2437" t="s">
        <v>96</v>
      </c>
      <c r="G2437" t="s">
        <v>472</v>
      </c>
      <c r="H2437" t="s">
        <v>520</v>
      </c>
      <c r="I2437">
        <v>1200012465</v>
      </c>
      <c r="J2437">
        <v>6001031934</v>
      </c>
      <c r="K2437">
        <v>100106468</v>
      </c>
      <c r="L2437" s="1">
        <v>46009</v>
      </c>
      <c r="M2437" t="s">
        <v>833</v>
      </c>
      <c r="N2437">
        <v>1200012465</v>
      </c>
      <c r="O2437" t="s">
        <v>776</v>
      </c>
      <c r="P2437" t="s">
        <v>54</v>
      </c>
      <c r="Q2437" t="s">
        <v>724</v>
      </c>
    </row>
    <row r="2438" spans="1:17" x14ac:dyDescent="0.3">
      <c r="A2438" t="s">
        <v>824</v>
      </c>
      <c r="B2438" t="s">
        <v>382</v>
      </c>
      <c r="C2438" s="1">
        <v>45995</v>
      </c>
      <c r="D2438">
        <v>18.420000000000002</v>
      </c>
      <c r="E2438" t="s">
        <v>92</v>
      </c>
      <c r="F2438" t="s">
        <v>96</v>
      </c>
      <c r="G2438" t="s">
        <v>472</v>
      </c>
      <c r="H2438" t="s">
        <v>520</v>
      </c>
      <c r="I2438">
        <v>1200012465</v>
      </c>
      <c r="J2438">
        <v>6001031916</v>
      </c>
      <c r="K2438">
        <v>100106450</v>
      </c>
      <c r="L2438" s="1">
        <v>46009</v>
      </c>
      <c r="M2438" t="s">
        <v>833</v>
      </c>
      <c r="N2438">
        <v>1200012465</v>
      </c>
      <c r="O2438" t="s">
        <v>776</v>
      </c>
      <c r="P2438" t="s">
        <v>54</v>
      </c>
      <c r="Q2438" t="s">
        <v>724</v>
      </c>
    </row>
    <row r="2439" spans="1:17" x14ac:dyDescent="0.3">
      <c r="A2439" t="s">
        <v>824</v>
      </c>
      <c r="B2439" t="s">
        <v>382</v>
      </c>
      <c r="C2439" s="1">
        <v>45995</v>
      </c>
      <c r="D2439">
        <v>18.420000000000002</v>
      </c>
      <c r="E2439" t="s">
        <v>92</v>
      </c>
      <c r="F2439" t="s">
        <v>96</v>
      </c>
      <c r="G2439" t="s">
        <v>472</v>
      </c>
      <c r="H2439" t="s">
        <v>520</v>
      </c>
      <c r="I2439">
        <v>1200012465</v>
      </c>
      <c r="J2439">
        <v>6001031920</v>
      </c>
      <c r="K2439">
        <v>100106454</v>
      </c>
      <c r="L2439" s="1">
        <v>46009</v>
      </c>
      <c r="M2439" t="s">
        <v>833</v>
      </c>
      <c r="N2439">
        <v>1200012465</v>
      </c>
      <c r="O2439" t="s">
        <v>776</v>
      </c>
      <c r="P2439" t="s">
        <v>54</v>
      </c>
      <c r="Q2439" t="s">
        <v>724</v>
      </c>
    </row>
    <row r="2440" spans="1:17" x14ac:dyDescent="0.3">
      <c r="A2440" t="s">
        <v>824</v>
      </c>
      <c r="B2440" t="s">
        <v>382</v>
      </c>
      <c r="C2440" s="1">
        <v>45995</v>
      </c>
      <c r="D2440">
        <v>18.420000000000002</v>
      </c>
      <c r="E2440" t="s">
        <v>92</v>
      </c>
      <c r="F2440" t="s">
        <v>96</v>
      </c>
      <c r="G2440" t="s">
        <v>472</v>
      </c>
      <c r="H2440" t="s">
        <v>520</v>
      </c>
      <c r="I2440">
        <v>1200012465</v>
      </c>
      <c r="J2440">
        <v>6001031930</v>
      </c>
      <c r="K2440">
        <v>100106464</v>
      </c>
      <c r="L2440" s="1">
        <v>46009</v>
      </c>
      <c r="M2440" t="s">
        <v>833</v>
      </c>
      <c r="N2440">
        <v>1200012465</v>
      </c>
      <c r="O2440" t="s">
        <v>776</v>
      </c>
      <c r="P2440" t="s">
        <v>54</v>
      </c>
      <c r="Q2440" t="s">
        <v>724</v>
      </c>
    </row>
    <row r="2441" spans="1:17" x14ac:dyDescent="0.3">
      <c r="A2441" t="s">
        <v>824</v>
      </c>
      <c r="B2441" t="s">
        <v>382</v>
      </c>
      <c r="C2441" s="1">
        <v>45995</v>
      </c>
      <c r="D2441">
        <v>18.420000000000002</v>
      </c>
      <c r="E2441" t="s">
        <v>92</v>
      </c>
      <c r="F2441" t="s">
        <v>96</v>
      </c>
      <c r="G2441" t="s">
        <v>472</v>
      </c>
      <c r="H2441" t="s">
        <v>520</v>
      </c>
      <c r="I2441">
        <v>1200012465</v>
      </c>
      <c r="J2441">
        <v>6001031935</v>
      </c>
      <c r="K2441">
        <v>100106469</v>
      </c>
      <c r="L2441" s="1">
        <v>46009</v>
      </c>
      <c r="M2441" t="s">
        <v>833</v>
      </c>
      <c r="N2441">
        <v>1200012465</v>
      </c>
      <c r="O2441" t="s">
        <v>776</v>
      </c>
      <c r="P2441" t="s">
        <v>54</v>
      </c>
      <c r="Q2441" t="s">
        <v>724</v>
      </c>
    </row>
    <row r="2442" spans="1:17" x14ac:dyDescent="0.3">
      <c r="A2442" t="s">
        <v>824</v>
      </c>
      <c r="B2442" t="s">
        <v>382</v>
      </c>
      <c r="C2442" s="1">
        <v>45995</v>
      </c>
      <c r="D2442">
        <v>18.420000000000002</v>
      </c>
      <c r="E2442" t="s">
        <v>92</v>
      </c>
      <c r="F2442" t="s">
        <v>96</v>
      </c>
      <c r="G2442" t="s">
        <v>472</v>
      </c>
      <c r="H2442" t="s">
        <v>520</v>
      </c>
      <c r="I2442">
        <v>1200012465</v>
      </c>
      <c r="J2442">
        <v>6001031937</v>
      </c>
      <c r="K2442">
        <v>100106471</v>
      </c>
      <c r="L2442" s="1">
        <v>46009</v>
      </c>
      <c r="M2442" t="s">
        <v>833</v>
      </c>
      <c r="N2442">
        <v>1200012465</v>
      </c>
      <c r="O2442" t="s">
        <v>776</v>
      </c>
      <c r="P2442" t="s">
        <v>54</v>
      </c>
      <c r="Q2442" t="s">
        <v>724</v>
      </c>
    </row>
    <row r="2443" spans="1:17" x14ac:dyDescent="0.3">
      <c r="A2443" t="s">
        <v>824</v>
      </c>
      <c r="B2443" t="s">
        <v>382</v>
      </c>
      <c r="C2443" s="1">
        <v>45995</v>
      </c>
      <c r="D2443">
        <v>55.22</v>
      </c>
      <c r="E2443" t="s">
        <v>92</v>
      </c>
      <c r="F2443" t="s">
        <v>96</v>
      </c>
      <c r="G2443" t="s">
        <v>472</v>
      </c>
      <c r="H2443" t="s">
        <v>520</v>
      </c>
      <c r="I2443">
        <v>1200012465</v>
      </c>
      <c r="J2443">
        <v>6001031924</v>
      </c>
      <c r="K2443">
        <v>100106458</v>
      </c>
      <c r="L2443" s="1">
        <v>46009</v>
      </c>
      <c r="M2443" t="s">
        <v>833</v>
      </c>
      <c r="N2443">
        <v>1200012465</v>
      </c>
      <c r="O2443" t="s">
        <v>776</v>
      </c>
      <c r="P2443" t="s">
        <v>54</v>
      </c>
      <c r="Q2443" t="s">
        <v>724</v>
      </c>
    </row>
    <row r="2444" spans="1:17" x14ac:dyDescent="0.3">
      <c r="A2444" t="s">
        <v>824</v>
      </c>
      <c r="B2444" t="s">
        <v>382</v>
      </c>
      <c r="C2444" s="1">
        <v>45995</v>
      </c>
      <c r="D2444">
        <v>184.08</v>
      </c>
      <c r="E2444" t="s">
        <v>92</v>
      </c>
      <c r="F2444" t="s">
        <v>96</v>
      </c>
      <c r="G2444" t="s">
        <v>472</v>
      </c>
      <c r="H2444" t="s">
        <v>520</v>
      </c>
      <c r="I2444">
        <v>1200012465</v>
      </c>
      <c r="J2444">
        <v>6001031814</v>
      </c>
      <c r="K2444">
        <v>100106343</v>
      </c>
      <c r="L2444" s="1">
        <v>46009</v>
      </c>
      <c r="M2444" t="s">
        <v>833</v>
      </c>
      <c r="N2444">
        <v>1200012465</v>
      </c>
      <c r="O2444" t="s">
        <v>776</v>
      </c>
      <c r="P2444" t="s">
        <v>54</v>
      </c>
      <c r="Q2444" t="s">
        <v>724</v>
      </c>
    </row>
    <row r="2445" spans="1:17" x14ac:dyDescent="0.3">
      <c r="A2445" t="s">
        <v>824</v>
      </c>
      <c r="B2445" t="s">
        <v>382</v>
      </c>
      <c r="C2445" s="1">
        <v>45995</v>
      </c>
      <c r="D2445">
        <v>18.420000000000002</v>
      </c>
      <c r="E2445" t="s">
        <v>92</v>
      </c>
      <c r="F2445" t="s">
        <v>96</v>
      </c>
      <c r="G2445" t="s">
        <v>472</v>
      </c>
      <c r="H2445" t="s">
        <v>520</v>
      </c>
      <c r="I2445">
        <v>1200012465</v>
      </c>
      <c r="J2445">
        <v>6001031816</v>
      </c>
      <c r="K2445">
        <v>100106345</v>
      </c>
      <c r="L2445" s="1">
        <v>46009</v>
      </c>
      <c r="M2445" t="s">
        <v>833</v>
      </c>
      <c r="N2445">
        <v>1200012465</v>
      </c>
      <c r="O2445" t="s">
        <v>776</v>
      </c>
      <c r="P2445" t="s">
        <v>54</v>
      </c>
      <c r="Q2445" t="s">
        <v>724</v>
      </c>
    </row>
    <row r="2446" spans="1:17" x14ac:dyDescent="0.3">
      <c r="A2446" t="s">
        <v>824</v>
      </c>
      <c r="B2446" t="s">
        <v>382</v>
      </c>
      <c r="C2446" s="1">
        <v>45995</v>
      </c>
      <c r="D2446">
        <v>114.67</v>
      </c>
      <c r="E2446" t="s">
        <v>92</v>
      </c>
      <c r="F2446" t="s">
        <v>96</v>
      </c>
      <c r="G2446" t="s">
        <v>472</v>
      </c>
      <c r="H2446" t="s">
        <v>520</v>
      </c>
      <c r="I2446">
        <v>1200012465</v>
      </c>
      <c r="J2446">
        <v>6001031844</v>
      </c>
      <c r="K2446">
        <v>100106373</v>
      </c>
      <c r="L2446" s="1">
        <v>46009</v>
      </c>
      <c r="M2446" t="s">
        <v>833</v>
      </c>
      <c r="N2446">
        <v>1200012465</v>
      </c>
      <c r="O2446" t="s">
        <v>776</v>
      </c>
      <c r="P2446" t="s">
        <v>54</v>
      </c>
      <c r="Q2446" t="s">
        <v>724</v>
      </c>
    </row>
    <row r="2447" spans="1:17" x14ac:dyDescent="0.3">
      <c r="A2447" t="s">
        <v>824</v>
      </c>
      <c r="B2447" t="s">
        <v>382</v>
      </c>
      <c r="C2447" s="1">
        <v>45995</v>
      </c>
      <c r="D2447">
        <v>184.08</v>
      </c>
      <c r="E2447" t="s">
        <v>92</v>
      </c>
      <c r="F2447" t="s">
        <v>96</v>
      </c>
      <c r="G2447" t="s">
        <v>472</v>
      </c>
      <c r="H2447" t="s">
        <v>520</v>
      </c>
      <c r="I2447">
        <v>1200012465</v>
      </c>
      <c r="J2447">
        <v>6001031850</v>
      </c>
      <c r="K2447">
        <v>100106379</v>
      </c>
      <c r="L2447" s="1">
        <v>46009</v>
      </c>
      <c r="M2447" t="s">
        <v>833</v>
      </c>
      <c r="N2447">
        <v>1200012465</v>
      </c>
      <c r="O2447" t="s">
        <v>776</v>
      </c>
      <c r="P2447" t="s">
        <v>54</v>
      </c>
      <c r="Q2447" t="s">
        <v>724</v>
      </c>
    </row>
    <row r="2448" spans="1:17" x14ac:dyDescent="0.3">
      <c r="A2448" t="s">
        <v>824</v>
      </c>
      <c r="B2448" t="s">
        <v>382</v>
      </c>
      <c r="C2448" s="1">
        <v>45995</v>
      </c>
      <c r="D2448">
        <v>57</v>
      </c>
      <c r="E2448" t="s">
        <v>92</v>
      </c>
      <c r="F2448" t="s">
        <v>96</v>
      </c>
      <c r="G2448" t="s">
        <v>472</v>
      </c>
      <c r="H2448" t="s">
        <v>520</v>
      </c>
      <c r="I2448">
        <v>1200012466</v>
      </c>
      <c r="J2448">
        <v>6001031811</v>
      </c>
      <c r="K2448">
        <v>100106340</v>
      </c>
      <c r="L2448" s="1">
        <v>46009</v>
      </c>
      <c r="M2448" t="s">
        <v>833</v>
      </c>
      <c r="N2448">
        <v>1200012466</v>
      </c>
      <c r="O2448" t="s">
        <v>776</v>
      </c>
      <c r="P2448" t="s">
        <v>54</v>
      </c>
      <c r="Q2448" t="s">
        <v>724</v>
      </c>
    </row>
    <row r="2449" spans="1:17" x14ac:dyDescent="0.3">
      <c r="A2449" t="s">
        <v>824</v>
      </c>
      <c r="B2449" t="s">
        <v>382</v>
      </c>
      <c r="C2449" s="1">
        <v>45995</v>
      </c>
      <c r="D2449">
        <v>92.1</v>
      </c>
      <c r="E2449" t="s">
        <v>92</v>
      </c>
      <c r="F2449" t="s">
        <v>96</v>
      </c>
      <c r="G2449" t="s">
        <v>472</v>
      </c>
      <c r="H2449" t="s">
        <v>520</v>
      </c>
      <c r="I2449">
        <v>1200012465</v>
      </c>
      <c r="J2449">
        <v>6001031852</v>
      </c>
      <c r="K2449">
        <v>100106381</v>
      </c>
      <c r="L2449" s="1">
        <v>46009</v>
      </c>
      <c r="M2449" t="s">
        <v>833</v>
      </c>
      <c r="N2449">
        <v>1200012465</v>
      </c>
      <c r="O2449" t="s">
        <v>776</v>
      </c>
      <c r="P2449" t="s">
        <v>54</v>
      </c>
      <c r="Q2449" t="s">
        <v>724</v>
      </c>
    </row>
    <row r="2450" spans="1:17" x14ac:dyDescent="0.3">
      <c r="A2450" t="s">
        <v>825</v>
      </c>
      <c r="B2450" t="s">
        <v>382</v>
      </c>
      <c r="C2450" s="1">
        <v>45996</v>
      </c>
      <c r="D2450">
        <v>39.6</v>
      </c>
      <c r="E2450" t="s">
        <v>92</v>
      </c>
      <c r="F2450" t="s">
        <v>96</v>
      </c>
      <c r="G2450" t="s">
        <v>472</v>
      </c>
      <c r="H2450" t="s">
        <v>520</v>
      </c>
      <c r="I2450">
        <v>1200012466</v>
      </c>
      <c r="J2450">
        <v>6001032397</v>
      </c>
      <c r="K2450">
        <v>100107757</v>
      </c>
      <c r="L2450" s="1">
        <v>46009</v>
      </c>
      <c r="M2450" t="s">
        <v>833</v>
      </c>
      <c r="N2450">
        <v>1200012466</v>
      </c>
      <c r="O2450" t="s">
        <v>776</v>
      </c>
      <c r="P2450" t="s">
        <v>54</v>
      </c>
      <c r="Q2450" t="s">
        <v>724</v>
      </c>
    </row>
    <row r="2451" spans="1:17" x14ac:dyDescent="0.3">
      <c r="A2451" t="s">
        <v>824</v>
      </c>
      <c r="B2451" t="s">
        <v>382</v>
      </c>
      <c r="C2451" s="1">
        <v>45996</v>
      </c>
      <c r="D2451">
        <v>17.09</v>
      </c>
      <c r="E2451" t="s">
        <v>92</v>
      </c>
      <c r="F2451" t="s">
        <v>96</v>
      </c>
      <c r="G2451" t="s">
        <v>472</v>
      </c>
      <c r="H2451" t="s">
        <v>520</v>
      </c>
      <c r="I2451">
        <v>1200012465</v>
      </c>
      <c r="J2451">
        <v>6001032367</v>
      </c>
      <c r="K2451">
        <v>100107727</v>
      </c>
      <c r="L2451" s="1">
        <v>46009</v>
      </c>
      <c r="M2451" t="s">
        <v>833</v>
      </c>
      <c r="N2451">
        <v>1200012465</v>
      </c>
      <c r="O2451" t="s">
        <v>776</v>
      </c>
      <c r="P2451" t="s">
        <v>54</v>
      </c>
      <c r="Q2451" t="s">
        <v>724</v>
      </c>
    </row>
    <row r="2452" spans="1:17" x14ac:dyDescent="0.3">
      <c r="A2452" t="s">
        <v>825</v>
      </c>
      <c r="B2452" t="s">
        <v>382</v>
      </c>
      <c r="C2452" s="1">
        <v>45996</v>
      </c>
      <c r="D2452">
        <v>18.420000000000002</v>
      </c>
      <c r="E2452" t="s">
        <v>92</v>
      </c>
      <c r="F2452" t="s">
        <v>96</v>
      </c>
      <c r="G2452" t="s">
        <v>472</v>
      </c>
      <c r="H2452" t="s">
        <v>520</v>
      </c>
      <c r="I2452">
        <v>1200012465</v>
      </c>
      <c r="J2452">
        <v>6001032370</v>
      </c>
      <c r="K2452">
        <v>100107730</v>
      </c>
      <c r="L2452" s="1">
        <v>46009</v>
      </c>
      <c r="M2452" t="s">
        <v>833</v>
      </c>
      <c r="N2452">
        <v>1200012465</v>
      </c>
      <c r="O2452" t="s">
        <v>776</v>
      </c>
      <c r="P2452" t="s">
        <v>54</v>
      </c>
      <c r="Q2452" t="s">
        <v>724</v>
      </c>
    </row>
    <row r="2453" spans="1:17" x14ac:dyDescent="0.3">
      <c r="A2453" t="s">
        <v>825</v>
      </c>
      <c r="B2453" t="s">
        <v>382</v>
      </c>
      <c r="C2453" s="1">
        <v>45996</v>
      </c>
      <c r="D2453">
        <v>42</v>
      </c>
      <c r="E2453" t="s">
        <v>92</v>
      </c>
      <c r="F2453" t="s">
        <v>96</v>
      </c>
      <c r="G2453" t="s">
        <v>472</v>
      </c>
      <c r="H2453" t="s">
        <v>520</v>
      </c>
      <c r="I2453">
        <v>1200012466</v>
      </c>
      <c r="J2453">
        <v>6001032377</v>
      </c>
      <c r="K2453">
        <v>100107737</v>
      </c>
      <c r="L2453" s="1">
        <v>46009</v>
      </c>
      <c r="M2453" t="s">
        <v>833</v>
      </c>
      <c r="N2453">
        <v>1200012466</v>
      </c>
      <c r="O2453" t="s">
        <v>776</v>
      </c>
      <c r="P2453" t="s">
        <v>54</v>
      </c>
      <c r="Q2453" t="s">
        <v>724</v>
      </c>
    </row>
    <row r="2454" spans="1:17" x14ac:dyDescent="0.3">
      <c r="A2454" t="s">
        <v>825</v>
      </c>
      <c r="B2454" t="s">
        <v>382</v>
      </c>
      <c r="C2454" s="1">
        <v>45996</v>
      </c>
      <c r="D2454">
        <v>48</v>
      </c>
      <c r="E2454" t="s">
        <v>92</v>
      </c>
      <c r="F2454" t="s">
        <v>96</v>
      </c>
      <c r="G2454" t="s">
        <v>472</v>
      </c>
      <c r="H2454" t="s">
        <v>520</v>
      </c>
      <c r="I2454">
        <v>1200012466</v>
      </c>
      <c r="J2454">
        <v>6001032382</v>
      </c>
      <c r="K2454">
        <v>100107742</v>
      </c>
      <c r="L2454" s="1">
        <v>46009</v>
      </c>
      <c r="M2454" t="s">
        <v>833</v>
      </c>
      <c r="N2454">
        <v>1200012466</v>
      </c>
      <c r="O2454" t="s">
        <v>776</v>
      </c>
      <c r="P2454" t="s">
        <v>54</v>
      </c>
      <c r="Q2454" t="s">
        <v>724</v>
      </c>
    </row>
    <row r="2455" spans="1:17" x14ac:dyDescent="0.3">
      <c r="A2455" t="s">
        <v>825</v>
      </c>
      <c r="B2455" t="s">
        <v>382</v>
      </c>
      <c r="C2455" s="1">
        <v>45996</v>
      </c>
      <c r="D2455">
        <v>164.08</v>
      </c>
      <c r="E2455" t="s">
        <v>92</v>
      </c>
      <c r="F2455" t="s">
        <v>96</v>
      </c>
      <c r="G2455" t="s">
        <v>472</v>
      </c>
      <c r="H2455" t="s">
        <v>520</v>
      </c>
      <c r="I2455">
        <v>1200012465</v>
      </c>
      <c r="J2455">
        <v>6001032385</v>
      </c>
      <c r="K2455">
        <v>100107745</v>
      </c>
      <c r="L2455" s="1">
        <v>46009</v>
      </c>
      <c r="M2455" t="s">
        <v>833</v>
      </c>
      <c r="N2455">
        <v>1200012465</v>
      </c>
      <c r="O2455" t="s">
        <v>776</v>
      </c>
      <c r="P2455" t="s">
        <v>54</v>
      </c>
      <c r="Q2455" t="s">
        <v>724</v>
      </c>
    </row>
    <row r="2456" spans="1:17" x14ac:dyDescent="0.3">
      <c r="A2456" t="s">
        <v>824</v>
      </c>
      <c r="B2456" t="s">
        <v>382</v>
      </c>
      <c r="C2456" s="1">
        <v>45996</v>
      </c>
      <c r="D2456">
        <v>38.32</v>
      </c>
      <c r="E2456" t="s">
        <v>92</v>
      </c>
      <c r="F2456" t="s">
        <v>96</v>
      </c>
      <c r="G2456" t="s">
        <v>472</v>
      </c>
      <c r="H2456" t="s">
        <v>520</v>
      </c>
      <c r="I2456">
        <v>1200012465</v>
      </c>
      <c r="J2456">
        <v>6001032393</v>
      </c>
      <c r="K2456">
        <v>100107753</v>
      </c>
      <c r="L2456" s="1">
        <v>46009</v>
      </c>
      <c r="M2456" t="s">
        <v>833</v>
      </c>
      <c r="N2456">
        <v>1200012465</v>
      </c>
      <c r="O2456" t="s">
        <v>776</v>
      </c>
      <c r="P2456" t="s">
        <v>54</v>
      </c>
      <c r="Q2456" t="s">
        <v>724</v>
      </c>
    </row>
    <row r="2457" spans="1:17" x14ac:dyDescent="0.3">
      <c r="A2457" t="s">
        <v>825</v>
      </c>
      <c r="B2457" t="s">
        <v>382</v>
      </c>
      <c r="C2457" s="1">
        <v>45996</v>
      </c>
      <c r="D2457">
        <v>116.33</v>
      </c>
      <c r="E2457" t="s">
        <v>92</v>
      </c>
      <c r="F2457" t="s">
        <v>96</v>
      </c>
      <c r="G2457" t="s">
        <v>472</v>
      </c>
      <c r="H2457" t="s">
        <v>520</v>
      </c>
      <c r="I2457">
        <v>1200012465</v>
      </c>
      <c r="J2457">
        <v>6001032394</v>
      </c>
      <c r="K2457">
        <v>100107754</v>
      </c>
      <c r="L2457" s="1">
        <v>46009</v>
      </c>
      <c r="M2457" t="s">
        <v>833</v>
      </c>
      <c r="N2457">
        <v>1200012465</v>
      </c>
      <c r="O2457" t="s">
        <v>776</v>
      </c>
      <c r="P2457" t="s">
        <v>54</v>
      </c>
      <c r="Q2457" t="s">
        <v>724</v>
      </c>
    </row>
    <row r="2458" spans="1:17" x14ac:dyDescent="0.3">
      <c r="A2458" t="s">
        <v>825</v>
      </c>
      <c r="B2458" t="s">
        <v>382</v>
      </c>
      <c r="C2458" s="1">
        <v>45996</v>
      </c>
      <c r="D2458">
        <v>48</v>
      </c>
      <c r="E2458" t="s">
        <v>92</v>
      </c>
      <c r="F2458" t="s">
        <v>96</v>
      </c>
      <c r="G2458" t="s">
        <v>472</v>
      </c>
      <c r="H2458" t="s">
        <v>520</v>
      </c>
      <c r="I2458">
        <v>1200012466</v>
      </c>
      <c r="J2458">
        <v>6001032395</v>
      </c>
      <c r="K2458">
        <v>100107755</v>
      </c>
      <c r="L2458" s="1">
        <v>46009</v>
      </c>
      <c r="M2458" t="s">
        <v>833</v>
      </c>
      <c r="N2458">
        <v>1200012466</v>
      </c>
      <c r="O2458" t="s">
        <v>776</v>
      </c>
      <c r="P2458" t="s">
        <v>54</v>
      </c>
      <c r="Q2458" t="s">
        <v>724</v>
      </c>
    </row>
    <row r="2459" spans="1:17" x14ac:dyDescent="0.3">
      <c r="A2459" t="s">
        <v>824</v>
      </c>
      <c r="B2459" t="s">
        <v>382</v>
      </c>
      <c r="C2459" s="1">
        <v>45996</v>
      </c>
      <c r="D2459">
        <v>18.420000000000002</v>
      </c>
      <c r="E2459" t="s">
        <v>92</v>
      </c>
      <c r="F2459" t="s">
        <v>96</v>
      </c>
      <c r="G2459" t="s">
        <v>472</v>
      </c>
      <c r="H2459" t="s">
        <v>520</v>
      </c>
      <c r="I2459">
        <v>1200012465</v>
      </c>
      <c r="J2459">
        <v>6001032396</v>
      </c>
      <c r="K2459">
        <v>100107756</v>
      </c>
      <c r="L2459" s="1">
        <v>46009</v>
      </c>
      <c r="M2459" t="s">
        <v>833</v>
      </c>
      <c r="N2459">
        <v>1200012465</v>
      </c>
      <c r="O2459" t="s">
        <v>776</v>
      </c>
      <c r="P2459" t="s">
        <v>54</v>
      </c>
      <c r="Q2459" t="s">
        <v>724</v>
      </c>
    </row>
    <row r="2460" spans="1:17" x14ac:dyDescent="0.3">
      <c r="A2460" t="s">
        <v>824</v>
      </c>
      <c r="B2460" t="s">
        <v>382</v>
      </c>
      <c r="C2460" s="1">
        <v>46008</v>
      </c>
      <c r="D2460">
        <v>39.6</v>
      </c>
      <c r="E2460" t="s">
        <v>92</v>
      </c>
      <c r="F2460" t="s">
        <v>96</v>
      </c>
      <c r="G2460" t="s">
        <v>472</v>
      </c>
      <c r="H2460" t="s">
        <v>520</v>
      </c>
      <c r="I2460">
        <v>1200012466</v>
      </c>
      <c r="J2460">
        <v>6001041444</v>
      </c>
      <c r="K2460">
        <v>100004344</v>
      </c>
      <c r="L2460" s="1">
        <v>46041</v>
      </c>
      <c r="M2460" t="s">
        <v>833</v>
      </c>
      <c r="N2460">
        <v>1200012466</v>
      </c>
      <c r="O2460" t="s">
        <v>776</v>
      </c>
      <c r="P2460" t="s">
        <v>54</v>
      </c>
      <c r="Q2460" t="s">
        <v>724</v>
      </c>
    </row>
    <row r="2461" spans="1:17" x14ac:dyDescent="0.3">
      <c r="A2461" t="s">
        <v>824</v>
      </c>
      <c r="B2461" t="s">
        <v>382</v>
      </c>
      <c r="C2461" s="1">
        <v>46008</v>
      </c>
      <c r="D2461">
        <v>39.6</v>
      </c>
      <c r="E2461" t="s">
        <v>92</v>
      </c>
      <c r="F2461" t="s">
        <v>96</v>
      </c>
      <c r="G2461" t="s">
        <v>472</v>
      </c>
      <c r="H2461" t="s">
        <v>520</v>
      </c>
      <c r="I2461">
        <v>1200012466</v>
      </c>
      <c r="J2461">
        <v>6001041443</v>
      </c>
      <c r="K2461">
        <v>100004343</v>
      </c>
      <c r="L2461" s="1">
        <v>46041</v>
      </c>
      <c r="M2461" t="s">
        <v>833</v>
      </c>
      <c r="N2461">
        <v>1200012466</v>
      </c>
      <c r="O2461" t="s">
        <v>776</v>
      </c>
      <c r="P2461" t="s">
        <v>54</v>
      </c>
      <c r="Q2461" t="s">
        <v>724</v>
      </c>
    </row>
    <row r="2462" spans="1:17" x14ac:dyDescent="0.3">
      <c r="A2462" t="s">
        <v>824</v>
      </c>
      <c r="B2462" t="s">
        <v>382</v>
      </c>
      <c r="C2462" s="1">
        <v>46008</v>
      </c>
      <c r="D2462">
        <v>39.6</v>
      </c>
      <c r="E2462" t="s">
        <v>92</v>
      </c>
      <c r="F2462" t="s">
        <v>96</v>
      </c>
      <c r="G2462" t="s">
        <v>472</v>
      </c>
      <c r="H2462" t="s">
        <v>520</v>
      </c>
      <c r="I2462">
        <v>1200012466</v>
      </c>
      <c r="J2462">
        <v>6001041445</v>
      </c>
      <c r="K2462">
        <v>100004345</v>
      </c>
      <c r="L2462" s="1">
        <v>46041</v>
      </c>
      <c r="M2462" t="s">
        <v>833</v>
      </c>
      <c r="N2462">
        <v>1200012466</v>
      </c>
      <c r="O2462" t="s">
        <v>776</v>
      </c>
      <c r="P2462" t="s">
        <v>54</v>
      </c>
      <c r="Q2462" t="s">
        <v>724</v>
      </c>
    </row>
    <row r="2463" spans="1:17" x14ac:dyDescent="0.3">
      <c r="A2463" t="s">
        <v>825</v>
      </c>
      <c r="B2463" t="s">
        <v>382</v>
      </c>
      <c r="C2463" s="1">
        <v>46031</v>
      </c>
      <c r="D2463">
        <v>157.81</v>
      </c>
      <c r="E2463" t="s">
        <v>92</v>
      </c>
      <c r="F2463" t="s">
        <v>94</v>
      </c>
      <c r="G2463" t="s">
        <v>472</v>
      </c>
      <c r="H2463" t="s">
        <v>520</v>
      </c>
      <c r="I2463">
        <v>1200012465</v>
      </c>
      <c r="J2463">
        <v>6001042495</v>
      </c>
      <c r="K2463">
        <v>100005393</v>
      </c>
      <c r="L2463" s="1">
        <v>46175</v>
      </c>
      <c r="M2463" t="s">
        <v>833</v>
      </c>
      <c r="N2463">
        <v>1200012465</v>
      </c>
      <c r="O2463" t="s">
        <v>776</v>
      </c>
      <c r="P2463" t="s">
        <v>54</v>
      </c>
      <c r="Q2463" t="s">
        <v>724</v>
      </c>
    </row>
    <row r="2464" spans="1:17" x14ac:dyDescent="0.3">
      <c r="A2464" t="s">
        <v>825</v>
      </c>
      <c r="B2464" t="s">
        <v>382</v>
      </c>
      <c r="C2464" s="1">
        <v>46031</v>
      </c>
      <c r="D2464">
        <v>155.16999999999999</v>
      </c>
      <c r="E2464" t="s">
        <v>92</v>
      </c>
      <c r="F2464" t="s">
        <v>96</v>
      </c>
      <c r="G2464" t="s">
        <v>472</v>
      </c>
      <c r="H2464" t="s">
        <v>520</v>
      </c>
      <c r="I2464">
        <v>1200012465</v>
      </c>
      <c r="J2464">
        <v>6001042493</v>
      </c>
      <c r="K2464">
        <v>100005391</v>
      </c>
      <c r="L2464" s="1">
        <v>46174</v>
      </c>
      <c r="M2464" t="s">
        <v>833</v>
      </c>
      <c r="N2464">
        <v>1200012465</v>
      </c>
      <c r="O2464" t="s">
        <v>776</v>
      </c>
      <c r="P2464" t="s">
        <v>54</v>
      </c>
      <c r="Q2464" t="s">
        <v>724</v>
      </c>
    </row>
    <row r="2465" spans="1:17" x14ac:dyDescent="0.3">
      <c r="A2465" t="s">
        <v>825</v>
      </c>
      <c r="B2465" t="s">
        <v>382</v>
      </c>
      <c r="C2465" s="1">
        <v>46139</v>
      </c>
      <c r="D2465">
        <v>92.1</v>
      </c>
      <c r="E2465" t="s">
        <v>92</v>
      </c>
      <c r="F2465" t="s">
        <v>96</v>
      </c>
      <c r="G2465" t="s">
        <v>472</v>
      </c>
      <c r="H2465" t="s">
        <v>520</v>
      </c>
      <c r="I2465">
        <v>1200012465</v>
      </c>
      <c r="J2465">
        <v>6001060254</v>
      </c>
      <c r="K2465">
        <v>100038459</v>
      </c>
      <c r="L2465" s="1">
        <v>46195</v>
      </c>
      <c r="M2465" t="s">
        <v>833</v>
      </c>
      <c r="N2465">
        <v>1200012465</v>
      </c>
      <c r="O2465" t="s">
        <v>776</v>
      </c>
      <c r="P2465" t="s">
        <v>54</v>
      </c>
      <c r="Q2465" t="s">
        <v>724</v>
      </c>
    </row>
    <row r="2466" spans="1:17" x14ac:dyDescent="0.3">
      <c r="A2466" t="s">
        <v>824</v>
      </c>
      <c r="B2466" t="s">
        <v>382</v>
      </c>
      <c r="C2466" s="1">
        <v>46150</v>
      </c>
      <c r="D2466">
        <v>116.11</v>
      </c>
      <c r="E2466" t="s">
        <v>92</v>
      </c>
      <c r="F2466" t="s">
        <v>96</v>
      </c>
      <c r="G2466" t="s">
        <v>472</v>
      </c>
      <c r="H2466" t="s">
        <v>520</v>
      </c>
      <c r="I2466">
        <v>1200012465</v>
      </c>
      <c r="J2466">
        <v>6001062670</v>
      </c>
      <c r="K2466">
        <v>100042875</v>
      </c>
      <c r="L2466" s="1">
        <v>46195</v>
      </c>
      <c r="M2466" t="s">
        <v>833</v>
      </c>
      <c r="N2466">
        <v>1200012465</v>
      </c>
      <c r="O2466" t="s">
        <v>776</v>
      </c>
      <c r="P2466" t="s">
        <v>54</v>
      </c>
      <c r="Q2466" t="s">
        <v>724</v>
      </c>
    </row>
    <row r="2467" spans="1:17" x14ac:dyDescent="0.3">
      <c r="A2467" t="s">
        <v>824</v>
      </c>
      <c r="B2467" t="s">
        <v>382</v>
      </c>
      <c r="C2467" s="1">
        <v>46240</v>
      </c>
      <c r="D2467">
        <v>36.83</v>
      </c>
      <c r="E2467" t="s">
        <v>94</v>
      </c>
      <c r="F2467" t="s">
        <v>96</v>
      </c>
      <c r="G2467" t="s">
        <v>472</v>
      </c>
      <c r="H2467" t="s">
        <v>520</v>
      </c>
      <c r="I2467">
        <v>1200012465</v>
      </c>
      <c r="J2467">
        <v>6001078223</v>
      </c>
      <c r="K2467">
        <v>100070304</v>
      </c>
      <c r="L2467" s="1"/>
      <c r="M2467" t="s">
        <v>834</v>
      </c>
      <c r="N2467">
        <v>1200012465</v>
      </c>
      <c r="O2467" t="s">
        <v>776</v>
      </c>
      <c r="P2467" t="s">
        <v>53</v>
      </c>
      <c r="Q2467" t="s">
        <v>724</v>
      </c>
    </row>
    <row r="2468" spans="1:17" x14ac:dyDescent="0.3">
      <c r="A2468" t="s">
        <v>824</v>
      </c>
      <c r="B2468" t="s">
        <v>382</v>
      </c>
      <c r="C2468" s="1">
        <v>46240</v>
      </c>
      <c r="D2468">
        <v>18.41</v>
      </c>
      <c r="E2468" t="s">
        <v>94</v>
      </c>
      <c r="F2468" t="s">
        <v>96</v>
      </c>
      <c r="G2468" t="s">
        <v>472</v>
      </c>
      <c r="H2468" t="s">
        <v>520</v>
      </c>
      <c r="I2468">
        <v>1200012465</v>
      </c>
      <c r="J2468">
        <v>6001078227</v>
      </c>
      <c r="K2468">
        <v>100070308</v>
      </c>
      <c r="L2468" s="1"/>
      <c r="M2468" t="s">
        <v>834</v>
      </c>
      <c r="N2468">
        <v>1200012465</v>
      </c>
      <c r="O2468" t="s">
        <v>776</v>
      </c>
      <c r="P2468" t="s">
        <v>53</v>
      </c>
      <c r="Q2468" t="s">
        <v>724</v>
      </c>
    </row>
    <row r="2469" spans="1:17" x14ac:dyDescent="0.3">
      <c r="A2469" t="s">
        <v>824</v>
      </c>
      <c r="B2469" t="s">
        <v>382</v>
      </c>
      <c r="C2469" s="1">
        <v>46240</v>
      </c>
      <c r="D2469">
        <v>40.25</v>
      </c>
      <c r="E2469" t="s">
        <v>94</v>
      </c>
      <c r="F2469" t="s">
        <v>96</v>
      </c>
      <c r="G2469" t="s">
        <v>472</v>
      </c>
      <c r="H2469" t="s">
        <v>520</v>
      </c>
      <c r="I2469">
        <v>1200012466</v>
      </c>
      <c r="J2469">
        <v>6001078134</v>
      </c>
      <c r="K2469">
        <v>100070215</v>
      </c>
      <c r="L2469" s="1"/>
      <c r="M2469" t="s">
        <v>834</v>
      </c>
      <c r="N2469">
        <v>1200012466</v>
      </c>
      <c r="O2469" t="s">
        <v>776</v>
      </c>
      <c r="P2469" t="s">
        <v>53</v>
      </c>
      <c r="Q2469" t="s">
        <v>724</v>
      </c>
    </row>
    <row r="2470" spans="1:17" x14ac:dyDescent="0.3">
      <c r="A2470" t="s">
        <v>824</v>
      </c>
      <c r="B2470" t="s">
        <v>382</v>
      </c>
      <c r="C2470" s="1">
        <v>46240</v>
      </c>
      <c r="D2470">
        <v>57.8</v>
      </c>
      <c r="E2470" t="s">
        <v>94</v>
      </c>
      <c r="F2470" t="s">
        <v>96</v>
      </c>
      <c r="G2470" t="s">
        <v>472</v>
      </c>
      <c r="H2470" t="s">
        <v>520</v>
      </c>
      <c r="I2470">
        <v>1200012466</v>
      </c>
      <c r="J2470">
        <v>6001078194</v>
      </c>
      <c r="K2470">
        <v>100070275</v>
      </c>
      <c r="L2470" s="1"/>
      <c r="M2470" t="s">
        <v>834</v>
      </c>
      <c r="N2470">
        <v>1200012466</v>
      </c>
      <c r="O2470" t="s">
        <v>776</v>
      </c>
      <c r="P2470" t="s">
        <v>53</v>
      </c>
      <c r="Q2470" t="s">
        <v>724</v>
      </c>
    </row>
    <row r="2471" spans="1:17" x14ac:dyDescent="0.3">
      <c r="A2471" t="s">
        <v>824</v>
      </c>
      <c r="B2471" t="s">
        <v>382</v>
      </c>
      <c r="C2471" s="1">
        <v>46240</v>
      </c>
      <c r="D2471">
        <v>18.440000000000001</v>
      </c>
      <c r="E2471" t="s">
        <v>94</v>
      </c>
      <c r="F2471" t="s">
        <v>96</v>
      </c>
      <c r="G2471" t="s">
        <v>472</v>
      </c>
      <c r="H2471" t="s">
        <v>520</v>
      </c>
      <c r="I2471">
        <v>1200012465</v>
      </c>
      <c r="J2471">
        <v>6001078217</v>
      </c>
      <c r="K2471">
        <v>100070298</v>
      </c>
      <c r="L2471" s="1"/>
      <c r="M2471" t="s">
        <v>834</v>
      </c>
      <c r="N2471">
        <v>1200012465</v>
      </c>
      <c r="O2471" t="s">
        <v>776</v>
      </c>
      <c r="P2471" t="s">
        <v>53</v>
      </c>
      <c r="Q2471" t="s">
        <v>724</v>
      </c>
    </row>
    <row r="2472" spans="1:17" x14ac:dyDescent="0.3">
      <c r="A2472" t="s">
        <v>824</v>
      </c>
      <c r="B2472" t="s">
        <v>382</v>
      </c>
      <c r="C2472" s="1">
        <v>46240</v>
      </c>
      <c r="D2472">
        <v>18.41</v>
      </c>
      <c r="E2472" t="s">
        <v>94</v>
      </c>
      <c r="F2472" t="s">
        <v>96</v>
      </c>
      <c r="G2472" t="s">
        <v>472</v>
      </c>
      <c r="H2472" t="s">
        <v>520</v>
      </c>
      <c r="I2472">
        <v>1200012465</v>
      </c>
      <c r="J2472">
        <v>6001078218</v>
      </c>
      <c r="K2472">
        <v>100070299</v>
      </c>
      <c r="L2472" s="1"/>
      <c r="M2472" t="s">
        <v>834</v>
      </c>
      <c r="N2472">
        <v>1200012465</v>
      </c>
      <c r="O2472" t="s">
        <v>776</v>
      </c>
      <c r="P2472" t="s">
        <v>53</v>
      </c>
      <c r="Q2472" t="s">
        <v>724</v>
      </c>
    </row>
    <row r="2473" spans="1:17" x14ac:dyDescent="0.3">
      <c r="A2473" t="s">
        <v>824</v>
      </c>
      <c r="B2473" t="s">
        <v>382</v>
      </c>
      <c r="C2473" s="1">
        <v>46240</v>
      </c>
      <c r="D2473">
        <v>18.41</v>
      </c>
      <c r="E2473" t="s">
        <v>94</v>
      </c>
      <c r="F2473" t="s">
        <v>96</v>
      </c>
      <c r="G2473" t="s">
        <v>472</v>
      </c>
      <c r="H2473" t="s">
        <v>520</v>
      </c>
      <c r="I2473">
        <v>1200012465</v>
      </c>
      <c r="J2473">
        <v>6001078225</v>
      </c>
      <c r="K2473">
        <v>100070306</v>
      </c>
      <c r="L2473" s="1"/>
      <c r="M2473" t="s">
        <v>834</v>
      </c>
      <c r="N2473">
        <v>1200012465</v>
      </c>
      <c r="O2473" t="s">
        <v>776</v>
      </c>
      <c r="P2473" t="s">
        <v>53</v>
      </c>
      <c r="Q2473" t="s">
        <v>724</v>
      </c>
    </row>
    <row r="2474" spans="1:17" x14ac:dyDescent="0.3">
      <c r="A2474" t="s">
        <v>824</v>
      </c>
      <c r="B2474" t="s">
        <v>382</v>
      </c>
      <c r="C2474" s="1">
        <v>46240</v>
      </c>
      <c r="D2474">
        <v>18.41</v>
      </c>
      <c r="E2474" t="s">
        <v>94</v>
      </c>
      <c r="F2474" t="s">
        <v>96</v>
      </c>
      <c r="G2474" t="s">
        <v>472</v>
      </c>
      <c r="H2474" t="s">
        <v>520</v>
      </c>
      <c r="I2474">
        <v>1200012465</v>
      </c>
      <c r="J2474">
        <v>6001078228</v>
      </c>
      <c r="K2474">
        <v>100070309</v>
      </c>
      <c r="L2474" s="1"/>
      <c r="M2474" t="s">
        <v>834</v>
      </c>
      <c r="N2474">
        <v>1200012465</v>
      </c>
      <c r="O2474" t="s">
        <v>776</v>
      </c>
      <c r="P2474" t="s">
        <v>53</v>
      </c>
      <c r="Q2474" t="s">
        <v>724</v>
      </c>
    </row>
    <row r="2475" spans="1:17" x14ac:dyDescent="0.3">
      <c r="A2475" t="s">
        <v>824</v>
      </c>
      <c r="B2475" t="s">
        <v>382</v>
      </c>
      <c r="C2475" s="1">
        <v>46240</v>
      </c>
      <c r="D2475">
        <v>18.41</v>
      </c>
      <c r="E2475" t="s">
        <v>94</v>
      </c>
      <c r="F2475" t="s">
        <v>96</v>
      </c>
      <c r="G2475" t="s">
        <v>472</v>
      </c>
      <c r="H2475" t="s">
        <v>520</v>
      </c>
      <c r="I2475">
        <v>1200012465</v>
      </c>
      <c r="J2475">
        <v>6001078229</v>
      </c>
      <c r="K2475">
        <v>100070310</v>
      </c>
      <c r="L2475" s="1"/>
      <c r="M2475" t="s">
        <v>834</v>
      </c>
      <c r="N2475">
        <v>1200012465</v>
      </c>
      <c r="O2475" t="s">
        <v>776</v>
      </c>
      <c r="P2475" t="s">
        <v>53</v>
      </c>
      <c r="Q2475" t="s">
        <v>724</v>
      </c>
    </row>
    <row r="2476" spans="1:17" x14ac:dyDescent="0.3">
      <c r="A2476" t="s">
        <v>824</v>
      </c>
      <c r="B2476" t="s">
        <v>382</v>
      </c>
      <c r="C2476" s="1">
        <v>46240</v>
      </c>
      <c r="D2476">
        <v>36.82</v>
      </c>
      <c r="E2476" t="s">
        <v>94</v>
      </c>
      <c r="F2476" t="s">
        <v>96</v>
      </c>
      <c r="G2476" t="s">
        <v>472</v>
      </c>
      <c r="H2476" t="s">
        <v>520</v>
      </c>
      <c r="I2476">
        <v>1200012465</v>
      </c>
      <c r="J2476">
        <v>6001078236</v>
      </c>
      <c r="K2476">
        <v>100070317</v>
      </c>
      <c r="L2476" s="1"/>
      <c r="M2476" t="s">
        <v>834</v>
      </c>
      <c r="N2476">
        <v>1200012465</v>
      </c>
      <c r="O2476" t="s">
        <v>776</v>
      </c>
      <c r="P2476" t="s">
        <v>53</v>
      </c>
      <c r="Q2476" t="s">
        <v>724</v>
      </c>
    </row>
    <row r="2477" spans="1:17" x14ac:dyDescent="0.3">
      <c r="A2477" t="s">
        <v>824</v>
      </c>
      <c r="B2477" t="s">
        <v>382</v>
      </c>
      <c r="C2477" s="1">
        <v>46240</v>
      </c>
      <c r="D2477">
        <v>36.82</v>
      </c>
      <c r="E2477" t="s">
        <v>94</v>
      </c>
      <c r="F2477" t="s">
        <v>96</v>
      </c>
      <c r="G2477" t="s">
        <v>472</v>
      </c>
      <c r="H2477" t="s">
        <v>520</v>
      </c>
      <c r="I2477">
        <v>1200012465</v>
      </c>
      <c r="J2477">
        <v>6001078237</v>
      </c>
      <c r="K2477">
        <v>100070318</v>
      </c>
      <c r="L2477" s="1"/>
      <c r="M2477" t="s">
        <v>834</v>
      </c>
      <c r="N2477">
        <v>1200012465</v>
      </c>
      <c r="O2477" t="s">
        <v>776</v>
      </c>
      <c r="P2477" t="s">
        <v>53</v>
      </c>
      <c r="Q2477" t="s">
        <v>724</v>
      </c>
    </row>
    <row r="2478" spans="1:17" x14ac:dyDescent="0.3">
      <c r="A2478" t="s">
        <v>824</v>
      </c>
      <c r="B2478" t="s">
        <v>382</v>
      </c>
      <c r="C2478" s="1">
        <v>46240</v>
      </c>
      <c r="D2478">
        <v>114.95</v>
      </c>
      <c r="E2478" t="s">
        <v>94</v>
      </c>
      <c r="F2478" t="s">
        <v>96</v>
      </c>
      <c r="G2478" t="s">
        <v>472</v>
      </c>
      <c r="H2478" t="s">
        <v>520</v>
      </c>
      <c r="I2478">
        <v>1200012465</v>
      </c>
      <c r="J2478">
        <v>6001078242</v>
      </c>
      <c r="K2478">
        <v>100070323</v>
      </c>
      <c r="L2478" s="1"/>
      <c r="M2478" t="s">
        <v>834</v>
      </c>
      <c r="N2478">
        <v>1200012465</v>
      </c>
      <c r="O2478" t="s">
        <v>776</v>
      </c>
      <c r="P2478" t="s">
        <v>53</v>
      </c>
      <c r="Q2478" t="s">
        <v>724</v>
      </c>
    </row>
    <row r="2479" spans="1:17" x14ac:dyDescent="0.3">
      <c r="A2479" t="s">
        <v>824</v>
      </c>
      <c r="B2479" t="s">
        <v>382</v>
      </c>
      <c r="C2479" s="1">
        <v>46240</v>
      </c>
      <c r="D2479">
        <v>18.41</v>
      </c>
      <c r="E2479" t="s">
        <v>94</v>
      </c>
      <c r="F2479" t="s">
        <v>96</v>
      </c>
      <c r="G2479" t="s">
        <v>472</v>
      </c>
      <c r="H2479" t="s">
        <v>520</v>
      </c>
      <c r="I2479">
        <v>1200012465</v>
      </c>
      <c r="J2479">
        <v>6001078251</v>
      </c>
      <c r="K2479">
        <v>100070332</v>
      </c>
      <c r="L2479" s="1"/>
      <c r="M2479" t="s">
        <v>834</v>
      </c>
      <c r="N2479">
        <v>1200012465</v>
      </c>
      <c r="O2479" t="s">
        <v>776</v>
      </c>
      <c r="P2479" t="s">
        <v>53</v>
      </c>
      <c r="Q2479" t="s">
        <v>724</v>
      </c>
    </row>
    <row r="2480" spans="1:17" x14ac:dyDescent="0.3">
      <c r="A2480" t="s">
        <v>824</v>
      </c>
      <c r="B2480" t="s">
        <v>382</v>
      </c>
      <c r="C2480" s="1">
        <v>46240</v>
      </c>
      <c r="D2480">
        <v>18.41</v>
      </c>
      <c r="E2480" t="s">
        <v>94</v>
      </c>
      <c r="F2480" t="s">
        <v>96</v>
      </c>
      <c r="G2480" t="s">
        <v>472</v>
      </c>
      <c r="H2480" t="s">
        <v>520</v>
      </c>
      <c r="I2480">
        <v>1200012465</v>
      </c>
      <c r="J2480">
        <v>6001078254</v>
      </c>
      <c r="K2480">
        <v>100070335</v>
      </c>
      <c r="L2480" s="1"/>
      <c r="M2480" t="s">
        <v>834</v>
      </c>
      <c r="N2480">
        <v>1200012465</v>
      </c>
      <c r="O2480" t="s">
        <v>776</v>
      </c>
      <c r="P2480" t="s">
        <v>53</v>
      </c>
      <c r="Q2480" t="s">
        <v>724</v>
      </c>
    </row>
    <row r="2481" spans="1:17" x14ac:dyDescent="0.3">
      <c r="A2481" t="s">
        <v>825</v>
      </c>
      <c r="B2481" t="s">
        <v>382</v>
      </c>
      <c r="C2481" s="1">
        <v>46240</v>
      </c>
      <c r="D2481">
        <v>42.8</v>
      </c>
      <c r="E2481" t="s">
        <v>94</v>
      </c>
      <c r="F2481" t="s">
        <v>96</v>
      </c>
      <c r="G2481" t="s">
        <v>472</v>
      </c>
      <c r="H2481" t="s">
        <v>520</v>
      </c>
      <c r="I2481">
        <v>1200012466</v>
      </c>
      <c r="J2481">
        <v>6001078144</v>
      </c>
      <c r="K2481">
        <v>100070225</v>
      </c>
      <c r="L2481" s="1"/>
      <c r="M2481" t="s">
        <v>834</v>
      </c>
      <c r="N2481">
        <v>1200012466</v>
      </c>
      <c r="O2481" t="s">
        <v>776</v>
      </c>
      <c r="P2481" t="s">
        <v>53</v>
      </c>
      <c r="Q2481" t="s">
        <v>724</v>
      </c>
    </row>
    <row r="2482" spans="1:17" x14ac:dyDescent="0.3">
      <c r="A2482" t="s">
        <v>825</v>
      </c>
      <c r="B2482" t="s">
        <v>382</v>
      </c>
      <c r="C2482" s="1">
        <v>46240</v>
      </c>
      <c r="D2482">
        <v>18.41</v>
      </c>
      <c r="E2482" t="s">
        <v>94</v>
      </c>
      <c r="F2482" t="s">
        <v>96</v>
      </c>
      <c r="G2482" t="s">
        <v>472</v>
      </c>
      <c r="H2482" t="s">
        <v>520</v>
      </c>
      <c r="I2482">
        <v>1200012465</v>
      </c>
      <c r="J2482">
        <v>6001078175</v>
      </c>
      <c r="K2482">
        <v>100070256</v>
      </c>
      <c r="L2482" s="1"/>
      <c r="M2482" t="s">
        <v>834</v>
      </c>
      <c r="N2482">
        <v>1200012465</v>
      </c>
      <c r="O2482" t="s">
        <v>776</v>
      </c>
      <c r="P2482" t="s">
        <v>53</v>
      </c>
      <c r="Q2482" t="s">
        <v>724</v>
      </c>
    </row>
    <row r="2483" spans="1:17" x14ac:dyDescent="0.3">
      <c r="A2483" t="s">
        <v>825</v>
      </c>
      <c r="B2483" t="s">
        <v>382</v>
      </c>
      <c r="C2483" s="1">
        <v>46240</v>
      </c>
      <c r="D2483">
        <v>48.8</v>
      </c>
      <c r="E2483" t="s">
        <v>94</v>
      </c>
      <c r="F2483" t="s">
        <v>96</v>
      </c>
      <c r="G2483" t="s">
        <v>472</v>
      </c>
      <c r="H2483" t="s">
        <v>520</v>
      </c>
      <c r="I2483">
        <v>1200012466</v>
      </c>
      <c r="J2483">
        <v>6001078137</v>
      </c>
      <c r="K2483">
        <v>100070218</v>
      </c>
      <c r="L2483" s="1"/>
      <c r="M2483" t="s">
        <v>834</v>
      </c>
      <c r="N2483">
        <v>1200012466</v>
      </c>
      <c r="O2483" t="s">
        <v>776</v>
      </c>
      <c r="P2483" t="s">
        <v>53</v>
      </c>
      <c r="Q2483" t="s">
        <v>724</v>
      </c>
    </row>
    <row r="2484" spans="1:17" x14ac:dyDescent="0.3">
      <c r="A2484" t="s">
        <v>824</v>
      </c>
      <c r="B2484" t="s">
        <v>382</v>
      </c>
      <c r="C2484" s="1">
        <v>46240</v>
      </c>
      <c r="D2484">
        <v>17.09</v>
      </c>
      <c r="E2484" t="s">
        <v>94</v>
      </c>
      <c r="F2484" t="s">
        <v>96</v>
      </c>
      <c r="G2484" t="s">
        <v>472</v>
      </c>
      <c r="H2484" t="s">
        <v>520</v>
      </c>
      <c r="I2484">
        <v>1200012465</v>
      </c>
      <c r="J2484">
        <v>6001078142</v>
      </c>
      <c r="K2484">
        <v>100070223</v>
      </c>
      <c r="L2484" s="1"/>
      <c r="M2484" t="s">
        <v>834</v>
      </c>
      <c r="N2484">
        <v>1200012465</v>
      </c>
      <c r="O2484" t="s">
        <v>776</v>
      </c>
      <c r="P2484" t="s">
        <v>53</v>
      </c>
      <c r="Q2484" t="s">
        <v>724</v>
      </c>
    </row>
    <row r="2485" spans="1:17" x14ac:dyDescent="0.3">
      <c r="A2485" t="s">
        <v>825</v>
      </c>
      <c r="B2485" t="s">
        <v>382</v>
      </c>
      <c r="C2485" s="1">
        <v>46240</v>
      </c>
      <c r="D2485">
        <v>155.63999999999999</v>
      </c>
      <c r="E2485" t="s">
        <v>94</v>
      </c>
      <c r="F2485" t="s">
        <v>96</v>
      </c>
      <c r="G2485" t="s">
        <v>472</v>
      </c>
      <c r="H2485" t="s">
        <v>520</v>
      </c>
      <c r="I2485">
        <v>1200012465</v>
      </c>
      <c r="J2485">
        <v>6001078149</v>
      </c>
      <c r="K2485">
        <v>100070230</v>
      </c>
      <c r="L2485" s="1"/>
      <c r="M2485" t="s">
        <v>834</v>
      </c>
      <c r="N2485">
        <v>1200012465</v>
      </c>
      <c r="O2485" t="s">
        <v>776</v>
      </c>
      <c r="P2485" t="s">
        <v>53</v>
      </c>
      <c r="Q2485" t="s">
        <v>724</v>
      </c>
    </row>
    <row r="2486" spans="1:17" x14ac:dyDescent="0.3">
      <c r="A2486" t="s">
        <v>824</v>
      </c>
      <c r="B2486" t="s">
        <v>382</v>
      </c>
      <c r="C2486" s="1">
        <v>46240</v>
      </c>
      <c r="D2486">
        <v>18.41</v>
      </c>
      <c r="E2486" t="s">
        <v>94</v>
      </c>
      <c r="F2486" t="s">
        <v>96</v>
      </c>
      <c r="G2486" t="s">
        <v>472</v>
      </c>
      <c r="H2486" t="s">
        <v>520</v>
      </c>
      <c r="I2486">
        <v>1200012465</v>
      </c>
      <c r="J2486">
        <v>6001078162</v>
      </c>
      <c r="K2486">
        <v>100070243</v>
      </c>
      <c r="L2486" s="1"/>
      <c r="M2486" t="s">
        <v>834</v>
      </c>
      <c r="N2486">
        <v>1200012465</v>
      </c>
      <c r="O2486" t="s">
        <v>776</v>
      </c>
      <c r="P2486" t="s">
        <v>53</v>
      </c>
      <c r="Q2486" t="s">
        <v>724</v>
      </c>
    </row>
    <row r="2487" spans="1:17" x14ac:dyDescent="0.3">
      <c r="A2487" t="s">
        <v>825</v>
      </c>
      <c r="B2487" t="s">
        <v>382</v>
      </c>
      <c r="C2487" s="1">
        <v>46240</v>
      </c>
      <c r="D2487">
        <v>116.04</v>
      </c>
      <c r="E2487" t="s">
        <v>94</v>
      </c>
      <c r="F2487" t="s">
        <v>96</v>
      </c>
      <c r="G2487" t="s">
        <v>472</v>
      </c>
      <c r="H2487" t="s">
        <v>520</v>
      </c>
      <c r="I2487">
        <v>1200012465</v>
      </c>
      <c r="J2487">
        <v>6001078164</v>
      </c>
      <c r="K2487">
        <v>100070245</v>
      </c>
      <c r="L2487" s="1"/>
      <c r="M2487" t="s">
        <v>834</v>
      </c>
      <c r="N2487">
        <v>1200012465</v>
      </c>
      <c r="O2487" t="s">
        <v>776</v>
      </c>
      <c r="P2487" t="s">
        <v>53</v>
      </c>
      <c r="Q2487" t="s">
        <v>724</v>
      </c>
    </row>
    <row r="2488" spans="1:17" x14ac:dyDescent="0.3">
      <c r="A2488" t="s">
        <v>824</v>
      </c>
      <c r="B2488" t="s">
        <v>382</v>
      </c>
      <c r="C2488" s="1">
        <v>46240</v>
      </c>
      <c r="D2488">
        <v>38.32</v>
      </c>
      <c r="E2488" t="s">
        <v>94</v>
      </c>
      <c r="F2488" t="s">
        <v>96</v>
      </c>
      <c r="G2488" t="s">
        <v>472</v>
      </c>
      <c r="H2488" t="s">
        <v>520</v>
      </c>
      <c r="I2488">
        <v>1200012465</v>
      </c>
      <c r="J2488">
        <v>6001078166</v>
      </c>
      <c r="K2488">
        <v>100070247</v>
      </c>
      <c r="L2488" s="1"/>
      <c r="M2488" t="s">
        <v>834</v>
      </c>
      <c r="N2488">
        <v>1200012465</v>
      </c>
      <c r="O2488" t="s">
        <v>776</v>
      </c>
      <c r="P2488" t="s">
        <v>53</v>
      </c>
      <c r="Q2488" t="s">
        <v>724</v>
      </c>
    </row>
    <row r="2489" spans="1:17" x14ac:dyDescent="0.3">
      <c r="A2489" t="s">
        <v>825</v>
      </c>
      <c r="B2489" t="s">
        <v>382</v>
      </c>
      <c r="C2489" s="1">
        <v>46240</v>
      </c>
      <c r="D2489">
        <v>48.8</v>
      </c>
      <c r="E2489" t="s">
        <v>94</v>
      </c>
      <c r="F2489" t="s">
        <v>96</v>
      </c>
      <c r="G2489" t="s">
        <v>472</v>
      </c>
      <c r="H2489" t="s">
        <v>520</v>
      </c>
      <c r="I2489">
        <v>1200012466</v>
      </c>
      <c r="J2489">
        <v>6001078171</v>
      </c>
      <c r="K2489">
        <v>100070252</v>
      </c>
      <c r="L2489" s="1"/>
      <c r="M2489" t="s">
        <v>834</v>
      </c>
      <c r="N2489">
        <v>1200012466</v>
      </c>
      <c r="O2489" t="s">
        <v>776</v>
      </c>
      <c r="P2489" t="s">
        <v>53</v>
      </c>
      <c r="Q2489" t="s">
        <v>724</v>
      </c>
    </row>
    <row r="2490" spans="1:17" x14ac:dyDescent="0.3">
      <c r="A2490" t="s">
        <v>825</v>
      </c>
      <c r="B2490" t="s">
        <v>382</v>
      </c>
      <c r="C2490" s="1">
        <v>46240</v>
      </c>
      <c r="D2490">
        <v>39.6</v>
      </c>
      <c r="E2490" t="s">
        <v>94</v>
      </c>
      <c r="F2490" t="s">
        <v>96</v>
      </c>
      <c r="G2490" t="s">
        <v>472</v>
      </c>
      <c r="H2490" t="s">
        <v>520</v>
      </c>
      <c r="I2490">
        <v>1200012466</v>
      </c>
      <c r="J2490">
        <v>6001078173</v>
      </c>
      <c r="K2490">
        <v>100070254</v>
      </c>
      <c r="L2490" s="1"/>
      <c r="M2490" t="s">
        <v>834</v>
      </c>
      <c r="N2490">
        <v>1200012466</v>
      </c>
      <c r="O2490" t="s">
        <v>776</v>
      </c>
      <c r="P2490" t="s">
        <v>53</v>
      </c>
      <c r="Q2490" t="s">
        <v>724</v>
      </c>
    </row>
    <row r="2491" spans="1:17" x14ac:dyDescent="0.3">
      <c r="A2491" t="s">
        <v>824</v>
      </c>
      <c r="B2491" t="s">
        <v>382</v>
      </c>
      <c r="C2491" s="1">
        <v>45020</v>
      </c>
      <c r="D2491">
        <v>288</v>
      </c>
      <c r="E2491" t="s">
        <v>92</v>
      </c>
      <c r="F2491" t="s">
        <v>96</v>
      </c>
      <c r="G2491" t="s">
        <v>167</v>
      </c>
      <c r="H2491" t="s">
        <v>578</v>
      </c>
      <c r="I2491">
        <v>1200011141</v>
      </c>
      <c r="J2491">
        <v>6000848331</v>
      </c>
      <c r="K2491">
        <v>100033939</v>
      </c>
      <c r="L2491" s="1">
        <v>45036</v>
      </c>
      <c r="M2491" t="s">
        <v>833</v>
      </c>
      <c r="N2491">
        <v>1200011141</v>
      </c>
      <c r="O2491" t="s">
        <v>776</v>
      </c>
      <c r="P2491" t="s">
        <v>54</v>
      </c>
      <c r="Q2491" t="s">
        <v>724</v>
      </c>
    </row>
    <row r="2492" spans="1:17" x14ac:dyDescent="0.3">
      <c r="A2492" t="s">
        <v>824</v>
      </c>
      <c r="B2492" t="s">
        <v>382</v>
      </c>
      <c r="C2492" s="1">
        <v>45110</v>
      </c>
      <c r="D2492">
        <v>288</v>
      </c>
      <c r="E2492" t="s">
        <v>92</v>
      </c>
      <c r="F2492" t="s">
        <v>96</v>
      </c>
      <c r="G2492" t="s">
        <v>167</v>
      </c>
      <c r="H2492" t="s">
        <v>578</v>
      </c>
      <c r="I2492">
        <v>1200011141</v>
      </c>
      <c r="J2492">
        <v>6000863085</v>
      </c>
      <c r="K2492">
        <v>100059573</v>
      </c>
      <c r="L2492" s="1">
        <v>45113</v>
      </c>
      <c r="M2492" t="s">
        <v>833</v>
      </c>
      <c r="N2492">
        <v>1200011141</v>
      </c>
      <c r="O2492" t="s">
        <v>776</v>
      </c>
      <c r="P2492" t="s">
        <v>54</v>
      </c>
      <c r="Q2492" t="s">
        <v>724</v>
      </c>
    </row>
    <row r="2493" spans="1:17" x14ac:dyDescent="0.3">
      <c r="A2493" t="s">
        <v>824</v>
      </c>
      <c r="B2493" t="s">
        <v>382</v>
      </c>
      <c r="C2493" s="1">
        <v>45131</v>
      </c>
      <c r="D2493">
        <v>480</v>
      </c>
      <c r="E2493" t="s">
        <v>92</v>
      </c>
      <c r="F2493" t="s">
        <v>96</v>
      </c>
      <c r="G2493" t="s">
        <v>167</v>
      </c>
      <c r="H2493" t="s">
        <v>578</v>
      </c>
      <c r="I2493">
        <v>1200011142</v>
      </c>
      <c r="J2493">
        <v>6000866808</v>
      </c>
      <c r="K2493">
        <v>100065674</v>
      </c>
      <c r="L2493" s="1">
        <v>45133</v>
      </c>
      <c r="M2493" t="s">
        <v>833</v>
      </c>
      <c r="N2493">
        <v>1200011142</v>
      </c>
      <c r="O2493" t="s">
        <v>776</v>
      </c>
      <c r="P2493" t="s">
        <v>54</v>
      </c>
      <c r="Q2493" t="s">
        <v>724</v>
      </c>
    </row>
    <row r="2494" spans="1:17" x14ac:dyDescent="0.3">
      <c r="A2494" t="s">
        <v>824</v>
      </c>
      <c r="B2494" t="s">
        <v>382</v>
      </c>
      <c r="C2494" s="1">
        <v>45201</v>
      </c>
      <c r="D2494">
        <v>288</v>
      </c>
      <c r="E2494" t="s">
        <v>92</v>
      </c>
      <c r="F2494" t="s">
        <v>96</v>
      </c>
      <c r="G2494" t="s">
        <v>167</v>
      </c>
      <c r="H2494" t="s">
        <v>578</v>
      </c>
      <c r="I2494">
        <v>1200011141</v>
      </c>
      <c r="J2494">
        <v>6000877998</v>
      </c>
      <c r="K2494">
        <v>100085032</v>
      </c>
      <c r="L2494" s="1">
        <v>45233</v>
      </c>
      <c r="M2494" t="s">
        <v>833</v>
      </c>
      <c r="N2494">
        <v>1200011141</v>
      </c>
      <c r="O2494" t="s">
        <v>776</v>
      </c>
      <c r="P2494" t="s">
        <v>54</v>
      </c>
      <c r="Q2494" t="s">
        <v>724</v>
      </c>
    </row>
    <row r="2495" spans="1:17" x14ac:dyDescent="0.3">
      <c r="A2495" t="s">
        <v>824</v>
      </c>
      <c r="B2495" t="s">
        <v>382</v>
      </c>
      <c r="C2495" s="1">
        <v>45294</v>
      </c>
      <c r="D2495">
        <v>480</v>
      </c>
      <c r="E2495" t="s">
        <v>92</v>
      </c>
      <c r="F2495" t="s">
        <v>96</v>
      </c>
      <c r="G2495" t="s">
        <v>167</v>
      </c>
      <c r="H2495" t="s">
        <v>578</v>
      </c>
      <c r="I2495">
        <v>1200011142</v>
      </c>
      <c r="J2495">
        <v>6000899346</v>
      </c>
      <c r="K2495">
        <v>100003740</v>
      </c>
      <c r="L2495" s="1">
        <v>45309</v>
      </c>
      <c r="M2495" t="s">
        <v>833</v>
      </c>
      <c r="N2495">
        <v>1200011142</v>
      </c>
      <c r="O2495" t="s">
        <v>776</v>
      </c>
      <c r="P2495" t="s">
        <v>54</v>
      </c>
      <c r="Q2495" t="s">
        <v>724</v>
      </c>
    </row>
    <row r="2496" spans="1:17" x14ac:dyDescent="0.3">
      <c r="A2496" t="s">
        <v>824</v>
      </c>
      <c r="B2496" t="s">
        <v>382</v>
      </c>
      <c r="C2496" s="1">
        <v>45390</v>
      </c>
      <c r="D2496">
        <v>300.06</v>
      </c>
      <c r="E2496" t="s">
        <v>92</v>
      </c>
      <c r="F2496" t="s">
        <v>96</v>
      </c>
      <c r="G2496" t="s">
        <v>167</v>
      </c>
      <c r="H2496" t="s">
        <v>578</v>
      </c>
      <c r="I2496">
        <v>1200011141</v>
      </c>
      <c r="J2496">
        <v>6000916576</v>
      </c>
      <c r="K2496">
        <v>100034947</v>
      </c>
      <c r="L2496" s="1">
        <v>45399</v>
      </c>
      <c r="M2496" t="s">
        <v>833</v>
      </c>
      <c r="N2496">
        <v>1200011141</v>
      </c>
      <c r="O2496" t="s">
        <v>776</v>
      </c>
      <c r="P2496" t="s">
        <v>54</v>
      </c>
      <c r="Q2496" t="s">
        <v>724</v>
      </c>
    </row>
    <row r="2497" spans="1:17" x14ac:dyDescent="0.3">
      <c r="A2497" t="s">
        <v>824</v>
      </c>
      <c r="B2497" t="s">
        <v>382</v>
      </c>
      <c r="C2497" s="1">
        <v>45419</v>
      </c>
      <c r="D2497">
        <v>288</v>
      </c>
      <c r="E2497" t="s">
        <v>93</v>
      </c>
      <c r="F2497" t="s">
        <v>94</v>
      </c>
      <c r="G2497" t="s">
        <v>167</v>
      </c>
      <c r="H2497" t="s">
        <v>578</v>
      </c>
      <c r="I2497">
        <v>1200011141</v>
      </c>
      <c r="J2497">
        <v>6001040996</v>
      </c>
      <c r="K2497">
        <v>100003925</v>
      </c>
      <c r="L2497" s="1"/>
      <c r="M2497" t="s">
        <v>834</v>
      </c>
      <c r="N2497">
        <v>1200011141</v>
      </c>
      <c r="O2497" t="s">
        <v>776</v>
      </c>
      <c r="P2497" t="s">
        <v>53</v>
      </c>
      <c r="Q2497" t="s">
        <v>724</v>
      </c>
    </row>
    <row r="2498" spans="1:17" x14ac:dyDescent="0.3">
      <c r="A2498" t="s">
        <v>824</v>
      </c>
      <c r="B2498" t="s">
        <v>382</v>
      </c>
      <c r="C2498" s="1">
        <v>45475</v>
      </c>
      <c r="D2498">
        <v>500.05</v>
      </c>
      <c r="E2498" t="s">
        <v>92</v>
      </c>
      <c r="F2498" t="s">
        <v>96</v>
      </c>
      <c r="G2498" t="s">
        <v>167</v>
      </c>
      <c r="H2498" t="s">
        <v>578</v>
      </c>
      <c r="I2498">
        <v>1200011142</v>
      </c>
      <c r="J2498">
        <v>6000930945</v>
      </c>
      <c r="K2498">
        <v>100060668</v>
      </c>
      <c r="L2498" s="1">
        <v>45481</v>
      </c>
      <c r="M2498" t="s">
        <v>833</v>
      </c>
      <c r="N2498">
        <v>1200011142</v>
      </c>
      <c r="O2498" t="s">
        <v>776</v>
      </c>
      <c r="P2498" t="s">
        <v>54</v>
      </c>
      <c r="Q2498" t="s">
        <v>724</v>
      </c>
    </row>
    <row r="2499" spans="1:17" x14ac:dyDescent="0.3">
      <c r="A2499" t="s">
        <v>824</v>
      </c>
      <c r="B2499" t="s">
        <v>382</v>
      </c>
      <c r="C2499" s="1">
        <v>45617</v>
      </c>
      <c r="D2499">
        <v>300.06</v>
      </c>
      <c r="E2499" t="s">
        <v>92</v>
      </c>
      <c r="F2499" t="s">
        <v>96</v>
      </c>
      <c r="G2499" t="s">
        <v>167</v>
      </c>
      <c r="H2499" t="s">
        <v>578</v>
      </c>
      <c r="I2499">
        <v>1200011141</v>
      </c>
      <c r="J2499">
        <v>6000970346</v>
      </c>
      <c r="K2499">
        <v>100002607</v>
      </c>
      <c r="L2499" s="1">
        <v>45699</v>
      </c>
      <c r="M2499" t="s">
        <v>833</v>
      </c>
      <c r="N2499">
        <v>1200011141</v>
      </c>
      <c r="O2499" t="s">
        <v>776</v>
      </c>
      <c r="P2499" t="s">
        <v>54</v>
      </c>
      <c r="Q2499" t="s">
        <v>724</v>
      </c>
    </row>
    <row r="2500" spans="1:17" x14ac:dyDescent="0.3">
      <c r="A2500" t="s">
        <v>824</v>
      </c>
      <c r="B2500" t="s">
        <v>382</v>
      </c>
      <c r="C2500" s="1">
        <v>45698</v>
      </c>
      <c r="D2500">
        <v>600.14</v>
      </c>
      <c r="E2500" t="s">
        <v>92</v>
      </c>
      <c r="F2500" t="s">
        <v>96</v>
      </c>
      <c r="G2500" t="s">
        <v>167</v>
      </c>
      <c r="H2500" t="s">
        <v>578</v>
      </c>
      <c r="I2500">
        <v>1200011141</v>
      </c>
      <c r="J2500">
        <v>6000977720</v>
      </c>
      <c r="K2500">
        <v>100015590</v>
      </c>
      <c r="L2500" s="1">
        <v>45880</v>
      </c>
      <c r="M2500" t="s">
        <v>833</v>
      </c>
      <c r="N2500">
        <v>1200011141</v>
      </c>
      <c r="O2500" t="s">
        <v>776</v>
      </c>
      <c r="P2500" t="s">
        <v>54</v>
      </c>
      <c r="Q2500" t="s">
        <v>724</v>
      </c>
    </row>
    <row r="2501" spans="1:17" x14ac:dyDescent="0.3">
      <c r="A2501" t="s">
        <v>824</v>
      </c>
      <c r="B2501" t="s">
        <v>383</v>
      </c>
      <c r="C2501" s="1">
        <v>45715</v>
      </c>
      <c r="D2501">
        <v>66.680000000000007</v>
      </c>
      <c r="E2501" t="s">
        <v>92</v>
      </c>
      <c r="F2501" t="s">
        <v>96</v>
      </c>
      <c r="G2501" t="s">
        <v>167</v>
      </c>
      <c r="H2501" t="s">
        <v>578</v>
      </c>
      <c r="I2501">
        <v>1200011141</v>
      </c>
      <c r="J2501">
        <v>6000980176</v>
      </c>
      <c r="K2501">
        <v>400000510</v>
      </c>
      <c r="L2501" s="1">
        <v>45730</v>
      </c>
      <c r="M2501" t="s">
        <v>833</v>
      </c>
      <c r="N2501">
        <v>1200011141</v>
      </c>
      <c r="O2501" t="s">
        <v>776</v>
      </c>
      <c r="P2501" t="s">
        <v>54</v>
      </c>
      <c r="Q2501" t="s">
        <v>724</v>
      </c>
    </row>
    <row r="2502" spans="1:17" x14ac:dyDescent="0.3">
      <c r="A2502" t="s">
        <v>824</v>
      </c>
      <c r="B2502" t="s">
        <v>383</v>
      </c>
      <c r="C2502" s="1">
        <v>45715</v>
      </c>
      <c r="D2502">
        <v>66.680000000000007</v>
      </c>
      <c r="E2502" t="s">
        <v>92</v>
      </c>
      <c r="F2502" t="s">
        <v>96</v>
      </c>
      <c r="G2502" t="s">
        <v>167</v>
      </c>
      <c r="H2502" t="s">
        <v>578</v>
      </c>
      <c r="I2502">
        <v>1200011141</v>
      </c>
      <c r="J2502">
        <v>6000980179</v>
      </c>
      <c r="K2502">
        <v>400000511</v>
      </c>
      <c r="L2502" s="1">
        <v>45730</v>
      </c>
      <c r="M2502" t="s">
        <v>833</v>
      </c>
      <c r="N2502">
        <v>1200011141</v>
      </c>
      <c r="O2502" t="s">
        <v>776</v>
      </c>
      <c r="P2502" t="s">
        <v>54</v>
      </c>
      <c r="Q2502" t="s">
        <v>724</v>
      </c>
    </row>
    <row r="2503" spans="1:17" x14ac:dyDescent="0.3">
      <c r="A2503" t="s">
        <v>824</v>
      </c>
      <c r="B2503" t="s">
        <v>382</v>
      </c>
      <c r="C2503" s="1">
        <v>46113</v>
      </c>
      <c r="D2503">
        <v>292.62</v>
      </c>
      <c r="E2503" t="s">
        <v>92</v>
      </c>
      <c r="F2503" t="s">
        <v>96</v>
      </c>
      <c r="G2503" t="s">
        <v>167</v>
      </c>
      <c r="H2503" t="s">
        <v>578</v>
      </c>
      <c r="I2503">
        <v>1200011141</v>
      </c>
      <c r="J2503">
        <v>6001055676</v>
      </c>
      <c r="K2503">
        <v>100030680</v>
      </c>
      <c r="L2503" s="1">
        <v>46119</v>
      </c>
      <c r="M2503" t="s">
        <v>833</v>
      </c>
      <c r="N2503">
        <v>1200011141</v>
      </c>
      <c r="O2503" t="s">
        <v>776</v>
      </c>
      <c r="P2503" t="s">
        <v>54</v>
      </c>
      <c r="Q2503" t="s">
        <v>724</v>
      </c>
    </row>
    <row r="2504" spans="1:17" x14ac:dyDescent="0.3">
      <c r="A2504" t="s">
        <v>824</v>
      </c>
      <c r="B2504" t="s">
        <v>382</v>
      </c>
      <c r="C2504" s="1">
        <v>46113</v>
      </c>
      <c r="D2504">
        <v>292.62</v>
      </c>
      <c r="E2504" t="s">
        <v>92</v>
      </c>
      <c r="F2504" t="s">
        <v>96</v>
      </c>
      <c r="G2504" t="s">
        <v>167</v>
      </c>
      <c r="H2504" t="s">
        <v>578</v>
      </c>
      <c r="I2504">
        <v>1200011141</v>
      </c>
      <c r="J2504">
        <v>6001055677</v>
      </c>
      <c r="K2504">
        <v>100030681</v>
      </c>
      <c r="L2504" s="1">
        <v>46119</v>
      </c>
      <c r="M2504" t="s">
        <v>833</v>
      </c>
      <c r="N2504">
        <v>1200011141</v>
      </c>
      <c r="O2504" t="s">
        <v>776</v>
      </c>
      <c r="P2504" t="s">
        <v>54</v>
      </c>
      <c r="Q2504" t="s">
        <v>724</v>
      </c>
    </row>
    <row r="2505" spans="1:17" x14ac:dyDescent="0.3">
      <c r="A2505" t="s">
        <v>824</v>
      </c>
      <c r="B2505" t="s">
        <v>382</v>
      </c>
      <c r="C2505" s="1">
        <v>46113</v>
      </c>
      <c r="D2505">
        <v>292.63</v>
      </c>
      <c r="E2505" t="s">
        <v>92</v>
      </c>
      <c r="F2505" t="s">
        <v>96</v>
      </c>
      <c r="G2505" t="s">
        <v>167</v>
      </c>
      <c r="H2505" t="s">
        <v>578</v>
      </c>
      <c r="I2505">
        <v>1200011141</v>
      </c>
      <c r="J2505">
        <v>6001055678</v>
      </c>
      <c r="K2505">
        <v>100030682</v>
      </c>
      <c r="L2505" s="1">
        <v>46119</v>
      </c>
      <c r="M2505" t="s">
        <v>833</v>
      </c>
      <c r="N2505">
        <v>1200011141</v>
      </c>
      <c r="O2505" t="s">
        <v>776</v>
      </c>
      <c r="P2505" t="s">
        <v>54</v>
      </c>
      <c r="Q2505" t="s">
        <v>724</v>
      </c>
    </row>
    <row r="2506" spans="1:17" x14ac:dyDescent="0.3">
      <c r="A2506" t="s">
        <v>824</v>
      </c>
      <c r="B2506" t="s">
        <v>382</v>
      </c>
      <c r="C2506" s="1">
        <v>46113</v>
      </c>
      <c r="D2506">
        <v>292.63</v>
      </c>
      <c r="E2506" t="s">
        <v>92</v>
      </c>
      <c r="F2506" t="s">
        <v>96</v>
      </c>
      <c r="G2506" t="s">
        <v>167</v>
      </c>
      <c r="H2506" t="s">
        <v>578</v>
      </c>
      <c r="I2506">
        <v>1200011141</v>
      </c>
      <c r="J2506">
        <v>6001055679</v>
      </c>
      <c r="K2506">
        <v>100030683</v>
      </c>
      <c r="L2506" s="1">
        <v>46119</v>
      </c>
      <c r="M2506" t="s">
        <v>833</v>
      </c>
      <c r="N2506">
        <v>1200011141</v>
      </c>
      <c r="O2506" t="s">
        <v>776</v>
      </c>
      <c r="P2506" t="s">
        <v>54</v>
      </c>
      <c r="Q2506" t="s">
        <v>724</v>
      </c>
    </row>
    <row r="2507" spans="1:17" x14ac:dyDescent="0.3">
      <c r="A2507" t="s">
        <v>824</v>
      </c>
      <c r="B2507" t="s">
        <v>382</v>
      </c>
      <c r="C2507" s="1">
        <v>46114</v>
      </c>
      <c r="D2507">
        <v>299.8</v>
      </c>
      <c r="E2507" t="s">
        <v>92</v>
      </c>
      <c r="F2507" t="s">
        <v>96</v>
      </c>
      <c r="G2507" t="s">
        <v>167</v>
      </c>
      <c r="H2507" t="s">
        <v>578</v>
      </c>
      <c r="I2507">
        <v>1200011141</v>
      </c>
      <c r="J2507">
        <v>6001056101</v>
      </c>
      <c r="K2507">
        <v>100032129</v>
      </c>
      <c r="L2507" s="1">
        <v>46154</v>
      </c>
      <c r="M2507" t="s">
        <v>833</v>
      </c>
      <c r="N2507">
        <v>1200011141</v>
      </c>
      <c r="O2507" t="s">
        <v>776</v>
      </c>
      <c r="P2507" t="s">
        <v>54</v>
      </c>
      <c r="Q2507" t="s">
        <v>724</v>
      </c>
    </row>
    <row r="2508" spans="1:17" x14ac:dyDescent="0.3">
      <c r="A2508" t="s">
        <v>824</v>
      </c>
      <c r="B2508" t="s">
        <v>382</v>
      </c>
      <c r="C2508" s="1">
        <v>46141</v>
      </c>
      <c r="D2508">
        <v>160.4</v>
      </c>
      <c r="E2508" t="s">
        <v>92</v>
      </c>
      <c r="F2508" t="s">
        <v>96</v>
      </c>
      <c r="G2508" t="s">
        <v>167</v>
      </c>
      <c r="H2508" t="s">
        <v>578</v>
      </c>
      <c r="I2508">
        <v>1200011141</v>
      </c>
      <c r="J2508">
        <v>6001060902</v>
      </c>
      <c r="K2508">
        <v>100039592</v>
      </c>
      <c r="L2508" s="1">
        <v>46163</v>
      </c>
      <c r="M2508" t="s">
        <v>833</v>
      </c>
      <c r="N2508">
        <v>1200011141</v>
      </c>
      <c r="O2508" t="s">
        <v>776</v>
      </c>
      <c r="P2508" t="s">
        <v>54</v>
      </c>
      <c r="Q2508" t="s">
        <v>724</v>
      </c>
    </row>
    <row r="2509" spans="1:17" x14ac:dyDescent="0.3">
      <c r="A2509" t="s">
        <v>825</v>
      </c>
      <c r="B2509" t="s">
        <v>382</v>
      </c>
      <c r="C2509" s="1">
        <v>44932</v>
      </c>
      <c r="D2509">
        <v>887.92</v>
      </c>
      <c r="E2509" t="s">
        <v>92</v>
      </c>
      <c r="F2509" t="s">
        <v>96</v>
      </c>
      <c r="G2509" t="s">
        <v>187</v>
      </c>
      <c r="H2509" t="s">
        <v>579</v>
      </c>
      <c r="I2509">
        <v>1200010065</v>
      </c>
      <c r="J2509">
        <v>6000832379</v>
      </c>
      <c r="K2509">
        <v>100004808</v>
      </c>
      <c r="L2509" s="1">
        <v>44963</v>
      </c>
      <c r="M2509" t="s">
        <v>833</v>
      </c>
      <c r="N2509">
        <v>1200010065</v>
      </c>
      <c r="O2509" t="s">
        <v>776</v>
      </c>
      <c r="P2509" t="s">
        <v>54</v>
      </c>
      <c r="Q2509" t="s">
        <v>724</v>
      </c>
    </row>
    <row r="2510" spans="1:17" x14ac:dyDescent="0.3">
      <c r="A2510" t="s">
        <v>825</v>
      </c>
      <c r="B2510" t="s">
        <v>382</v>
      </c>
      <c r="C2510" s="1">
        <v>45040</v>
      </c>
      <c r="D2510">
        <v>23.22</v>
      </c>
      <c r="E2510" t="s">
        <v>92</v>
      </c>
      <c r="F2510" t="s">
        <v>96</v>
      </c>
      <c r="G2510" t="s">
        <v>187</v>
      </c>
      <c r="H2510" t="s">
        <v>579</v>
      </c>
      <c r="I2510">
        <v>1200011178</v>
      </c>
      <c r="J2510">
        <v>6000851301</v>
      </c>
      <c r="K2510">
        <v>100038715</v>
      </c>
      <c r="L2510" s="1">
        <v>45079</v>
      </c>
      <c r="M2510" t="s">
        <v>833</v>
      </c>
      <c r="N2510">
        <v>1200011178</v>
      </c>
      <c r="O2510" t="s">
        <v>776</v>
      </c>
      <c r="P2510" t="s">
        <v>54</v>
      </c>
      <c r="Q2510" t="s">
        <v>724</v>
      </c>
    </row>
    <row r="2511" spans="1:17" x14ac:dyDescent="0.3">
      <c r="A2511" t="s">
        <v>825</v>
      </c>
      <c r="B2511" t="s">
        <v>382</v>
      </c>
      <c r="C2511" s="1">
        <v>45040</v>
      </c>
      <c r="D2511">
        <v>944.39</v>
      </c>
      <c r="E2511" t="s">
        <v>92</v>
      </c>
      <c r="F2511" t="s">
        <v>96</v>
      </c>
      <c r="G2511" t="s">
        <v>187</v>
      </c>
      <c r="H2511" t="s">
        <v>579</v>
      </c>
      <c r="I2511">
        <v>1200010065</v>
      </c>
      <c r="J2511">
        <v>6000851295</v>
      </c>
      <c r="K2511">
        <v>100038709</v>
      </c>
      <c r="L2511" s="1">
        <v>45068</v>
      </c>
      <c r="M2511" t="s">
        <v>833</v>
      </c>
      <c r="N2511">
        <v>1200010065</v>
      </c>
      <c r="O2511" t="s">
        <v>776</v>
      </c>
      <c r="P2511" t="s">
        <v>54</v>
      </c>
      <c r="Q2511" t="s">
        <v>724</v>
      </c>
    </row>
    <row r="2512" spans="1:17" x14ac:dyDescent="0.3">
      <c r="A2512" t="s">
        <v>825</v>
      </c>
      <c r="B2512" t="s">
        <v>382</v>
      </c>
      <c r="C2512" s="1">
        <v>45138</v>
      </c>
      <c r="D2512">
        <v>39.24</v>
      </c>
      <c r="E2512" t="s">
        <v>92</v>
      </c>
      <c r="F2512" t="s">
        <v>96</v>
      </c>
      <c r="G2512" t="s">
        <v>187</v>
      </c>
      <c r="H2512" t="s">
        <v>579</v>
      </c>
      <c r="I2512">
        <v>1200011178</v>
      </c>
      <c r="J2512">
        <v>6000867809</v>
      </c>
      <c r="K2512">
        <v>100067296</v>
      </c>
      <c r="L2512" s="1">
        <v>45145</v>
      </c>
      <c r="M2512" t="s">
        <v>833</v>
      </c>
      <c r="N2512">
        <v>1200011178</v>
      </c>
      <c r="O2512" t="s">
        <v>776</v>
      </c>
      <c r="P2512" t="s">
        <v>54</v>
      </c>
      <c r="Q2512" t="s">
        <v>724</v>
      </c>
    </row>
    <row r="2513" spans="1:17" x14ac:dyDescent="0.3">
      <c r="A2513" t="s">
        <v>825</v>
      </c>
      <c r="B2513" t="s">
        <v>382</v>
      </c>
      <c r="C2513" s="1">
        <v>45139</v>
      </c>
      <c r="D2513">
        <v>944.39</v>
      </c>
      <c r="E2513" t="s">
        <v>92</v>
      </c>
      <c r="F2513" t="s">
        <v>96</v>
      </c>
      <c r="G2513" t="s">
        <v>187</v>
      </c>
      <c r="H2513" t="s">
        <v>579</v>
      </c>
      <c r="I2513">
        <v>1200010065</v>
      </c>
      <c r="J2513">
        <v>6000868050</v>
      </c>
      <c r="K2513">
        <v>100067712</v>
      </c>
      <c r="L2513" s="1">
        <v>45160</v>
      </c>
      <c r="M2513" t="s">
        <v>833</v>
      </c>
      <c r="N2513">
        <v>1200010065</v>
      </c>
      <c r="O2513" t="s">
        <v>776</v>
      </c>
      <c r="P2513" t="s">
        <v>54</v>
      </c>
      <c r="Q2513" t="s">
        <v>724</v>
      </c>
    </row>
    <row r="2514" spans="1:17" x14ac:dyDescent="0.3">
      <c r="A2514" t="s">
        <v>825</v>
      </c>
      <c r="B2514" t="s">
        <v>382</v>
      </c>
      <c r="C2514" s="1">
        <v>45216</v>
      </c>
      <c r="D2514">
        <v>39.24</v>
      </c>
      <c r="E2514" t="s">
        <v>92</v>
      </c>
      <c r="F2514" t="s">
        <v>96</v>
      </c>
      <c r="G2514" t="s">
        <v>187</v>
      </c>
      <c r="H2514" t="s">
        <v>579</v>
      </c>
      <c r="I2514">
        <v>1200011178</v>
      </c>
      <c r="J2514">
        <v>6000881382</v>
      </c>
      <c r="K2514">
        <v>100090119</v>
      </c>
      <c r="L2514" s="1">
        <v>45223</v>
      </c>
      <c r="M2514" t="s">
        <v>833</v>
      </c>
      <c r="N2514">
        <v>1200011178</v>
      </c>
      <c r="O2514" t="s">
        <v>776</v>
      </c>
      <c r="P2514" t="s">
        <v>54</v>
      </c>
      <c r="Q2514" t="s">
        <v>724</v>
      </c>
    </row>
    <row r="2515" spans="1:17" x14ac:dyDescent="0.3">
      <c r="A2515" t="s">
        <v>825</v>
      </c>
      <c r="B2515" t="s">
        <v>382</v>
      </c>
      <c r="C2515" s="1">
        <v>45222</v>
      </c>
      <c r="D2515">
        <v>944.39</v>
      </c>
      <c r="E2515" t="s">
        <v>92</v>
      </c>
      <c r="F2515" t="s">
        <v>96</v>
      </c>
      <c r="G2515" t="s">
        <v>187</v>
      </c>
      <c r="H2515" t="s">
        <v>579</v>
      </c>
      <c r="I2515">
        <v>1200010065</v>
      </c>
      <c r="J2515">
        <v>6000882249</v>
      </c>
      <c r="K2515">
        <v>100091484</v>
      </c>
      <c r="L2515" s="1">
        <v>45224</v>
      </c>
      <c r="M2515" t="s">
        <v>833</v>
      </c>
      <c r="N2515">
        <v>1200010065</v>
      </c>
      <c r="O2515" t="s">
        <v>776</v>
      </c>
      <c r="P2515" t="s">
        <v>54</v>
      </c>
      <c r="Q2515" t="s">
        <v>724</v>
      </c>
    </row>
    <row r="2516" spans="1:17" x14ac:dyDescent="0.3">
      <c r="A2516" t="s">
        <v>825</v>
      </c>
      <c r="B2516" t="s">
        <v>382</v>
      </c>
      <c r="C2516" s="1">
        <v>45313</v>
      </c>
      <c r="D2516">
        <v>944.39</v>
      </c>
      <c r="E2516" t="s">
        <v>92</v>
      </c>
      <c r="F2516" t="s">
        <v>96</v>
      </c>
      <c r="G2516" t="s">
        <v>187</v>
      </c>
      <c r="H2516" t="s">
        <v>579</v>
      </c>
      <c r="I2516">
        <v>1200010065</v>
      </c>
      <c r="J2516">
        <v>6000903232</v>
      </c>
      <c r="K2516">
        <v>100009423</v>
      </c>
      <c r="L2516" s="1">
        <v>45342</v>
      </c>
      <c r="M2516" t="s">
        <v>833</v>
      </c>
      <c r="N2516">
        <v>1200010065</v>
      </c>
      <c r="O2516" t="s">
        <v>776</v>
      </c>
      <c r="P2516" t="s">
        <v>54</v>
      </c>
      <c r="Q2516" t="s">
        <v>724</v>
      </c>
    </row>
    <row r="2517" spans="1:17" x14ac:dyDescent="0.3">
      <c r="A2517" t="s">
        <v>825</v>
      </c>
      <c r="B2517" t="s">
        <v>382</v>
      </c>
      <c r="C2517" s="1">
        <v>45369</v>
      </c>
      <c r="D2517">
        <v>39.24</v>
      </c>
      <c r="E2517" t="s">
        <v>92</v>
      </c>
      <c r="F2517" t="s">
        <v>96</v>
      </c>
      <c r="G2517" t="s">
        <v>187</v>
      </c>
      <c r="H2517" t="s">
        <v>579</v>
      </c>
      <c r="I2517">
        <v>1200011178</v>
      </c>
      <c r="J2517">
        <v>6000912748</v>
      </c>
      <c r="K2517">
        <v>100028471</v>
      </c>
      <c r="L2517" s="1">
        <v>45385</v>
      </c>
      <c r="M2517" t="s">
        <v>833</v>
      </c>
      <c r="N2517">
        <v>1200011178</v>
      </c>
      <c r="O2517" t="s">
        <v>776</v>
      </c>
      <c r="P2517" t="s">
        <v>54</v>
      </c>
      <c r="Q2517" t="s">
        <v>724</v>
      </c>
    </row>
    <row r="2518" spans="1:17" x14ac:dyDescent="0.3">
      <c r="A2518" t="s">
        <v>825</v>
      </c>
      <c r="B2518" t="s">
        <v>382</v>
      </c>
      <c r="C2518" s="1">
        <v>45488</v>
      </c>
      <c r="D2518">
        <v>958.93</v>
      </c>
      <c r="E2518" t="s">
        <v>92</v>
      </c>
      <c r="F2518" t="s">
        <v>96</v>
      </c>
      <c r="G2518" t="s">
        <v>187</v>
      </c>
      <c r="H2518" t="s">
        <v>579</v>
      </c>
      <c r="I2518">
        <v>1200010065</v>
      </c>
      <c r="J2518">
        <v>6000933617</v>
      </c>
      <c r="K2518">
        <v>100064720</v>
      </c>
      <c r="L2518" s="1">
        <v>45616</v>
      </c>
      <c r="M2518" t="s">
        <v>833</v>
      </c>
      <c r="N2518">
        <v>1200010065</v>
      </c>
      <c r="O2518" t="s">
        <v>776</v>
      </c>
      <c r="P2518" t="s">
        <v>54</v>
      </c>
      <c r="Q2518" t="s">
        <v>724</v>
      </c>
    </row>
    <row r="2519" spans="1:17" x14ac:dyDescent="0.3">
      <c r="A2519" t="s">
        <v>825</v>
      </c>
      <c r="B2519" t="s">
        <v>382</v>
      </c>
      <c r="C2519" s="1">
        <v>45491</v>
      </c>
      <c r="D2519">
        <v>39.840000000000003</v>
      </c>
      <c r="E2519" t="s">
        <v>92</v>
      </c>
      <c r="F2519" t="s">
        <v>96</v>
      </c>
      <c r="G2519" t="s">
        <v>187</v>
      </c>
      <c r="H2519" t="s">
        <v>579</v>
      </c>
      <c r="I2519">
        <v>1200011178</v>
      </c>
      <c r="J2519">
        <v>6000934299</v>
      </c>
      <c r="K2519">
        <v>100065925</v>
      </c>
      <c r="L2519" s="1">
        <v>45616</v>
      </c>
      <c r="M2519" t="s">
        <v>833</v>
      </c>
      <c r="N2519">
        <v>1200011178</v>
      </c>
      <c r="O2519" t="s">
        <v>776</v>
      </c>
      <c r="P2519" t="s">
        <v>54</v>
      </c>
      <c r="Q2519" t="s">
        <v>724</v>
      </c>
    </row>
    <row r="2520" spans="1:17" x14ac:dyDescent="0.3">
      <c r="A2520" t="s">
        <v>825</v>
      </c>
      <c r="B2520" t="s">
        <v>382</v>
      </c>
      <c r="C2520" s="1">
        <v>45567</v>
      </c>
      <c r="D2520">
        <v>959.53</v>
      </c>
      <c r="E2520" t="s">
        <v>92</v>
      </c>
      <c r="F2520" t="s">
        <v>96</v>
      </c>
      <c r="G2520" t="s">
        <v>187</v>
      </c>
      <c r="H2520" t="s">
        <v>579</v>
      </c>
      <c r="I2520">
        <v>1200012397</v>
      </c>
      <c r="J2520">
        <v>6000970800</v>
      </c>
      <c r="K2520">
        <v>100003043</v>
      </c>
      <c r="L2520" s="1">
        <v>45729</v>
      </c>
      <c r="M2520" t="s">
        <v>833</v>
      </c>
      <c r="N2520">
        <v>1200012397</v>
      </c>
      <c r="O2520" t="s">
        <v>776</v>
      </c>
      <c r="P2520" t="s">
        <v>54</v>
      </c>
      <c r="Q2520" t="s">
        <v>724</v>
      </c>
    </row>
    <row r="2521" spans="1:17" x14ac:dyDescent="0.3">
      <c r="A2521" t="s">
        <v>825</v>
      </c>
      <c r="B2521" t="s">
        <v>382</v>
      </c>
      <c r="C2521" s="1">
        <v>45568</v>
      </c>
      <c r="D2521">
        <v>39.24</v>
      </c>
      <c r="E2521" t="s">
        <v>92</v>
      </c>
      <c r="F2521" t="s">
        <v>96</v>
      </c>
      <c r="G2521" t="s">
        <v>187</v>
      </c>
      <c r="H2521" t="s">
        <v>579</v>
      </c>
      <c r="I2521">
        <v>1200012397</v>
      </c>
      <c r="J2521">
        <v>6000946755</v>
      </c>
      <c r="K2521">
        <v>100087491</v>
      </c>
      <c r="L2521" s="1">
        <v>45646</v>
      </c>
      <c r="M2521" t="s">
        <v>833</v>
      </c>
      <c r="N2521">
        <v>1200012397</v>
      </c>
      <c r="O2521" t="s">
        <v>776</v>
      </c>
      <c r="P2521" t="s">
        <v>54</v>
      </c>
      <c r="Q2521" t="s">
        <v>724</v>
      </c>
    </row>
    <row r="2522" spans="1:17" x14ac:dyDescent="0.3">
      <c r="A2522" t="s">
        <v>825</v>
      </c>
      <c r="B2522" t="s">
        <v>382</v>
      </c>
      <c r="C2522" s="1">
        <v>45569</v>
      </c>
      <c r="D2522">
        <v>39.840000000000003</v>
      </c>
      <c r="E2522" t="s">
        <v>92</v>
      </c>
      <c r="F2522" t="s">
        <v>96</v>
      </c>
      <c r="G2522" t="s">
        <v>187</v>
      </c>
      <c r="H2522" t="s">
        <v>579</v>
      </c>
      <c r="I2522">
        <v>1200011178</v>
      </c>
      <c r="J2522">
        <v>6000947219</v>
      </c>
      <c r="K2522">
        <v>100088026</v>
      </c>
      <c r="L2522" s="1">
        <v>45616</v>
      </c>
      <c r="M2522" t="s">
        <v>833</v>
      </c>
      <c r="N2522">
        <v>1200011178</v>
      </c>
      <c r="O2522" t="s">
        <v>776</v>
      </c>
      <c r="P2522" t="s">
        <v>54</v>
      </c>
      <c r="Q2522" t="s">
        <v>724</v>
      </c>
    </row>
    <row r="2523" spans="1:17" x14ac:dyDescent="0.3">
      <c r="A2523" t="s">
        <v>825</v>
      </c>
      <c r="B2523" t="s">
        <v>382</v>
      </c>
      <c r="C2523" s="1">
        <v>45623</v>
      </c>
      <c r="D2523">
        <v>39.840000000000003</v>
      </c>
      <c r="E2523" t="s">
        <v>92</v>
      </c>
      <c r="F2523" t="s">
        <v>96</v>
      </c>
      <c r="G2523" t="s">
        <v>187</v>
      </c>
      <c r="H2523" t="s">
        <v>835</v>
      </c>
      <c r="I2523">
        <v>1200011178</v>
      </c>
      <c r="J2523">
        <v>6000970449</v>
      </c>
      <c r="K2523">
        <v>100002698</v>
      </c>
      <c r="L2523" s="1">
        <v>45706</v>
      </c>
      <c r="M2523" t="s">
        <v>833</v>
      </c>
      <c r="N2523">
        <v>1200011178</v>
      </c>
      <c r="O2523" t="s">
        <v>776</v>
      </c>
      <c r="P2523" t="s">
        <v>54</v>
      </c>
      <c r="Q2523" t="s">
        <v>724</v>
      </c>
    </row>
    <row r="2524" spans="1:17" x14ac:dyDescent="0.3">
      <c r="A2524" t="s">
        <v>825</v>
      </c>
      <c r="B2524" t="s">
        <v>382</v>
      </c>
      <c r="C2524" s="1">
        <v>45623</v>
      </c>
      <c r="D2524">
        <v>958.93</v>
      </c>
      <c r="E2524" t="s">
        <v>92</v>
      </c>
      <c r="F2524" t="s">
        <v>96</v>
      </c>
      <c r="G2524" t="s">
        <v>187</v>
      </c>
      <c r="H2524" t="s">
        <v>579</v>
      </c>
      <c r="I2524">
        <v>1200010065</v>
      </c>
      <c r="J2524">
        <v>6000970448</v>
      </c>
      <c r="K2524">
        <v>100002697</v>
      </c>
      <c r="L2524" s="1">
        <v>45733</v>
      </c>
      <c r="M2524" t="s">
        <v>833</v>
      </c>
      <c r="N2524">
        <v>1200010065</v>
      </c>
      <c r="O2524" t="s">
        <v>776</v>
      </c>
      <c r="P2524" t="s">
        <v>54</v>
      </c>
      <c r="Q2524" t="s">
        <v>724</v>
      </c>
    </row>
    <row r="2525" spans="1:17" x14ac:dyDescent="0.3">
      <c r="A2525" t="s">
        <v>825</v>
      </c>
      <c r="B2525" t="s">
        <v>382</v>
      </c>
      <c r="C2525" s="1">
        <v>45663</v>
      </c>
      <c r="D2525">
        <v>215.26</v>
      </c>
      <c r="E2525" t="s">
        <v>92</v>
      </c>
      <c r="F2525" t="s">
        <v>96</v>
      </c>
      <c r="G2525" t="s">
        <v>187</v>
      </c>
      <c r="H2525" t="s">
        <v>579</v>
      </c>
      <c r="I2525">
        <v>1200012398</v>
      </c>
      <c r="J2525">
        <v>6000971910</v>
      </c>
      <c r="K2525">
        <v>100004199</v>
      </c>
      <c r="L2525" s="1">
        <v>45750</v>
      </c>
      <c r="M2525" t="s">
        <v>833</v>
      </c>
      <c r="N2525">
        <v>1200012398</v>
      </c>
      <c r="O2525" t="s">
        <v>776</v>
      </c>
      <c r="P2525" t="s">
        <v>54</v>
      </c>
      <c r="Q2525" t="s">
        <v>724</v>
      </c>
    </row>
    <row r="2526" spans="1:17" x14ac:dyDescent="0.3">
      <c r="A2526" t="s">
        <v>825</v>
      </c>
      <c r="B2526" t="s">
        <v>382</v>
      </c>
      <c r="C2526" s="1">
        <v>45677</v>
      </c>
      <c r="D2526">
        <v>958.93</v>
      </c>
      <c r="E2526" t="s">
        <v>92</v>
      </c>
      <c r="F2526" t="s">
        <v>96</v>
      </c>
      <c r="G2526" t="s">
        <v>187</v>
      </c>
      <c r="H2526" t="s">
        <v>579</v>
      </c>
      <c r="I2526">
        <v>1200010065</v>
      </c>
      <c r="J2526">
        <v>6000974643</v>
      </c>
      <c r="K2526">
        <v>100007880</v>
      </c>
      <c r="L2526" s="1">
        <v>45733</v>
      </c>
      <c r="M2526" t="s">
        <v>833</v>
      </c>
      <c r="N2526">
        <v>1200010065</v>
      </c>
      <c r="O2526" t="s">
        <v>776</v>
      </c>
      <c r="P2526" t="s">
        <v>54</v>
      </c>
      <c r="Q2526" t="s">
        <v>724</v>
      </c>
    </row>
    <row r="2527" spans="1:17" x14ac:dyDescent="0.3">
      <c r="A2527" t="s">
        <v>825</v>
      </c>
      <c r="B2527" t="s">
        <v>382</v>
      </c>
      <c r="C2527" s="1">
        <v>45754</v>
      </c>
      <c r="D2527">
        <v>215.26</v>
      </c>
      <c r="E2527" t="s">
        <v>92</v>
      </c>
      <c r="F2527" t="s">
        <v>96</v>
      </c>
      <c r="G2527" t="s">
        <v>187</v>
      </c>
      <c r="H2527" t="s">
        <v>579</v>
      </c>
      <c r="I2527">
        <v>1200012398</v>
      </c>
      <c r="J2527">
        <v>6000987223</v>
      </c>
      <c r="K2527">
        <v>100033090</v>
      </c>
      <c r="L2527" s="1">
        <v>45826</v>
      </c>
      <c r="M2527" t="s">
        <v>833</v>
      </c>
      <c r="N2527">
        <v>1200012398</v>
      </c>
      <c r="O2527" t="s">
        <v>776</v>
      </c>
      <c r="P2527" t="s">
        <v>54</v>
      </c>
      <c r="Q2527" t="s">
        <v>724</v>
      </c>
    </row>
    <row r="2528" spans="1:17" x14ac:dyDescent="0.3">
      <c r="A2528" t="s">
        <v>825</v>
      </c>
      <c r="B2528" t="s">
        <v>382</v>
      </c>
      <c r="C2528" s="1">
        <v>46104</v>
      </c>
      <c r="D2528">
        <v>39.24</v>
      </c>
      <c r="E2528" t="s">
        <v>92</v>
      </c>
      <c r="F2528" t="s">
        <v>96</v>
      </c>
      <c r="G2528" t="s">
        <v>187</v>
      </c>
      <c r="H2528" t="s">
        <v>579</v>
      </c>
      <c r="I2528">
        <v>1200012397</v>
      </c>
      <c r="J2528">
        <v>6001053995</v>
      </c>
      <c r="K2528">
        <v>100027932</v>
      </c>
      <c r="L2528" s="1">
        <v>46119</v>
      </c>
      <c r="M2528" t="s">
        <v>833</v>
      </c>
      <c r="N2528">
        <v>1200012397</v>
      </c>
      <c r="O2528" t="s">
        <v>776</v>
      </c>
      <c r="P2528" t="s">
        <v>54</v>
      </c>
      <c r="Q2528" t="s">
        <v>724</v>
      </c>
    </row>
    <row r="2529" spans="1:17" x14ac:dyDescent="0.3">
      <c r="A2529" t="s">
        <v>825</v>
      </c>
      <c r="B2529" t="s">
        <v>382</v>
      </c>
      <c r="C2529" s="1">
        <v>46104</v>
      </c>
      <c r="D2529">
        <v>39.24</v>
      </c>
      <c r="E2529" t="s">
        <v>92</v>
      </c>
      <c r="F2529" t="s">
        <v>96</v>
      </c>
      <c r="G2529" t="s">
        <v>187</v>
      </c>
      <c r="H2529" t="s">
        <v>579</v>
      </c>
      <c r="I2529">
        <v>1200012397</v>
      </c>
      <c r="J2529">
        <v>6001053991</v>
      </c>
      <c r="K2529">
        <v>100027928</v>
      </c>
      <c r="L2529" s="1">
        <v>46119</v>
      </c>
      <c r="M2529" t="s">
        <v>833</v>
      </c>
      <c r="N2529">
        <v>1200012397</v>
      </c>
      <c r="O2529" t="s">
        <v>776</v>
      </c>
      <c r="P2529" t="s">
        <v>54</v>
      </c>
      <c r="Q2529" t="s">
        <v>724</v>
      </c>
    </row>
    <row r="2530" spans="1:17" x14ac:dyDescent="0.3">
      <c r="A2530" t="s">
        <v>825</v>
      </c>
      <c r="B2530" t="s">
        <v>382</v>
      </c>
      <c r="C2530" s="1">
        <v>46104</v>
      </c>
      <c r="D2530">
        <v>39.24</v>
      </c>
      <c r="E2530" t="s">
        <v>92</v>
      </c>
      <c r="F2530" t="s">
        <v>96</v>
      </c>
      <c r="G2530" t="s">
        <v>187</v>
      </c>
      <c r="H2530" t="s">
        <v>579</v>
      </c>
      <c r="I2530">
        <v>1200012397</v>
      </c>
      <c r="J2530">
        <v>6001053992</v>
      </c>
      <c r="K2530">
        <v>100027929</v>
      </c>
      <c r="L2530" s="1">
        <v>46119</v>
      </c>
      <c r="M2530" t="s">
        <v>833</v>
      </c>
      <c r="N2530">
        <v>1200012397</v>
      </c>
      <c r="O2530" t="s">
        <v>776</v>
      </c>
      <c r="P2530" t="s">
        <v>54</v>
      </c>
      <c r="Q2530" t="s">
        <v>724</v>
      </c>
    </row>
    <row r="2531" spans="1:17" x14ac:dyDescent="0.3">
      <c r="A2531" t="s">
        <v>825</v>
      </c>
      <c r="B2531" t="s">
        <v>382</v>
      </c>
      <c r="C2531" s="1">
        <v>46104</v>
      </c>
      <c r="D2531">
        <v>39.24</v>
      </c>
      <c r="E2531" t="s">
        <v>92</v>
      </c>
      <c r="F2531" t="s">
        <v>96</v>
      </c>
      <c r="G2531" t="s">
        <v>187</v>
      </c>
      <c r="H2531" t="s">
        <v>579</v>
      </c>
      <c r="I2531">
        <v>1200012397</v>
      </c>
      <c r="J2531">
        <v>6001053993</v>
      </c>
      <c r="K2531">
        <v>100027930</v>
      </c>
      <c r="L2531" s="1">
        <v>46119</v>
      </c>
      <c r="M2531" t="s">
        <v>833</v>
      </c>
      <c r="N2531">
        <v>1200012397</v>
      </c>
      <c r="O2531" t="s">
        <v>776</v>
      </c>
      <c r="P2531" t="s">
        <v>54</v>
      </c>
      <c r="Q2531" t="s">
        <v>724</v>
      </c>
    </row>
    <row r="2532" spans="1:17" x14ac:dyDescent="0.3">
      <c r="A2532" t="s">
        <v>825</v>
      </c>
      <c r="B2532" t="s">
        <v>382</v>
      </c>
      <c r="C2532" s="1">
        <v>46104</v>
      </c>
      <c r="D2532">
        <v>959.53</v>
      </c>
      <c r="E2532" t="s">
        <v>92</v>
      </c>
      <c r="F2532" t="s">
        <v>96</v>
      </c>
      <c r="G2532" t="s">
        <v>187</v>
      </c>
      <c r="H2532" t="s">
        <v>579</v>
      </c>
      <c r="I2532">
        <v>1200012397</v>
      </c>
      <c r="J2532">
        <v>6001053994</v>
      </c>
      <c r="K2532">
        <v>100027931</v>
      </c>
      <c r="L2532" s="1">
        <v>46119</v>
      </c>
      <c r="M2532" t="s">
        <v>833</v>
      </c>
      <c r="N2532">
        <v>1200012397</v>
      </c>
      <c r="O2532" t="s">
        <v>776</v>
      </c>
      <c r="P2532" t="s">
        <v>54</v>
      </c>
      <c r="Q2532" t="s">
        <v>724</v>
      </c>
    </row>
    <row r="2533" spans="1:17" x14ac:dyDescent="0.3">
      <c r="A2533" t="s">
        <v>825</v>
      </c>
      <c r="B2533" t="s">
        <v>382</v>
      </c>
      <c r="C2533" s="1">
        <v>46104</v>
      </c>
      <c r="D2533">
        <v>959.53</v>
      </c>
      <c r="E2533" t="s">
        <v>92</v>
      </c>
      <c r="F2533" t="s">
        <v>96</v>
      </c>
      <c r="G2533" t="s">
        <v>187</v>
      </c>
      <c r="H2533" t="s">
        <v>579</v>
      </c>
      <c r="I2533">
        <v>1200012397</v>
      </c>
      <c r="J2533">
        <v>6001053996</v>
      </c>
      <c r="K2533">
        <v>100027933</v>
      </c>
      <c r="L2533" s="1">
        <v>46119</v>
      </c>
      <c r="M2533" t="s">
        <v>833</v>
      </c>
      <c r="N2533">
        <v>1200012397</v>
      </c>
      <c r="O2533" t="s">
        <v>776</v>
      </c>
      <c r="P2533" t="s">
        <v>54</v>
      </c>
      <c r="Q2533" t="s">
        <v>724</v>
      </c>
    </row>
    <row r="2534" spans="1:17" x14ac:dyDescent="0.3">
      <c r="A2534" t="s">
        <v>825</v>
      </c>
      <c r="B2534" t="s">
        <v>382</v>
      </c>
      <c r="C2534" s="1">
        <v>46104</v>
      </c>
      <c r="D2534">
        <v>959.53</v>
      </c>
      <c r="E2534" t="s">
        <v>92</v>
      </c>
      <c r="F2534" t="s">
        <v>96</v>
      </c>
      <c r="G2534" t="s">
        <v>187</v>
      </c>
      <c r="H2534" t="s">
        <v>579</v>
      </c>
      <c r="I2534">
        <v>1200012397</v>
      </c>
      <c r="J2534">
        <v>6001053997</v>
      </c>
      <c r="K2534">
        <v>100027934</v>
      </c>
      <c r="L2534" s="1">
        <v>46119</v>
      </c>
      <c r="M2534" t="s">
        <v>833</v>
      </c>
      <c r="N2534">
        <v>1200012397</v>
      </c>
      <c r="O2534" t="s">
        <v>776</v>
      </c>
      <c r="P2534" t="s">
        <v>54</v>
      </c>
      <c r="Q2534" t="s">
        <v>724</v>
      </c>
    </row>
    <row r="2535" spans="1:17" x14ac:dyDescent="0.3">
      <c r="A2535" t="s">
        <v>825</v>
      </c>
      <c r="B2535" t="s">
        <v>382</v>
      </c>
      <c r="C2535" s="1">
        <v>46104</v>
      </c>
      <c r="D2535">
        <v>215.26</v>
      </c>
      <c r="E2535" t="s">
        <v>92</v>
      </c>
      <c r="F2535" t="s">
        <v>96</v>
      </c>
      <c r="G2535" t="s">
        <v>187</v>
      </c>
      <c r="H2535" t="s">
        <v>579</v>
      </c>
      <c r="I2535">
        <v>1200012398</v>
      </c>
      <c r="J2535">
        <v>6001053998</v>
      </c>
      <c r="K2535">
        <v>100027935</v>
      </c>
      <c r="L2535" s="1">
        <v>46119</v>
      </c>
      <c r="M2535" t="s">
        <v>833</v>
      </c>
      <c r="N2535">
        <v>1200012398</v>
      </c>
      <c r="O2535" t="s">
        <v>776</v>
      </c>
      <c r="P2535" t="s">
        <v>54</v>
      </c>
      <c r="Q2535" t="s">
        <v>724</v>
      </c>
    </row>
    <row r="2536" spans="1:17" x14ac:dyDescent="0.3">
      <c r="A2536" t="s">
        <v>825</v>
      </c>
      <c r="B2536" t="s">
        <v>382</v>
      </c>
      <c r="C2536" s="1">
        <v>46104</v>
      </c>
      <c r="D2536">
        <v>959.53</v>
      </c>
      <c r="E2536" t="s">
        <v>92</v>
      </c>
      <c r="F2536" t="s">
        <v>96</v>
      </c>
      <c r="G2536" t="s">
        <v>187</v>
      </c>
      <c r="H2536" t="s">
        <v>579</v>
      </c>
      <c r="I2536">
        <v>1200012397</v>
      </c>
      <c r="J2536">
        <v>6001053987</v>
      </c>
      <c r="K2536">
        <v>100027924</v>
      </c>
      <c r="L2536" s="1">
        <v>46113</v>
      </c>
      <c r="M2536" t="s">
        <v>833</v>
      </c>
      <c r="N2536">
        <v>1200012397</v>
      </c>
      <c r="O2536" t="s">
        <v>776</v>
      </c>
      <c r="P2536" t="s">
        <v>54</v>
      </c>
      <c r="Q2536" t="s">
        <v>724</v>
      </c>
    </row>
    <row r="2537" spans="1:17" x14ac:dyDescent="0.3">
      <c r="A2537" t="s">
        <v>825</v>
      </c>
      <c r="B2537" t="s">
        <v>382</v>
      </c>
      <c r="C2537" s="1">
        <v>45441</v>
      </c>
      <c r="D2537">
        <v>4896</v>
      </c>
      <c r="E2537" t="s">
        <v>92</v>
      </c>
      <c r="F2537" t="s">
        <v>96</v>
      </c>
      <c r="G2537" t="s">
        <v>473</v>
      </c>
      <c r="H2537" t="s">
        <v>658</v>
      </c>
      <c r="I2537">
        <v>300013361</v>
      </c>
      <c r="J2537">
        <v>6000924695</v>
      </c>
      <c r="K2537">
        <v>100049049</v>
      </c>
      <c r="L2537" s="1">
        <v>45498</v>
      </c>
      <c r="M2537" t="s">
        <v>833</v>
      </c>
      <c r="N2537">
        <v>300013361</v>
      </c>
      <c r="O2537" t="s">
        <v>776</v>
      </c>
      <c r="P2537" t="s">
        <v>54</v>
      </c>
      <c r="Q2537" t="s">
        <v>724</v>
      </c>
    </row>
    <row r="2538" spans="1:17" x14ac:dyDescent="0.3">
      <c r="A2538" t="s">
        <v>825</v>
      </c>
      <c r="B2538" t="s">
        <v>382</v>
      </c>
      <c r="C2538" s="1">
        <v>45441</v>
      </c>
      <c r="D2538">
        <v>4360.8</v>
      </c>
      <c r="E2538" t="s">
        <v>92</v>
      </c>
      <c r="F2538" t="s">
        <v>96</v>
      </c>
      <c r="G2538" t="s">
        <v>473</v>
      </c>
      <c r="H2538" t="s">
        <v>658</v>
      </c>
      <c r="I2538">
        <v>300013361</v>
      </c>
      <c r="J2538">
        <v>6000924694</v>
      </c>
      <c r="K2538">
        <v>100049048</v>
      </c>
      <c r="L2538" s="1">
        <v>45498</v>
      </c>
      <c r="M2538" t="s">
        <v>833</v>
      </c>
      <c r="N2538">
        <v>300013361</v>
      </c>
      <c r="O2538" t="s">
        <v>776</v>
      </c>
      <c r="P2538" t="s">
        <v>54</v>
      </c>
      <c r="Q2538" t="s">
        <v>724</v>
      </c>
    </row>
    <row r="2539" spans="1:17" x14ac:dyDescent="0.3">
      <c r="A2539" t="s">
        <v>825</v>
      </c>
      <c r="B2539" t="s">
        <v>382</v>
      </c>
      <c r="C2539" s="1">
        <v>45441</v>
      </c>
      <c r="D2539">
        <v>7440</v>
      </c>
      <c r="E2539" t="s">
        <v>92</v>
      </c>
      <c r="F2539" t="s">
        <v>96</v>
      </c>
      <c r="G2539" t="s">
        <v>473</v>
      </c>
      <c r="H2539" t="s">
        <v>658</v>
      </c>
      <c r="I2539">
        <v>300013361</v>
      </c>
      <c r="J2539">
        <v>6000924696</v>
      </c>
      <c r="K2539">
        <v>100049050</v>
      </c>
      <c r="L2539" s="1">
        <v>45498</v>
      </c>
      <c r="M2539" t="s">
        <v>833</v>
      </c>
      <c r="N2539">
        <v>300013361</v>
      </c>
      <c r="O2539" t="s">
        <v>776</v>
      </c>
      <c r="P2539" t="s">
        <v>54</v>
      </c>
      <c r="Q2539" t="s">
        <v>724</v>
      </c>
    </row>
    <row r="2540" spans="1:17" x14ac:dyDescent="0.3">
      <c r="A2540" t="s">
        <v>825</v>
      </c>
      <c r="B2540" t="s">
        <v>382</v>
      </c>
      <c r="C2540" s="1">
        <v>45814</v>
      </c>
      <c r="D2540">
        <v>1200</v>
      </c>
      <c r="E2540" t="s">
        <v>92</v>
      </c>
      <c r="F2540" t="s">
        <v>96</v>
      </c>
      <c r="G2540" t="s">
        <v>473</v>
      </c>
      <c r="H2540" t="s">
        <v>658</v>
      </c>
      <c r="I2540">
        <v>300013361</v>
      </c>
      <c r="J2540">
        <v>6000997587</v>
      </c>
      <c r="K2540">
        <v>100050116</v>
      </c>
      <c r="L2540" s="1">
        <v>45824</v>
      </c>
      <c r="M2540" t="s">
        <v>833</v>
      </c>
      <c r="N2540">
        <v>300013361</v>
      </c>
      <c r="O2540" t="s">
        <v>776</v>
      </c>
      <c r="P2540" t="s">
        <v>54</v>
      </c>
      <c r="Q2540" t="s">
        <v>724</v>
      </c>
    </row>
    <row r="2541" spans="1:17" x14ac:dyDescent="0.3">
      <c r="A2541" t="s">
        <v>825</v>
      </c>
      <c r="B2541" t="s">
        <v>382</v>
      </c>
      <c r="C2541" s="1">
        <v>45308</v>
      </c>
      <c r="D2541">
        <v>4563.22</v>
      </c>
      <c r="E2541" t="s">
        <v>92</v>
      </c>
      <c r="F2541" t="s">
        <v>96</v>
      </c>
      <c r="G2541" t="s">
        <v>474</v>
      </c>
      <c r="H2541" t="s">
        <v>670</v>
      </c>
      <c r="I2541">
        <v>300014682</v>
      </c>
      <c r="J2541">
        <v>6000902474</v>
      </c>
      <c r="K2541">
        <v>100008272</v>
      </c>
      <c r="L2541" s="1">
        <v>45341</v>
      </c>
      <c r="M2541" t="s">
        <v>833</v>
      </c>
      <c r="N2541">
        <v>300014682</v>
      </c>
      <c r="O2541" t="s">
        <v>776</v>
      </c>
      <c r="P2541" t="s">
        <v>54</v>
      </c>
      <c r="Q2541" t="s">
        <v>724</v>
      </c>
    </row>
    <row r="2542" spans="1:17" x14ac:dyDescent="0.3">
      <c r="A2542" t="s">
        <v>825</v>
      </c>
      <c r="B2542" t="s">
        <v>382</v>
      </c>
      <c r="C2542" s="1">
        <v>45308</v>
      </c>
      <c r="D2542">
        <v>1165.06</v>
      </c>
      <c r="E2542" t="s">
        <v>92</v>
      </c>
      <c r="F2542" t="s">
        <v>96</v>
      </c>
      <c r="G2542" t="s">
        <v>474</v>
      </c>
      <c r="H2542" t="s">
        <v>670</v>
      </c>
      <c r="I2542">
        <v>300014682</v>
      </c>
      <c r="J2542">
        <v>6000902478</v>
      </c>
      <c r="K2542">
        <v>100008276</v>
      </c>
      <c r="L2542" s="1">
        <v>45341</v>
      </c>
      <c r="M2542" t="s">
        <v>833</v>
      </c>
      <c r="N2542">
        <v>300014682</v>
      </c>
      <c r="O2542" t="s">
        <v>776</v>
      </c>
      <c r="P2542" t="s">
        <v>54</v>
      </c>
      <c r="Q2542" t="s">
        <v>724</v>
      </c>
    </row>
    <row r="2543" spans="1:17" x14ac:dyDescent="0.3">
      <c r="A2543" t="s">
        <v>825</v>
      </c>
      <c r="B2543" t="s">
        <v>382</v>
      </c>
      <c r="C2543" s="1">
        <v>45435</v>
      </c>
      <c r="D2543">
        <v>6844.82</v>
      </c>
      <c r="E2543" t="s">
        <v>92</v>
      </c>
      <c r="F2543" t="s">
        <v>96</v>
      </c>
      <c r="G2543" t="s">
        <v>474</v>
      </c>
      <c r="H2543" t="s">
        <v>670</v>
      </c>
      <c r="I2543">
        <v>300014682</v>
      </c>
      <c r="J2543">
        <v>6000923820</v>
      </c>
      <c r="K2543">
        <v>100047501</v>
      </c>
      <c r="L2543" s="1">
        <v>45457</v>
      </c>
      <c r="M2543" t="s">
        <v>833</v>
      </c>
      <c r="N2543">
        <v>300014682</v>
      </c>
      <c r="O2543" t="s">
        <v>776</v>
      </c>
      <c r="P2543" t="s">
        <v>54</v>
      </c>
      <c r="Q2543" t="s">
        <v>724</v>
      </c>
    </row>
    <row r="2544" spans="1:17" x14ac:dyDescent="0.3">
      <c r="A2544" t="s">
        <v>825</v>
      </c>
      <c r="B2544" t="s">
        <v>382</v>
      </c>
      <c r="C2544" s="1">
        <v>45435</v>
      </c>
      <c r="D2544">
        <v>1747.6</v>
      </c>
      <c r="E2544" t="s">
        <v>92</v>
      </c>
      <c r="F2544" t="s">
        <v>96</v>
      </c>
      <c r="G2544" t="s">
        <v>474</v>
      </c>
      <c r="H2544" t="s">
        <v>670</v>
      </c>
      <c r="I2544">
        <v>300014682</v>
      </c>
      <c r="J2544">
        <v>6000923824</v>
      </c>
      <c r="K2544">
        <v>100047505</v>
      </c>
      <c r="L2544" s="1">
        <v>45457</v>
      </c>
      <c r="M2544" t="s">
        <v>833</v>
      </c>
      <c r="N2544">
        <v>300014682</v>
      </c>
      <c r="O2544" t="s">
        <v>776</v>
      </c>
      <c r="P2544" t="s">
        <v>54</v>
      </c>
      <c r="Q2544" t="s">
        <v>724</v>
      </c>
    </row>
    <row r="2545" spans="1:17" x14ac:dyDescent="0.3">
      <c r="A2545" t="s">
        <v>826</v>
      </c>
      <c r="B2545" t="s">
        <v>683</v>
      </c>
      <c r="C2545" s="1">
        <v>45569</v>
      </c>
      <c r="D2545">
        <v>156.05000000000001</v>
      </c>
      <c r="E2545" t="s">
        <v>92</v>
      </c>
      <c r="F2545" t="s">
        <v>96</v>
      </c>
      <c r="G2545" t="s">
        <v>702</v>
      </c>
      <c r="H2545" t="s">
        <v>703</v>
      </c>
      <c r="I2545">
        <v>1000006083</v>
      </c>
      <c r="J2545">
        <v>6000947254</v>
      </c>
      <c r="K2545">
        <v>100088101</v>
      </c>
      <c r="L2545" s="1">
        <v>45589</v>
      </c>
      <c r="M2545" t="s">
        <v>833</v>
      </c>
      <c r="N2545">
        <v>1000006083</v>
      </c>
      <c r="O2545" t="s">
        <v>776</v>
      </c>
      <c r="P2545" t="s">
        <v>54</v>
      </c>
      <c r="Q2545" t="s">
        <v>725</v>
      </c>
    </row>
    <row r="2546" spans="1:17" x14ac:dyDescent="0.3">
      <c r="A2546" t="s">
        <v>826</v>
      </c>
      <c r="B2546" t="s">
        <v>382</v>
      </c>
      <c r="C2546" s="1">
        <v>45236</v>
      </c>
      <c r="D2546">
        <v>3878.99</v>
      </c>
      <c r="E2546" t="s">
        <v>92</v>
      </c>
      <c r="F2546" t="s">
        <v>96</v>
      </c>
      <c r="G2546" t="s">
        <v>475</v>
      </c>
      <c r="H2546" t="s">
        <v>522</v>
      </c>
      <c r="I2546">
        <v>1200011658</v>
      </c>
      <c r="J2546">
        <v>6000884546</v>
      </c>
      <c r="K2546">
        <v>100095993</v>
      </c>
      <c r="L2546" s="1">
        <v>45267</v>
      </c>
      <c r="M2546" t="s">
        <v>833</v>
      </c>
      <c r="N2546">
        <v>1200011658</v>
      </c>
      <c r="O2546" t="s">
        <v>776</v>
      </c>
      <c r="P2546" t="s">
        <v>54</v>
      </c>
      <c r="Q2546" t="s">
        <v>724</v>
      </c>
    </row>
    <row r="2547" spans="1:17" x14ac:dyDescent="0.3">
      <c r="A2547" t="s">
        <v>826</v>
      </c>
      <c r="B2547" t="s">
        <v>382</v>
      </c>
      <c r="C2547" s="1">
        <v>45257</v>
      </c>
      <c r="D2547">
        <v>2169.9299999999998</v>
      </c>
      <c r="E2547" t="s">
        <v>92</v>
      </c>
      <c r="F2547" t="s">
        <v>96</v>
      </c>
      <c r="G2547" t="s">
        <v>475</v>
      </c>
      <c r="H2547" t="s">
        <v>522</v>
      </c>
      <c r="I2547">
        <v>1200011658</v>
      </c>
      <c r="J2547">
        <v>6000889188</v>
      </c>
      <c r="K2547">
        <v>100103920</v>
      </c>
      <c r="L2547" s="1">
        <v>45267</v>
      </c>
      <c r="M2547" t="s">
        <v>833</v>
      </c>
      <c r="N2547">
        <v>1200011658</v>
      </c>
      <c r="O2547" t="s">
        <v>776</v>
      </c>
      <c r="P2547" t="s">
        <v>54</v>
      </c>
      <c r="Q2547" t="s">
        <v>724</v>
      </c>
    </row>
    <row r="2548" spans="1:17" x14ac:dyDescent="0.3">
      <c r="A2548" t="s">
        <v>826</v>
      </c>
      <c r="B2548" t="s">
        <v>382</v>
      </c>
      <c r="C2548" s="1">
        <v>45264</v>
      </c>
      <c r="D2548">
        <v>4368.95</v>
      </c>
      <c r="E2548" t="s">
        <v>92</v>
      </c>
      <c r="F2548" t="s">
        <v>96</v>
      </c>
      <c r="G2548" t="s">
        <v>475</v>
      </c>
      <c r="H2548" t="s">
        <v>522</v>
      </c>
      <c r="I2548">
        <v>1200011658</v>
      </c>
      <c r="J2548">
        <v>6000891163</v>
      </c>
      <c r="K2548">
        <v>100107034</v>
      </c>
      <c r="L2548" s="1">
        <v>45267</v>
      </c>
      <c r="M2548" t="s">
        <v>833</v>
      </c>
      <c r="N2548">
        <v>1200011658</v>
      </c>
      <c r="O2548" t="s">
        <v>776</v>
      </c>
      <c r="P2548" t="s">
        <v>54</v>
      </c>
      <c r="Q2548" t="s">
        <v>724</v>
      </c>
    </row>
    <row r="2549" spans="1:17" x14ac:dyDescent="0.3">
      <c r="A2549" t="s">
        <v>826</v>
      </c>
      <c r="B2549" t="s">
        <v>382</v>
      </c>
      <c r="C2549" s="1">
        <v>45294</v>
      </c>
      <c r="D2549">
        <v>3525.46</v>
      </c>
      <c r="E2549" t="s">
        <v>92</v>
      </c>
      <c r="F2549" t="s">
        <v>96</v>
      </c>
      <c r="G2549" t="s">
        <v>475</v>
      </c>
      <c r="H2549" t="s">
        <v>522</v>
      </c>
      <c r="I2549">
        <v>1200011658</v>
      </c>
      <c r="J2549">
        <v>6000900274</v>
      </c>
      <c r="K2549">
        <v>100004731</v>
      </c>
      <c r="L2549" s="1">
        <v>45331</v>
      </c>
      <c r="M2549" t="s">
        <v>833</v>
      </c>
      <c r="N2549">
        <v>1200011658</v>
      </c>
      <c r="O2549" t="s">
        <v>776</v>
      </c>
      <c r="P2549" t="s">
        <v>54</v>
      </c>
      <c r="Q2549" t="s">
        <v>724</v>
      </c>
    </row>
    <row r="2550" spans="1:17" x14ac:dyDescent="0.3">
      <c r="A2550" t="s">
        <v>826</v>
      </c>
      <c r="B2550" t="s">
        <v>382</v>
      </c>
      <c r="C2550" s="1">
        <v>45356</v>
      </c>
      <c r="D2550">
        <v>5030.6099999999997</v>
      </c>
      <c r="E2550" t="s">
        <v>92</v>
      </c>
      <c r="F2550" t="s">
        <v>96</v>
      </c>
      <c r="G2550" t="s">
        <v>475</v>
      </c>
      <c r="H2550" t="s">
        <v>522</v>
      </c>
      <c r="I2550">
        <v>1200012046</v>
      </c>
      <c r="J2550">
        <v>6000910579</v>
      </c>
      <c r="K2550">
        <v>100025133</v>
      </c>
      <c r="L2550" s="1">
        <v>45371</v>
      </c>
      <c r="M2550" t="s">
        <v>833</v>
      </c>
      <c r="N2550">
        <v>1200012046</v>
      </c>
      <c r="O2550" t="s">
        <v>776</v>
      </c>
      <c r="P2550" t="s">
        <v>54</v>
      </c>
      <c r="Q2550" t="s">
        <v>724</v>
      </c>
    </row>
    <row r="2551" spans="1:17" x14ac:dyDescent="0.3">
      <c r="A2551" t="s">
        <v>826</v>
      </c>
      <c r="B2551" t="s">
        <v>382</v>
      </c>
      <c r="C2551" s="1">
        <v>45356</v>
      </c>
      <c r="D2551">
        <v>4733.4799999999996</v>
      </c>
      <c r="E2551" t="s">
        <v>92</v>
      </c>
      <c r="F2551" t="s">
        <v>96</v>
      </c>
      <c r="G2551" t="s">
        <v>475</v>
      </c>
      <c r="H2551" t="s">
        <v>522</v>
      </c>
      <c r="I2551">
        <v>1200011658</v>
      </c>
      <c r="J2551">
        <v>6000910610</v>
      </c>
      <c r="K2551">
        <v>100025165</v>
      </c>
      <c r="L2551" s="1">
        <v>45378</v>
      </c>
      <c r="M2551" t="s">
        <v>833</v>
      </c>
      <c r="N2551">
        <v>1200011658</v>
      </c>
      <c r="O2551" t="s">
        <v>776</v>
      </c>
      <c r="P2551" t="s">
        <v>54</v>
      </c>
      <c r="Q2551" t="s">
        <v>724</v>
      </c>
    </row>
    <row r="2552" spans="1:17" x14ac:dyDescent="0.3">
      <c r="A2552" t="s">
        <v>826</v>
      </c>
      <c r="B2552" t="s">
        <v>382</v>
      </c>
      <c r="C2552" s="1">
        <v>45384</v>
      </c>
      <c r="D2552">
        <v>5188.4399999999996</v>
      </c>
      <c r="E2552" t="s">
        <v>92</v>
      </c>
      <c r="F2552" t="s">
        <v>96</v>
      </c>
      <c r="G2552" t="s">
        <v>475</v>
      </c>
      <c r="H2552" t="s">
        <v>522</v>
      </c>
      <c r="I2552">
        <v>1200012046</v>
      </c>
      <c r="J2552">
        <v>6000915075</v>
      </c>
      <c r="K2552">
        <v>100032954</v>
      </c>
      <c r="L2552" s="1">
        <v>45419</v>
      </c>
      <c r="M2552" t="s">
        <v>833</v>
      </c>
      <c r="N2552">
        <v>1200012046</v>
      </c>
      <c r="O2552" t="s">
        <v>776</v>
      </c>
      <c r="P2552" t="s">
        <v>54</v>
      </c>
      <c r="Q2552" t="s">
        <v>724</v>
      </c>
    </row>
    <row r="2553" spans="1:17" x14ac:dyDescent="0.3">
      <c r="A2553" t="s">
        <v>826</v>
      </c>
      <c r="B2553" t="s">
        <v>382</v>
      </c>
      <c r="C2553" s="1">
        <v>45418</v>
      </c>
      <c r="D2553">
        <v>7342.18</v>
      </c>
      <c r="E2553" t="s">
        <v>92</v>
      </c>
      <c r="F2553" t="s">
        <v>96</v>
      </c>
      <c r="G2553" t="s">
        <v>475</v>
      </c>
      <c r="H2553" t="s">
        <v>522</v>
      </c>
      <c r="I2553">
        <v>1200012046</v>
      </c>
      <c r="J2553">
        <v>6000921355</v>
      </c>
      <c r="K2553">
        <v>100043735</v>
      </c>
      <c r="L2553" s="1">
        <v>45436</v>
      </c>
      <c r="M2553" t="s">
        <v>833</v>
      </c>
      <c r="N2553">
        <v>1200012046</v>
      </c>
      <c r="O2553" t="s">
        <v>776</v>
      </c>
      <c r="P2553" t="s">
        <v>54</v>
      </c>
      <c r="Q2553" t="s">
        <v>724</v>
      </c>
    </row>
    <row r="2554" spans="1:17" x14ac:dyDescent="0.3">
      <c r="A2554" t="s">
        <v>826</v>
      </c>
      <c r="B2554" t="s">
        <v>382</v>
      </c>
      <c r="C2554" s="1">
        <v>45446</v>
      </c>
      <c r="D2554">
        <v>7534.09</v>
      </c>
      <c r="E2554" t="s">
        <v>92</v>
      </c>
      <c r="F2554" t="s">
        <v>96</v>
      </c>
      <c r="G2554" t="s">
        <v>475</v>
      </c>
      <c r="H2554" t="s">
        <v>522</v>
      </c>
      <c r="I2554">
        <v>1200012046</v>
      </c>
      <c r="J2554">
        <v>6000925593</v>
      </c>
      <c r="K2554">
        <v>100051150</v>
      </c>
      <c r="L2554" s="1">
        <v>45481</v>
      </c>
      <c r="M2554" t="s">
        <v>833</v>
      </c>
      <c r="N2554">
        <v>1200012046</v>
      </c>
      <c r="O2554" t="s">
        <v>776</v>
      </c>
      <c r="P2554" t="s">
        <v>54</v>
      </c>
      <c r="Q2554" t="s">
        <v>724</v>
      </c>
    </row>
    <row r="2555" spans="1:17" x14ac:dyDescent="0.3">
      <c r="A2555" t="s">
        <v>826</v>
      </c>
      <c r="B2555" t="s">
        <v>382</v>
      </c>
      <c r="C2555" s="1">
        <v>45474</v>
      </c>
      <c r="D2555">
        <v>7618.5</v>
      </c>
      <c r="E2555" t="s">
        <v>92</v>
      </c>
      <c r="F2555" t="s">
        <v>96</v>
      </c>
      <c r="G2555" t="s">
        <v>475</v>
      </c>
      <c r="H2555" t="s">
        <v>522</v>
      </c>
      <c r="I2555">
        <v>1200012046</v>
      </c>
      <c r="J2555">
        <v>6000930644</v>
      </c>
      <c r="K2555">
        <v>100059659</v>
      </c>
      <c r="L2555" s="1">
        <v>45546</v>
      </c>
      <c r="M2555" t="s">
        <v>833</v>
      </c>
      <c r="N2555">
        <v>1200012046</v>
      </c>
      <c r="O2555" t="s">
        <v>776</v>
      </c>
      <c r="P2555" t="s">
        <v>54</v>
      </c>
      <c r="Q2555" t="s">
        <v>724</v>
      </c>
    </row>
    <row r="2556" spans="1:17" x14ac:dyDescent="0.3">
      <c r="A2556" t="s">
        <v>826</v>
      </c>
      <c r="B2556" t="s">
        <v>382</v>
      </c>
      <c r="C2556" s="1">
        <v>45504</v>
      </c>
      <c r="D2556">
        <v>8626.1</v>
      </c>
      <c r="E2556" t="s">
        <v>92</v>
      </c>
      <c r="F2556" t="s">
        <v>96</v>
      </c>
      <c r="G2556" t="s">
        <v>475</v>
      </c>
      <c r="H2556" t="s">
        <v>522</v>
      </c>
      <c r="I2556">
        <v>1200012046</v>
      </c>
      <c r="J2556">
        <v>6000936115</v>
      </c>
      <c r="K2556">
        <v>100068890</v>
      </c>
      <c r="L2556" s="1">
        <v>45552</v>
      </c>
      <c r="M2556" t="s">
        <v>833</v>
      </c>
      <c r="N2556">
        <v>1200012046</v>
      </c>
      <c r="O2556" t="s">
        <v>776</v>
      </c>
      <c r="P2556" t="s">
        <v>54</v>
      </c>
      <c r="Q2556" t="s">
        <v>724</v>
      </c>
    </row>
    <row r="2557" spans="1:17" x14ac:dyDescent="0.3">
      <c r="A2557" t="s">
        <v>826</v>
      </c>
      <c r="B2557" t="s">
        <v>382</v>
      </c>
      <c r="C2557" s="1">
        <v>45534</v>
      </c>
      <c r="D2557">
        <v>6372.63</v>
      </c>
      <c r="E2557" t="s">
        <v>92</v>
      </c>
      <c r="F2557" t="s">
        <v>96</v>
      </c>
      <c r="G2557" t="s">
        <v>475</v>
      </c>
      <c r="H2557" t="s">
        <v>522</v>
      </c>
      <c r="I2557">
        <v>1200012046</v>
      </c>
      <c r="J2557">
        <v>6000940063</v>
      </c>
      <c r="K2557">
        <v>100075861</v>
      </c>
      <c r="L2557" s="1">
        <v>45569</v>
      </c>
      <c r="M2557" t="s">
        <v>833</v>
      </c>
      <c r="N2557">
        <v>1200012046</v>
      </c>
      <c r="O2557" t="s">
        <v>776</v>
      </c>
      <c r="P2557" t="s">
        <v>54</v>
      </c>
      <c r="Q2557" t="s">
        <v>724</v>
      </c>
    </row>
    <row r="2558" spans="1:17" x14ac:dyDescent="0.3">
      <c r="A2558" t="s">
        <v>826</v>
      </c>
      <c r="B2558" t="s">
        <v>382</v>
      </c>
      <c r="C2558" s="1">
        <v>45572</v>
      </c>
      <c r="D2558">
        <v>12219.84</v>
      </c>
      <c r="E2558" t="s">
        <v>92</v>
      </c>
      <c r="F2558" t="s">
        <v>96</v>
      </c>
      <c r="G2558" t="s">
        <v>475</v>
      </c>
      <c r="H2558" t="s">
        <v>522</v>
      </c>
      <c r="I2558">
        <v>1200012046</v>
      </c>
      <c r="J2558">
        <v>6000947532</v>
      </c>
      <c r="K2558">
        <v>100088462</v>
      </c>
      <c r="L2558" s="1">
        <v>45611</v>
      </c>
      <c r="M2558" t="s">
        <v>833</v>
      </c>
      <c r="N2558">
        <v>1200012046</v>
      </c>
      <c r="O2558" t="s">
        <v>776</v>
      </c>
      <c r="P2558" t="s">
        <v>54</v>
      </c>
      <c r="Q2558" t="s">
        <v>724</v>
      </c>
    </row>
    <row r="2559" spans="1:17" x14ac:dyDescent="0.3">
      <c r="A2559" t="s">
        <v>826</v>
      </c>
      <c r="B2559" t="s">
        <v>382</v>
      </c>
      <c r="C2559" s="1">
        <v>45596</v>
      </c>
      <c r="D2559">
        <v>13946.22</v>
      </c>
      <c r="E2559" t="s">
        <v>92</v>
      </c>
      <c r="F2559" t="s">
        <v>96</v>
      </c>
      <c r="G2559" t="s">
        <v>475</v>
      </c>
      <c r="H2559" t="s">
        <v>522</v>
      </c>
      <c r="I2559">
        <v>1200012046</v>
      </c>
      <c r="J2559">
        <v>6000952295</v>
      </c>
      <c r="K2559">
        <v>100095955</v>
      </c>
      <c r="L2559" s="1">
        <v>45625</v>
      </c>
      <c r="M2559" t="s">
        <v>833</v>
      </c>
      <c r="N2559">
        <v>1200012046</v>
      </c>
      <c r="O2559" t="s">
        <v>776</v>
      </c>
      <c r="P2559" t="s">
        <v>54</v>
      </c>
      <c r="Q2559" t="s">
        <v>724</v>
      </c>
    </row>
    <row r="2560" spans="1:17" x14ac:dyDescent="0.3">
      <c r="A2560" t="s">
        <v>826</v>
      </c>
      <c r="B2560" t="s">
        <v>382</v>
      </c>
      <c r="C2560" s="1">
        <v>45625</v>
      </c>
      <c r="D2560">
        <v>12028.68</v>
      </c>
      <c r="E2560" t="s">
        <v>92</v>
      </c>
      <c r="F2560" t="s">
        <v>96</v>
      </c>
      <c r="G2560" t="s">
        <v>475</v>
      </c>
      <c r="H2560" t="s">
        <v>522</v>
      </c>
      <c r="I2560">
        <v>1200012046</v>
      </c>
      <c r="J2560">
        <v>6000958539</v>
      </c>
      <c r="K2560">
        <v>100107103</v>
      </c>
      <c r="L2560" s="1">
        <v>45638</v>
      </c>
      <c r="M2560" t="s">
        <v>833</v>
      </c>
      <c r="N2560">
        <v>1200012046</v>
      </c>
      <c r="O2560" t="s">
        <v>776</v>
      </c>
      <c r="P2560" t="s">
        <v>54</v>
      </c>
      <c r="Q2560" t="s">
        <v>724</v>
      </c>
    </row>
    <row r="2561" spans="1:17" x14ac:dyDescent="0.3">
      <c r="A2561" t="s">
        <v>826</v>
      </c>
      <c r="B2561" t="s">
        <v>382</v>
      </c>
      <c r="C2561" s="1">
        <v>45663</v>
      </c>
      <c r="D2561">
        <v>12913.74</v>
      </c>
      <c r="E2561" t="s">
        <v>92</v>
      </c>
      <c r="F2561" t="s">
        <v>96</v>
      </c>
      <c r="G2561" t="s">
        <v>475</v>
      </c>
      <c r="H2561" t="s">
        <v>522</v>
      </c>
      <c r="I2561">
        <v>1200012046</v>
      </c>
      <c r="J2561">
        <v>6000971685</v>
      </c>
      <c r="K2561">
        <v>100003969</v>
      </c>
      <c r="L2561" s="1">
        <v>45698</v>
      </c>
      <c r="M2561" t="s">
        <v>833</v>
      </c>
      <c r="N2561">
        <v>1200012046</v>
      </c>
      <c r="O2561" t="s">
        <v>776</v>
      </c>
      <c r="P2561" t="s">
        <v>54</v>
      </c>
      <c r="Q2561" t="s">
        <v>724</v>
      </c>
    </row>
    <row r="2562" spans="1:17" x14ac:dyDescent="0.3">
      <c r="A2562" t="s">
        <v>826</v>
      </c>
      <c r="B2562" t="s">
        <v>382</v>
      </c>
      <c r="C2562" s="1">
        <v>45688</v>
      </c>
      <c r="D2562">
        <v>15925.32</v>
      </c>
      <c r="E2562" t="s">
        <v>92</v>
      </c>
      <c r="F2562" t="s">
        <v>96</v>
      </c>
      <c r="G2562" t="s">
        <v>475</v>
      </c>
      <c r="H2562" t="s">
        <v>522</v>
      </c>
      <c r="I2562">
        <v>1200012046</v>
      </c>
      <c r="J2562">
        <v>6000976125</v>
      </c>
      <c r="K2562">
        <v>100010799</v>
      </c>
      <c r="L2562" s="1">
        <v>45713</v>
      </c>
      <c r="M2562" t="s">
        <v>833</v>
      </c>
      <c r="N2562">
        <v>1200012046</v>
      </c>
      <c r="O2562" t="s">
        <v>776</v>
      </c>
      <c r="P2562" t="s">
        <v>54</v>
      </c>
      <c r="Q2562" t="s">
        <v>724</v>
      </c>
    </row>
    <row r="2563" spans="1:17" x14ac:dyDescent="0.3">
      <c r="A2563" t="s">
        <v>826</v>
      </c>
      <c r="B2563" t="s">
        <v>382</v>
      </c>
      <c r="C2563" s="1">
        <v>45716</v>
      </c>
      <c r="D2563">
        <v>14952.42</v>
      </c>
      <c r="E2563" t="s">
        <v>92</v>
      </c>
      <c r="F2563" t="s">
        <v>96</v>
      </c>
      <c r="G2563" t="s">
        <v>475</v>
      </c>
      <c r="H2563" t="s">
        <v>522</v>
      </c>
      <c r="I2563">
        <v>1200012046</v>
      </c>
      <c r="J2563">
        <v>6000980472</v>
      </c>
      <c r="K2563">
        <v>100020934</v>
      </c>
      <c r="L2563" s="1">
        <v>45741</v>
      </c>
      <c r="M2563" t="s">
        <v>833</v>
      </c>
      <c r="N2563">
        <v>1200012046</v>
      </c>
      <c r="O2563" t="s">
        <v>776</v>
      </c>
      <c r="P2563" t="s">
        <v>54</v>
      </c>
      <c r="Q2563" t="s">
        <v>724</v>
      </c>
    </row>
    <row r="2564" spans="1:17" x14ac:dyDescent="0.3">
      <c r="A2564" t="s">
        <v>826</v>
      </c>
      <c r="B2564" t="s">
        <v>382</v>
      </c>
      <c r="C2564" s="1">
        <v>45747</v>
      </c>
      <c r="D2564">
        <v>15852.42</v>
      </c>
      <c r="E2564" t="s">
        <v>92</v>
      </c>
      <c r="F2564" t="s">
        <v>96</v>
      </c>
      <c r="G2564" t="s">
        <v>475</v>
      </c>
      <c r="H2564" t="s">
        <v>522</v>
      </c>
      <c r="I2564">
        <v>1200012046</v>
      </c>
      <c r="J2564">
        <v>6000985599</v>
      </c>
      <c r="K2564">
        <v>100030008</v>
      </c>
      <c r="L2564" s="1">
        <v>45758</v>
      </c>
      <c r="M2564" t="s">
        <v>833</v>
      </c>
      <c r="N2564">
        <v>1200012046</v>
      </c>
      <c r="O2564" t="s">
        <v>776</v>
      </c>
      <c r="P2564" t="s">
        <v>54</v>
      </c>
      <c r="Q2564" t="s">
        <v>724</v>
      </c>
    </row>
    <row r="2565" spans="1:17" x14ac:dyDescent="0.3">
      <c r="A2565" t="s">
        <v>826</v>
      </c>
      <c r="B2565" t="s">
        <v>382</v>
      </c>
      <c r="C2565" s="1">
        <v>45779</v>
      </c>
      <c r="D2565">
        <v>15114.42</v>
      </c>
      <c r="E2565" t="s">
        <v>92</v>
      </c>
      <c r="F2565" t="s">
        <v>96</v>
      </c>
      <c r="G2565" t="s">
        <v>475</v>
      </c>
      <c r="H2565" t="s">
        <v>522</v>
      </c>
      <c r="I2565">
        <v>1200012046</v>
      </c>
      <c r="J2565">
        <v>6000991326</v>
      </c>
      <c r="K2565">
        <v>100040081</v>
      </c>
      <c r="L2565" s="1">
        <v>45814</v>
      </c>
      <c r="M2565" t="s">
        <v>833</v>
      </c>
      <c r="N2565">
        <v>1200012046</v>
      </c>
      <c r="O2565" t="s">
        <v>776</v>
      </c>
      <c r="P2565" t="s">
        <v>54</v>
      </c>
      <c r="Q2565" t="s">
        <v>724</v>
      </c>
    </row>
    <row r="2566" spans="1:17" x14ac:dyDescent="0.3">
      <c r="A2566" t="s">
        <v>826</v>
      </c>
      <c r="B2566" t="s">
        <v>382</v>
      </c>
      <c r="C2566" s="1">
        <v>45807</v>
      </c>
      <c r="D2566">
        <v>6599.18</v>
      </c>
      <c r="E2566" t="s">
        <v>92</v>
      </c>
      <c r="F2566" t="s">
        <v>96</v>
      </c>
      <c r="G2566" t="s">
        <v>475</v>
      </c>
      <c r="H2566" t="s">
        <v>522</v>
      </c>
      <c r="I2566">
        <v>1200012046</v>
      </c>
      <c r="J2566">
        <v>6000995841</v>
      </c>
      <c r="K2566">
        <v>100047067</v>
      </c>
      <c r="L2566" s="1">
        <v>45827</v>
      </c>
      <c r="M2566" t="s">
        <v>833</v>
      </c>
      <c r="N2566">
        <v>1200012046</v>
      </c>
      <c r="O2566" t="s">
        <v>776</v>
      </c>
      <c r="P2566" t="s">
        <v>54</v>
      </c>
      <c r="Q2566" t="s">
        <v>724</v>
      </c>
    </row>
    <row r="2567" spans="1:17" x14ac:dyDescent="0.3">
      <c r="A2567" t="s">
        <v>826</v>
      </c>
      <c r="B2567" t="s">
        <v>382</v>
      </c>
      <c r="C2567" s="1">
        <v>45840</v>
      </c>
      <c r="D2567">
        <v>7788.22</v>
      </c>
      <c r="E2567" t="s">
        <v>92</v>
      </c>
      <c r="F2567" t="s">
        <v>96</v>
      </c>
      <c r="G2567" t="s">
        <v>475</v>
      </c>
      <c r="H2567" t="s">
        <v>522</v>
      </c>
      <c r="I2567">
        <v>1200012046</v>
      </c>
      <c r="J2567">
        <v>6001001497</v>
      </c>
      <c r="K2567">
        <v>100057555</v>
      </c>
      <c r="L2567" s="1">
        <v>45876</v>
      </c>
      <c r="M2567" t="s">
        <v>833</v>
      </c>
      <c r="N2567">
        <v>1200012046</v>
      </c>
      <c r="O2567" t="s">
        <v>776</v>
      </c>
      <c r="P2567" t="s">
        <v>54</v>
      </c>
      <c r="Q2567" t="s">
        <v>724</v>
      </c>
    </row>
    <row r="2568" spans="1:17" x14ac:dyDescent="0.3">
      <c r="A2568" t="s">
        <v>826</v>
      </c>
      <c r="B2568" t="s">
        <v>382</v>
      </c>
      <c r="C2568" s="1">
        <v>45874</v>
      </c>
      <c r="D2568">
        <v>7598.04</v>
      </c>
      <c r="E2568" t="s">
        <v>92</v>
      </c>
      <c r="F2568" t="s">
        <v>96</v>
      </c>
      <c r="G2568" t="s">
        <v>475</v>
      </c>
      <c r="H2568" t="s">
        <v>522</v>
      </c>
      <c r="I2568">
        <v>1200012046</v>
      </c>
      <c r="J2568">
        <v>6001008028</v>
      </c>
      <c r="K2568">
        <v>100068324</v>
      </c>
      <c r="L2568" s="1">
        <v>45889</v>
      </c>
      <c r="M2568" t="s">
        <v>833</v>
      </c>
      <c r="N2568">
        <v>1200012046</v>
      </c>
      <c r="O2568" t="s">
        <v>776</v>
      </c>
      <c r="P2568" t="s">
        <v>54</v>
      </c>
      <c r="Q2568" t="s">
        <v>724</v>
      </c>
    </row>
    <row r="2569" spans="1:17" x14ac:dyDescent="0.3">
      <c r="A2569" t="s">
        <v>826</v>
      </c>
      <c r="B2569" t="s">
        <v>382</v>
      </c>
      <c r="C2569" s="1">
        <v>45901</v>
      </c>
      <c r="D2569">
        <v>5885.76</v>
      </c>
      <c r="E2569" t="s">
        <v>92</v>
      </c>
      <c r="F2569" t="s">
        <v>96</v>
      </c>
      <c r="G2569" t="s">
        <v>475</v>
      </c>
      <c r="H2569" t="s">
        <v>522</v>
      </c>
      <c r="I2569">
        <v>1200012046</v>
      </c>
      <c r="J2569">
        <v>6001011925</v>
      </c>
      <c r="K2569">
        <v>100073861</v>
      </c>
      <c r="L2569" s="1">
        <v>45923</v>
      </c>
      <c r="M2569" t="s">
        <v>833</v>
      </c>
      <c r="N2569">
        <v>1200012046</v>
      </c>
      <c r="O2569" t="s">
        <v>776</v>
      </c>
      <c r="P2569" t="s">
        <v>54</v>
      </c>
      <c r="Q2569" t="s">
        <v>724</v>
      </c>
    </row>
    <row r="2570" spans="1:17" x14ac:dyDescent="0.3">
      <c r="A2570" t="s">
        <v>826</v>
      </c>
      <c r="B2570" t="s">
        <v>382</v>
      </c>
      <c r="C2570" s="1">
        <v>45931</v>
      </c>
      <c r="D2570">
        <v>7687.64</v>
      </c>
      <c r="E2570" t="s">
        <v>92</v>
      </c>
      <c r="F2570" t="s">
        <v>96</v>
      </c>
      <c r="G2570" t="s">
        <v>475</v>
      </c>
      <c r="H2570" t="s">
        <v>522</v>
      </c>
      <c r="I2570">
        <v>1200012046</v>
      </c>
      <c r="J2570">
        <v>6001017560</v>
      </c>
      <c r="K2570">
        <v>100082514</v>
      </c>
      <c r="L2570" s="1">
        <v>45950</v>
      </c>
      <c r="M2570" t="s">
        <v>833</v>
      </c>
      <c r="N2570">
        <v>1200012046</v>
      </c>
      <c r="O2570" t="s">
        <v>776</v>
      </c>
      <c r="P2570" t="s">
        <v>54</v>
      </c>
      <c r="Q2570" t="s">
        <v>724</v>
      </c>
    </row>
    <row r="2571" spans="1:17" x14ac:dyDescent="0.3">
      <c r="A2571" t="s">
        <v>826</v>
      </c>
      <c r="B2571" t="s">
        <v>382</v>
      </c>
      <c r="C2571" s="1">
        <v>45973</v>
      </c>
      <c r="D2571">
        <v>8040.04</v>
      </c>
      <c r="E2571" t="s">
        <v>92</v>
      </c>
      <c r="F2571" t="s">
        <v>96</v>
      </c>
      <c r="G2571" t="s">
        <v>475</v>
      </c>
      <c r="H2571" t="s">
        <v>522</v>
      </c>
      <c r="I2571">
        <v>1200012046</v>
      </c>
      <c r="J2571">
        <v>6001026318</v>
      </c>
      <c r="K2571">
        <v>100097825</v>
      </c>
      <c r="L2571" s="1">
        <v>45980</v>
      </c>
      <c r="M2571" t="s">
        <v>833</v>
      </c>
      <c r="N2571">
        <v>1200012046</v>
      </c>
      <c r="O2571" t="s">
        <v>776</v>
      </c>
      <c r="P2571" t="s">
        <v>54</v>
      </c>
      <c r="Q2571" t="s">
        <v>724</v>
      </c>
    </row>
    <row r="2572" spans="1:17" x14ac:dyDescent="0.3">
      <c r="A2572" t="s">
        <v>826</v>
      </c>
      <c r="B2572" t="s">
        <v>382</v>
      </c>
      <c r="C2572" s="1">
        <v>45992</v>
      </c>
      <c r="D2572">
        <v>7045.6</v>
      </c>
      <c r="E2572" t="s">
        <v>92</v>
      </c>
      <c r="F2572" t="s">
        <v>96</v>
      </c>
      <c r="G2572" t="s">
        <v>475</v>
      </c>
      <c r="H2572" t="s">
        <v>522</v>
      </c>
      <c r="I2572">
        <v>1200012046</v>
      </c>
      <c r="J2572">
        <v>6001030130</v>
      </c>
      <c r="K2572">
        <v>100103951</v>
      </c>
      <c r="L2572" s="1">
        <v>46002</v>
      </c>
      <c r="M2572" t="s">
        <v>833</v>
      </c>
      <c r="N2572">
        <v>1200012046</v>
      </c>
      <c r="O2572" t="s">
        <v>776</v>
      </c>
      <c r="P2572" t="s">
        <v>54</v>
      </c>
      <c r="Q2572" t="s">
        <v>724</v>
      </c>
    </row>
    <row r="2573" spans="1:17" x14ac:dyDescent="0.3">
      <c r="A2573" t="s">
        <v>826</v>
      </c>
      <c r="B2573" t="s">
        <v>382</v>
      </c>
      <c r="C2573" s="1">
        <v>46028</v>
      </c>
      <c r="D2573">
        <v>6560</v>
      </c>
      <c r="E2573" t="s">
        <v>92</v>
      </c>
      <c r="F2573" t="s">
        <v>96</v>
      </c>
      <c r="G2573" t="s">
        <v>475</v>
      </c>
      <c r="H2573" t="s">
        <v>522</v>
      </c>
      <c r="I2573">
        <v>1200012046</v>
      </c>
      <c r="J2573">
        <v>6001037473</v>
      </c>
      <c r="K2573">
        <v>100001227</v>
      </c>
      <c r="L2573" s="1">
        <v>46052</v>
      </c>
      <c r="M2573" t="s">
        <v>833</v>
      </c>
      <c r="N2573">
        <v>1200012046</v>
      </c>
      <c r="O2573" t="s">
        <v>776</v>
      </c>
      <c r="P2573" t="s">
        <v>54</v>
      </c>
      <c r="Q2573" t="s">
        <v>724</v>
      </c>
    </row>
    <row r="2574" spans="1:17" x14ac:dyDescent="0.3">
      <c r="A2574" t="s">
        <v>826</v>
      </c>
      <c r="B2574" t="s">
        <v>382</v>
      </c>
      <c r="C2574" s="1">
        <v>46056</v>
      </c>
      <c r="D2574">
        <v>7263.54</v>
      </c>
      <c r="E2574" t="s">
        <v>92</v>
      </c>
      <c r="F2574" t="s">
        <v>96</v>
      </c>
      <c r="G2574" t="s">
        <v>475</v>
      </c>
      <c r="H2574" t="s">
        <v>522</v>
      </c>
      <c r="I2574">
        <v>1200012046</v>
      </c>
      <c r="J2574">
        <v>6001046238</v>
      </c>
      <c r="K2574">
        <v>100014625</v>
      </c>
      <c r="L2574" s="1">
        <v>46064</v>
      </c>
      <c r="M2574" t="s">
        <v>833</v>
      </c>
      <c r="N2574">
        <v>1200012046</v>
      </c>
      <c r="O2574" t="s">
        <v>776</v>
      </c>
      <c r="P2574" t="s">
        <v>54</v>
      </c>
      <c r="Q2574" t="s">
        <v>724</v>
      </c>
    </row>
    <row r="2575" spans="1:17" x14ac:dyDescent="0.3">
      <c r="A2575" t="s">
        <v>826</v>
      </c>
      <c r="B2575" t="s">
        <v>382</v>
      </c>
      <c r="C2575" s="1">
        <v>46083</v>
      </c>
      <c r="D2575">
        <v>6475.7</v>
      </c>
      <c r="E2575" t="s">
        <v>92</v>
      </c>
      <c r="F2575" t="s">
        <v>96</v>
      </c>
      <c r="G2575" t="s">
        <v>475</v>
      </c>
      <c r="H2575" t="s">
        <v>522</v>
      </c>
      <c r="I2575">
        <v>1200012046</v>
      </c>
      <c r="J2575">
        <v>6001050491</v>
      </c>
      <c r="K2575">
        <v>100022610</v>
      </c>
      <c r="L2575" s="1">
        <v>46125</v>
      </c>
      <c r="M2575" t="s">
        <v>833</v>
      </c>
      <c r="N2575">
        <v>1200012046</v>
      </c>
      <c r="O2575" t="s">
        <v>776</v>
      </c>
      <c r="P2575" t="s">
        <v>54</v>
      </c>
      <c r="Q2575" t="s">
        <v>724</v>
      </c>
    </row>
    <row r="2576" spans="1:17" x14ac:dyDescent="0.3">
      <c r="A2576" t="s">
        <v>826</v>
      </c>
      <c r="B2576" t="s">
        <v>382</v>
      </c>
      <c r="C2576" s="1">
        <v>46119</v>
      </c>
      <c r="D2576">
        <v>7692.66</v>
      </c>
      <c r="E2576" t="s">
        <v>92</v>
      </c>
      <c r="F2576" t="s">
        <v>96</v>
      </c>
      <c r="G2576" t="s">
        <v>475</v>
      </c>
      <c r="H2576" t="s">
        <v>522</v>
      </c>
      <c r="I2576">
        <v>1200012046</v>
      </c>
      <c r="J2576">
        <v>6001056904</v>
      </c>
      <c r="K2576">
        <v>100033293</v>
      </c>
      <c r="L2576" s="1">
        <v>46132</v>
      </c>
      <c r="M2576" t="s">
        <v>833</v>
      </c>
      <c r="N2576">
        <v>1200012046</v>
      </c>
      <c r="O2576" t="s">
        <v>776</v>
      </c>
      <c r="P2576" t="s">
        <v>54</v>
      </c>
      <c r="Q2576" t="s">
        <v>724</v>
      </c>
    </row>
    <row r="2577" spans="1:17" x14ac:dyDescent="0.3">
      <c r="A2577" t="s">
        <v>826</v>
      </c>
      <c r="B2577" t="s">
        <v>382</v>
      </c>
      <c r="C2577" s="1">
        <v>46147</v>
      </c>
      <c r="D2577">
        <v>6639.78</v>
      </c>
      <c r="E2577" t="s">
        <v>92</v>
      </c>
      <c r="F2577" t="s">
        <v>96</v>
      </c>
      <c r="G2577" t="s">
        <v>475</v>
      </c>
      <c r="H2577" t="s">
        <v>522</v>
      </c>
      <c r="I2577">
        <v>1200012046</v>
      </c>
      <c r="J2577">
        <v>6001061847</v>
      </c>
      <c r="K2577">
        <v>100041613</v>
      </c>
      <c r="L2577" s="1">
        <v>46170</v>
      </c>
      <c r="M2577" t="s">
        <v>833</v>
      </c>
      <c r="N2577">
        <v>1200012046</v>
      </c>
      <c r="O2577" t="s">
        <v>776</v>
      </c>
      <c r="P2577" t="s">
        <v>54</v>
      </c>
      <c r="Q2577" t="s">
        <v>724</v>
      </c>
    </row>
    <row r="2578" spans="1:17" x14ac:dyDescent="0.3">
      <c r="A2578" t="s">
        <v>826</v>
      </c>
      <c r="B2578" t="s">
        <v>382</v>
      </c>
      <c r="C2578" s="1">
        <v>46175</v>
      </c>
      <c r="D2578">
        <v>6467.58</v>
      </c>
      <c r="E2578" t="s">
        <v>92</v>
      </c>
      <c r="F2578" t="s">
        <v>96</v>
      </c>
      <c r="G2578" t="s">
        <v>475</v>
      </c>
      <c r="H2578" t="s">
        <v>522</v>
      </c>
      <c r="I2578">
        <v>1200012046</v>
      </c>
      <c r="J2578">
        <v>6001066376</v>
      </c>
      <c r="K2578">
        <v>100049174</v>
      </c>
      <c r="L2578" s="1">
        <v>46192</v>
      </c>
      <c r="M2578" t="s">
        <v>833</v>
      </c>
      <c r="N2578">
        <v>1200012046</v>
      </c>
      <c r="O2578" t="s">
        <v>776</v>
      </c>
      <c r="P2578" t="s">
        <v>54</v>
      </c>
      <c r="Q2578" t="s">
        <v>724</v>
      </c>
    </row>
    <row r="2579" spans="1:17" x14ac:dyDescent="0.3">
      <c r="A2579" t="s">
        <v>826</v>
      </c>
      <c r="B2579" t="s">
        <v>382</v>
      </c>
      <c r="C2579" s="1">
        <v>46203</v>
      </c>
      <c r="D2579">
        <v>8434.82</v>
      </c>
      <c r="E2579" t="s">
        <v>92</v>
      </c>
      <c r="F2579" t="s">
        <v>96</v>
      </c>
      <c r="G2579" t="s">
        <v>475</v>
      </c>
      <c r="H2579" t="s">
        <v>522</v>
      </c>
      <c r="I2579">
        <v>1200012046</v>
      </c>
      <c r="J2579">
        <v>6001071662</v>
      </c>
      <c r="K2579">
        <v>100058103</v>
      </c>
      <c r="L2579" s="1">
        <v>46232</v>
      </c>
      <c r="M2579" t="s">
        <v>833</v>
      </c>
      <c r="N2579">
        <v>1200012046</v>
      </c>
      <c r="O2579" t="s">
        <v>776</v>
      </c>
      <c r="P2579" t="s">
        <v>54</v>
      </c>
      <c r="Q2579" t="s">
        <v>724</v>
      </c>
    </row>
    <row r="2580" spans="1:17" x14ac:dyDescent="0.3">
      <c r="A2580" t="s">
        <v>826</v>
      </c>
      <c r="B2580" t="s">
        <v>382</v>
      </c>
      <c r="C2580" s="1">
        <v>46234</v>
      </c>
      <c r="D2580">
        <v>7221.16</v>
      </c>
      <c r="E2580" t="s">
        <v>92</v>
      </c>
      <c r="F2580" t="s">
        <v>96</v>
      </c>
      <c r="G2580" t="s">
        <v>475</v>
      </c>
      <c r="H2580" t="s">
        <v>522</v>
      </c>
      <c r="I2580">
        <v>1200012046</v>
      </c>
      <c r="J2580">
        <v>6001077226</v>
      </c>
      <c r="K2580">
        <v>100067896</v>
      </c>
      <c r="L2580" s="1">
        <v>46245</v>
      </c>
      <c r="M2580" t="s">
        <v>833</v>
      </c>
      <c r="N2580">
        <v>1200012046</v>
      </c>
      <c r="O2580" t="s">
        <v>776</v>
      </c>
      <c r="P2580" t="s">
        <v>54</v>
      </c>
      <c r="Q2580" t="s">
        <v>724</v>
      </c>
    </row>
    <row r="2581" spans="1:17" x14ac:dyDescent="0.3">
      <c r="A2581" t="s">
        <v>824</v>
      </c>
      <c r="B2581" t="s">
        <v>382</v>
      </c>
      <c r="C2581" s="1">
        <v>44988</v>
      </c>
      <c r="D2581">
        <v>7833.84</v>
      </c>
      <c r="E2581" t="s">
        <v>92</v>
      </c>
      <c r="F2581" t="s">
        <v>96</v>
      </c>
      <c r="G2581" t="s">
        <v>778</v>
      </c>
      <c r="H2581" t="s">
        <v>779</v>
      </c>
      <c r="I2581">
        <v>500004901</v>
      </c>
      <c r="J2581">
        <v>6000842328</v>
      </c>
      <c r="K2581">
        <v>100024330</v>
      </c>
      <c r="L2581" s="1">
        <v>44991</v>
      </c>
      <c r="M2581" t="s">
        <v>833</v>
      </c>
      <c r="N2581">
        <v>500004901</v>
      </c>
      <c r="O2581" t="s">
        <v>776</v>
      </c>
      <c r="P2581" t="s">
        <v>54</v>
      </c>
      <c r="Q2581" t="s">
        <v>724</v>
      </c>
    </row>
    <row r="2582" spans="1:17" x14ac:dyDescent="0.3">
      <c r="A2582" t="s">
        <v>824</v>
      </c>
      <c r="B2582" t="s">
        <v>382</v>
      </c>
      <c r="C2582" s="1">
        <v>44988</v>
      </c>
      <c r="D2582">
        <v>8645.2000000000007</v>
      </c>
      <c r="E2582" t="s">
        <v>92</v>
      </c>
      <c r="F2582" t="s">
        <v>96</v>
      </c>
      <c r="G2582" t="s">
        <v>778</v>
      </c>
      <c r="H2582" t="s">
        <v>779</v>
      </c>
      <c r="I2582">
        <v>500004901</v>
      </c>
      <c r="J2582">
        <v>6000842446</v>
      </c>
      <c r="K2582">
        <v>100024537</v>
      </c>
      <c r="L2582" s="1">
        <v>44992</v>
      </c>
      <c r="M2582" t="s">
        <v>833</v>
      </c>
      <c r="N2582">
        <v>500004901</v>
      </c>
      <c r="O2582" t="s">
        <v>776</v>
      </c>
      <c r="P2582" t="s">
        <v>54</v>
      </c>
      <c r="Q2582" t="s">
        <v>724</v>
      </c>
    </row>
    <row r="2583" spans="1:17" x14ac:dyDescent="0.3">
      <c r="A2583" t="s">
        <v>824</v>
      </c>
      <c r="B2583" t="s">
        <v>382</v>
      </c>
      <c r="C2583" s="1">
        <v>44993</v>
      </c>
      <c r="D2583">
        <v>559.55999999999995</v>
      </c>
      <c r="E2583" t="s">
        <v>92</v>
      </c>
      <c r="F2583" t="s">
        <v>96</v>
      </c>
      <c r="G2583" t="s">
        <v>778</v>
      </c>
      <c r="H2583" t="s">
        <v>779</v>
      </c>
      <c r="I2583">
        <v>500004901</v>
      </c>
      <c r="J2583">
        <v>6000844002</v>
      </c>
      <c r="K2583">
        <v>100026584</v>
      </c>
      <c r="L2583" s="1">
        <v>44998</v>
      </c>
      <c r="M2583" t="s">
        <v>833</v>
      </c>
      <c r="N2583">
        <v>500004901</v>
      </c>
      <c r="O2583" t="s">
        <v>776</v>
      </c>
      <c r="P2583" t="s">
        <v>54</v>
      </c>
      <c r="Q2583" t="s">
        <v>724</v>
      </c>
    </row>
    <row r="2584" spans="1:17" x14ac:dyDescent="0.3">
      <c r="A2584" t="s">
        <v>824</v>
      </c>
      <c r="B2584" t="s">
        <v>382</v>
      </c>
      <c r="C2584" s="1">
        <v>45016</v>
      </c>
      <c r="D2584">
        <v>13709.22</v>
      </c>
      <c r="E2584" t="s">
        <v>92</v>
      </c>
      <c r="F2584" t="s">
        <v>96</v>
      </c>
      <c r="G2584" t="s">
        <v>778</v>
      </c>
      <c r="H2584" t="s">
        <v>779</v>
      </c>
      <c r="I2584">
        <v>500004901</v>
      </c>
      <c r="J2584">
        <v>6000847777</v>
      </c>
      <c r="K2584">
        <v>100032501</v>
      </c>
      <c r="L2584" s="1">
        <v>45021</v>
      </c>
      <c r="M2584" t="s">
        <v>833</v>
      </c>
      <c r="N2584">
        <v>500004901</v>
      </c>
      <c r="O2584" t="s">
        <v>776</v>
      </c>
      <c r="P2584" t="s">
        <v>54</v>
      </c>
      <c r="Q2584" t="s">
        <v>724</v>
      </c>
    </row>
    <row r="2585" spans="1:17" x14ac:dyDescent="0.3">
      <c r="A2585" t="s">
        <v>824</v>
      </c>
      <c r="B2585" t="s">
        <v>382</v>
      </c>
      <c r="C2585" s="1">
        <v>45050</v>
      </c>
      <c r="D2585">
        <v>17682.099999999999</v>
      </c>
      <c r="E2585" t="s">
        <v>92</v>
      </c>
      <c r="F2585" t="s">
        <v>96</v>
      </c>
      <c r="G2585" t="s">
        <v>778</v>
      </c>
      <c r="H2585" t="s">
        <v>779</v>
      </c>
      <c r="I2585">
        <v>500004901</v>
      </c>
      <c r="J2585">
        <v>6000853155</v>
      </c>
      <c r="K2585">
        <v>100042008</v>
      </c>
      <c r="L2585" s="1">
        <v>45061</v>
      </c>
      <c r="M2585" t="s">
        <v>833</v>
      </c>
      <c r="N2585">
        <v>500004901</v>
      </c>
      <c r="O2585" t="s">
        <v>776</v>
      </c>
      <c r="P2585" t="s">
        <v>54</v>
      </c>
      <c r="Q2585" t="s">
        <v>724</v>
      </c>
    </row>
    <row r="2586" spans="1:17" x14ac:dyDescent="0.3">
      <c r="A2586" t="s">
        <v>824</v>
      </c>
      <c r="B2586" t="s">
        <v>382</v>
      </c>
      <c r="C2586" s="1">
        <v>45085</v>
      </c>
      <c r="D2586">
        <v>17178.490000000002</v>
      </c>
      <c r="E2586" t="s">
        <v>92</v>
      </c>
      <c r="F2586" t="s">
        <v>96</v>
      </c>
      <c r="G2586" t="s">
        <v>778</v>
      </c>
      <c r="H2586" t="s">
        <v>779</v>
      </c>
      <c r="I2586">
        <v>500004901</v>
      </c>
      <c r="J2586">
        <v>6000858738</v>
      </c>
      <c r="K2586">
        <v>100051523</v>
      </c>
      <c r="L2586" s="1">
        <v>45097</v>
      </c>
      <c r="M2586" t="s">
        <v>833</v>
      </c>
      <c r="N2586">
        <v>500004901</v>
      </c>
      <c r="O2586" t="s">
        <v>776</v>
      </c>
      <c r="P2586" t="s">
        <v>54</v>
      </c>
      <c r="Q2586" t="s">
        <v>724</v>
      </c>
    </row>
    <row r="2587" spans="1:17" x14ac:dyDescent="0.3">
      <c r="A2587" t="s">
        <v>824</v>
      </c>
      <c r="B2587" t="s">
        <v>382</v>
      </c>
      <c r="C2587" s="1">
        <v>45111</v>
      </c>
      <c r="D2587">
        <v>18857.169999999998</v>
      </c>
      <c r="E2587" t="s">
        <v>92</v>
      </c>
      <c r="F2587" t="s">
        <v>96</v>
      </c>
      <c r="G2587" t="s">
        <v>778</v>
      </c>
      <c r="H2587" t="s">
        <v>779</v>
      </c>
      <c r="I2587">
        <v>500004901</v>
      </c>
      <c r="J2587">
        <v>6000863684</v>
      </c>
      <c r="K2587">
        <v>100060435</v>
      </c>
      <c r="L2587" s="1">
        <v>45120</v>
      </c>
      <c r="M2587" t="s">
        <v>833</v>
      </c>
      <c r="N2587">
        <v>500004901</v>
      </c>
      <c r="O2587" t="s">
        <v>776</v>
      </c>
      <c r="P2587" t="s">
        <v>54</v>
      </c>
      <c r="Q2587" t="s">
        <v>724</v>
      </c>
    </row>
    <row r="2588" spans="1:17" x14ac:dyDescent="0.3">
      <c r="A2588" t="s">
        <v>824</v>
      </c>
      <c r="B2588" t="s">
        <v>382</v>
      </c>
      <c r="C2588" s="1">
        <v>45141</v>
      </c>
      <c r="D2588">
        <v>2909.71</v>
      </c>
      <c r="E2588" t="s">
        <v>92</v>
      </c>
      <c r="F2588" t="s">
        <v>96</v>
      </c>
      <c r="G2588" t="s">
        <v>778</v>
      </c>
      <c r="H2588" t="s">
        <v>779</v>
      </c>
      <c r="I2588">
        <v>500004901</v>
      </c>
      <c r="J2588">
        <v>6000868432</v>
      </c>
      <c r="K2588">
        <v>100069177</v>
      </c>
      <c r="L2588" s="1">
        <v>45145</v>
      </c>
      <c r="M2588" t="s">
        <v>833</v>
      </c>
      <c r="N2588">
        <v>500004901</v>
      </c>
      <c r="O2588" t="s">
        <v>776</v>
      </c>
      <c r="P2588" t="s">
        <v>54</v>
      </c>
      <c r="Q2588" t="s">
        <v>724</v>
      </c>
    </row>
    <row r="2589" spans="1:17" x14ac:dyDescent="0.3">
      <c r="A2589" t="s">
        <v>824</v>
      </c>
      <c r="B2589" t="s">
        <v>382</v>
      </c>
      <c r="C2589" s="1">
        <v>45176</v>
      </c>
      <c r="D2589">
        <v>4252.66</v>
      </c>
      <c r="E2589" t="s">
        <v>92</v>
      </c>
      <c r="F2589" t="s">
        <v>96</v>
      </c>
      <c r="G2589" t="s">
        <v>778</v>
      </c>
      <c r="H2589" t="s">
        <v>779</v>
      </c>
      <c r="I2589">
        <v>500004901</v>
      </c>
      <c r="J2589">
        <v>6000873926</v>
      </c>
      <c r="K2589">
        <v>100078561</v>
      </c>
      <c r="L2589" s="1">
        <v>45180</v>
      </c>
      <c r="M2589" t="s">
        <v>833</v>
      </c>
      <c r="N2589">
        <v>500004901</v>
      </c>
      <c r="O2589" t="s">
        <v>776</v>
      </c>
      <c r="P2589" t="s">
        <v>54</v>
      </c>
      <c r="Q2589" t="s">
        <v>724</v>
      </c>
    </row>
    <row r="2590" spans="1:17" x14ac:dyDescent="0.3">
      <c r="A2590" t="s">
        <v>824</v>
      </c>
      <c r="B2590" t="s">
        <v>382</v>
      </c>
      <c r="C2590" s="1">
        <v>45203</v>
      </c>
      <c r="D2590">
        <v>17682.099999999999</v>
      </c>
      <c r="E2590" t="s">
        <v>92</v>
      </c>
      <c r="F2590" t="s">
        <v>96</v>
      </c>
      <c r="G2590" t="s">
        <v>778</v>
      </c>
      <c r="H2590" t="s">
        <v>779</v>
      </c>
      <c r="I2590">
        <v>500004901</v>
      </c>
      <c r="J2590">
        <v>6000878451</v>
      </c>
      <c r="K2590">
        <v>100085862</v>
      </c>
      <c r="L2590" s="1">
        <v>45205</v>
      </c>
      <c r="M2590" t="s">
        <v>833</v>
      </c>
      <c r="N2590">
        <v>500004901</v>
      </c>
      <c r="O2590" t="s">
        <v>776</v>
      </c>
      <c r="P2590" t="s">
        <v>54</v>
      </c>
      <c r="Q2590" t="s">
        <v>724</v>
      </c>
    </row>
    <row r="2591" spans="1:17" x14ac:dyDescent="0.3">
      <c r="A2591" t="s">
        <v>824</v>
      </c>
      <c r="B2591" t="s">
        <v>382</v>
      </c>
      <c r="C2591" s="1">
        <v>45236</v>
      </c>
      <c r="D2591">
        <v>9904.2099999999991</v>
      </c>
      <c r="E2591" t="s">
        <v>92</v>
      </c>
      <c r="F2591" t="s">
        <v>96</v>
      </c>
      <c r="G2591" t="s">
        <v>778</v>
      </c>
      <c r="H2591" t="s">
        <v>779</v>
      </c>
      <c r="I2591">
        <v>500004901</v>
      </c>
      <c r="J2591">
        <v>6000884964</v>
      </c>
      <c r="K2591">
        <v>100096599</v>
      </c>
      <c r="L2591" s="1">
        <v>45238</v>
      </c>
      <c r="M2591" t="s">
        <v>833</v>
      </c>
      <c r="N2591">
        <v>500004901</v>
      </c>
      <c r="O2591" t="s">
        <v>776</v>
      </c>
      <c r="P2591" t="s">
        <v>54</v>
      </c>
      <c r="Q2591" t="s">
        <v>724</v>
      </c>
    </row>
    <row r="2592" spans="1:17" x14ac:dyDescent="0.3">
      <c r="A2592" t="s">
        <v>824</v>
      </c>
      <c r="B2592" t="s">
        <v>382</v>
      </c>
      <c r="C2592" s="1">
        <v>45266</v>
      </c>
      <c r="D2592">
        <v>13289.55</v>
      </c>
      <c r="E2592" t="s">
        <v>92</v>
      </c>
      <c r="F2592" t="s">
        <v>96</v>
      </c>
      <c r="G2592" t="s">
        <v>778</v>
      </c>
      <c r="H2592" t="s">
        <v>779</v>
      </c>
      <c r="I2592">
        <v>500004901</v>
      </c>
      <c r="J2592">
        <v>6000891940</v>
      </c>
      <c r="K2592">
        <v>100108366</v>
      </c>
      <c r="L2592" s="1">
        <v>45271</v>
      </c>
      <c r="M2592" t="s">
        <v>833</v>
      </c>
      <c r="N2592">
        <v>500004901</v>
      </c>
      <c r="O2592" t="s">
        <v>776</v>
      </c>
      <c r="P2592" t="s">
        <v>54</v>
      </c>
      <c r="Q2592" t="s">
        <v>724</v>
      </c>
    </row>
    <row r="2593" spans="1:17" x14ac:dyDescent="0.3">
      <c r="A2593" t="s">
        <v>824</v>
      </c>
      <c r="B2593" t="s">
        <v>382</v>
      </c>
      <c r="C2593" s="1">
        <v>45271</v>
      </c>
      <c r="D2593">
        <v>16507.02</v>
      </c>
      <c r="E2593" t="s">
        <v>92</v>
      </c>
      <c r="F2593" t="s">
        <v>96</v>
      </c>
      <c r="G2593" t="s">
        <v>778</v>
      </c>
      <c r="H2593" t="s">
        <v>779</v>
      </c>
      <c r="I2593">
        <v>500004901</v>
      </c>
      <c r="J2593">
        <v>6000893534</v>
      </c>
      <c r="K2593">
        <v>100111247</v>
      </c>
      <c r="L2593" s="1">
        <v>45280</v>
      </c>
      <c r="M2593" t="s">
        <v>833</v>
      </c>
      <c r="N2593">
        <v>500004901</v>
      </c>
      <c r="O2593" t="s">
        <v>776</v>
      </c>
      <c r="P2593" t="s">
        <v>54</v>
      </c>
      <c r="Q2593" t="s">
        <v>724</v>
      </c>
    </row>
    <row r="2594" spans="1:17" x14ac:dyDescent="0.3">
      <c r="A2594" t="s">
        <v>824</v>
      </c>
      <c r="B2594" t="s">
        <v>382</v>
      </c>
      <c r="C2594" s="1">
        <v>45338</v>
      </c>
      <c r="D2594">
        <v>13618.84</v>
      </c>
      <c r="E2594" t="s">
        <v>92</v>
      </c>
      <c r="F2594" t="s">
        <v>96</v>
      </c>
      <c r="G2594" t="s">
        <v>778</v>
      </c>
      <c r="H2594" t="s">
        <v>779</v>
      </c>
      <c r="I2594">
        <v>500004901</v>
      </c>
      <c r="J2594">
        <v>6000907588</v>
      </c>
      <c r="K2594">
        <v>100019541</v>
      </c>
      <c r="L2594" s="1">
        <v>45348</v>
      </c>
      <c r="M2594" t="s">
        <v>833</v>
      </c>
      <c r="N2594">
        <v>500004901</v>
      </c>
      <c r="O2594" t="s">
        <v>776</v>
      </c>
      <c r="P2594" t="s">
        <v>54</v>
      </c>
      <c r="Q2594" t="s">
        <v>724</v>
      </c>
    </row>
    <row r="2595" spans="1:17" x14ac:dyDescent="0.3">
      <c r="A2595" t="s">
        <v>824</v>
      </c>
      <c r="B2595" t="s">
        <v>382</v>
      </c>
      <c r="C2595" s="1">
        <v>45357</v>
      </c>
      <c r="D2595">
        <v>15328.56</v>
      </c>
      <c r="E2595" t="s">
        <v>92</v>
      </c>
      <c r="F2595" t="s">
        <v>96</v>
      </c>
      <c r="G2595" t="s">
        <v>778</v>
      </c>
      <c r="H2595" t="s">
        <v>779</v>
      </c>
      <c r="I2595">
        <v>500004901</v>
      </c>
      <c r="J2595">
        <v>6000910914</v>
      </c>
      <c r="K2595">
        <v>100025624</v>
      </c>
      <c r="L2595" s="1">
        <v>45359</v>
      </c>
      <c r="M2595" t="s">
        <v>833</v>
      </c>
      <c r="N2595">
        <v>500004901</v>
      </c>
      <c r="O2595" t="s">
        <v>776</v>
      </c>
      <c r="P2595" t="s">
        <v>54</v>
      </c>
      <c r="Q2595" t="s">
        <v>724</v>
      </c>
    </row>
    <row r="2596" spans="1:17" x14ac:dyDescent="0.3">
      <c r="A2596" t="s">
        <v>824</v>
      </c>
      <c r="B2596" t="s">
        <v>382</v>
      </c>
      <c r="C2596" s="1">
        <v>45384</v>
      </c>
      <c r="D2596">
        <v>10759.47</v>
      </c>
      <c r="E2596" t="s">
        <v>92</v>
      </c>
      <c r="F2596" t="s">
        <v>96</v>
      </c>
      <c r="G2596" t="s">
        <v>778</v>
      </c>
      <c r="H2596" t="s">
        <v>779</v>
      </c>
      <c r="I2596">
        <v>500004901</v>
      </c>
      <c r="J2596">
        <v>6000915196</v>
      </c>
      <c r="K2596">
        <v>100033094</v>
      </c>
      <c r="L2596" s="1">
        <v>45399</v>
      </c>
      <c r="M2596" t="s">
        <v>833</v>
      </c>
      <c r="N2596">
        <v>500004901</v>
      </c>
      <c r="O2596" t="s">
        <v>776</v>
      </c>
      <c r="P2596" t="s">
        <v>54</v>
      </c>
      <c r="Q2596" t="s">
        <v>724</v>
      </c>
    </row>
    <row r="2597" spans="1:17" x14ac:dyDescent="0.3">
      <c r="A2597" t="s">
        <v>824</v>
      </c>
      <c r="B2597" t="s">
        <v>382</v>
      </c>
      <c r="C2597" s="1">
        <v>45412</v>
      </c>
      <c r="D2597">
        <v>7310.54</v>
      </c>
      <c r="E2597" t="s">
        <v>92</v>
      </c>
      <c r="F2597" t="s">
        <v>96</v>
      </c>
      <c r="G2597" t="s">
        <v>778</v>
      </c>
      <c r="H2597" t="s">
        <v>779</v>
      </c>
      <c r="I2597">
        <v>500004901</v>
      </c>
      <c r="J2597">
        <v>6000920413</v>
      </c>
      <c r="K2597">
        <v>100041351</v>
      </c>
      <c r="L2597" s="1">
        <v>45414</v>
      </c>
      <c r="M2597" t="s">
        <v>833</v>
      </c>
      <c r="N2597">
        <v>500004901</v>
      </c>
      <c r="O2597" t="s">
        <v>776</v>
      </c>
      <c r="P2597" t="s">
        <v>54</v>
      </c>
      <c r="Q2597" t="s">
        <v>724</v>
      </c>
    </row>
    <row r="2598" spans="1:17" x14ac:dyDescent="0.3">
      <c r="A2598" t="s">
        <v>824</v>
      </c>
      <c r="B2598" t="s">
        <v>382</v>
      </c>
      <c r="C2598" s="1">
        <v>45448</v>
      </c>
      <c r="D2598">
        <v>26559.68</v>
      </c>
      <c r="E2598" t="s">
        <v>92</v>
      </c>
      <c r="F2598" t="s">
        <v>96</v>
      </c>
      <c r="G2598" t="s">
        <v>778</v>
      </c>
      <c r="H2598" t="s">
        <v>779</v>
      </c>
      <c r="I2598">
        <v>500004901</v>
      </c>
      <c r="J2598">
        <v>6000926280</v>
      </c>
      <c r="K2598">
        <v>100052282</v>
      </c>
      <c r="L2598" s="1">
        <v>45455</v>
      </c>
      <c r="M2598" t="s">
        <v>833</v>
      </c>
      <c r="N2598">
        <v>500004901</v>
      </c>
      <c r="O2598" t="s">
        <v>776</v>
      </c>
      <c r="P2598" t="s">
        <v>54</v>
      </c>
      <c r="Q2598" t="s">
        <v>724</v>
      </c>
    </row>
    <row r="2599" spans="1:17" x14ac:dyDescent="0.3">
      <c r="A2599" t="s">
        <v>824</v>
      </c>
      <c r="B2599" t="s">
        <v>382</v>
      </c>
      <c r="C2599" s="1">
        <v>45517</v>
      </c>
      <c r="D2599">
        <v>1473.9</v>
      </c>
      <c r="E2599" t="s">
        <v>92</v>
      </c>
      <c r="F2599" t="s">
        <v>96</v>
      </c>
      <c r="G2599" t="s">
        <v>778</v>
      </c>
      <c r="H2599" t="s">
        <v>779</v>
      </c>
      <c r="I2599">
        <v>500004901</v>
      </c>
      <c r="J2599">
        <v>6000938384</v>
      </c>
      <c r="K2599">
        <v>100073161</v>
      </c>
      <c r="L2599" s="1">
        <v>45525</v>
      </c>
      <c r="M2599" t="s">
        <v>833</v>
      </c>
      <c r="N2599">
        <v>500004901</v>
      </c>
      <c r="O2599" t="s">
        <v>776</v>
      </c>
      <c r="P2599" t="s">
        <v>54</v>
      </c>
      <c r="Q2599" t="s">
        <v>724</v>
      </c>
    </row>
    <row r="2600" spans="1:17" x14ac:dyDescent="0.3">
      <c r="A2600" t="s">
        <v>824</v>
      </c>
      <c r="B2600" t="s">
        <v>382</v>
      </c>
      <c r="C2600" s="1">
        <v>45539</v>
      </c>
      <c r="D2600">
        <v>2594.06</v>
      </c>
      <c r="E2600" t="s">
        <v>92</v>
      </c>
      <c r="F2600" t="s">
        <v>96</v>
      </c>
      <c r="G2600" t="s">
        <v>778</v>
      </c>
      <c r="H2600" t="s">
        <v>779</v>
      </c>
      <c r="I2600">
        <v>500004901</v>
      </c>
      <c r="J2600">
        <v>6000940925</v>
      </c>
      <c r="K2600">
        <v>100077468</v>
      </c>
      <c r="L2600" s="1">
        <v>45540</v>
      </c>
      <c r="M2600" t="s">
        <v>833</v>
      </c>
      <c r="N2600">
        <v>500004901</v>
      </c>
      <c r="O2600" t="s">
        <v>776</v>
      </c>
      <c r="P2600" t="s">
        <v>54</v>
      </c>
      <c r="Q2600" t="s">
        <v>724</v>
      </c>
    </row>
    <row r="2601" spans="1:17" x14ac:dyDescent="0.3">
      <c r="A2601" t="s">
        <v>824</v>
      </c>
      <c r="B2601" t="s">
        <v>382</v>
      </c>
      <c r="C2601" s="1">
        <v>45567</v>
      </c>
      <c r="D2601">
        <v>18040.54</v>
      </c>
      <c r="E2601" t="s">
        <v>92</v>
      </c>
      <c r="F2601" t="s">
        <v>96</v>
      </c>
      <c r="G2601" t="s">
        <v>778</v>
      </c>
      <c r="H2601" t="s">
        <v>779</v>
      </c>
      <c r="I2601">
        <v>500004901</v>
      </c>
      <c r="J2601">
        <v>6000946457</v>
      </c>
      <c r="K2601">
        <v>100086984</v>
      </c>
      <c r="L2601" s="1">
        <v>45569</v>
      </c>
      <c r="M2601" t="s">
        <v>833</v>
      </c>
      <c r="N2601">
        <v>500004901</v>
      </c>
      <c r="O2601" t="s">
        <v>776</v>
      </c>
      <c r="P2601" t="s">
        <v>54</v>
      </c>
      <c r="Q2601" t="s">
        <v>724</v>
      </c>
    </row>
    <row r="2602" spans="1:17" x14ac:dyDescent="0.3">
      <c r="A2602" t="s">
        <v>824</v>
      </c>
      <c r="B2602" t="s">
        <v>382</v>
      </c>
      <c r="C2602" s="1">
        <v>45572</v>
      </c>
      <c r="D2602">
        <v>15829.69</v>
      </c>
      <c r="E2602" t="s">
        <v>92</v>
      </c>
      <c r="F2602" t="s">
        <v>96</v>
      </c>
      <c r="G2602" t="s">
        <v>778</v>
      </c>
      <c r="H2602" t="s">
        <v>779</v>
      </c>
      <c r="I2602">
        <v>500004901</v>
      </c>
      <c r="J2602">
        <v>6000947453</v>
      </c>
      <c r="K2602">
        <v>100088374</v>
      </c>
      <c r="L2602" s="1">
        <v>45579</v>
      </c>
      <c r="M2602" t="s">
        <v>833</v>
      </c>
      <c r="N2602">
        <v>500004901</v>
      </c>
      <c r="O2602" t="s">
        <v>776</v>
      </c>
      <c r="P2602" t="s">
        <v>54</v>
      </c>
      <c r="Q2602" t="s">
        <v>724</v>
      </c>
    </row>
    <row r="2603" spans="1:17" x14ac:dyDescent="0.3">
      <c r="A2603" t="s">
        <v>824</v>
      </c>
      <c r="B2603" t="s">
        <v>382</v>
      </c>
      <c r="C2603" s="1">
        <v>45600</v>
      </c>
      <c r="D2603">
        <v>19337.57</v>
      </c>
      <c r="E2603" t="s">
        <v>92</v>
      </c>
      <c r="F2603" t="s">
        <v>96</v>
      </c>
      <c r="G2603" t="s">
        <v>778</v>
      </c>
      <c r="H2603" t="s">
        <v>779</v>
      </c>
      <c r="I2603">
        <v>500004901</v>
      </c>
      <c r="J2603">
        <v>6000952631</v>
      </c>
      <c r="K2603">
        <v>100096976</v>
      </c>
      <c r="L2603" s="1">
        <v>45604</v>
      </c>
      <c r="M2603" t="s">
        <v>833</v>
      </c>
      <c r="N2603">
        <v>500004901</v>
      </c>
      <c r="O2603" t="s">
        <v>776</v>
      </c>
      <c r="P2603" t="s">
        <v>54</v>
      </c>
      <c r="Q2603" t="s">
        <v>724</v>
      </c>
    </row>
    <row r="2604" spans="1:17" x14ac:dyDescent="0.3">
      <c r="A2604" t="s">
        <v>824</v>
      </c>
      <c r="B2604" t="s">
        <v>382</v>
      </c>
      <c r="C2604" s="1">
        <v>45624</v>
      </c>
      <c r="D2604">
        <v>29536.959999999999</v>
      </c>
      <c r="E2604" t="s">
        <v>92</v>
      </c>
      <c r="F2604" t="s">
        <v>96</v>
      </c>
      <c r="G2604" t="s">
        <v>778</v>
      </c>
      <c r="H2604" t="s">
        <v>779</v>
      </c>
      <c r="I2604">
        <v>500004901</v>
      </c>
      <c r="J2604">
        <v>6000958257</v>
      </c>
      <c r="K2604">
        <v>100106645</v>
      </c>
      <c r="L2604" s="1">
        <v>45629</v>
      </c>
      <c r="M2604" t="s">
        <v>833</v>
      </c>
      <c r="N2604">
        <v>500004901</v>
      </c>
      <c r="O2604" t="s">
        <v>776</v>
      </c>
      <c r="P2604" t="s">
        <v>54</v>
      </c>
      <c r="Q2604" t="s">
        <v>724</v>
      </c>
    </row>
    <row r="2605" spans="1:17" x14ac:dyDescent="0.3">
      <c r="A2605" t="s">
        <v>824</v>
      </c>
      <c r="B2605" t="s">
        <v>382</v>
      </c>
      <c r="C2605" s="1">
        <v>45679</v>
      </c>
      <c r="D2605">
        <v>26530.2</v>
      </c>
      <c r="E2605" t="s">
        <v>92</v>
      </c>
      <c r="F2605" t="s">
        <v>96</v>
      </c>
      <c r="G2605" t="s">
        <v>778</v>
      </c>
      <c r="H2605" t="s">
        <v>779</v>
      </c>
      <c r="I2605">
        <v>500004901</v>
      </c>
      <c r="J2605">
        <v>6000974951</v>
      </c>
      <c r="K2605">
        <v>100008571</v>
      </c>
      <c r="L2605" s="1">
        <v>45705</v>
      </c>
      <c r="M2605" t="s">
        <v>833</v>
      </c>
      <c r="N2605">
        <v>500004901</v>
      </c>
      <c r="O2605" t="s">
        <v>776</v>
      </c>
      <c r="P2605" t="s">
        <v>54</v>
      </c>
      <c r="Q2605" t="s">
        <v>724</v>
      </c>
    </row>
    <row r="2606" spans="1:17" x14ac:dyDescent="0.3">
      <c r="A2606" t="s">
        <v>824</v>
      </c>
      <c r="B2606" t="s">
        <v>382</v>
      </c>
      <c r="C2606" s="1">
        <v>45702</v>
      </c>
      <c r="D2606">
        <v>16917.32</v>
      </c>
      <c r="E2606" t="s">
        <v>92</v>
      </c>
      <c r="F2606" t="s">
        <v>96</v>
      </c>
      <c r="G2606" t="s">
        <v>778</v>
      </c>
      <c r="H2606" t="s">
        <v>779</v>
      </c>
      <c r="I2606">
        <v>500004901</v>
      </c>
      <c r="J2606">
        <v>6000978587</v>
      </c>
      <c r="K2606">
        <v>100017675</v>
      </c>
      <c r="L2606" s="1">
        <v>45708</v>
      </c>
      <c r="M2606" t="s">
        <v>833</v>
      </c>
      <c r="N2606">
        <v>500004901</v>
      </c>
      <c r="O2606" t="s">
        <v>776</v>
      </c>
      <c r="P2606" t="s">
        <v>54</v>
      </c>
      <c r="Q2606" t="s">
        <v>724</v>
      </c>
    </row>
    <row r="2607" spans="1:17" x14ac:dyDescent="0.3">
      <c r="A2607" t="s">
        <v>824</v>
      </c>
      <c r="B2607" t="s">
        <v>382</v>
      </c>
      <c r="C2607" s="1">
        <v>45735</v>
      </c>
      <c r="D2607">
        <v>12763.25</v>
      </c>
      <c r="E2607" t="s">
        <v>92</v>
      </c>
      <c r="F2607" t="s">
        <v>96</v>
      </c>
      <c r="G2607" t="s">
        <v>778</v>
      </c>
      <c r="H2607" t="s">
        <v>779</v>
      </c>
      <c r="I2607">
        <v>500004901</v>
      </c>
      <c r="J2607">
        <v>6000983852</v>
      </c>
      <c r="K2607">
        <v>100027111</v>
      </c>
      <c r="L2607" s="1">
        <v>45742</v>
      </c>
      <c r="M2607" t="s">
        <v>833</v>
      </c>
      <c r="N2607">
        <v>500004901</v>
      </c>
      <c r="O2607" t="s">
        <v>776</v>
      </c>
      <c r="P2607" t="s">
        <v>54</v>
      </c>
      <c r="Q2607" t="s">
        <v>724</v>
      </c>
    </row>
    <row r="2608" spans="1:17" x14ac:dyDescent="0.3">
      <c r="A2608" t="s">
        <v>824</v>
      </c>
      <c r="B2608" t="s">
        <v>382</v>
      </c>
      <c r="C2608" s="1">
        <v>45768</v>
      </c>
      <c r="D2608">
        <v>19506.099999999999</v>
      </c>
      <c r="E2608" t="s">
        <v>92</v>
      </c>
      <c r="F2608" t="s">
        <v>96</v>
      </c>
      <c r="G2608" t="s">
        <v>778</v>
      </c>
      <c r="H2608" t="s">
        <v>779</v>
      </c>
      <c r="I2608">
        <v>500004901</v>
      </c>
      <c r="J2608">
        <v>6000989618</v>
      </c>
      <c r="K2608">
        <v>100036800</v>
      </c>
      <c r="L2608" s="1">
        <v>45771</v>
      </c>
      <c r="M2608" t="s">
        <v>833</v>
      </c>
      <c r="N2608">
        <v>500004901</v>
      </c>
      <c r="O2608" t="s">
        <v>776</v>
      </c>
      <c r="P2608" t="s">
        <v>54</v>
      </c>
      <c r="Q2608" t="s">
        <v>724</v>
      </c>
    </row>
    <row r="2609" spans="1:17" x14ac:dyDescent="0.3">
      <c r="A2609" t="s">
        <v>824</v>
      </c>
      <c r="B2609" t="s">
        <v>382</v>
      </c>
      <c r="C2609" s="1">
        <v>45784</v>
      </c>
      <c r="D2609">
        <v>32148.94</v>
      </c>
      <c r="E2609" t="s">
        <v>92</v>
      </c>
      <c r="F2609" t="s">
        <v>96</v>
      </c>
      <c r="G2609" t="s">
        <v>778</v>
      </c>
      <c r="H2609" t="s">
        <v>779</v>
      </c>
      <c r="I2609">
        <v>500004901</v>
      </c>
      <c r="J2609">
        <v>6000992420</v>
      </c>
      <c r="K2609">
        <v>100041541</v>
      </c>
      <c r="L2609" s="1">
        <v>45791</v>
      </c>
      <c r="M2609" t="s">
        <v>833</v>
      </c>
      <c r="N2609">
        <v>500004901</v>
      </c>
      <c r="O2609" t="s">
        <v>776</v>
      </c>
      <c r="P2609" t="s">
        <v>54</v>
      </c>
      <c r="Q2609" t="s">
        <v>724</v>
      </c>
    </row>
    <row r="2610" spans="1:17" x14ac:dyDescent="0.3">
      <c r="A2610" t="s">
        <v>824</v>
      </c>
      <c r="B2610" t="s">
        <v>382</v>
      </c>
      <c r="C2610" s="1">
        <v>45812</v>
      </c>
      <c r="D2610">
        <v>10234.68</v>
      </c>
      <c r="E2610" t="s">
        <v>92</v>
      </c>
      <c r="F2610" t="s">
        <v>96</v>
      </c>
      <c r="G2610" t="s">
        <v>778</v>
      </c>
      <c r="H2610" t="s">
        <v>779</v>
      </c>
      <c r="I2610">
        <v>500004901</v>
      </c>
      <c r="J2610">
        <v>6000996842</v>
      </c>
      <c r="K2610">
        <v>100049160</v>
      </c>
      <c r="L2610" s="1">
        <v>45818</v>
      </c>
      <c r="M2610" t="s">
        <v>833</v>
      </c>
      <c r="N2610">
        <v>500004901</v>
      </c>
      <c r="O2610" t="s">
        <v>776</v>
      </c>
      <c r="P2610" t="s">
        <v>54</v>
      </c>
      <c r="Q2610" t="s">
        <v>724</v>
      </c>
    </row>
    <row r="2611" spans="1:17" x14ac:dyDescent="0.3">
      <c r="A2611" t="s">
        <v>824</v>
      </c>
      <c r="B2611" t="s">
        <v>382</v>
      </c>
      <c r="C2611" s="1">
        <v>45848</v>
      </c>
      <c r="D2611">
        <v>17489.259999999998</v>
      </c>
      <c r="E2611" t="s">
        <v>92</v>
      </c>
      <c r="F2611" t="s">
        <v>96</v>
      </c>
      <c r="G2611" t="s">
        <v>778</v>
      </c>
      <c r="H2611" t="s">
        <v>779</v>
      </c>
      <c r="I2611">
        <v>500004901</v>
      </c>
      <c r="J2611">
        <v>6001004098</v>
      </c>
      <c r="K2611">
        <v>100061260</v>
      </c>
      <c r="L2611" s="1">
        <v>45855</v>
      </c>
      <c r="M2611" t="s">
        <v>833</v>
      </c>
      <c r="N2611">
        <v>500004901</v>
      </c>
      <c r="O2611" t="s">
        <v>776</v>
      </c>
      <c r="P2611" t="s">
        <v>54</v>
      </c>
      <c r="Q2611" t="s">
        <v>724</v>
      </c>
    </row>
    <row r="2612" spans="1:17" x14ac:dyDescent="0.3">
      <c r="A2612" t="s">
        <v>824</v>
      </c>
      <c r="B2612" t="s">
        <v>382</v>
      </c>
      <c r="C2612" s="1">
        <v>45881</v>
      </c>
      <c r="D2612">
        <v>7405.09</v>
      </c>
      <c r="E2612" t="s">
        <v>92</v>
      </c>
      <c r="F2612" t="s">
        <v>96</v>
      </c>
      <c r="G2612" t="s">
        <v>778</v>
      </c>
      <c r="H2612" t="s">
        <v>779</v>
      </c>
      <c r="I2612">
        <v>500004901</v>
      </c>
      <c r="J2612">
        <v>6001009326</v>
      </c>
      <c r="K2612">
        <v>100070137</v>
      </c>
      <c r="L2612" s="1">
        <v>45883</v>
      </c>
      <c r="M2612" t="s">
        <v>833</v>
      </c>
      <c r="N2612">
        <v>500004901</v>
      </c>
      <c r="O2612" t="s">
        <v>776</v>
      </c>
      <c r="P2612" t="s">
        <v>54</v>
      </c>
      <c r="Q2612" t="s">
        <v>724</v>
      </c>
    </row>
    <row r="2613" spans="1:17" x14ac:dyDescent="0.3">
      <c r="A2613" t="s">
        <v>824</v>
      </c>
      <c r="B2613" t="s">
        <v>382</v>
      </c>
      <c r="C2613" s="1">
        <v>45912</v>
      </c>
      <c r="D2613">
        <v>3251.02</v>
      </c>
      <c r="E2613" t="s">
        <v>92</v>
      </c>
      <c r="F2613" t="s">
        <v>96</v>
      </c>
      <c r="G2613" t="s">
        <v>778</v>
      </c>
      <c r="H2613" t="s">
        <v>779</v>
      </c>
      <c r="I2613">
        <v>500004901</v>
      </c>
      <c r="J2613">
        <v>6001014188</v>
      </c>
      <c r="K2613">
        <v>100077389</v>
      </c>
      <c r="L2613" s="1">
        <v>45916</v>
      </c>
      <c r="M2613" t="s">
        <v>833</v>
      </c>
      <c r="N2613">
        <v>500004901</v>
      </c>
      <c r="O2613" t="s">
        <v>776</v>
      </c>
      <c r="P2613" t="s">
        <v>54</v>
      </c>
      <c r="Q2613" t="s">
        <v>724</v>
      </c>
    </row>
    <row r="2614" spans="1:17" x14ac:dyDescent="0.3">
      <c r="A2614" t="s">
        <v>824</v>
      </c>
      <c r="B2614" t="s">
        <v>382</v>
      </c>
      <c r="C2614" s="1">
        <v>45982</v>
      </c>
      <c r="D2614">
        <v>10505.6</v>
      </c>
      <c r="E2614" t="s">
        <v>92</v>
      </c>
      <c r="F2614" t="s">
        <v>96</v>
      </c>
      <c r="G2614" t="s">
        <v>778</v>
      </c>
      <c r="H2614" t="s">
        <v>779</v>
      </c>
      <c r="I2614">
        <v>500004901</v>
      </c>
      <c r="J2614">
        <v>6001028247</v>
      </c>
      <c r="K2614">
        <v>100100979</v>
      </c>
      <c r="L2614" s="1">
        <v>45993</v>
      </c>
      <c r="M2614" t="s">
        <v>833</v>
      </c>
      <c r="N2614">
        <v>500004901</v>
      </c>
      <c r="O2614" t="s">
        <v>776</v>
      </c>
      <c r="P2614" t="s">
        <v>54</v>
      </c>
      <c r="Q2614" t="s">
        <v>724</v>
      </c>
    </row>
    <row r="2615" spans="1:17" x14ac:dyDescent="0.3">
      <c r="A2615" t="s">
        <v>824</v>
      </c>
      <c r="B2615" t="s">
        <v>382</v>
      </c>
      <c r="C2615" s="1">
        <v>45982</v>
      </c>
      <c r="D2615">
        <v>19927.52</v>
      </c>
      <c r="E2615" t="s">
        <v>92</v>
      </c>
      <c r="F2615" t="s">
        <v>96</v>
      </c>
      <c r="G2615" t="s">
        <v>778</v>
      </c>
      <c r="H2615" t="s">
        <v>779</v>
      </c>
      <c r="I2615">
        <v>500004901</v>
      </c>
      <c r="J2615">
        <v>6001028248</v>
      </c>
      <c r="K2615">
        <v>100100980</v>
      </c>
      <c r="L2615" s="1">
        <v>45993</v>
      </c>
      <c r="M2615" t="s">
        <v>833</v>
      </c>
      <c r="N2615">
        <v>500004901</v>
      </c>
      <c r="O2615" t="s">
        <v>776</v>
      </c>
      <c r="P2615" t="s">
        <v>54</v>
      </c>
      <c r="Q2615" t="s">
        <v>724</v>
      </c>
    </row>
    <row r="2616" spans="1:17" x14ac:dyDescent="0.3">
      <c r="A2616" t="s">
        <v>824</v>
      </c>
      <c r="B2616" t="s">
        <v>382</v>
      </c>
      <c r="C2616" s="1">
        <v>46052</v>
      </c>
      <c r="D2616">
        <v>29108.63</v>
      </c>
      <c r="E2616" t="s">
        <v>92</v>
      </c>
      <c r="F2616" t="s">
        <v>96</v>
      </c>
      <c r="G2616" t="s">
        <v>778</v>
      </c>
      <c r="H2616" t="s">
        <v>779</v>
      </c>
      <c r="I2616">
        <v>500004901</v>
      </c>
      <c r="J2616">
        <v>6001045552</v>
      </c>
      <c r="K2616">
        <v>100011055</v>
      </c>
      <c r="L2616" s="1">
        <v>46064</v>
      </c>
      <c r="M2616" t="s">
        <v>833</v>
      </c>
      <c r="N2616">
        <v>500004901</v>
      </c>
      <c r="O2616" t="s">
        <v>776</v>
      </c>
      <c r="P2616" t="s">
        <v>54</v>
      </c>
      <c r="Q2616" t="s">
        <v>724</v>
      </c>
    </row>
    <row r="2617" spans="1:17" x14ac:dyDescent="0.3">
      <c r="A2617" t="s">
        <v>824</v>
      </c>
      <c r="B2617" t="s">
        <v>382</v>
      </c>
      <c r="C2617" s="1">
        <v>46052</v>
      </c>
      <c r="D2617">
        <v>23449.46</v>
      </c>
      <c r="E2617" t="s">
        <v>92</v>
      </c>
      <c r="F2617" t="s">
        <v>96</v>
      </c>
      <c r="G2617" t="s">
        <v>778</v>
      </c>
      <c r="H2617" t="s">
        <v>779</v>
      </c>
      <c r="I2617">
        <v>500004901</v>
      </c>
      <c r="J2617">
        <v>6001045553</v>
      </c>
      <c r="K2617">
        <v>100011086</v>
      </c>
      <c r="L2617" s="1">
        <v>46056</v>
      </c>
      <c r="M2617" t="s">
        <v>833</v>
      </c>
      <c r="N2617">
        <v>500004901</v>
      </c>
      <c r="O2617" t="s">
        <v>776</v>
      </c>
      <c r="P2617" t="s">
        <v>54</v>
      </c>
      <c r="Q2617" t="s">
        <v>724</v>
      </c>
    </row>
    <row r="2618" spans="1:17" x14ac:dyDescent="0.3">
      <c r="A2618" t="s">
        <v>824</v>
      </c>
      <c r="B2618" t="s">
        <v>382</v>
      </c>
      <c r="C2618" s="1">
        <v>46066</v>
      </c>
      <c r="D2618">
        <v>16540.2</v>
      </c>
      <c r="E2618" t="s">
        <v>92</v>
      </c>
      <c r="F2618" t="s">
        <v>96</v>
      </c>
      <c r="G2618" t="s">
        <v>778</v>
      </c>
      <c r="H2618" t="s">
        <v>779</v>
      </c>
      <c r="I2618">
        <v>500004901</v>
      </c>
      <c r="J2618">
        <v>6001048182</v>
      </c>
      <c r="K2618">
        <v>100017584</v>
      </c>
      <c r="L2618" s="1">
        <v>46071</v>
      </c>
      <c r="M2618" t="s">
        <v>833</v>
      </c>
      <c r="N2618">
        <v>500004901</v>
      </c>
      <c r="O2618" t="s">
        <v>776</v>
      </c>
      <c r="P2618" t="s">
        <v>54</v>
      </c>
      <c r="Q2618" t="s">
        <v>724</v>
      </c>
    </row>
    <row r="2619" spans="1:17" x14ac:dyDescent="0.3">
      <c r="A2619" t="s">
        <v>824</v>
      </c>
      <c r="B2619" t="s">
        <v>382</v>
      </c>
      <c r="C2619" s="1">
        <v>46093</v>
      </c>
      <c r="D2619">
        <v>8668.2900000000009</v>
      </c>
      <c r="E2619" t="s">
        <v>92</v>
      </c>
      <c r="F2619" t="s">
        <v>96</v>
      </c>
      <c r="G2619" t="s">
        <v>778</v>
      </c>
      <c r="H2619" t="s">
        <v>779</v>
      </c>
      <c r="I2619">
        <v>500004901</v>
      </c>
      <c r="J2619">
        <v>6001052568</v>
      </c>
      <c r="K2619">
        <v>100025451</v>
      </c>
      <c r="L2619" s="1">
        <v>46094</v>
      </c>
      <c r="M2619" t="s">
        <v>833</v>
      </c>
      <c r="N2619">
        <v>500004901</v>
      </c>
      <c r="O2619" t="s">
        <v>776</v>
      </c>
      <c r="P2619" t="s">
        <v>54</v>
      </c>
      <c r="Q2619" t="s">
        <v>724</v>
      </c>
    </row>
    <row r="2620" spans="1:17" x14ac:dyDescent="0.3">
      <c r="A2620" t="s">
        <v>824</v>
      </c>
      <c r="B2620" t="s">
        <v>382</v>
      </c>
      <c r="C2620" s="1">
        <v>46118</v>
      </c>
      <c r="D2620">
        <v>11363.73</v>
      </c>
      <c r="E2620" t="s">
        <v>92</v>
      </c>
      <c r="F2620" t="s">
        <v>96</v>
      </c>
      <c r="G2620" t="s">
        <v>778</v>
      </c>
      <c r="H2620" t="s">
        <v>779</v>
      </c>
      <c r="I2620">
        <v>500004901</v>
      </c>
      <c r="J2620">
        <v>6001056533</v>
      </c>
      <c r="K2620">
        <v>100032819</v>
      </c>
      <c r="L2620" s="1">
        <v>46129</v>
      </c>
      <c r="M2620" t="s">
        <v>833</v>
      </c>
      <c r="N2620">
        <v>500004901</v>
      </c>
      <c r="O2620" t="s">
        <v>776</v>
      </c>
      <c r="P2620" t="s">
        <v>54</v>
      </c>
      <c r="Q2620" t="s">
        <v>724</v>
      </c>
    </row>
    <row r="2621" spans="1:17" x14ac:dyDescent="0.3">
      <c r="A2621" t="s">
        <v>824</v>
      </c>
      <c r="B2621" t="s">
        <v>382</v>
      </c>
      <c r="C2621" s="1">
        <v>46169</v>
      </c>
      <c r="D2621">
        <v>10506.09</v>
      </c>
      <c r="E2621" t="s">
        <v>92</v>
      </c>
      <c r="F2621" t="s">
        <v>96</v>
      </c>
      <c r="G2621" t="s">
        <v>778</v>
      </c>
      <c r="H2621" t="s">
        <v>779</v>
      </c>
      <c r="I2621">
        <v>500004901</v>
      </c>
      <c r="J2621">
        <v>6001065176</v>
      </c>
      <c r="K2621">
        <v>100046724</v>
      </c>
      <c r="L2621" s="1">
        <v>46199</v>
      </c>
      <c r="M2621" t="s">
        <v>833</v>
      </c>
      <c r="N2621">
        <v>500004901</v>
      </c>
      <c r="O2621" t="s">
        <v>776</v>
      </c>
      <c r="P2621" t="s">
        <v>54</v>
      </c>
      <c r="Q2621" t="s">
        <v>724</v>
      </c>
    </row>
    <row r="2622" spans="1:17" x14ac:dyDescent="0.3">
      <c r="A2622" t="s">
        <v>824</v>
      </c>
      <c r="B2622" t="s">
        <v>382</v>
      </c>
      <c r="C2622" s="1">
        <v>46224</v>
      </c>
      <c r="D2622">
        <v>18714.93</v>
      </c>
      <c r="E2622" t="s">
        <v>92</v>
      </c>
      <c r="F2622" t="s">
        <v>96</v>
      </c>
      <c r="G2622" t="s">
        <v>778</v>
      </c>
      <c r="H2622" t="s">
        <v>779</v>
      </c>
      <c r="I2622">
        <v>500004901</v>
      </c>
      <c r="J2622">
        <v>6001075586</v>
      </c>
      <c r="K2622">
        <v>100065460</v>
      </c>
      <c r="L2622" s="1">
        <v>46254</v>
      </c>
      <c r="M2622" t="s">
        <v>833</v>
      </c>
      <c r="N2622">
        <v>500004901</v>
      </c>
      <c r="O2622" t="s">
        <v>776</v>
      </c>
      <c r="P2622" t="s">
        <v>54</v>
      </c>
      <c r="Q2622" t="s">
        <v>724</v>
      </c>
    </row>
    <row r="2623" spans="1:17" x14ac:dyDescent="0.3">
      <c r="A2623" t="s">
        <v>824</v>
      </c>
      <c r="B2623" t="s">
        <v>382</v>
      </c>
      <c r="C2623" s="1">
        <v>46230</v>
      </c>
      <c r="D2623">
        <v>18776.189999999999</v>
      </c>
      <c r="E2623" t="s">
        <v>92</v>
      </c>
      <c r="F2623" t="s">
        <v>96</v>
      </c>
      <c r="G2623" t="s">
        <v>778</v>
      </c>
      <c r="H2623" t="s">
        <v>779</v>
      </c>
      <c r="I2623">
        <v>500004901</v>
      </c>
      <c r="J2623">
        <v>6001076276</v>
      </c>
      <c r="K2623">
        <v>100066441</v>
      </c>
      <c r="L2623" s="1">
        <v>46254</v>
      </c>
      <c r="M2623" t="s">
        <v>833</v>
      </c>
      <c r="N2623">
        <v>500004901</v>
      </c>
      <c r="O2623" t="s">
        <v>776</v>
      </c>
      <c r="P2623" t="s">
        <v>54</v>
      </c>
      <c r="Q2623" t="s">
        <v>724</v>
      </c>
    </row>
    <row r="2624" spans="1:17" x14ac:dyDescent="0.3">
      <c r="A2624" t="s">
        <v>825</v>
      </c>
      <c r="B2624" t="s">
        <v>382</v>
      </c>
      <c r="C2624" s="1">
        <v>44958</v>
      </c>
      <c r="D2624">
        <v>1487.75</v>
      </c>
      <c r="E2624" t="s">
        <v>92</v>
      </c>
      <c r="F2624" t="s">
        <v>96</v>
      </c>
      <c r="G2624" t="s">
        <v>476</v>
      </c>
      <c r="H2624" t="s">
        <v>645</v>
      </c>
      <c r="I2624">
        <v>500005881</v>
      </c>
      <c r="J2624">
        <v>6000836908</v>
      </c>
      <c r="K2624">
        <v>100011055</v>
      </c>
      <c r="L2624" s="1">
        <v>44980</v>
      </c>
      <c r="M2624" t="s">
        <v>833</v>
      </c>
      <c r="N2624">
        <v>500005881</v>
      </c>
      <c r="O2624" t="s">
        <v>776</v>
      </c>
      <c r="P2624" t="s">
        <v>54</v>
      </c>
      <c r="Q2624" t="s">
        <v>724</v>
      </c>
    </row>
    <row r="2625" spans="1:17" x14ac:dyDescent="0.3">
      <c r="A2625" t="s">
        <v>825</v>
      </c>
      <c r="B2625" t="s">
        <v>382</v>
      </c>
      <c r="C2625" s="1">
        <v>44958</v>
      </c>
      <c r="D2625">
        <v>469</v>
      </c>
      <c r="E2625" t="s">
        <v>92</v>
      </c>
      <c r="F2625" t="s">
        <v>96</v>
      </c>
      <c r="G2625" t="s">
        <v>476</v>
      </c>
      <c r="H2625" t="s">
        <v>645</v>
      </c>
      <c r="I2625">
        <v>500005881</v>
      </c>
      <c r="J2625">
        <v>6000836912</v>
      </c>
      <c r="K2625">
        <v>100011059</v>
      </c>
      <c r="L2625" s="1">
        <v>44980</v>
      </c>
      <c r="M2625" t="s">
        <v>833</v>
      </c>
      <c r="N2625">
        <v>500005881</v>
      </c>
      <c r="O2625" t="s">
        <v>776</v>
      </c>
      <c r="P2625" t="s">
        <v>54</v>
      </c>
      <c r="Q2625" t="s">
        <v>724</v>
      </c>
    </row>
    <row r="2626" spans="1:17" x14ac:dyDescent="0.3">
      <c r="A2626" t="s">
        <v>825</v>
      </c>
      <c r="B2626" t="s">
        <v>382</v>
      </c>
      <c r="C2626" s="1">
        <v>45019</v>
      </c>
      <c r="D2626">
        <v>579.92999999999995</v>
      </c>
      <c r="E2626" t="s">
        <v>92</v>
      </c>
      <c r="F2626" t="s">
        <v>96</v>
      </c>
      <c r="G2626" t="s">
        <v>476</v>
      </c>
      <c r="H2626" t="s">
        <v>645</v>
      </c>
      <c r="I2626">
        <v>500005881</v>
      </c>
      <c r="J2626">
        <v>6000848212</v>
      </c>
      <c r="K2626">
        <v>100033764</v>
      </c>
      <c r="L2626" s="1">
        <v>45036</v>
      </c>
      <c r="M2626" t="s">
        <v>833</v>
      </c>
      <c r="N2626">
        <v>500005881</v>
      </c>
      <c r="O2626" t="s">
        <v>776</v>
      </c>
      <c r="P2626" t="s">
        <v>54</v>
      </c>
      <c r="Q2626" t="s">
        <v>724</v>
      </c>
    </row>
    <row r="2627" spans="1:17" x14ac:dyDescent="0.3">
      <c r="A2627" t="s">
        <v>824</v>
      </c>
      <c r="B2627" t="s">
        <v>382</v>
      </c>
      <c r="C2627" s="1">
        <v>45324</v>
      </c>
      <c r="D2627">
        <v>203.18</v>
      </c>
      <c r="E2627" t="s">
        <v>92</v>
      </c>
      <c r="F2627" t="s">
        <v>96</v>
      </c>
      <c r="G2627" t="s">
        <v>476</v>
      </c>
      <c r="H2627" t="s">
        <v>645</v>
      </c>
      <c r="I2627">
        <v>500005881</v>
      </c>
      <c r="J2627">
        <v>6000905266</v>
      </c>
      <c r="K2627">
        <v>100014936</v>
      </c>
      <c r="L2627" s="1">
        <v>45351</v>
      </c>
      <c r="M2627" t="s">
        <v>833</v>
      </c>
      <c r="N2627">
        <v>500005881</v>
      </c>
      <c r="O2627" t="s">
        <v>776</v>
      </c>
      <c r="P2627" t="s">
        <v>54</v>
      </c>
      <c r="Q2627" t="s">
        <v>724</v>
      </c>
    </row>
    <row r="2628" spans="1:17" x14ac:dyDescent="0.3">
      <c r="A2628" t="s">
        <v>825</v>
      </c>
      <c r="B2628" t="s">
        <v>382</v>
      </c>
      <c r="C2628" s="1">
        <v>45355</v>
      </c>
      <c r="D2628">
        <v>1204.01</v>
      </c>
      <c r="E2628" t="s">
        <v>92</v>
      </c>
      <c r="F2628" t="s">
        <v>96</v>
      </c>
      <c r="G2628" t="s">
        <v>476</v>
      </c>
      <c r="H2628" t="s">
        <v>645</v>
      </c>
      <c r="I2628">
        <v>500005881</v>
      </c>
      <c r="J2628">
        <v>6000910370</v>
      </c>
      <c r="K2628">
        <v>100024796</v>
      </c>
      <c r="L2628" s="1">
        <v>45387</v>
      </c>
      <c r="M2628" t="s">
        <v>833</v>
      </c>
      <c r="N2628">
        <v>500005881</v>
      </c>
      <c r="O2628" t="s">
        <v>776</v>
      </c>
      <c r="P2628" t="s">
        <v>54</v>
      </c>
      <c r="Q2628" t="s">
        <v>724</v>
      </c>
    </row>
    <row r="2629" spans="1:17" x14ac:dyDescent="0.3">
      <c r="A2629" t="s">
        <v>825</v>
      </c>
      <c r="B2629" t="s">
        <v>382</v>
      </c>
      <c r="C2629" s="1">
        <v>45474</v>
      </c>
      <c r="D2629">
        <v>199</v>
      </c>
      <c r="E2629" t="s">
        <v>92</v>
      </c>
      <c r="F2629" t="s">
        <v>96</v>
      </c>
      <c r="G2629" t="s">
        <v>476</v>
      </c>
      <c r="H2629" t="s">
        <v>645</v>
      </c>
      <c r="I2629">
        <v>500005881</v>
      </c>
      <c r="J2629">
        <v>6000930688</v>
      </c>
      <c r="K2629">
        <v>100059703</v>
      </c>
      <c r="L2629" s="1">
        <v>45484</v>
      </c>
      <c r="M2629" t="s">
        <v>833</v>
      </c>
      <c r="N2629">
        <v>500005881</v>
      </c>
      <c r="O2629" t="s">
        <v>776</v>
      </c>
      <c r="P2629" t="s">
        <v>54</v>
      </c>
      <c r="Q2629" t="s">
        <v>724</v>
      </c>
    </row>
    <row r="2630" spans="1:17" x14ac:dyDescent="0.3">
      <c r="A2630" t="s">
        <v>825</v>
      </c>
      <c r="B2630" t="s">
        <v>382</v>
      </c>
      <c r="C2630" s="1">
        <v>45474</v>
      </c>
      <c r="D2630">
        <v>597.02</v>
      </c>
      <c r="E2630" t="s">
        <v>92</v>
      </c>
      <c r="F2630" t="s">
        <v>96</v>
      </c>
      <c r="G2630" t="s">
        <v>476</v>
      </c>
      <c r="H2630" t="s">
        <v>645</v>
      </c>
      <c r="I2630">
        <v>500005881</v>
      </c>
      <c r="J2630">
        <v>6000930690</v>
      </c>
      <c r="K2630">
        <v>100059705</v>
      </c>
      <c r="L2630" s="1">
        <v>45484</v>
      </c>
      <c r="M2630" t="s">
        <v>833</v>
      </c>
      <c r="N2630">
        <v>500005881</v>
      </c>
      <c r="O2630" t="s">
        <v>776</v>
      </c>
      <c r="P2630" t="s">
        <v>54</v>
      </c>
      <c r="Q2630" t="s">
        <v>724</v>
      </c>
    </row>
    <row r="2631" spans="1:17" x14ac:dyDescent="0.3">
      <c r="A2631" t="s">
        <v>824</v>
      </c>
      <c r="B2631" t="s">
        <v>382</v>
      </c>
      <c r="C2631" s="1">
        <v>45474</v>
      </c>
      <c r="D2631">
        <v>373</v>
      </c>
      <c r="E2631" t="s">
        <v>92</v>
      </c>
      <c r="F2631" t="s">
        <v>96</v>
      </c>
      <c r="G2631" t="s">
        <v>476</v>
      </c>
      <c r="H2631" t="s">
        <v>645</v>
      </c>
      <c r="I2631">
        <v>500005881</v>
      </c>
      <c r="J2631">
        <v>6000930677</v>
      </c>
      <c r="K2631">
        <v>100059692</v>
      </c>
      <c r="L2631" s="1">
        <v>45477</v>
      </c>
      <c r="M2631" t="s">
        <v>833</v>
      </c>
      <c r="N2631">
        <v>500005881</v>
      </c>
      <c r="O2631" t="s">
        <v>776</v>
      </c>
      <c r="P2631" t="s">
        <v>54</v>
      </c>
      <c r="Q2631" t="s">
        <v>724</v>
      </c>
    </row>
    <row r="2632" spans="1:17" x14ac:dyDescent="0.3">
      <c r="A2632" t="s">
        <v>825</v>
      </c>
      <c r="B2632" t="s">
        <v>382</v>
      </c>
      <c r="C2632" s="1">
        <v>45629</v>
      </c>
      <c r="D2632">
        <v>800</v>
      </c>
      <c r="E2632" t="s">
        <v>92</v>
      </c>
      <c r="F2632" t="s">
        <v>96</v>
      </c>
      <c r="G2632" t="s">
        <v>476</v>
      </c>
      <c r="H2632" t="s">
        <v>645</v>
      </c>
      <c r="I2632">
        <v>500005881</v>
      </c>
      <c r="J2632">
        <v>6000959298</v>
      </c>
      <c r="K2632">
        <v>100108247</v>
      </c>
      <c r="L2632" s="1">
        <v>45638</v>
      </c>
      <c r="M2632" t="s">
        <v>833</v>
      </c>
      <c r="N2632">
        <v>500005881</v>
      </c>
      <c r="O2632" t="s">
        <v>776</v>
      </c>
      <c r="P2632" t="s">
        <v>54</v>
      </c>
      <c r="Q2632" t="s">
        <v>724</v>
      </c>
    </row>
    <row r="2633" spans="1:17" x14ac:dyDescent="0.3">
      <c r="A2633" t="s">
        <v>825</v>
      </c>
      <c r="B2633" t="s">
        <v>383</v>
      </c>
      <c r="C2633" s="1">
        <v>45663</v>
      </c>
      <c r="D2633">
        <v>59</v>
      </c>
      <c r="E2633" t="s">
        <v>92</v>
      </c>
      <c r="F2633" t="s">
        <v>96</v>
      </c>
      <c r="G2633" t="s">
        <v>476</v>
      </c>
      <c r="H2633" t="s">
        <v>645</v>
      </c>
      <c r="I2633">
        <v>500005881</v>
      </c>
      <c r="J2633">
        <v>6000971914</v>
      </c>
      <c r="K2633">
        <v>400000246</v>
      </c>
      <c r="L2633" s="1">
        <v>45701</v>
      </c>
      <c r="M2633" t="s">
        <v>833</v>
      </c>
      <c r="N2633">
        <v>500005881</v>
      </c>
      <c r="O2633" t="s">
        <v>776</v>
      </c>
      <c r="P2633" t="s">
        <v>54</v>
      </c>
      <c r="Q2633" t="s">
        <v>724</v>
      </c>
    </row>
    <row r="2634" spans="1:17" x14ac:dyDescent="0.3">
      <c r="A2634" t="s">
        <v>824</v>
      </c>
      <c r="B2634" t="s">
        <v>382</v>
      </c>
      <c r="C2634" s="1">
        <v>45664</v>
      </c>
      <c r="D2634">
        <v>3165.49</v>
      </c>
      <c r="E2634" t="s">
        <v>92</v>
      </c>
      <c r="F2634" t="s">
        <v>96</v>
      </c>
      <c r="G2634" t="s">
        <v>476</v>
      </c>
      <c r="H2634" t="s">
        <v>645</v>
      </c>
      <c r="I2634">
        <v>500005881</v>
      </c>
      <c r="J2634">
        <v>6000973072</v>
      </c>
      <c r="K2634">
        <v>100005620</v>
      </c>
      <c r="L2634" s="1">
        <v>45701</v>
      </c>
      <c r="M2634" t="s">
        <v>833</v>
      </c>
      <c r="N2634">
        <v>500005881</v>
      </c>
      <c r="O2634" t="s">
        <v>776</v>
      </c>
      <c r="P2634" t="s">
        <v>54</v>
      </c>
      <c r="Q2634" t="s">
        <v>724</v>
      </c>
    </row>
    <row r="2635" spans="1:17" x14ac:dyDescent="0.3">
      <c r="A2635" t="s">
        <v>826</v>
      </c>
      <c r="B2635" t="s">
        <v>382</v>
      </c>
      <c r="C2635" s="1">
        <v>45679</v>
      </c>
      <c r="D2635">
        <v>169</v>
      </c>
      <c r="E2635" t="s">
        <v>92</v>
      </c>
      <c r="F2635" t="s">
        <v>96</v>
      </c>
      <c r="G2635" t="s">
        <v>476</v>
      </c>
      <c r="H2635" t="s">
        <v>645</v>
      </c>
      <c r="I2635">
        <v>500005881</v>
      </c>
      <c r="J2635">
        <v>6000974922</v>
      </c>
      <c r="K2635">
        <v>100008464</v>
      </c>
      <c r="L2635" s="1">
        <v>45712</v>
      </c>
      <c r="M2635" t="s">
        <v>833</v>
      </c>
      <c r="N2635">
        <v>500005881</v>
      </c>
      <c r="O2635" t="s">
        <v>776</v>
      </c>
      <c r="P2635" t="s">
        <v>54</v>
      </c>
      <c r="Q2635" t="s">
        <v>724</v>
      </c>
    </row>
    <row r="2636" spans="1:17" x14ac:dyDescent="0.3">
      <c r="A2636" t="s">
        <v>825</v>
      </c>
      <c r="B2636" t="s">
        <v>382</v>
      </c>
      <c r="C2636" s="1">
        <v>45681</v>
      </c>
      <c r="D2636">
        <v>471.5</v>
      </c>
      <c r="E2636" t="s">
        <v>92</v>
      </c>
      <c r="F2636" t="s">
        <v>96</v>
      </c>
      <c r="G2636" t="s">
        <v>476</v>
      </c>
      <c r="H2636" t="s">
        <v>645</v>
      </c>
      <c r="I2636">
        <v>500005881</v>
      </c>
      <c r="J2636">
        <v>6000975189</v>
      </c>
      <c r="K2636">
        <v>100009028</v>
      </c>
      <c r="L2636" s="1">
        <v>45701</v>
      </c>
      <c r="M2636" t="s">
        <v>833</v>
      </c>
      <c r="N2636">
        <v>500005881</v>
      </c>
      <c r="O2636" t="s">
        <v>776</v>
      </c>
      <c r="P2636" t="s">
        <v>54</v>
      </c>
      <c r="Q2636" t="s">
        <v>724</v>
      </c>
    </row>
    <row r="2637" spans="1:17" x14ac:dyDescent="0.3">
      <c r="A2637" t="s">
        <v>825</v>
      </c>
      <c r="B2637" t="s">
        <v>382</v>
      </c>
      <c r="C2637" s="1">
        <v>45992</v>
      </c>
      <c r="D2637">
        <v>2475.5500000000002</v>
      </c>
      <c r="E2637" t="s">
        <v>92</v>
      </c>
      <c r="F2637" t="s">
        <v>96</v>
      </c>
      <c r="G2637" t="s">
        <v>476</v>
      </c>
      <c r="H2637" t="s">
        <v>645</v>
      </c>
      <c r="I2637">
        <v>500007937</v>
      </c>
      <c r="J2637">
        <v>6001030271</v>
      </c>
      <c r="K2637">
        <v>100104169</v>
      </c>
      <c r="L2637" s="1">
        <v>46002</v>
      </c>
      <c r="M2637" t="s">
        <v>833</v>
      </c>
      <c r="N2637">
        <v>500007937</v>
      </c>
      <c r="O2637" t="s">
        <v>776</v>
      </c>
      <c r="P2637" t="s">
        <v>54</v>
      </c>
      <c r="Q2637" t="s">
        <v>724</v>
      </c>
    </row>
    <row r="2638" spans="1:17" x14ac:dyDescent="0.3">
      <c r="A2638" t="s">
        <v>824</v>
      </c>
      <c r="B2638" t="s">
        <v>382</v>
      </c>
      <c r="C2638" s="1">
        <v>45992</v>
      </c>
      <c r="D2638">
        <v>3106.48</v>
      </c>
      <c r="E2638" t="s">
        <v>92</v>
      </c>
      <c r="F2638" t="s">
        <v>96</v>
      </c>
      <c r="G2638" t="s">
        <v>476</v>
      </c>
      <c r="H2638" t="s">
        <v>645</v>
      </c>
      <c r="I2638">
        <v>500007937</v>
      </c>
      <c r="J2638">
        <v>6001030273</v>
      </c>
      <c r="K2638">
        <v>100104171</v>
      </c>
      <c r="L2638" s="1">
        <v>45993</v>
      </c>
      <c r="M2638" t="s">
        <v>833</v>
      </c>
      <c r="N2638">
        <v>500007937</v>
      </c>
      <c r="O2638" t="s">
        <v>776</v>
      </c>
      <c r="P2638" t="s">
        <v>54</v>
      </c>
      <c r="Q2638" t="s">
        <v>724</v>
      </c>
    </row>
    <row r="2639" spans="1:17" x14ac:dyDescent="0.3">
      <c r="A2639" t="s">
        <v>824</v>
      </c>
      <c r="B2639" t="s">
        <v>382</v>
      </c>
      <c r="C2639" s="1">
        <v>45345</v>
      </c>
      <c r="D2639">
        <v>1888.62</v>
      </c>
      <c r="E2639" t="s">
        <v>92</v>
      </c>
      <c r="F2639" t="s">
        <v>96</v>
      </c>
      <c r="G2639" t="s">
        <v>477</v>
      </c>
      <c r="H2639" t="s">
        <v>580</v>
      </c>
      <c r="I2639">
        <v>500006792</v>
      </c>
      <c r="J2639">
        <v>6000908678</v>
      </c>
      <c r="K2639">
        <v>100021201</v>
      </c>
      <c r="L2639" s="1">
        <v>45351</v>
      </c>
      <c r="M2639" t="s">
        <v>833</v>
      </c>
      <c r="N2639">
        <v>500006792</v>
      </c>
      <c r="O2639" t="s">
        <v>776</v>
      </c>
      <c r="P2639" t="s">
        <v>54</v>
      </c>
      <c r="Q2639" t="s">
        <v>724</v>
      </c>
    </row>
    <row r="2640" spans="1:17" x14ac:dyDescent="0.3">
      <c r="A2640" t="s">
        <v>825</v>
      </c>
      <c r="B2640" t="s">
        <v>382</v>
      </c>
      <c r="C2640" s="1">
        <v>45345</v>
      </c>
      <c r="D2640">
        <v>11659.87</v>
      </c>
      <c r="E2640" t="s">
        <v>92</v>
      </c>
      <c r="F2640" t="s">
        <v>96</v>
      </c>
      <c r="G2640" t="s">
        <v>477</v>
      </c>
      <c r="H2640" t="s">
        <v>580</v>
      </c>
      <c r="I2640">
        <v>500006792</v>
      </c>
      <c r="J2640">
        <v>6000908679</v>
      </c>
      <c r="K2640">
        <v>100021202</v>
      </c>
      <c r="L2640" s="1">
        <v>45364</v>
      </c>
      <c r="M2640" t="s">
        <v>833</v>
      </c>
      <c r="N2640">
        <v>500006792</v>
      </c>
      <c r="O2640" t="s">
        <v>776</v>
      </c>
      <c r="P2640" t="s">
        <v>54</v>
      </c>
      <c r="Q2640" t="s">
        <v>724</v>
      </c>
    </row>
    <row r="2641" spans="1:17" x14ac:dyDescent="0.3">
      <c r="A2641" t="s">
        <v>825</v>
      </c>
      <c r="B2641" t="s">
        <v>382</v>
      </c>
      <c r="C2641" s="1">
        <v>45345</v>
      </c>
      <c r="D2641">
        <v>476.89</v>
      </c>
      <c r="E2641" t="s">
        <v>92</v>
      </c>
      <c r="F2641" t="s">
        <v>96</v>
      </c>
      <c r="G2641" t="s">
        <v>477</v>
      </c>
      <c r="H2641" t="s">
        <v>580</v>
      </c>
      <c r="I2641">
        <v>500006792</v>
      </c>
      <c r="J2641">
        <v>6000908701</v>
      </c>
      <c r="K2641">
        <v>100021224</v>
      </c>
      <c r="L2641" s="1">
        <v>45363</v>
      </c>
      <c r="M2641" t="s">
        <v>833</v>
      </c>
      <c r="N2641">
        <v>500006792</v>
      </c>
      <c r="O2641" t="s">
        <v>776</v>
      </c>
      <c r="P2641" t="s">
        <v>54</v>
      </c>
      <c r="Q2641" t="s">
        <v>724</v>
      </c>
    </row>
    <row r="2642" spans="1:17" x14ac:dyDescent="0.3">
      <c r="A2642" t="s">
        <v>825</v>
      </c>
      <c r="B2642" t="s">
        <v>382</v>
      </c>
      <c r="C2642" s="1">
        <v>45345</v>
      </c>
      <c r="D2642">
        <v>476.89</v>
      </c>
      <c r="E2642" t="s">
        <v>92</v>
      </c>
      <c r="F2642" t="s">
        <v>96</v>
      </c>
      <c r="G2642" t="s">
        <v>477</v>
      </c>
      <c r="H2642" t="s">
        <v>580</v>
      </c>
      <c r="I2642">
        <v>500006792</v>
      </c>
      <c r="J2642">
        <v>6000908721</v>
      </c>
      <c r="K2642">
        <v>100021258</v>
      </c>
      <c r="L2642" s="1">
        <v>45363</v>
      </c>
      <c r="M2642" t="s">
        <v>833</v>
      </c>
      <c r="N2642">
        <v>500006792</v>
      </c>
      <c r="O2642" t="s">
        <v>776</v>
      </c>
      <c r="P2642" t="s">
        <v>54</v>
      </c>
      <c r="Q2642" t="s">
        <v>724</v>
      </c>
    </row>
    <row r="2643" spans="1:17" x14ac:dyDescent="0.3">
      <c r="A2643" t="s">
        <v>824</v>
      </c>
      <c r="B2643" t="s">
        <v>382</v>
      </c>
      <c r="C2643" s="1">
        <v>45345</v>
      </c>
      <c r="D2643">
        <v>691.21</v>
      </c>
      <c r="E2643" t="s">
        <v>92</v>
      </c>
      <c r="F2643" t="s">
        <v>96</v>
      </c>
      <c r="G2643" t="s">
        <v>477</v>
      </c>
      <c r="H2643" t="s">
        <v>580</v>
      </c>
      <c r="I2643">
        <v>500006792</v>
      </c>
      <c r="J2643">
        <v>6000908662</v>
      </c>
      <c r="K2643">
        <v>100021186</v>
      </c>
      <c r="L2643" s="1">
        <v>45351</v>
      </c>
      <c r="M2643" t="s">
        <v>833</v>
      </c>
      <c r="N2643">
        <v>500006792</v>
      </c>
      <c r="O2643" t="s">
        <v>776</v>
      </c>
      <c r="P2643" t="s">
        <v>54</v>
      </c>
      <c r="Q2643" t="s">
        <v>724</v>
      </c>
    </row>
    <row r="2644" spans="1:17" x14ac:dyDescent="0.3">
      <c r="A2644" t="s">
        <v>824</v>
      </c>
      <c r="B2644" t="s">
        <v>382</v>
      </c>
      <c r="C2644" s="1">
        <v>45345</v>
      </c>
      <c r="D2644">
        <v>149.65</v>
      </c>
      <c r="E2644" t="s">
        <v>92</v>
      </c>
      <c r="F2644" t="s">
        <v>96</v>
      </c>
      <c r="G2644" t="s">
        <v>477</v>
      </c>
      <c r="H2644" t="s">
        <v>580</v>
      </c>
      <c r="I2644">
        <v>500006792</v>
      </c>
      <c r="J2644">
        <v>6000908732</v>
      </c>
      <c r="K2644">
        <v>100021269</v>
      </c>
      <c r="L2644" s="1">
        <v>45351</v>
      </c>
      <c r="M2644" t="s">
        <v>833</v>
      </c>
      <c r="N2644">
        <v>500006792</v>
      </c>
      <c r="O2644" t="s">
        <v>776</v>
      </c>
      <c r="P2644" t="s">
        <v>54</v>
      </c>
      <c r="Q2644" t="s">
        <v>724</v>
      </c>
    </row>
    <row r="2645" spans="1:17" x14ac:dyDescent="0.3">
      <c r="A2645" t="s">
        <v>824</v>
      </c>
      <c r="B2645" t="s">
        <v>382</v>
      </c>
      <c r="C2645" s="1">
        <v>45345</v>
      </c>
      <c r="D2645">
        <v>109.34</v>
      </c>
      <c r="E2645" t="s">
        <v>92</v>
      </c>
      <c r="F2645" t="s">
        <v>96</v>
      </c>
      <c r="G2645" t="s">
        <v>477</v>
      </c>
      <c r="H2645" t="s">
        <v>580</v>
      </c>
      <c r="I2645">
        <v>500006792</v>
      </c>
      <c r="J2645">
        <v>6000908751</v>
      </c>
      <c r="K2645">
        <v>100021288</v>
      </c>
      <c r="L2645" s="1">
        <v>45357</v>
      </c>
      <c r="M2645" t="s">
        <v>833</v>
      </c>
      <c r="N2645">
        <v>500006792</v>
      </c>
      <c r="O2645" t="s">
        <v>776</v>
      </c>
      <c r="P2645" t="s">
        <v>54</v>
      </c>
      <c r="Q2645" t="s">
        <v>724</v>
      </c>
    </row>
    <row r="2646" spans="1:17" x14ac:dyDescent="0.3">
      <c r="A2646" t="s">
        <v>825</v>
      </c>
      <c r="B2646" t="s">
        <v>382</v>
      </c>
      <c r="C2646" s="1">
        <v>45345</v>
      </c>
      <c r="D2646">
        <v>152.08000000000001</v>
      </c>
      <c r="E2646" t="s">
        <v>92</v>
      </c>
      <c r="F2646" t="s">
        <v>96</v>
      </c>
      <c r="G2646" t="s">
        <v>477</v>
      </c>
      <c r="H2646" t="s">
        <v>580</v>
      </c>
      <c r="I2646">
        <v>500006792</v>
      </c>
      <c r="J2646">
        <v>6000908741</v>
      </c>
      <c r="K2646">
        <v>100021278</v>
      </c>
      <c r="L2646" s="1">
        <v>45363</v>
      </c>
      <c r="M2646" t="s">
        <v>833</v>
      </c>
      <c r="N2646">
        <v>500006792</v>
      </c>
      <c r="O2646" t="s">
        <v>776</v>
      </c>
      <c r="P2646" t="s">
        <v>54</v>
      </c>
      <c r="Q2646" t="s">
        <v>724</v>
      </c>
    </row>
    <row r="2647" spans="1:17" x14ac:dyDescent="0.3">
      <c r="A2647" t="s">
        <v>824</v>
      </c>
      <c r="B2647" t="s">
        <v>382</v>
      </c>
      <c r="C2647" s="1">
        <v>45359</v>
      </c>
      <c r="D2647">
        <v>1523.17</v>
      </c>
      <c r="E2647" t="s">
        <v>92</v>
      </c>
      <c r="F2647" t="s">
        <v>96</v>
      </c>
      <c r="G2647" t="s">
        <v>477</v>
      </c>
      <c r="H2647" t="s">
        <v>580</v>
      </c>
      <c r="I2647">
        <v>500006792</v>
      </c>
      <c r="J2647">
        <v>6000911331</v>
      </c>
      <c r="K2647">
        <v>100026227</v>
      </c>
      <c r="L2647" s="1">
        <v>45364</v>
      </c>
      <c r="M2647" t="s">
        <v>833</v>
      </c>
      <c r="N2647">
        <v>500006792</v>
      </c>
      <c r="O2647" t="s">
        <v>776</v>
      </c>
      <c r="P2647" t="s">
        <v>54</v>
      </c>
      <c r="Q2647" t="s">
        <v>724</v>
      </c>
    </row>
    <row r="2648" spans="1:17" x14ac:dyDescent="0.3">
      <c r="A2648" t="s">
        <v>825</v>
      </c>
      <c r="B2648" t="s">
        <v>382</v>
      </c>
      <c r="C2648" s="1">
        <v>45369</v>
      </c>
      <c r="D2648">
        <v>8142.07</v>
      </c>
      <c r="E2648" t="s">
        <v>92</v>
      </c>
      <c r="F2648" t="s">
        <v>96</v>
      </c>
      <c r="G2648" t="s">
        <v>477</v>
      </c>
      <c r="H2648" t="s">
        <v>580</v>
      </c>
      <c r="I2648">
        <v>500006792</v>
      </c>
      <c r="J2648">
        <v>6000912645</v>
      </c>
      <c r="K2648">
        <v>100028288</v>
      </c>
      <c r="L2648" s="1">
        <v>45387</v>
      </c>
      <c r="M2648" t="s">
        <v>833</v>
      </c>
      <c r="N2648">
        <v>500006792</v>
      </c>
      <c r="O2648" t="s">
        <v>776</v>
      </c>
      <c r="P2648" t="s">
        <v>54</v>
      </c>
      <c r="Q2648" t="s">
        <v>724</v>
      </c>
    </row>
    <row r="2649" spans="1:17" x14ac:dyDescent="0.3">
      <c r="A2649" t="s">
        <v>824</v>
      </c>
      <c r="B2649" t="s">
        <v>382</v>
      </c>
      <c r="C2649" s="1">
        <v>45369</v>
      </c>
      <c r="D2649">
        <v>520.01</v>
      </c>
      <c r="E2649" t="s">
        <v>92</v>
      </c>
      <c r="F2649" t="s">
        <v>96</v>
      </c>
      <c r="G2649" t="s">
        <v>477</v>
      </c>
      <c r="H2649" t="s">
        <v>580</v>
      </c>
      <c r="I2649">
        <v>500006792</v>
      </c>
      <c r="J2649">
        <v>6000912653</v>
      </c>
      <c r="K2649">
        <v>100028296</v>
      </c>
      <c r="L2649" s="1">
        <v>45371</v>
      </c>
      <c r="M2649" t="s">
        <v>833</v>
      </c>
      <c r="N2649">
        <v>500006792</v>
      </c>
      <c r="O2649" t="s">
        <v>776</v>
      </c>
      <c r="P2649" t="s">
        <v>54</v>
      </c>
      <c r="Q2649" t="s">
        <v>724</v>
      </c>
    </row>
    <row r="2650" spans="1:17" x14ac:dyDescent="0.3">
      <c r="A2650" t="s">
        <v>824</v>
      </c>
      <c r="B2650" t="s">
        <v>382</v>
      </c>
      <c r="C2650" s="1">
        <v>45390</v>
      </c>
      <c r="D2650">
        <v>1505.53</v>
      </c>
      <c r="E2650" t="s">
        <v>92</v>
      </c>
      <c r="F2650" t="s">
        <v>96</v>
      </c>
      <c r="G2650" t="s">
        <v>477</v>
      </c>
      <c r="H2650" t="s">
        <v>580</v>
      </c>
      <c r="I2650">
        <v>500006792</v>
      </c>
      <c r="J2650">
        <v>6000916333</v>
      </c>
      <c r="K2650">
        <v>100034605</v>
      </c>
      <c r="L2650" s="1">
        <v>45399</v>
      </c>
      <c r="M2650" t="s">
        <v>833</v>
      </c>
      <c r="N2650">
        <v>500006792</v>
      </c>
      <c r="O2650" t="s">
        <v>776</v>
      </c>
      <c r="P2650" t="s">
        <v>54</v>
      </c>
      <c r="Q2650" t="s">
        <v>724</v>
      </c>
    </row>
    <row r="2651" spans="1:17" x14ac:dyDescent="0.3">
      <c r="A2651" t="s">
        <v>825</v>
      </c>
      <c r="B2651" t="s">
        <v>382</v>
      </c>
      <c r="C2651" s="1">
        <v>45405</v>
      </c>
      <c r="D2651">
        <v>6144.07</v>
      </c>
      <c r="E2651" t="s">
        <v>92</v>
      </c>
      <c r="F2651" t="s">
        <v>96</v>
      </c>
      <c r="G2651" t="s">
        <v>477</v>
      </c>
      <c r="H2651" t="s">
        <v>580</v>
      </c>
      <c r="I2651">
        <v>500006792</v>
      </c>
      <c r="J2651">
        <v>6000919323</v>
      </c>
      <c r="K2651">
        <v>100039574</v>
      </c>
      <c r="L2651" s="1">
        <v>45429</v>
      </c>
      <c r="M2651" t="s">
        <v>833</v>
      </c>
      <c r="N2651">
        <v>500006792</v>
      </c>
      <c r="O2651" t="s">
        <v>776</v>
      </c>
      <c r="P2651" t="s">
        <v>54</v>
      </c>
      <c r="Q2651" t="s">
        <v>724</v>
      </c>
    </row>
    <row r="2652" spans="1:17" x14ac:dyDescent="0.3">
      <c r="A2652" t="s">
        <v>824</v>
      </c>
      <c r="B2652" t="s">
        <v>382</v>
      </c>
      <c r="C2652" s="1">
        <v>45405</v>
      </c>
      <c r="D2652">
        <v>445.85</v>
      </c>
      <c r="E2652" t="s">
        <v>92</v>
      </c>
      <c r="F2652" t="s">
        <v>96</v>
      </c>
      <c r="G2652" t="s">
        <v>477</v>
      </c>
      <c r="H2652" t="s">
        <v>580</v>
      </c>
      <c r="I2652">
        <v>500006792</v>
      </c>
      <c r="J2652">
        <v>6000919319</v>
      </c>
      <c r="K2652">
        <v>100039570</v>
      </c>
      <c r="L2652" s="1">
        <v>45407</v>
      </c>
      <c r="M2652" t="s">
        <v>833</v>
      </c>
      <c r="N2652">
        <v>500006792</v>
      </c>
      <c r="O2652" t="s">
        <v>776</v>
      </c>
      <c r="P2652" t="s">
        <v>54</v>
      </c>
      <c r="Q2652" t="s">
        <v>724</v>
      </c>
    </row>
    <row r="2653" spans="1:17" x14ac:dyDescent="0.3">
      <c r="A2653" t="s">
        <v>824</v>
      </c>
      <c r="B2653" t="s">
        <v>382</v>
      </c>
      <c r="C2653" s="1">
        <v>45411</v>
      </c>
      <c r="D2653">
        <v>162.32</v>
      </c>
      <c r="E2653" t="s">
        <v>92</v>
      </c>
      <c r="F2653" t="s">
        <v>96</v>
      </c>
      <c r="G2653" t="s">
        <v>477</v>
      </c>
      <c r="H2653" t="s">
        <v>580</v>
      </c>
      <c r="I2653">
        <v>500006792</v>
      </c>
      <c r="J2653">
        <v>6000920206</v>
      </c>
      <c r="K2653">
        <v>100041104</v>
      </c>
      <c r="L2653" s="1">
        <v>45412</v>
      </c>
      <c r="M2653" t="s">
        <v>833</v>
      </c>
      <c r="N2653">
        <v>500006792</v>
      </c>
      <c r="O2653" t="s">
        <v>776</v>
      </c>
      <c r="P2653" t="s">
        <v>54</v>
      </c>
      <c r="Q2653" t="s">
        <v>724</v>
      </c>
    </row>
    <row r="2654" spans="1:17" x14ac:dyDescent="0.3">
      <c r="A2654" t="s">
        <v>825</v>
      </c>
      <c r="B2654" t="s">
        <v>382</v>
      </c>
      <c r="C2654" s="1">
        <v>45427</v>
      </c>
      <c r="D2654">
        <v>5099.21</v>
      </c>
      <c r="E2654" t="s">
        <v>92</v>
      </c>
      <c r="F2654" t="s">
        <v>96</v>
      </c>
      <c r="G2654" t="s">
        <v>477</v>
      </c>
      <c r="H2654" t="s">
        <v>580</v>
      </c>
      <c r="I2654">
        <v>500006792</v>
      </c>
      <c r="J2654">
        <v>6000922653</v>
      </c>
      <c r="K2654">
        <v>100045858</v>
      </c>
      <c r="L2654" s="1">
        <v>45456</v>
      </c>
      <c r="M2654" t="s">
        <v>833</v>
      </c>
      <c r="N2654">
        <v>500006792</v>
      </c>
      <c r="O2654" t="s">
        <v>776</v>
      </c>
      <c r="P2654" t="s">
        <v>54</v>
      </c>
      <c r="Q2654" t="s">
        <v>724</v>
      </c>
    </row>
    <row r="2655" spans="1:17" x14ac:dyDescent="0.3">
      <c r="A2655" t="s">
        <v>824</v>
      </c>
      <c r="B2655" t="s">
        <v>382</v>
      </c>
      <c r="C2655" s="1">
        <v>45427</v>
      </c>
      <c r="D2655">
        <v>1561.02</v>
      </c>
      <c r="E2655" t="s">
        <v>92</v>
      </c>
      <c r="F2655" t="s">
        <v>96</v>
      </c>
      <c r="G2655" t="s">
        <v>477</v>
      </c>
      <c r="H2655" t="s">
        <v>580</v>
      </c>
      <c r="I2655">
        <v>500006792</v>
      </c>
      <c r="J2655">
        <v>6000922752</v>
      </c>
      <c r="K2655">
        <v>100045988</v>
      </c>
      <c r="L2655" s="1">
        <v>45429</v>
      </c>
      <c r="M2655" t="s">
        <v>833</v>
      </c>
      <c r="N2655">
        <v>500006792</v>
      </c>
      <c r="O2655" t="s">
        <v>776</v>
      </c>
      <c r="P2655" t="s">
        <v>54</v>
      </c>
      <c r="Q2655" t="s">
        <v>724</v>
      </c>
    </row>
    <row r="2656" spans="1:17" x14ac:dyDescent="0.3">
      <c r="A2656" t="s">
        <v>825</v>
      </c>
      <c r="B2656" t="s">
        <v>382</v>
      </c>
      <c r="C2656" s="1">
        <v>45455</v>
      </c>
      <c r="D2656">
        <v>3632.2</v>
      </c>
      <c r="E2656" t="s">
        <v>92</v>
      </c>
      <c r="F2656" t="s">
        <v>96</v>
      </c>
      <c r="G2656" t="s">
        <v>477</v>
      </c>
      <c r="H2656" t="s">
        <v>580</v>
      </c>
      <c r="I2656">
        <v>500006792</v>
      </c>
      <c r="J2656">
        <v>6000927881</v>
      </c>
      <c r="K2656">
        <v>100054856</v>
      </c>
      <c r="L2656" s="1">
        <v>45475</v>
      </c>
      <c r="M2656" t="s">
        <v>833</v>
      </c>
      <c r="N2656">
        <v>500006792</v>
      </c>
      <c r="O2656" t="s">
        <v>776</v>
      </c>
      <c r="P2656" t="s">
        <v>54</v>
      </c>
      <c r="Q2656" t="s">
        <v>724</v>
      </c>
    </row>
    <row r="2657" spans="1:17" x14ac:dyDescent="0.3">
      <c r="A2657" t="s">
        <v>824</v>
      </c>
      <c r="B2657" t="s">
        <v>382</v>
      </c>
      <c r="C2657" s="1">
        <v>45463</v>
      </c>
      <c r="D2657">
        <v>1299.42</v>
      </c>
      <c r="E2657" t="s">
        <v>92</v>
      </c>
      <c r="F2657" t="s">
        <v>96</v>
      </c>
      <c r="G2657" t="s">
        <v>477</v>
      </c>
      <c r="H2657" t="s">
        <v>580</v>
      </c>
      <c r="I2657">
        <v>500006792</v>
      </c>
      <c r="J2657">
        <v>6000929094</v>
      </c>
      <c r="K2657">
        <v>100057068</v>
      </c>
      <c r="L2657" s="1">
        <v>45477</v>
      </c>
      <c r="M2657" t="s">
        <v>833</v>
      </c>
      <c r="N2657">
        <v>500006792</v>
      </c>
      <c r="O2657" t="s">
        <v>776</v>
      </c>
      <c r="P2657" t="s">
        <v>54</v>
      </c>
      <c r="Q2657" t="s">
        <v>724</v>
      </c>
    </row>
    <row r="2658" spans="1:17" x14ac:dyDescent="0.3">
      <c r="A2658" t="s">
        <v>825</v>
      </c>
      <c r="B2658" t="s">
        <v>382</v>
      </c>
      <c r="C2658" s="1">
        <v>45489</v>
      </c>
      <c r="D2658">
        <v>3363.5</v>
      </c>
      <c r="E2658" t="s">
        <v>92</v>
      </c>
      <c r="F2658" t="s">
        <v>96</v>
      </c>
      <c r="G2658" t="s">
        <v>477</v>
      </c>
      <c r="H2658" t="s">
        <v>580</v>
      </c>
      <c r="I2658">
        <v>500006792</v>
      </c>
      <c r="J2658">
        <v>6000933780</v>
      </c>
      <c r="K2658">
        <v>100064968</v>
      </c>
      <c r="L2658" s="1">
        <v>45510</v>
      </c>
      <c r="M2658" t="s">
        <v>833</v>
      </c>
      <c r="N2658">
        <v>500006792</v>
      </c>
      <c r="O2658" t="s">
        <v>776</v>
      </c>
      <c r="P2658" t="s">
        <v>54</v>
      </c>
      <c r="Q2658" t="s">
        <v>724</v>
      </c>
    </row>
    <row r="2659" spans="1:17" x14ac:dyDescent="0.3">
      <c r="A2659" t="s">
        <v>824</v>
      </c>
      <c r="B2659" t="s">
        <v>382</v>
      </c>
      <c r="C2659" s="1">
        <v>45495</v>
      </c>
      <c r="D2659">
        <v>1154.3399999999999</v>
      </c>
      <c r="E2659" t="s">
        <v>92</v>
      </c>
      <c r="F2659" t="s">
        <v>96</v>
      </c>
      <c r="G2659" t="s">
        <v>477</v>
      </c>
      <c r="H2659" t="s">
        <v>580</v>
      </c>
      <c r="I2659">
        <v>500006792</v>
      </c>
      <c r="J2659">
        <v>6000934754</v>
      </c>
      <c r="K2659">
        <v>100066754</v>
      </c>
      <c r="L2659" s="1">
        <v>45509</v>
      </c>
      <c r="M2659" t="s">
        <v>833</v>
      </c>
      <c r="N2659">
        <v>500006792</v>
      </c>
      <c r="O2659" t="s">
        <v>776</v>
      </c>
      <c r="P2659" t="s">
        <v>54</v>
      </c>
      <c r="Q2659" t="s">
        <v>724</v>
      </c>
    </row>
    <row r="2660" spans="1:17" x14ac:dyDescent="0.3">
      <c r="A2660" t="s">
        <v>825</v>
      </c>
      <c r="B2660" t="s">
        <v>382</v>
      </c>
      <c r="C2660" s="1">
        <v>45517</v>
      </c>
      <c r="D2660">
        <v>3506.32</v>
      </c>
      <c r="E2660" t="s">
        <v>92</v>
      </c>
      <c r="F2660" t="s">
        <v>96</v>
      </c>
      <c r="G2660" t="s">
        <v>477</v>
      </c>
      <c r="H2660" t="s">
        <v>580</v>
      </c>
      <c r="I2660">
        <v>500006792</v>
      </c>
      <c r="J2660">
        <v>6000938426</v>
      </c>
      <c r="K2660">
        <v>100073224</v>
      </c>
      <c r="L2660" s="1">
        <v>45531</v>
      </c>
      <c r="M2660" t="s">
        <v>833</v>
      </c>
      <c r="N2660">
        <v>500006792</v>
      </c>
      <c r="O2660" t="s">
        <v>776</v>
      </c>
      <c r="P2660" t="s">
        <v>54</v>
      </c>
      <c r="Q2660" t="s">
        <v>724</v>
      </c>
    </row>
    <row r="2661" spans="1:17" x14ac:dyDescent="0.3">
      <c r="A2661" t="s">
        <v>824</v>
      </c>
      <c r="B2661" t="s">
        <v>382</v>
      </c>
      <c r="C2661" s="1">
        <v>45524</v>
      </c>
      <c r="D2661">
        <v>1324.49</v>
      </c>
      <c r="E2661" t="s">
        <v>92</v>
      </c>
      <c r="F2661" t="s">
        <v>96</v>
      </c>
      <c r="G2661" t="s">
        <v>477</v>
      </c>
      <c r="H2661" t="s">
        <v>580</v>
      </c>
      <c r="I2661">
        <v>500006792</v>
      </c>
      <c r="J2661">
        <v>6000938958</v>
      </c>
      <c r="K2661">
        <v>100074086</v>
      </c>
      <c r="L2661" s="1">
        <v>45531</v>
      </c>
      <c r="M2661" t="s">
        <v>833</v>
      </c>
      <c r="N2661">
        <v>500006792</v>
      </c>
      <c r="O2661" t="s">
        <v>776</v>
      </c>
      <c r="P2661" t="s">
        <v>54</v>
      </c>
      <c r="Q2661" t="s">
        <v>724</v>
      </c>
    </row>
    <row r="2662" spans="1:17" x14ac:dyDescent="0.3">
      <c r="A2662" t="s">
        <v>825</v>
      </c>
      <c r="B2662" t="s">
        <v>382</v>
      </c>
      <c r="C2662" s="1">
        <v>45546</v>
      </c>
      <c r="D2662">
        <v>3454.92</v>
      </c>
      <c r="E2662" t="s">
        <v>92</v>
      </c>
      <c r="F2662" t="s">
        <v>96</v>
      </c>
      <c r="G2662" t="s">
        <v>477</v>
      </c>
      <c r="H2662" t="s">
        <v>580</v>
      </c>
      <c r="I2662">
        <v>500006792</v>
      </c>
      <c r="J2662">
        <v>6000942629</v>
      </c>
      <c r="K2662">
        <v>100079898</v>
      </c>
      <c r="L2662" s="1">
        <v>45602</v>
      </c>
      <c r="M2662" t="s">
        <v>833</v>
      </c>
      <c r="N2662">
        <v>500006792</v>
      </c>
      <c r="O2662" t="s">
        <v>776</v>
      </c>
      <c r="P2662" t="s">
        <v>54</v>
      </c>
      <c r="Q2662" t="s">
        <v>724</v>
      </c>
    </row>
    <row r="2663" spans="1:17" x14ac:dyDescent="0.3">
      <c r="A2663" t="s">
        <v>824</v>
      </c>
      <c r="B2663" t="s">
        <v>382</v>
      </c>
      <c r="C2663" s="1">
        <v>45555</v>
      </c>
      <c r="D2663">
        <v>1284.18</v>
      </c>
      <c r="E2663" t="s">
        <v>92</v>
      </c>
      <c r="F2663" t="s">
        <v>96</v>
      </c>
      <c r="G2663" t="s">
        <v>477</v>
      </c>
      <c r="H2663" t="s">
        <v>580</v>
      </c>
      <c r="I2663">
        <v>500006792</v>
      </c>
      <c r="J2663">
        <v>6000944196</v>
      </c>
      <c r="K2663">
        <v>100082921</v>
      </c>
      <c r="L2663" s="1">
        <v>45565</v>
      </c>
      <c r="M2663" t="s">
        <v>833</v>
      </c>
      <c r="N2663">
        <v>500006792</v>
      </c>
      <c r="O2663" t="s">
        <v>776</v>
      </c>
      <c r="P2663" t="s">
        <v>54</v>
      </c>
      <c r="Q2663" t="s">
        <v>724</v>
      </c>
    </row>
    <row r="2664" spans="1:17" x14ac:dyDescent="0.3">
      <c r="A2664" t="s">
        <v>824</v>
      </c>
      <c r="B2664" t="s">
        <v>382</v>
      </c>
      <c r="C2664" s="1">
        <v>45586</v>
      </c>
      <c r="D2664">
        <v>1280.05</v>
      </c>
      <c r="E2664" t="s">
        <v>92</v>
      </c>
      <c r="F2664" t="s">
        <v>96</v>
      </c>
      <c r="G2664" t="s">
        <v>477</v>
      </c>
      <c r="H2664" t="s">
        <v>580</v>
      </c>
      <c r="I2664">
        <v>500006792</v>
      </c>
      <c r="J2664">
        <v>6000950350</v>
      </c>
      <c r="K2664">
        <v>100092723</v>
      </c>
      <c r="L2664" s="1">
        <v>45588</v>
      </c>
      <c r="M2664" t="s">
        <v>833</v>
      </c>
      <c r="N2664">
        <v>500006792</v>
      </c>
      <c r="O2664" t="s">
        <v>776</v>
      </c>
      <c r="P2664" t="s">
        <v>54</v>
      </c>
      <c r="Q2664" t="s">
        <v>724</v>
      </c>
    </row>
    <row r="2665" spans="1:17" x14ac:dyDescent="0.3">
      <c r="A2665" t="s">
        <v>825</v>
      </c>
      <c r="B2665" t="s">
        <v>382</v>
      </c>
      <c r="C2665" s="1">
        <v>45586</v>
      </c>
      <c r="D2665">
        <v>3774.1</v>
      </c>
      <c r="E2665" t="s">
        <v>92</v>
      </c>
      <c r="F2665" t="s">
        <v>96</v>
      </c>
      <c r="G2665" t="s">
        <v>477</v>
      </c>
      <c r="H2665" t="s">
        <v>580</v>
      </c>
      <c r="I2665">
        <v>500006792</v>
      </c>
      <c r="J2665">
        <v>6000950354</v>
      </c>
      <c r="K2665">
        <v>100092727</v>
      </c>
      <c r="L2665" s="1">
        <v>45616</v>
      </c>
      <c r="M2665" t="s">
        <v>833</v>
      </c>
      <c r="N2665">
        <v>500006792</v>
      </c>
      <c r="O2665" t="s">
        <v>776</v>
      </c>
      <c r="P2665" t="s">
        <v>54</v>
      </c>
      <c r="Q2665" t="s">
        <v>724</v>
      </c>
    </row>
    <row r="2666" spans="1:17" x14ac:dyDescent="0.3">
      <c r="A2666" t="s">
        <v>825</v>
      </c>
      <c r="B2666" t="s">
        <v>382</v>
      </c>
      <c r="C2666" s="1">
        <v>45617</v>
      </c>
      <c r="D2666">
        <v>4519.1000000000004</v>
      </c>
      <c r="E2666" t="s">
        <v>92</v>
      </c>
      <c r="F2666" t="s">
        <v>96</v>
      </c>
      <c r="G2666" t="s">
        <v>477</v>
      </c>
      <c r="H2666" t="s">
        <v>580</v>
      </c>
      <c r="I2666">
        <v>500006792</v>
      </c>
      <c r="J2666">
        <v>6000956581</v>
      </c>
      <c r="K2666">
        <v>100103617</v>
      </c>
      <c r="L2666" s="1">
        <v>45630</v>
      </c>
      <c r="M2666" t="s">
        <v>833</v>
      </c>
      <c r="N2666">
        <v>500006792</v>
      </c>
      <c r="O2666" t="s">
        <v>776</v>
      </c>
      <c r="P2666" t="s">
        <v>54</v>
      </c>
      <c r="Q2666" t="s">
        <v>724</v>
      </c>
    </row>
    <row r="2667" spans="1:17" x14ac:dyDescent="0.3">
      <c r="A2667" t="s">
        <v>824</v>
      </c>
      <c r="B2667" t="s">
        <v>382</v>
      </c>
      <c r="C2667" s="1">
        <v>45617</v>
      </c>
      <c r="D2667">
        <v>1447.78</v>
      </c>
      <c r="E2667" t="s">
        <v>92</v>
      </c>
      <c r="F2667" t="s">
        <v>96</v>
      </c>
      <c r="G2667" t="s">
        <v>477</v>
      </c>
      <c r="H2667" t="s">
        <v>580</v>
      </c>
      <c r="I2667">
        <v>500006792</v>
      </c>
      <c r="J2667">
        <v>6000956573</v>
      </c>
      <c r="K2667">
        <v>100103609</v>
      </c>
      <c r="L2667" s="1">
        <v>45622</v>
      </c>
      <c r="M2667" t="s">
        <v>833</v>
      </c>
      <c r="N2667">
        <v>500006792</v>
      </c>
      <c r="O2667" t="s">
        <v>776</v>
      </c>
      <c r="P2667" t="s">
        <v>54</v>
      </c>
      <c r="Q2667" t="s">
        <v>724</v>
      </c>
    </row>
    <row r="2668" spans="1:17" x14ac:dyDescent="0.3">
      <c r="A2668" t="s">
        <v>824</v>
      </c>
      <c r="B2668" t="s">
        <v>382</v>
      </c>
      <c r="C2668" s="1">
        <v>45635</v>
      </c>
      <c r="D2668">
        <v>1366.25</v>
      </c>
      <c r="E2668" t="s">
        <v>92</v>
      </c>
      <c r="F2668" t="s">
        <v>96</v>
      </c>
      <c r="G2668" t="s">
        <v>477</v>
      </c>
      <c r="H2668" t="s">
        <v>580</v>
      </c>
      <c r="I2668">
        <v>500006792</v>
      </c>
      <c r="J2668">
        <v>6000961215</v>
      </c>
      <c r="K2668">
        <v>100111202</v>
      </c>
      <c r="L2668" s="1">
        <v>45637</v>
      </c>
      <c r="M2668" t="s">
        <v>833</v>
      </c>
      <c r="N2668">
        <v>500006792</v>
      </c>
      <c r="O2668" t="s">
        <v>776</v>
      </c>
      <c r="P2668" t="s">
        <v>54</v>
      </c>
      <c r="Q2668" t="s">
        <v>724</v>
      </c>
    </row>
    <row r="2669" spans="1:17" x14ac:dyDescent="0.3">
      <c r="A2669" t="s">
        <v>824</v>
      </c>
      <c r="B2669" t="s">
        <v>382</v>
      </c>
      <c r="C2669" s="1">
        <v>45663</v>
      </c>
      <c r="D2669">
        <v>589.19000000000005</v>
      </c>
      <c r="E2669" t="s">
        <v>92</v>
      </c>
      <c r="F2669" t="s">
        <v>96</v>
      </c>
      <c r="G2669" t="s">
        <v>477</v>
      </c>
      <c r="H2669" t="s">
        <v>580</v>
      </c>
      <c r="I2669">
        <v>500006792</v>
      </c>
      <c r="J2669">
        <v>6000971039</v>
      </c>
      <c r="K2669">
        <v>100003293</v>
      </c>
      <c r="L2669" s="1">
        <v>45688</v>
      </c>
      <c r="M2669" t="s">
        <v>833</v>
      </c>
      <c r="N2669">
        <v>500006792</v>
      </c>
      <c r="O2669" t="s">
        <v>776</v>
      </c>
      <c r="P2669" t="s">
        <v>54</v>
      </c>
      <c r="Q2669" t="s">
        <v>724</v>
      </c>
    </row>
    <row r="2670" spans="1:17" x14ac:dyDescent="0.3">
      <c r="A2670" t="s">
        <v>825</v>
      </c>
      <c r="B2670" t="s">
        <v>382</v>
      </c>
      <c r="C2670" s="1">
        <v>45663</v>
      </c>
      <c r="D2670">
        <v>8092.22</v>
      </c>
      <c r="E2670" t="s">
        <v>92</v>
      </c>
      <c r="F2670" t="s">
        <v>96</v>
      </c>
      <c r="G2670" t="s">
        <v>477</v>
      </c>
      <c r="H2670" t="s">
        <v>580</v>
      </c>
      <c r="I2670">
        <v>500006792</v>
      </c>
      <c r="J2670">
        <v>6000971045</v>
      </c>
      <c r="K2670">
        <v>100003299</v>
      </c>
      <c r="L2670" s="1">
        <v>45698</v>
      </c>
      <c r="M2670" t="s">
        <v>833</v>
      </c>
      <c r="N2670">
        <v>500006792</v>
      </c>
      <c r="O2670" t="s">
        <v>776</v>
      </c>
      <c r="P2670" t="s">
        <v>54</v>
      </c>
      <c r="Q2670" t="s">
        <v>724</v>
      </c>
    </row>
    <row r="2671" spans="1:17" x14ac:dyDescent="0.3">
      <c r="A2671" t="s">
        <v>824</v>
      </c>
      <c r="B2671" t="s">
        <v>382</v>
      </c>
      <c r="C2671" s="1">
        <v>45677</v>
      </c>
      <c r="D2671">
        <v>1652.63</v>
      </c>
      <c r="E2671" t="s">
        <v>92</v>
      </c>
      <c r="F2671" t="s">
        <v>96</v>
      </c>
      <c r="G2671" t="s">
        <v>477</v>
      </c>
      <c r="H2671" t="s">
        <v>580</v>
      </c>
      <c r="I2671">
        <v>500006792</v>
      </c>
      <c r="J2671">
        <v>6000974680</v>
      </c>
      <c r="K2671">
        <v>100007916</v>
      </c>
      <c r="L2671" s="1">
        <v>45699</v>
      </c>
      <c r="M2671" t="s">
        <v>833</v>
      </c>
      <c r="N2671">
        <v>500006792</v>
      </c>
      <c r="O2671" t="s">
        <v>776</v>
      </c>
      <c r="P2671" t="s">
        <v>54</v>
      </c>
      <c r="Q2671" t="s">
        <v>724</v>
      </c>
    </row>
    <row r="2672" spans="1:17" x14ac:dyDescent="0.3">
      <c r="A2672" t="s">
        <v>824</v>
      </c>
      <c r="B2672" t="s">
        <v>382</v>
      </c>
      <c r="C2672" s="1">
        <v>45692</v>
      </c>
      <c r="D2672">
        <v>3886.64</v>
      </c>
      <c r="E2672" t="s">
        <v>92</v>
      </c>
      <c r="F2672" t="s">
        <v>96</v>
      </c>
      <c r="G2672" t="s">
        <v>477</v>
      </c>
      <c r="H2672" t="s">
        <v>580</v>
      </c>
      <c r="I2672">
        <v>500006792</v>
      </c>
      <c r="J2672">
        <v>6000976549</v>
      </c>
      <c r="K2672">
        <v>100013600</v>
      </c>
      <c r="L2672" s="1">
        <v>45705</v>
      </c>
      <c r="M2672" t="s">
        <v>833</v>
      </c>
      <c r="N2672">
        <v>500006792</v>
      </c>
      <c r="O2672" t="s">
        <v>776</v>
      </c>
      <c r="P2672" t="s">
        <v>54</v>
      </c>
      <c r="Q2672" t="s">
        <v>724</v>
      </c>
    </row>
    <row r="2673" spans="1:17" x14ac:dyDescent="0.3">
      <c r="A2673" t="s">
        <v>825</v>
      </c>
      <c r="B2673" t="s">
        <v>382</v>
      </c>
      <c r="C2673" s="1">
        <v>45692</v>
      </c>
      <c r="D2673">
        <v>10374.790000000001</v>
      </c>
      <c r="E2673" t="s">
        <v>92</v>
      </c>
      <c r="F2673" t="s">
        <v>96</v>
      </c>
      <c r="G2673" t="s">
        <v>477</v>
      </c>
      <c r="H2673" t="s">
        <v>580</v>
      </c>
      <c r="I2673">
        <v>500006792</v>
      </c>
      <c r="J2673">
        <v>6000976525</v>
      </c>
      <c r="K2673">
        <v>100013575</v>
      </c>
      <c r="L2673" s="1">
        <v>45713</v>
      </c>
      <c r="M2673" t="s">
        <v>833</v>
      </c>
      <c r="N2673">
        <v>500006792</v>
      </c>
      <c r="O2673" t="s">
        <v>776</v>
      </c>
      <c r="P2673" t="s">
        <v>54</v>
      </c>
      <c r="Q2673" t="s">
        <v>724</v>
      </c>
    </row>
    <row r="2674" spans="1:17" x14ac:dyDescent="0.3">
      <c r="A2674" t="s">
        <v>825</v>
      </c>
      <c r="B2674" t="s">
        <v>382</v>
      </c>
      <c r="C2674" s="1">
        <v>45702</v>
      </c>
      <c r="D2674">
        <v>9608.4599999999991</v>
      </c>
      <c r="E2674" t="s">
        <v>92</v>
      </c>
      <c r="F2674" t="s">
        <v>96</v>
      </c>
      <c r="G2674" t="s">
        <v>477</v>
      </c>
      <c r="H2674" t="s">
        <v>580</v>
      </c>
      <c r="I2674">
        <v>500006792</v>
      </c>
      <c r="J2674">
        <v>6000978621</v>
      </c>
      <c r="K2674">
        <v>100017709</v>
      </c>
      <c r="L2674" s="1">
        <v>45722</v>
      </c>
      <c r="M2674" t="s">
        <v>833</v>
      </c>
      <c r="N2674">
        <v>500006792</v>
      </c>
      <c r="O2674" t="s">
        <v>776</v>
      </c>
      <c r="P2674" t="s">
        <v>54</v>
      </c>
      <c r="Q2674" t="s">
        <v>724</v>
      </c>
    </row>
    <row r="2675" spans="1:17" x14ac:dyDescent="0.3">
      <c r="A2675" t="s">
        <v>824</v>
      </c>
      <c r="B2675" t="s">
        <v>382</v>
      </c>
      <c r="C2675" s="1">
        <v>45708</v>
      </c>
      <c r="D2675">
        <v>9586.3799999999992</v>
      </c>
      <c r="E2675" t="s">
        <v>92</v>
      </c>
      <c r="F2675" t="s">
        <v>96</v>
      </c>
      <c r="G2675" t="s">
        <v>477</v>
      </c>
      <c r="H2675" t="s">
        <v>580</v>
      </c>
      <c r="I2675">
        <v>500006792</v>
      </c>
      <c r="J2675">
        <v>6000979317</v>
      </c>
      <c r="K2675">
        <v>100018916</v>
      </c>
      <c r="L2675" s="1">
        <v>45783</v>
      </c>
      <c r="M2675" t="s">
        <v>833</v>
      </c>
      <c r="N2675">
        <v>500006792</v>
      </c>
      <c r="O2675" t="s">
        <v>776</v>
      </c>
      <c r="P2675" t="s">
        <v>54</v>
      </c>
      <c r="Q2675" t="s">
        <v>724</v>
      </c>
    </row>
    <row r="2676" spans="1:17" x14ac:dyDescent="0.3">
      <c r="A2676" t="s">
        <v>825</v>
      </c>
      <c r="B2676" t="s">
        <v>382</v>
      </c>
      <c r="C2676" s="1">
        <v>45728</v>
      </c>
      <c r="D2676">
        <v>6691.94</v>
      </c>
      <c r="E2676" t="s">
        <v>92</v>
      </c>
      <c r="F2676" t="s">
        <v>96</v>
      </c>
      <c r="G2676" t="s">
        <v>477</v>
      </c>
      <c r="H2676" t="s">
        <v>580</v>
      </c>
      <c r="I2676">
        <v>500006792</v>
      </c>
      <c r="J2676">
        <v>6000982798</v>
      </c>
      <c r="K2676">
        <v>100025355</v>
      </c>
      <c r="L2676" s="1">
        <v>45749</v>
      </c>
      <c r="M2676" t="s">
        <v>833</v>
      </c>
      <c r="N2676">
        <v>500006792</v>
      </c>
      <c r="O2676" t="s">
        <v>776</v>
      </c>
      <c r="P2676" t="s">
        <v>54</v>
      </c>
      <c r="Q2676" t="s">
        <v>724</v>
      </c>
    </row>
    <row r="2677" spans="1:17" x14ac:dyDescent="0.3">
      <c r="A2677" t="s">
        <v>824</v>
      </c>
      <c r="B2677" t="s">
        <v>382</v>
      </c>
      <c r="C2677" s="1">
        <v>45734</v>
      </c>
      <c r="D2677">
        <v>12234.18</v>
      </c>
      <c r="E2677" t="s">
        <v>92</v>
      </c>
      <c r="F2677" t="s">
        <v>96</v>
      </c>
      <c r="G2677" t="s">
        <v>477</v>
      </c>
      <c r="H2677" t="s">
        <v>580</v>
      </c>
      <c r="I2677">
        <v>500006792</v>
      </c>
      <c r="J2677">
        <v>6000983754</v>
      </c>
      <c r="K2677">
        <v>100026898</v>
      </c>
      <c r="L2677" s="1">
        <v>45783</v>
      </c>
      <c r="M2677" t="s">
        <v>833</v>
      </c>
      <c r="N2677">
        <v>500006792</v>
      </c>
      <c r="O2677" t="s">
        <v>776</v>
      </c>
      <c r="P2677" t="s">
        <v>54</v>
      </c>
      <c r="Q2677" t="s">
        <v>724</v>
      </c>
    </row>
    <row r="2678" spans="1:17" x14ac:dyDescent="0.3">
      <c r="A2678" t="s">
        <v>824</v>
      </c>
      <c r="B2678" t="s">
        <v>382</v>
      </c>
      <c r="C2678" s="1">
        <v>45741</v>
      </c>
      <c r="D2678">
        <v>782.68</v>
      </c>
      <c r="E2678" t="s">
        <v>92</v>
      </c>
      <c r="F2678" t="s">
        <v>96</v>
      </c>
      <c r="G2678" t="s">
        <v>477</v>
      </c>
      <c r="H2678" t="s">
        <v>580</v>
      </c>
      <c r="I2678">
        <v>500006792</v>
      </c>
      <c r="J2678">
        <v>6000984713</v>
      </c>
      <c r="K2678">
        <v>100028607</v>
      </c>
      <c r="L2678" s="1">
        <v>45742</v>
      </c>
      <c r="M2678" t="s">
        <v>833</v>
      </c>
      <c r="N2678">
        <v>500006792</v>
      </c>
      <c r="O2678" t="s">
        <v>776</v>
      </c>
      <c r="P2678" t="s">
        <v>54</v>
      </c>
      <c r="Q2678" t="s">
        <v>724</v>
      </c>
    </row>
    <row r="2679" spans="1:17" x14ac:dyDescent="0.3">
      <c r="A2679" t="s">
        <v>825</v>
      </c>
      <c r="B2679" t="s">
        <v>382</v>
      </c>
      <c r="C2679" s="1">
        <v>45763</v>
      </c>
      <c r="D2679">
        <v>5996.98</v>
      </c>
      <c r="E2679" t="s">
        <v>92</v>
      </c>
      <c r="F2679" t="s">
        <v>96</v>
      </c>
      <c r="G2679" t="s">
        <v>477</v>
      </c>
      <c r="H2679" t="s">
        <v>580</v>
      </c>
      <c r="I2679">
        <v>500006792</v>
      </c>
      <c r="J2679">
        <v>6000989056</v>
      </c>
      <c r="K2679">
        <v>100035821</v>
      </c>
      <c r="L2679" s="1">
        <v>45783</v>
      </c>
      <c r="M2679" t="s">
        <v>833</v>
      </c>
      <c r="N2679">
        <v>500006792</v>
      </c>
      <c r="O2679" t="s">
        <v>776</v>
      </c>
      <c r="P2679" t="s">
        <v>54</v>
      </c>
      <c r="Q2679" t="s">
        <v>724</v>
      </c>
    </row>
    <row r="2680" spans="1:17" x14ac:dyDescent="0.3">
      <c r="A2680" t="s">
        <v>824</v>
      </c>
      <c r="B2680" t="s">
        <v>382</v>
      </c>
      <c r="C2680" s="1">
        <v>45769</v>
      </c>
      <c r="D2680">
        <v>11482.02</v>
      </c>
      <c r="E2680" t="s">
        <v>92</v>
      </c>
      <c r="F2680" t="s">
        <v>96</v>
      </c>
      <c r="G2680" t="s">
        <v>477</v>
      </c>
      <c r="H2680" t="s">
        <v>580</v>
      </c>
      <c r="I2680">
        <v>500006792</v>
      </c>
      <c r="J2680">
        <v>6000989743</v>
      </c>
      <c r="K2680">
        <v>100036996</v>
      </c>
      <c r="L2680" s="1">
        <v>45784</v>
      </c>
      <c r="M2680" t="s">
        <v>833</v>
      </c>
      <c r="N2680">
        <v>500006792</v>
      </c>
      <c r="O2680" t="s">
        <v>776</v>
      </c>
      <c r="P2680" t="s">
        <v>54</v>
      </c>
      <c r="Q2680" t="s">
        <v>724</v>
      </c>
    </row>
    <row r="2681" spans="1:17" x14ac:dyDescent="0.3">
      <c r="A2681" t="s">
        <v>825</v>
      </c>
      <c r="B2681" t="s">
        <v>382</v>
      </c>
      <c r="C2681" s="1">
        <v>45790</v>
      </c>
      <c r="D2681">
        <v>4138.57</v>
      </c>
      <c r="E2681" t="s">
        <v>92</v>
      </c>
      <c r="F2681" t="s">
        <v>96</v>
      </c>
      <c r="G2681" t="s">
        <v>477</v>
      </c>
      <c r="H2681" t="s">
        <v>580</v>
      </c>
      <c r="I2681">
        <v>500006792</v>
      </c>
      <c r="J2681">
        <v>6000992829</v>
      </c>
      <c r="K2681">
        <v>100041994</v>
      </c>
      <c r="L2681" s="1">
        <v>45799</v>
      </c>
      <c r="M2681" t="s">
        <v>833</v>
      </c>
      <c r="N2681">
        <v>500006792</v>
      </c>
      <c r="O2681" t="s">
        <v>776</v>
      </c>
      <c r="P2681" t="s">
        <v>54</v>
      </c>
      <c r="Q2681" t="s">
        <v>724</v>
      </c>
    </row>
    <row r="2682" spans="1:17" x14ac:dyDescent="0.3">
      <c r="A2682" t="s">
        <v>824</v>
      </c>
      <c r="B2682" t="s">
        <v>382</v>
      </c>
      <c r="C2682" s="1">
        <v>45792</v>
      </c>
      <c r="D2682">
        <v>9504.4599999999991</v>
      </c>
      <c r="E2682" t="s">
        <v>92</v>
      </c>
      <c r="F2682" t="s">
        <v>96</v>
      </c>
      <c r="G2682" t="s">
        <v>477</v>
      </c>
      <c r="H2682" t="s">
        <v>580</v>
      </c>
      <c r="I2682">
        <v>500006792</v>
      </c>
      <c r="J2682">
        <v>6000993582</v>
      </c>
      <c r="K2682">
        <v>100043404</v>
      </c>
      <c r="L2682" s="1">
        <v>45811</v>
      </c>
      <c r="M2682" t="s">
        <v>833</v>
      </c>
      <c r="N2682">
        <v>500006792</v>
      </c>
      <c r="O2682" t="s">
        <v>776</v>
      </c>
      <c r="P2682" t="s">
        <v>54</v>
      </c>
      <c r="Q2682" t="s">
        <v>724</v>
      </c>
    </row>
    <row r="2683" spans="1:17" x14ac:dyDescent="0.3">
      <c r="A2683" t="s">
        <v>825</v>
      </c>
      <c r="B2683" t="s">
        <v>382</v>
      </c>
      <c r="C2683" s="1">
        <v>45824</v>
      </c>
      <c r="D2683">
        <v>3488.05</v>
      </c>
      <c r="E2683" t="s">
        <v>92</v>
      </c>
      <c r="F2683" t="s">
        <v>96</v>
      </c>
      <c r="G2683" t="s">
        <v>477</v>
      </c>
      <c r="H2683" t="s">
        <v>580</v>
      </c>
      <c r="I2683">
        <v>500006792</v>
      </c>
      <c r="J2683">
        <v>6000998773</v>
      </c>
      <c r="K2683">
        <v>100052021</v>
      </c>
      <c r="L2683" s="1">
        <v>45838</v>
      </c>
      <c r="M2683" t="s">
        <v>833</v>
      </c>
      <c r="N2683">
        <v>500006792</v>
      </c>
      <c r="O2683" t="s">
        <v>776</v>
      </c>
      <c r="P2683" t="s">
        <v>54</v>
      </c>
      <c r="Q2683" t="s">
        <v>724</v>
      </c>
    </row>
    <row r="2684" spans="1:17" x14ac:dyDescent="0.3">
      <c r="A2684" t="s">
        <v>824</v>
      </c>
      <c r="B2684" t="s">
        <v>382</v>
      </c>
      <c r="C2684" s="1">
        <v>45826</v>
      </c>
      <c r="D2684">
        <v>10887.61</v>
      </c>
      <c r="E2684" t="s">
        <v>92</v>
      </c>
      <c r="F2684" t="s">
        <v>96</v>
      </c>
      <c r="G2684" t="s">
        <v>477</v>
      </c>
      <c r="H2684" t="s">
        <v>580</v>
      </c>
      <c r="I2684">
        <v>500006792</v>
      </c>
      <c r="J2684">
        <v>6000999222</v>
      </c>
      <c r="K2684">
        <v>100052692</v>
      </c>
      <c r="L2684" s="1">
        <v>45849</v>
      </c>
      <c r="M2684" t="s">
        <v>833</v>
      </c>
      <c r="N2684">
        <v>500006792</v>
      </c>
      <c r="O2684" t="s">
        <v>776</v>
      </c>
      <c r="P2684" t="s">
        <v>54</v>
      </c>
      <c r="Q2684" t="s">
        <v>724</v>
      </c>
    </row>
    <row r="2685" spans="1:17" x14ac:dyDescent="0.3">
      <c r="A2685" t="s">
        <v>825</v>
      </c>
      <c r="B2685" t="s">
        <v>382</v>
      </c>
      <c r="C2685" s="1">
        <v>45848</v>
      </c>
      <c r="D2685">
        <v>3449.38</v>
      </c>
      <c r="E2685" t="s">
        <v>92</v>
      </c>
      <c r="F2685" t="s">
        <v>96</v>
      </c>
      <c r="G2685" t="s">
        <v>477</v>
      </c>
      <c r="H2685" t="s">
        <v>580</v>
      </c>
      <c r="I2685">
        <v>500006792</v>
      </c>
      <c r="J2685">
        <v>6001004193</v>
      </c>
      <c r="K2685">
        <v>100061419</v>
      </c>
      <c r="L2685" s="1">
        <v>45860</v>
      </c>
      <c r="M2685" t="s">
        <v>833</v>
      </c>
      <c r="N2685">
        <v>500006792</v>
      </c>
      <c r="O2685" t="s">
        <v>776</v>
      </c>
      <c r="P2685" t="s">
        <v>54</v>
      </c>
      <c r="Q2685" t="s">
        <v>724</v>
      </c>
    </row>
    <row r="2686" spans="1:17" x14ac:dyDescent="0.3">
      <c r="A2686" t="s">
        <v>824</v>
      </c>
      <c r="B2686" t="s">
        <v>382</v>
      </c>
      <c r="C2686" s="1">
        <v>45859</v>
      </c>
      <c r="D2686">
        <v>9979.6299999999992</v>
      </c>
      <c r="E2686" t="s">
        <v>92</v>
      </c>
      <c r="F2686" t="s">
        <v>96</v>
      </c>
      <c r="G2686" t="s">
        <v>477</v>
      </c>
      <c r="H2686" t="s">
        <v>580</v>
      </c>
      <c r="I2686">
        <v>500006792</v>
      </c>
      <c r="J2686">
        <v>6001005527</v>
      </c>
      <c r="K2686">
        <v>100063723</v>
      </c>
      <c r="L2686" s="1">
        <v>45877</v>
      </c>
      <c r="M2686" t="s">
        <v>833</v>
      </c>
      <c r="N2686">
        <v>500006792</v>
      </c>
      <c r="O2686" t="s">
        <v>776</v>
      </c>
      <c r="P2686" t="s">
        <v>54</v>
      </c>
      <c r="Q2686" t="s">
        <v>724</v>
      </c>
    </row>
    <row r="2687" spans="1:17" x14ac:dyDescent="0.3">
      <c r="A2687" t="s">
        <v>825</v>
      </c>
      <c r="B2687" t="s">
        <v>382</v>
      </c>
      <c r="C2687" s="1">
        <v>45860</v>
      </c>
      <c r="D2687">
        <v>63.59</v>
      </c>
      <c r="E2687" t="s">
        <v>92</v>
      </c>
      <c r="F2687" t="s">
        <v>96</v>
      </c>
      <c r="G2687" t="s">
        <v>477</v>
      </c>
      <c r="H2687" t="s">
        <v>580</v>
      </c>
      <c r="I2687">
        <v>500006792</v>
      </c>
      <c r="J2687">
        <v>6001005536</v>
      </c>
      <c r="K2687">
        <v>100063732</v>
      </c>
      <c r="L2687" s="1">
        <v>45862</v>
      </c>
      <c r="M2687" t="s">
        <v>833</v>
      </c>
      <c r="N2687">
        <v>500006792</v>
      </c>
      <c r="O2687" t="s">
        <v>776</v>
      </c>
      <c r="P2687" t="s">
        <v>54</v>
      </c>
      <c r="Q2687" t="s">
        <v>724</v>
      </c>
    </row>
    <row r="2688" spans="1:17" x14ac:dyDescent="0.3">
      <c r="A2688" t="s">
        <v>824</v>
      </c>
      <c r="B2688" t="s">
        <v>382</v>
      </c>
      <c r="C2688" s="1">
        <v>45867</v>
      </c>
      <c r="D2688">
        <v>243.29</v>
      </c>
      <c r="E2688" t="s">
        <v>92</v>
      </c>
      <c r="F2688" t="s">
        <v>96</v>
      </c>
      <c r="G2688" t="s">
        <v>477</v>
      </c>
      <c r="H2688" t="s">
        <v>580</v>
      </c>
      <c r="I2688">
        <v>500006792</v>
      </c>
      <c r="J2688">
        <v>6001006812</v>
      </c>
      <c r="K2688">
        <v>100065706</v>
      </c>
      <c r="L2688" s="1">
        <v>45869</v>
      </c>
      <c r="M2688" t="s">
        <v>833</v>
      </c>
      <c r="N2688">
        <v>500006792</v>
      </c>
      <c r="O2688" t="s">
        <v>776</v>
      </c>
      <c r="P2688" t="s">
        <v>54</v>
      </c>
      <c r="Q2688" t="s">
        <v>724</v>
      </c>
    </row>
    <row r="2689" spans="1:17" x14ac:dyDescent="0.3">
      <c r="A2689" t="s">
        <v>825</v>
      </c>
      <c r="B2689" t="s">
        <v>382</v>
      </c>
      <c r="C2689" s="1">
        <v>45880</v>
      </c>
      <c r="D2689">
        <v>3133.06</v>
      </c>
      <c r="E2689" t="s">
        <v>92</v>
      </c>
      <c r="F2689" t="s">
        <v>96</v>
      </c>
      <c r="G2689" t="s">
        <v>477</v>
      </c>
      <c r="H2689" t="s">
        <v>580</v>
      </c>
      <c r="I2689">
        <v>500006792</v>
      </c>
      <c r="J2689">
        <v>6001009246</v>
      </c>
      <c r="K2689">
        <v>100070027</v>
      </c>
      <c r="L2689" s="1">
        <v>45887</v>
      </c>
      <c r="M2689" t="s">
        <v>833</v>
      </c>
      <c r="N2689">
        <v>500006792</v>
      </c>
      <c r="O2689" t="s">
        <v>776</v>
      </c>
      <c r="P2689" t="s">
        <v>54</v>
      </c>
      <c r="Q2689" t="s">
        <v>724</v>
      </c>
    </row>
    <row r="2690" spans="1:17" x14ac:dyDescent="0.3">
      <c r="A2690" t="s">
        <v>824</v>
      </c>
      <c r="B2690" t="s">
        <v>382</v>
      </c>
      <c r="C2690" s="1">
        <v>45889</v>
      </c>
      <c r="D2690">
        <v>9440.59</v>
      </c>
      <c r="E2690" t="s">
        <v>92</v>
      </c>
      <c r="F2690" t="s">
        <v>96</v>
      </c>
      <c r="G2690" t="s">
        <v>477</v>
      </c>
      <c r="H2690" t="s">
        <v>580</v>
      </c>
      <c r="I2690">
        <v>500006792</v>
      </c>
      <c r="J2690">
        <v>6001010283</v>
      </c>
      <c r="K2690">
        <v>100071463</v>
      </c>
      <c r="L2690" s="1">
        <v>45908</v>
      </c>
      <c r="M2690" t="s">
        <v>833</v>
      </c>
      <c r="N2690">
        <v>500006792</v>
      </c>
      <c r="O2690" t="s">
        <v>776</v>
      </c>
      <c r="P2690" t="s">
        <v>54</v>
      </c>
      <c r="Q2690" t="s">
        <v>724</v>
      </c>
    </row>
    <row r="2691" spans="1:17" x14ac:dyDescent="0.3">
      <c r="A2691" t="s">
        <v>825</v>
      </c>
      <c r="B2691" t="s">
        <v>382</v>
      </c>
      <c r="C2691" s="1">
        <v>45915</v>
      </c>
      <c r="D2691">
        <v>3302.03</v>
      </c>
      <c r="E2691" t="s">
        <v>92</v>
      </c>
      <c r="F2691" t="s">
        <v>96</v>
      </c>
      <c r="G2691" t="s">
        <v>477</v>
      </c>
      <c r="H2691" t="s">
        <v>580</v>
      </c>
      <c r="I2691">
        <v>500006792</v>
      </c>
      <c r="J2691">
        <v>6001014369</v>
      </c>
      <c r="K2691">
        <v>100077658</v>
      </c>
      <c r="L2691" s="1">
        <v>45923</v>
      </c>
      <c r="M2691" t="s">
        <v>833</v>
      </c>
      <c r="N2691">
        <v>500006792</v>
      </c>
      <c r="O2691" t="s">
        <v>776</v>
      </c>
      <c r="P2691" t="s">
        <v>54</v>
      </c>
      <c r="Q2691" t="s">
        <v>724</v>
      </c>
    </row>
    <row r="2692" spans="1:17" x14ac:dyDescent="0.3">
      <c r="A2692" t="s">
        <v>824</v>
      </c>
      <c r="B2692" t="s">
        <v>382</v>
      </c>
      <c r="C2692" s="1">
        <v>45922</v>
      </c>
      <c r="D2692">
        <v>9425.2000000000007</v>
      </c>
      <c r="E2692" t="s">
        <v>92</v>
      </c>
      <c r="F2692" t="s">
        <v>96</v>
      </c>
      <c r="G2692" t="s">
        <v>477</v>
      </c>
      <c r="H2692" t="s">
        <v>580</v>
      </c>
      <c r="I2692">
        <v>500006792</v>
      </c>
      <c r="J2692">
        <v>6001015776</v>
      </c>
      <c r="K2692">
        <v>100079682</v>
      </c>
      <c r="L2692" s="1">
        <v>45940</v>
      </c>
      <c r="M2692" t="s">
        <v>833</v>
      </c>
      <c r="N2692">
        <v>500006792</v>
      </c>
      <c r="O2692" t="s">
        <v>776</v>
      </c>
      <c r="P2692" t="s">
        <v>54</v>
      </c>
      <c r="Q2692" t="s">
        <v>724</v>
      </c>
    </row>
    <row r="2693" spans="1:17" x14ac:dyDescent="0.3">
      <c r="A2693" t="s">
        <v>824</v>
      </c>
      <c r="B2693" t="s">
        <v>382</v>
      </c>
      <c r="C2693" s="1">
        <v>45924</v>
      </c>
      <c r="D2693">
        <v>370.88</v>
      </c>
      <c r="E2693" t="s">
        <v>92</v>
      </c>
      <c r="F2693" t="s">
        <v>96</v>
      </c>
      <c r="G2693" t="s">
        <v>477</v>
      </c>
      <c r="H2693" t="s">
        <v>580</v>
      </c>
      <c r="I2693">
        <v>500006792</v>
      </c>
      <c r="J2693">
        <v>6001016057</v>
      </c>
      <c r="K2693">
        <v>100080129</v>
      </c>
      <c r="L2693" s="1">
        <v>45925</v>
      </c>
      <c r="M2693" t="s">
        <v>833</v>
      </c>
      <c r="N2693">
        <v>500006792</v>
      </c>
      <c r="O2693" t="s">
        <v>776</v>
      </c>
      <c r="P2693" t="s">
        <v>54</v>
      </c>
      <c r="Q2693" t="s">
        <v>724</v>
      </c>
    </row>
    <row r="2694" spans="1:17" x14ac:dyDescent="0.3">
      <c r="A2694" t="s">
        <v>824</v>
      </c>
      <c r="B2694" t="s">
        <v>382</v>
      </c>
      <c r="C2694" s="1">
        <v>45929</v>
      </c>
      <c r="D2694">
        <v>239.71</v>
      </c>
      <c r="E2694" t="s">
        <v>92</v>
      </c>
      <c r="F2694" t="s">
        <v>96</v>
      </c>
      <c r="G2694" t="s">
        <v>477</v>
      </c>
      <c r="H2694" t="s">
        <v>580</v>
      </c>
      <c r="I2694">
        <v>500006792</v>
      </c>
      <c r="J2694">
        <v>6001016478</v>
      </c>
      <c r="K2694">
        <v>100080891</v>
      </c>
      <c r="L2694" s="1">
        <v>45931</v>
      </c>
      <c r="M2694" t="s">
        <v>833</v>
      </c>
      <c r="N2694">
        <v>500006792</v>
      </c>
      <c r="O2694" t="s">
        <v>776</v>
      </c>
      <c r="P2694" t="s">
        <v>54</v>
      </c>
      <c r="Q2694" t="s">
        <v>724</v>
      </c>
    </row>
    <row r="2695" spans="1:17" x14ac:dyDescent="0.3">
      <c r="A2695" t="s">
        <v>825</v>
      </c>
      <c r="B2695" t="s">
        <v>382</v>
      </c>
      <c r="C2695" s="1">
        <v>45943</v>
      </c>
      <c r="D2695">
        <v>3554.86</v>
      </c>
      <c r="E2695" t="s">
        <v>92</v>
      </c>
      <c r="F2695" t="s">
        <v>96</v>
      </c>
      <c r="G2695" t="s">
        <v>477</v>
      </c>
      <c r="H2695" t="s">
        <v>580</v>
      </c>
      <c r="I2695">
        <v>500006792</v>
      </c>
      <c r="J2695">
        <v>6001020262</v>
      </c>
      <c r="K2695">
        <v>100087339</v>
      </c>
      <c r="L2695" s="1">
        <v>45946</v>
      </c>
      <c r="M2695" t="s">
        <v>833</v>
      </c>
      <c r="N2695">
        <v>500006792</v>
      </c>
      <c r="O2695" t="s">
        <v>776</v>
      </c>
      <c r="P2695" t="s">
        <v>54</v>
      </c>
      <c r="Q2695" t="s">
        <v>724</v>
      </c>
    </row>
    <row r="2696" spans="1:17" x14ac:dyDescent="0.3">
      <c r="A2696" t="s">
        <v>824</v>
      </c>
      <c r="B2696" t="s">
        <v>382</v>
      </c>
      <c r="C2696" s="1">
        <v>45951</v>
      </c>
      <c r="D2696">
        <v>11101.7</v>
      </c>
      <c r="E2696" t="s">
        <v>92</v>
      </c>
      <c r="F2696" t="s">
        <v>96</v>
      </c>
      <c r="G2696" t="s">
        <v>477</v>
      </c>
      <c r="H2696" t="s">
        <v>580</v>
      </c>
      <c r="I2696">
        <v>500006792</v>
      </c>
      <c r="J2696">
        <v>6001021672</v>
      </c>
      <c r="K2696">
        <v>100089509</v>
      </c>
      <c r="L2696" s="1">
        <v>45968</v>
      </c>
      <c r="M2696" t="s">
        <v>833</v>
      </c>
      <c r="N2696">
        <v>500006792</v>
      </c>
      <c r="O2696" t="s">
        <v>776</v>
      </c>
      <c r="P2696" t="s">
        <v>54</v>
      </c>
      <c r="Q2696" t="s">
        <v>724</v>
      </c>
    </row>
    <row r="2697" spans="1:17" x14ac:dyDescent="0.3">
      <c r="A2697" t="s">
        <v>825</v>
      </c>
      <c r="B2697" t="s">
        <v>382</v>
      </c>
      <c r="C2697" s="1">
        <v>45971</v>
      </c>
      <c r="D2697">
        <v>4745.92</v>
      </c>
      <c r="E2697" t="s">
        <v>92</v>
      </c>
      <c r="F2697" t="s">
        <v>96</v>
      </c>
      <c r="G2697" t="s">
        <v>477</v>
      </c>
      <c r="H2697" t="s">
        <v>580</v>
      </c>
      <c r="I2697">
        <v>500006792</v>
      </c>
      <c r="J2697">
        <v>6001026130</v>
      </c>
      <c r="K2697">
        <v>100097525</v>
      </c>
      <c r="L2697" s="1">
        <v>45981</v>
      </c>
      <c r="M2697" t="s">
        <v>833</v>
      </c>
      <c r="N2697">
        <v>500006792</v>
      </c>
      <c r="O2697" t="s">
        <v>776</v>
      </c>
      <c r="P2697" t="s">
        <v>54</v>
      </c>
      <c r="Q2697" t="s">
        <v>724</v>
      </c>
    </row>
    <row r="2698" spans="1:17" x14ac:dyDescent="0.3">
      <c r="A2698" t="s">
        <v>824</v>
      </c>
      <c r="B2698" t="s">
        <v>382</v>
      </c>
      <c r="C2698" s="1">
        <v>45981</v>
      </c>
      <c r="D2698">
        <v>15596.98</v>
      </c>
      <c r="E2698" t="s">
        <v>92</v>
      </c>
      <c r="F2698" t="s">
        <v>96</v>
      </c>
      <c r="G2698" t="s">
        <v>477</v>
      </c>
      <c r="H2698" t="s">
        <v>580</v>
      </c>
      <c r="I2698">
        <v>500006792</v>
      </c>
      <c r="J2698">
        <v>6001027815</v>
      </c>
      <c r="K2698">
        <v>100100313</v>
      </c>
      <c r="L2698" s="1">
        <v>45992</v>
      </c>
      <c r="M2698" t="s">
        <v>833</v>
      </c>
      <c r="N2698">
        <v>500006792</v>
      </c>
      <c r="O2698" t="s">
        <v>776</v>
      </c>
      <c r="P2698" t="s">
        <v>54</v>
      </c>
      <c r="Q2698" t="s">
        <v>724</v>
      </c>
    </row>
    <row r="2699" spans="1:17" x14ac:dyDescent="0.3">
      <c r="A2699" t="s">
        <v>825</v>
      </c>
      <c r="B2699" t="s">
        <v>382</v>
      </c>
      <c r="C2699" s="1">
        <v>46001</v>
      </c>
      <c r="D2699">
        <v>7475.03</v>
      </c>
      <c r="E2699" t="s">
        <v>92</v>
      </c>
      <c r="F2699" t="s">
        <v>96</v>
      </c>
      <c r="G2699" t="s">
        <v>477</v>
      </c>
      <c r="H2699" t="s">
        <v>580</v>
      </c>
      <c r="I2699">
        <v>500006792</v>
      </c>
      <c r="J2699">
        <v>6001034263</v>
      </c>
      <c r="K2699">
        <v>100110978</v>
      </c>
      <c r="L2699" s="1">
        <v>46007</v>
      </c>
      <c r="M2699" t="s">
        <v>833</v>
      </c>
      <c r="N2699">
        <v>500006792</v>
      </c>
      <c r="O2699" t="s">
        <v>776</v>
      </c>
      <c r="P2699" t="s">
        <v>54</v>
      </c>
      <c r="Q2699" t="s">
        <v>724</v>
      </c>
    </row>
    <row r="2700" spans="1:17" x14ac:dyDescent="0.3">
      <c r="A2700" t="s">
        <v>824</v>
      </c>
      <c r="B2700" t="s">
        <v>382</v>
      </c>
      <c r="C2700" s="1">
        <v>46027</v>
      </c>
      <c r="D2700">
        <v>13288.09</v>
      </c>
      <c r="E2700" t="s">
        <v>92</v>
      </c>
      <c r="F2700" t="s">
        <v>96</v>
      </c>
      <c r="G2700" t="s">
        <v>477</v>
      </c>
      <c r="H2700" t="s">
        <v>580</v>
      </c>
      <c r="I2700">
        <v>500006792</v>
      </c>
      <c r="J2700">
        <v>6001036404</v>
      </c>
      <c r="K2700">
        <v>100000122</v>
      </c>
      <c r="L2700" s="1">
        <v>46058</v>
      </c>
      <c r="M2700" t="s">
        <v>833</v>
      </c>
      <c r="N2700">
        <v>500006792</v>
      </c>
      <c r="O2700" t="s">
        <v>776</v>
      </c>
      <c r="P2700" t="s">
        <v>54</v>
      </c>
      <c r="Q2700" t="s">
        <v>724</v>
      </c>
    </row>
    <row r="2701" spans="1:17" x14ac:dyDescent="0.3">
      <c r="A2701" t="s">
        <v>825</v>
      </c>
      <c r="B2701" t="s">
        <v>382</v>
      </c>
      <c r="C2701" s="1">
        <v>46036</v>
      </c>
      <c r="D2701">
        <v>4989.04</v>
      </c>
      <c r="E2701" t="s">
        <v>92</v>
      </c>
      <c r="F2701" t="s">
        <v>96</v>
      </c>
      <c r="G2701" t="s">
        <v>477</v>
      </c>
      <c r="H2701" t="s">
        <v>580</v>
      </c>
      <c r="I2701">
        <v>500006792</v>
      </c>
      <c r="J2701">
        <v>6001043159</v>
      </c>
      <c r="K2701">
        <v>100006695</v>
      </c>
      <c r="L2701" s="1">
        <v>46050</v>
      </c>
      <c r="M2701" t="s">
        <v>833</v>
      </c>
      <c r="N2701">
        <v>500006792</v>
      </c>
      <c r="O2701" t="s">
        <v>776</v>
      </c>
      <c r="P2701" t="s">
        <v>54</v>
      </c>
      <c r="Q2701" t="s">
        <v>724</v>
      </c>
    </row>
    <row r="2702" spans="1:17" x14ac:dyDescent="0.3">
      <c r="A2702" t="s">
        <v>824</v>
      </c>
      <c r="B2702" t="s">
        <v>382</v>
      </c>
      <c r="C2702" s="1">
        <v>46042</v>
      </c>
      <c r="D2702">
        <v>10149.98</v>
      </c>
      <c r="E2702" t="s">
        <v>92</v>
      </c>
      <c r="F2702" t="s">
        <v>96</v>
      </c>
      <c r="G2702" t="s">
        <v>477</v>
      </c>
      <c r="H2702" t="s">
        <v>580</v>
      </c>
      <c r="I2702">
        <v>500006792</v>
      </c>
      <c r="J2702">
        <v>6001043835</v>
      </c>
      <c r="K2702">
        <v>100008156</v>
      </c>
      <c r="L2702" s="1">
        <v>46059</v>
      </c>
      <c r="M2702" t="s">
        <v>833</v>
      </c>
      <c r="N2702">
        <v>500006792</v>
      </c>
      <c r="O2702" t="s">
        <v>776</v>
      </c>
      <c r="P2702" t="s">
        <v>54</v>
      </c>
      <c r="Q2702" t="s">
        <v>724</v>
      </c>
    </row>
    <row r="2703" spans="1:17" x14ac:dyDescent="0.3">
      <c r="A2703" t="s">
        <v>824</v>
      </c>
      <c r="B2703" t="s">
        <v>382</v>
      </c>
      <c r="C2703" s="1">
        <v>45264</v>
      </c>
      <c r="D2703">
        <v>253.44</v>
      </c>
      <c r="E2703" t="s">
        <v>92</v>
      </c>
      <c r="F2703" t="s">
        <v>96</v>
      </c>
      <c r="G2703" t="s">
        <v>786</v>
      </c>
      <c r="H2703" t="s">
        <v>581</v>
      </c>
      <c r="I2703">
        <v>1200011764</v>
      </c>
      <c r="J2703">
        <v>6000890946</v>
      </c>
      <c r="K2703">
        <v>100106695</v>
      </c>
      <c r="L2703" s="1">
        <v>45272</v>
      </c>
      <c r="M2703" t="s">
        <v>833</v>
      </c>
      <c r="N2703">
        <v>1200011764</v>
      </c>
      <c r="O2703" t="s">
        <v>776</v>
      </c>
      <c r="P2703" t="s">
        <v>54</v>
      </c>
      <c r="Q2703" t="s">
        <v>724</v>
      </c>
    </row>
    <row r="2704" spans="1:17" x14ac:dyDescent="0.3">
      <c r="A2704" t="s">
        <v>824</v>
      </c>
      <c r="B2704" t="s">
        <v>382</v>
      </c>
      <c r="C2704" s="1">
        <v>45355</v>
      </c>
      <c r="D2704">
        <v>253.44</v>
      </c>
      <c r="E2704" t="s">
        <v>92</v>
      </c>
      <c r="F2704" t="s">
        <v>96</v>
      </c>
      <c r="G2704" t="s">
        <v>786</v>
      </c>
      <c r="H2704" t="s">
        <v>581</v>
      </c>
      <c r="I2704">
        <v>1200011764</v>
      </c>
      <c r="J2704">
        <v>6000910169</v>
      </c>
      <c r="K2704">
        <v>100024346</v>
      </c>
      <c r="L2704" s="1">
        <v>45357</v>
      </c>
      <c r="M2704" t="s">
        <v>833</v>
      </c>
      <c r="N2704">
        <v>1200011764</v>
      </c>
      <c r="O2704" t="s">
        <v>776</v>
      </c>
      <c r="P2704" t="s">
        <v>54</v>
      </c>
      <c r="Q2704" t="s">
        <v>724</v>
      </c>
    </row>
    <row r="2705" spans="1:17" x14ac:dyDescent="0.3">
      <c r="A2705" t="s">
        <v>824</v>
      </c>
      <c r="B2705" t="s">
        <v>382</v>
      </c>
      <c r="C2705" s="1">
        <v>45447</v>
      </c>
      <c r="D2705">
        <v>253.44</v>
      </c>
      <c r="E2705" t="s">
        <v>92</v>
      </c>
      <c r="F2705" t="s">
        <v>96</v>
      </c>
      <c r="G2705" t="s">
        <v>786</v>
      </c>
      <c r="H2705" t="s">
        <v>581</v>
      </c>
      <c r="I2705">
        <v>1200011764</v>
      </c>
      <c r="J2705">
        <v>6000925842</v>
      </c>
      <c r="K2705">
        <v>100051501</v>
      </c>
      <c r="L2705" s="1">
        <v>45448</v>
      </c>
      <c r="M2705" t="s">
        <v>833</v>
      </c>
      <c r="N2705">
        <v>1200011764</v>
      </c>
      <c r="O2705" t="s">
        <v>776</v>
      </c>
      <c r="P2705" t="s">
        <v>54</v>
      </c>
      <c r="Q2705" t="s">
        <v>724</v>
      </c>
    </row>
    <row r="2706" spans="1:17" x14ac:dyDescent="0.3">
      <c r="A2706" t="s">
        <v>824</v>
      </c>
      <c r="B2706" t="s">
        <v>382</v>
      </c>
      <c r="C2706" s="1">
        <v>45602</v>
      </c>
      <c r="D2706">
        <v>262.06</v>
      </c>
      <c r="E2706" t="s">
        <v>92</v>
      </c>
      <c r="F2706" t="s">
        <v>96</v>
      </c>
      <c r="G2706" t="s">
        <v>786</v>
      </c>
      <c r="H2706" t="s">
        <v>581</v>
      </c>
      <c r="I2706">
        <v>1200011764</v>
      </c>
      <c r="J2706">
        <v>6000953238</v>
      </c>
      <c r="K2706">
        <v>100097910</v>
      </c>
      <c r="L2706" s="1">
        <v>45616</v>
      </c>
      <c r="M2706" t="s">
        <v>833</v>
      </c>
      <c r="N2706">
        <v>1200011764</v>
      </c>
      <c r="O2706" t="s">
        <v>776</v>
      </c>
      <c r="P2706" t="s">
        <v>54</v>
      </c>
      <c r="Q2706" t="s">
        <v>724</v>
      </c>
    </row>
    <row r="2707" spans="1:17" x14ac:dyDescent="0.3">
      <c r="A2707" t="s">
        <v>824</v>
      </c>
      <c r="B2707" t="s">
        <v>382</v>
      </c>
      <c r="C2707" s="1">
        <v>45629</v>
      </c>
      <c r="D2707">
        <v>262.04000000000002</v>
      </c>
      <c r="E2707" t="s">
        <v>92</v>
      </c>
      <c r="F2707" t="s">
        <v>96</v>
      </c>
      <c r="G2707" t="s">
        <v>786</v>
      </c>
      <c r="H2707" t="s">
        <v>581</v>
      </c>
      <c r="I2707">
        <v>1200011764</v>
      </c>
      <c r="J2707">
        <v>6000959561</v>
      </c>
      <c r="K2707">
        <v>100108743</v>
      </c>
      <c r="L2707" s="1">
        <v>45631</v>
      </c>
      <c r="M2707" t="s">
        <v>833</v>
      </c>
      <c r="N2707">
        <v>1200011764</v>
      </c>
      <c r="O2707" t="s">
        <v>776</v>
      </c>
      <c r="P2707" t="s">
        <v>54</v>
      </c>
      <c r="Q2707" t="s">
        <v>724</v>
      </c>
    </row>
    <row r="2708" spans="1:17" x14ac:dyDescent="0.3">
      <c r="A2708" t="s">
        <v>824</v>
      </c>
      <c r="B2708" t="s">
        <v>382</v>
      </c>
      <c r="C2708" s="1">
        <v>45720</v>
      </c>
      <c r="D2708">
        <v>262.04000000000002</v>
      </c>
      <c r="E2708" t="s">
        <v>92</v>
      </c>
      <c r="F2708" t="s">
        <v>96</v>
      </c>
      <c r="G2708" t="s">
        <v>786</v>
      </c>
      <c r="H2708" t="s">
        <v>581</v>
      </c>
      <c r="I2708">
        <v>1200011764</v>
      </c>
      <c r="J2708">
        <v>6000980978</v>
      </c>
      <c r="K2708">
        <v>100022703</v>
      </c>
      <c r="L2708" s="1">
        <v>45722</v>
      </c>
      <c r="M2708" t="s">
        <v>833</v>
      </c>
      <c r="N2708">
        <v>1200011764</v>
      </c>
      <c r="O2708" t="s">
        <v>776</v>
      </c>
      <c r="P2708" t="s">
        <v>54</v>
      </c>
      <c r="Q2708" t="s">
        <v>724</v>
      </c>
    </row>
    <row r="2709" spans="1:17" x14ac:dyDescent="0.3">
      <c r="A2709" t="s">
        <v>824</v>
      </c>
      <c r="B2709" t="s">
        <v>382</v>
      </c>
      <c r="C2709" s="1">
        <v>45811</v>
      </c>
      <c r="D2709">
        <v>262.04000000000002</v>
      </c>
      <c r="E2709" t="s">
        <v>92</v>
      </c>
      <c r="F2709" t="s">
        <v>96</v>
      </c>
      <c r="G2709" t="s">
        <v>786</v>
      </c>
      <c r="H2709" t="s">
        <v>581</v>
      </c>
      <c r="I2709">
        <v>1200011764</v>
      </c>
      <c r="J2709">
        <v>6000996425</v>
      </c>
      <c r="K2709">
        <v>100048391</v>
      </c>
      <c r="L2709" s="1">
        <v>45814</v>
      </c>
      <c r="M2709" t="s">
        <v>833</v>
      </c>
      <c r="N2709">
        <v>1200011764</v>
      </c>
      <c r="O2709" t="s">
        <v>776</v>
      </c>
      <c r="P2709" t="s">
        <v>54</v>
      </c>
      <c r="Q2709" t="s">
        <v>724</v>
      </c>
    </row>
    <row r="2710" spans="1:17" x14ac:dyDescent="0.3">
      <c r="A2710" t="s">
        <v>824</v>
      </c>
      <c r="B2710" t="s">
        <v>382</v>
      </c>
      <c r="C2710" s="1">
        <v>45902</v>
      </c>
      <c r="D2710">
        <v>272.27</v>
      </c>
      <c r="E2710" t="s">
        <v>92</v>
      </c>
      <c r="F2710" t="s">
        <v>96</v>
      </c>
      <c r="G2710" t="s">
        <v>786</v>
      </c>
      <c r="H2710" t="s">
        <v>581</v>
      </c>
      <c r="I2710">
        <v>1200011764</v>
      </c>
      <c r="J2710">
        <v>6001012208</v>
      </c>
      <c r="K2710">
        <v>100074758</v>
      </c>
      <c r="L2710" s="1">
        <v>45916</v>
      </c>
      <c r="M2710" t="s">
        <v>833</v>
      </c>
      <c r="N2710">
        <v>1200011764</v>
      </c>
      <c r="O2710" t="s">
        <v>776</v>
      </c>
      <c r="P2710" t="s">
        <v>54</v>
      </c>
      <c r="Q2710" t="s">
        <v>724</v>
      </c>
    </row>
    <row r="2711" spans="1:17" x14ac:dyDescent="0.3">
      <c r="A2711" t="s">
        <v>824</v>
      </c>
      <c r="B2711" t="s">
        <v>382</v>
      </c>
      <c r="C2711" s="1">
        <v>45999</v>
      </c>
      <c r="D2711">
        <v>272.27</v>
      </c>
      <c r="E2711" t="s">
        <v>92</v>
      </c>
      <c r="F2711" t="s">
        <v>96</v>
      </c>
      <c r="G2711" t="s">
        <v>786</v>
      </c>
      <c r="H2711" t="s">
        <v>581</v>
      </c>
      <c r="I2711">
        <v>1200011764</v>
      </c>
      <c r="J2711">
        <v>6001033061</v>
      </c>
      <c r="K2711">
        <v>100108996</v>
      </c>
      <c r="L2711" s="1">
        <v>46001</v>
      </c>
      <c r="M2711" t="s">
        <v>833</v>
      </c>
      <c r="N2711">
        <v>1200011764</v>
      </c>
      <c r="O2711" t="s">
        <v>776</v>
      </c>
      <c r="P2711" t="s">
        <v>54</v>
      </c>
      <c r="Q2711" t="s">
        <v>724</v>
      </c>
    </row>
    <row r="2712" spans="1:17" x14ac:dyDescent="0.3">
      <c r="A2712" t="s">
        <v>824</v>
      </c>
      <c r="B2712" t="s">
        <v>382</v>
      </c>
      <c r="C2712" s="1">
        <v>46084</v>
      </c>
      <c r="D2712">
        <v>272.27</v>
      </c>
      <c r="E2712" t="s">
        <v>92</v>
      </c>
      <c r="F2712" t="s">
        <v>96</v>
      </c>
      <c r="G2712" t="s">
        <v>786</v>
      </c>
      <c r="H2712" t="s">
        <v>581</v>
      </c>
      <c r="I2712">
        <v>1200011764</v>
      </c>
      <c r="J2712">
        <v>6001050727</v>
      </c>
      <c r="K2712">
        <v>100022924</v>
      </c>
      <c r="L2712" s="1">
        <v>46092</v>
      </c>
      <c r="M2712" t="s">
        <v>833</v>
      </c>
      <c r="N2712">
        <v>1200011764</v>
      </c>
      <c r="O2712" t="s">
        <v>776</v>
      </c>
      <c r="P2712" t="s">
        <v>54</v>
      </c>
      <c r="Q2712" t="s">
        <v>724</v>
      </c>
    </row>
    <row r="2713" spans="1:17" x14ac:dyDescent="0.3">
      <c r="A2713" t="s">
        <v>826</v>
      </c>
      <c r="B2713" t="s">
        <v>683</v>
      </c>
      <c r="C2713" s="1">
        <v>45555</v>
      </c>
      <c r="D2713">
        <v>5206.5</v>
      </c>
      <c r="E2713" t="s">
        <v>92</v>
      </c>
      <c r="F2713" t="s">
        <v>96</v>
      </c>
      <c r="G2713" t="s">
        <v>708</v>
      </c>
      <c r="H2713" t="s">
        <v>709</v>
      </c>
      <c r="I2713">
        <v>300014788</v>
      </c>
      <c r="J2713">
        <v>6000944151</v>
      </c>
      <c r="K2713">
        <v>100082860</v>
      </c>
      <c r="L2713" s="1">
        <v>45588</v>
      </c>
      <c r="M2713" t="s">
        <v>833</v>
      </c>
      <c r="N2713">
        <v>300014788</v>
      </c>
      <c r="O2713" t="s">
        <v>776</v>
      </c>
      <c r="P2713" t="s">
        <v>54</v>
      </c>
      <c r="Q2713" t="s">
        <v>725</v>
      </c>
    </row>
    <row r="2714" spans="1:17" x14ac:dyDescent="0.3">
      <c r="A2714" t="s">
        <v>825</v>
      </c>
      <c r="B2714" t="s">
        <v>382</v>
      </c>
      <c r="C2714" s="1">
        <v>46104</v>
      </c>
      <c r="D2714">
        <v>275</v>
      </c>
      <c r="E2714" t="s">
        <v>92</v>
      </c>
      <c r="F2714" t="s">
        <v>96</v>
      </c>
      <c r="G2714" t="s">
        <v>204</v>
      </c>
      <c r="H2714" t="s">
        <v>523</v>
      </c>
      <c r="I2714">
        <v>1200013692</v>
      </c>
      <c r="J2714">
        <v>6001053925</v>
      </c>
      <c r="K2714">
        <v>100027826</v>
      </c>
      <c r="L2714" s="1">
        <v>46111</v>
      </c>
      <c r="M2714" t="s">
        <v>833</v>
      </c>
      <c r="N2714">
        <v>1200013692</v>
      </c>
      <c r="O2714" t="s">
        <v>776</v>
      </c>
      <c r="P2714" t="s">
        <v>54</v>
      </c>
      <c r="Q2714" t="s">
        <v>724</v>
      </c>
    </row>
    <row r="2715" spans="1:17" x14ac:dyDescent="0.3">
      <c r="A2715" t="s">
        <v>825</v>
      </c>
      <c r="B2715" t="s">
        <v>382</v>
      </c>
      <c r="C2715" s="1">
        <v>46125</v>
      </c>
      <c r="D2715">
        <v>275</v>
      </c>
      <c r="E2715" t="s">
        <v>92</v>
      </c>
      <c r="F2715" t="s">
        <v>96</v>
      </c>
      <c r="G2715" t="s">
        <v>204</v>
      </c>
      <c r="H2715" t="s">
        <v>523</v>
      </c>
      <c r="I2715">
        <v>1200013692</v>
      </c>
      <c r="J2715">
        <v>6001057775</v>
      </c>
      <c r="K2715">
        <v>100034643</v>
      </c>
      <c r="L2715" s="1">
        <v>46129</v>
      </c>
      <c r="M2715" t="s">
        <v>833</v>
      </c>
      <c r="N2715">
        <v>1200013692</v>
      </c>
      <c r="O2715" t="s">
        <v>776</v>
      </c>
      <c r="P2715" t="s">
        <v>54</v>
      </c>
      <c r="Q2715" t="s">
        <v>724</v>
      </c>
    </row>
    <row r="2716" spans="1:17" x14ac:dyDescent="0.3">
      <c r="A2716" t="s">
        <v>825</v>
      </c>
      <c r="B2716" t="s">
        <v>382</v>
      </c>
      <c r="C2716" s="1">
        <v>46150</v>
      </c>
      <c r="D2716">
        <v>275</v>
      </c>
      <c r="E2716" t="s">
        <v>92</v>
      </c>
      <c r="F2716" t="s">
        <v>96</v>
      </c>
      <c r="G2716" t="s">
        <v>204</v>
      </c>
      <c r="H2716" t="s">
        <v>523</v>
      </c>
      <c r="I2716">
        <v>1200013692</v>
      </c>
      <c r="J2716">
        <v>6001062681</v>
      </c>
      <c r="K2716">
        <v>100042886</v>
      </c>
      <c r="L2716" s="1">
        <v>46178</v>
      </c>
      <c r="M2716" t="s">
        <v>833</v>
      </c>
      <c r="N2716">
        <v>1200013692</v>
      </c>
      <c r="O2716" t="s">
        <v>776</v>
      </c>
      <c r="P2716" t="s">
        <v>54</v>
      </c>
      <c r="Q2716" t="s">
        <v>724</v>
      </c>
    </row>
    <row r="2717" spans="1:17" x14ac:dyDescent="0.3">
      <c r="A2717" t="s">
        <v>825</v>
      </c>
      <c r="B2717" t="s">
        <v>382</v>
      </c>
      <c r="C2717" s="1">
        <v>46177</v>
      </c>
      <c r="D2717">
        <v>275</v>
      </c>
      <c r="E2717" t="s">
        <v>92</v>
      </c>
      <c r="F2717" t="s">
        <v>96</v>
      </c>
      <c r="G2717" t="s">
        <v>204</v>
      </c>
      <c r="H2717" t="s">
        <v>523</v>
      </c>
      <c r="I2717">
        <v>1200013692</v>
      </c>
      <c r="J2717">
        <v>6001067251</v>
      </c>
      <c r="K2717">
        <v>100050426</v>
      </c>
      <c r="L2717" s="1">
        <v>46209</v>
      </c>
      <c r="M2717" t="s">
        <v>833</v>
      </c>
      <c r="N2717">
        <v>1200013692</v>
      </c>
      <c r="O2717" t="s">
        <v>776</v>
      </c>
      <c r="P2717" t="s">
        <v>54</v>
      </c>
      <c r="Q2717" t="s">
        <v>724</v>
      </c>
    </row>
    <row r="2718" spans="1:17" x14ac:dyDescent="0.3">
      <c r="A2718" t="s">
        <v>825</v>
      </c>
      <c r="B2718" t="s">
        <v>382</v>
      </c>
      <c r="C2718" s="1">
        <v>46210</v>
      </c>
      <c r="D2718">
        <v>275</v>
      </c>
      <c r="E2718" t="s">
        <v>92</v>
      </c>
      <c r="F2718" t="s">
        <v>96</v>
      </c>
      <c r="G2718" t="s">
        <v>204</v>
      </c>
      <c r="H2718" t="s">
        <v>523</v>
      </c>
      <c r="I2718">
        <v>1200013692</v>
      </c>
      <c r="J2718">
        <v>6001073492</v>
      </c>
      <c r="K2718">
        <v>100062080</v>
      </c>
      <c r="L2718" s="1">
        <v>46245</v>
      </c>
      <c r="M2718" t="s">
        <v>833</v>
      </c>
      <c r="N2718">
        <v>1200013692</v>
      </c>
      <c r="O2718" t="s">
        <v>776</v>
      </c>
      <c r="P2718" t="s">
        <v>54</v>
      </c>
      <c r="Q2718" t="s">
        <v>724</v>
      </c>
    </row>
    <row r="2719" spans="1:17" x14ac:dyDescent="0.3">
      <c r="A2719" t="s">
        <v>825</v>
      </c>
      <c r="B2719" t="s">
        <v>382</v>
      </c>
      <c r="C2719" s="1">
        <v>46253</v>
      </c>
      <c r="D2719">
        <v>275</v>
      </c>
      <c r="E2719" t="s">
        <v>92</v>
      </c>
      <c r="F2719" t="s">
        <v>96</v>
      </c>
      <c r="G2719" t="s">
        <v>204</v>
      </c>
      <c r="H2719" t="s">
        <v>523</v>
      </c>
      <c r="I2719">
        <v>1200013692</v>
      </c>
      <c r="J2719">
        <v>6001080003</v>
      </c>
      <c r="K2719">
        <v>100073301</v>
      </c>
      <c r="L2719" s="1"/>
      <c r="M2719" t="s">
        <v>836</v>
      </c>
      <c r="N2719">
        <v>1200013692</v>
      </c>
      <c r="O2719" t="s">
        <v>776</v>
      </c>
      <c r="P2719" t="s">
        <v>53</v>
      </c>
      <c r="Q2719" t="s">
        <v>724</v>
      </c>
    </row>
    <row r="2720" spans="1:17" x14ac:dyDescent="0.3">
      <c r="A2720" t="s">
        <v>825</v>
      </c>
      <c r="B2720" t="s">
        <v>382</v>
      </c>
      <c r="C2720" s="1">
        <v>45334</v>
      </c>
      <c r="D2720">
        <v>200</v>
      </c>
      <c r="E2720" t="s">
        <v>92</v>
      </c>
      <c r="F2720" t="s">
        <v>96</v>
      </c>
      <c r="G2720" t="s">
        <v>478</v>
      </c>
      <c r="H2720" t="s">
        <v>523</v>
      </c>
      <c r="I2720">
        <v>1200011940</v>
      </c>
      <c r="J2720">
        <v>6000906929</v>
      </c>
      <c r="K2720">
        <v>100018309</v>
      </c>
      <c r="L2720" s="1">
        <v>45358</v>
      </c>
      <c r="M2720" t="s">
        <v>833</v>
      </c>
      <c r="N2720">
        <v>1200011940</v>
      </c>
      <c r="O2720" t="s">
        <v>776</v>
      </c>
      <c r="P2720" t="s">
        <v>54</v>
      </c>
      <c r="Q2720" t="s">
        <v>724</v>
      </c>
    </row>
    <row r="2721" spans="1:17" x14ac:dyDescent="0.3">
      <c r="A2721" t="s">
        <v>825</v>
      </c>
      <c r="B2721" t="s">
        <v>382</v>
      </c>
      <c r="C2721" s="1">
        <v>45363</v>
      </c>
      <c r="D2721">
        <v>200</v>
      </c>
      <c r="E2721" t="s">
        <v>92</v>
      </c>
      <c r="F2721" t="s">
        <v>96</v>
      </c>
      <c r="G2721" t="s">
        <v>478</v>
      </c>
      <c r="H2721" t="s">
        <v>523</v>
      </c>
      <c r="I2721">
        <v>1200011940</v>
      </c>
      <c r="J2721">
        <v>6000911630</v>
      </c>
      <c r="K2721">
        <v>100026788</v>
      </c>
      <c r="L2721" s="1">
        <v>45385</v>
      </c>
      <c r="M2721" t="s">
        <v>833</v>
      </c>
      <c r="N2721">
        <v>1200011940</v>
      </c>
      <c r="O2721" t="s">
        <v>776</v>
      </c>
      <c r="P2721" t="s">
        <v>54</v>
      </c>
      <c r="Q2721" t="s">
        <v>724</v>
      </c>
    </row>
    <row r="2722" spans="1:17" x14ac:dyDescent="0.3">
      <c r="A2722" t="s">
        <v>825</v>
      </c>
      <c r="B2722" t="s">
        <v>382</v>
      </c>
      <c r="C2722" s="1">
        <v>45385</v>
      </c>
      <c r="D2722">
        <v>200</v>
      </c>
      <c r="E2722" t="s">
        <v>92</v>
      </c>
      <c r="F2722" t="s">
        <v>96</v>
      </c>
      <c r="G2722" t="s">
        <v>478</v>
      </c>
      <c r="H2722" t="s">
        <v>523</v>
      </c>
      <c r="I2722">
        <v>1200011940</v>
      </c>
      <c r="J2722">
        <v>6000915405</v>
      </c>
      <c r="K2722">
        <v>100033350</v>
      </c>
      <c r="L2722" s="1">
        <v>45411</v>
      </c>
      <c r="M2722" t="s">
        <v>833</v>
      </c>
      <c r="N2722">
        <v>1200011940</v>
      </c>
      <c r="O2722" t="s">
        <v>776</v>
      </c>
      <c r="P2722" t="s">
        <v>54</v>
      </c>
      <c r="Q2722" t="s">
        <v>724</v>
      </c>
    </row>
    <row r="2723" spans="1:17" x14ac:dyDescent="0.3">
      <c r="A2723" t="s">
        <v>825</v>
      </c>
      <c r="B2723" t="s">
        <v>382</v>
      </c>
      <c r="C2723" s="1">
        <v>45414</v>
      </c>
      <c r="D2723">
        <v>200</v>
      </c>
      <c r="E2723" t="s">
        <v>92</v>
      </c>
      <c r="F2723" t="s">
        <v>96</v>
      </c>
      <c r="G2723" t="s">
        <v>478</v>
      </c>
      <c r="H2723" t="s">
        <v>523</v>
      </c>
      <c r="I2723">
        <v>1200011940</v>
      </c>
      <c r="J2723">
        <v>6000920880</v>
      </c>
      <c r="K2723">
        <v>100043057</v>
      </c>
      <c r="L2723" s="1">
        <v>45449</v>
      </c>
      <c r="M2723" t="s">
        <v>833</v>
      </c>
      <c r="N2723">
        <v>1200011940</v>
      </c>
      <c r="O2723" t="s">
        <v>776</v>
      </c>
      <c r="P2723" t="s">
        <v>54</v>
      </c>
      <c r="Q2723" t="s">
        <v>724</v>
      </c>
    </row>
    <row r="2724" spans="1:17" x14ac:dyDescent="0.3">
      <c r="A2724" t="s">
        <v>825</v>
      </c>
      <c r="B2724" t="s">
        <v>382</v>
      </c>
      <c r="C2724" s="1">
        <v>45453</v>
      </c>
      <c r="D2724">
        <v>200</v>
      </c>
      <c r="E2724" t="s">
        <v>92</v>
      </c>
      <c r="F2724" t="s">
        <v>96</v>
      </c>
      <c r="G2724" t="s">
        <v>478</v>
      </c>
      <c r="H2724" t="s">
        <v>523</v>
      </c>
      <c r="I2724">
        <v>1200011940</v>
      </c>
      <c r="J2724">
        <v>6000927137</v>
      </c>
      <c r="K2724">
        <v>100053515</v>
      </c>
      <c r="L2724" s="1">
        <v>45471</v>
      </c>
      <c r="M2724" t="s">
        <v>833</v>
      </c>
      <c r="N2724">
        <v>1200011940</v>
      </c>
      <c r="O2724" t="s">
        <v>776</v>
      </c>
      <c r="P2724" t="s">
        <v>54</v>
      </c>
      <c r="Q2724" t="s">
        <v>724</v>
      </c>
    </row>
    <row r="2725" spans="1:17" x14ac:dyDescent="0.3">
      <c r="A2725" t="s">
        <v>825</v>
      </c>
      <c r="B2725" t="s">
        <v>382</v>
      </c>
      <c r="C2725" s="1">
        <v>45483</v>
      </c>
      <c r="D2725">
        <v>200</v>
      </c>
      <c r="E2725" t="s">
        <v>92</v>
      </c>
      <c r="F2725" t="s">
        <v>96</v>
      </c>
      <c r="G2725" t="s">
        <v>478</v>
      </c>
      <c r="H2725" t="s">
        <v>523</v>
      </c>
      <c r="I2725">
        <v>1200011940</v>
      </c>
      <c r="J2725">
        <v>6000933024</v>
      </c>
      <c r="K2725">
        <v>100063741</v>
      </c>
      <c r="L2725" s="1">
        <v>45509</v>
      </c>
      <c r="M2725" t="s">
        <v>833</v>
      </c>
      <c r="N2725">
        <v>1200011940</v>
      </c>
      <c r="O2725" t="s">
        <v>776</v>
      </c>
      <c r="P2725" t="s">
        <v>54</v>
      </c>
      <c r="Q2725" t="s">
        <v>724</v>
      </c>
    </row>
    <row r="2726" spans="1:17" x14ac:dyDescent="0.3">
      <c r="A2726" t="s">
        <v>825</v>
      </c>
      <c r="B2726" t="s">
        <v>382</v>
      </c>
      <c r="C2726" s="1">
        <v>45506</v>
      </c>
      <c r="D2726">
        <v>200</v>
      </c>
      <c r="E2726" t="s">
        <v>92</v>
      </c>
      <c r="F2726" t="s">
        <v>96</v>
      </c>
      <c r="G2726" t="s">
        <v>478</v>
      </c>
      <c r="H2726" t="s">
        <v>523</v>
      </c>
      <c r="I2726">
        <v>1200011940</v>
      </c>
      <c r="J2726">
        <v>6000936670</v>
      </c>
      <c r="K2726">
        <v>100070452</v>
      </c>
      <c r="L2726" s="1">
        <v>45518</v>
      </c>
      <c r="M2726" t="s">
        <v>833</v>
      </c>
      <c r="N2726">
        <v>1200011940</v>
      </c>
      <c r="O2726" t="s">
        <v>776</v>
      </c>
      <c r="P2726" t="s">
        <v>54</v>
      </c>
      <c r="Q2726" t="s">
        <v>724</v>
      </c>
    </row>
    <row r="2727" spans="1:17" x14ac:dyDescent="0.3">
      <c r="A2727" t="s">
        <v>825</v>
      </c>
      <c r="B2727" t="s">
        <v>382</v>
      </c>
      <c r="C2727" s="1">
        <v>45537</v>
      </c>
      <c r="D2727">
        <v>200</v>
      </c>
      <c r="E2727" t="s">
        <v>92</v>
      </c>
      <c r="F2727" t="s">
        <v>96</v>
      </c>
      <c r="G2727" t="s">
        <v>478</v>
      </c>
      <c r="H2727" t="s">
        <v>523</v>
      </c>
      <c r="I2727">
        <v>1200011940</v>
      </c>
      <c r="J2727">
        <v>6000940426</v>
      </c>
      <c r="K2727">
        <v>100076825</v>
      </c>
      <c r="L2727" s="1">
        <v>45566</v>
      </c>
      <c r="M2727" t="s">
        <v>833</v>
      </c>
      <c r="N2727">
        <v>1200011940</v>
      </c>
      <c r="O2727" t="s">
        <v>776</v>
      </c>
      <c r="P2727" t="s">
        <v>54</v>
      </c>
      <c r="Q2727" t="s">
        <v>724</v>
      </c>
    </row>
    <row r="2728" spans="1:17" x14ac:dyDescent="0.3">
      <c r="A2728" t="s">
        <v>825</v>
      </c>
      <c r="B2728" t="s">
        <v>382</v>
      </c>
      <c r="C2728" s="1">
        <v>45566</v>
      </c>
      <c r="D2728">
        <v>200</v>
      </c>
      <c r="E2728" t="s">
        <v>92</v>
      </c>
      <c r="F2728" t="s">
        <v>96</v>
      </c>
      <c r="G2728" t="s">
        <v>478</v>
      </c>
      <c r="H2728" t="s">
        <v>523</v>
      </c>
      <c r="I2728">
        <v>1200011940</v>
      </c>
      <c r="J2728">
        <v>6000946106</v>
      </c>
      <c r="K2728">
        <v>100085906</v>
      </c>
      <c r="L2728" s="1">
        <v>45603</v>
      </c>
      <c r="M2728" t="s">
        <v>833</v>
      </c>
      <c r="N2728">
        <v>1200011940</v>
      </c>
      <c r="O2728" t="s">
        <v>776</v>
      </c>
      <c r="P2728" t="s">
        <v>54</v>
      </c>
      <c r="Q2728" t="s">
        <v>724</v>
      </c>
    </row>
    <row r="2729" spans="1:17" x14ac:dyDescent="0.3">
      <c r="A2729" t="s">
        <v>825</v>
      </c>
      <c r="B2729" t="s">
        <v>382</v>
      </c>
      <c r="C2729" s="1">
        <v>45603</v>
      </c>
      <c r="D2729">
        <v>200</v>
      </c>
      <c r="E2729" t="s">
        <v>92</v>
      </c>
      <c r="F2729" t="s">
        <v>96</v>
      </c>
      <c r="G2729" t="s">
        <v>478</v>
      </c>
      <c r="H2729" t="s">
        <v>523</v>
      </c>
      <c r="I2729">
        <v>1200011940</v>
      </c>
      <c r="J2729">
        <v>6000953701</v>
      </c>
      <c r="K2729">
        <v>100098737</v>
      </c>
      <c r="L2729" s="1">
        <v>45631</v>
      </c>
      <c r="M2729" t="s">
        <v>833</v>
      </c>
      <c r="N2729">
        <v>1200011940</v>
      </c>
      <c r="O2729" t="s">
        <v>776</v>
      </c>
      <c r="P2729" t="s">
        <v>54</v>
      </c>
      <c r="Q2729" t="s">
        <v>724</v>
      </c>
    </row>
    <row r="2730" spans="1:17" x14ac:dyDescent="0.3">
      <c r="A2730" t="s">
        <v>825</v>
      </c>
      <c r="B2730" t="s">
        <v>382</v>
      </c>
      <c r="C2730" s="1">
        <v>45664</v>
      </c>
      <c r="D2730">
        <v>220</v>
      </c>
      <c r="E2730" t="s">
        <v>92</v>
      </c>
      <c r="F2730" t="s">
        <v>96</v>
      </c>
      <c r="G2730" t="s">
        <v>478</v>
      </c>
      <c r="H2730" t="s">
        <v>523</v>
      </c>
      <c r="I2730">
        <v>1200012704</v>
      </c>
      <c r="J2730">
        <v>6000973132</v>
      </c>
      <c r="K2730">
        <v>100005680</v>
      </c>
      <c r="L2730" s="1">
        <v>45708</v>
      </c>
      <c r="M2730" t="s">
        <v>833</v>
      </c>
      <c r="N2730">
        <v>1200012704</v>
      </c>
      <c r="O2730" t="s">
        <v>776</v>
      </c>
      <c r="P2730" t="s">
        <v>54</v>
      </c>
      <c r="Q2730" t="s">
        <v>724</v>
      </c>
    </row>
    <row r="2731" spans="1:17" x14ac:dyDescent="0.3">
      <c r="A2731" t="s">
        <v>825</v>
      </c>
      <c r="B2731" t="s">
        <v>382</v>
      </c>
      <c r="C2731" s="1">
        <v>45699</v>
      </c>
      <c r="D2731">
        <v>220</v>
      </c>
      <c r="E2731" t="s">
        <v>92</v>
      </c>
      <c r="F2731" t="s">
        <v>96</v>
      </c>
      <c r="G2731" t="s">
        <v>478</v>
      </c>
      <c r="H2731" t="s">
        <v>523</v>
      </c>
      <c r="I2731">
        <v>1200012704</v>
      </c>
      <c r="J2731">
        <v>6000978029</v>
      </c>
      <c r="K2731">
        <v>100016147</v>
      </c>
      <c r="L2731" s="1">
        <v>45730</v>
      </c>
      <c r="M2731" t="s">
        <v>833</v>
      </c>
      <c r="N2731">
        <v>1200012704</v>
      </c>
      <c r="O2731" t="s">
        <v>776</v>
      </c>
      <c r="P2731" t="s">
        <v>54</v>
      </c>
      <c r="Q2731" t="s">
        <v>724</v>
      </c>
    </row>
    <row r="2732" spans="1:17" x14ac:dyDescent="0.3">
      <c r="A2732" t="s">
        <v>825</v>
      </c>
      <c r="B2732" t="s">
        <v>382</v>
      </c>
      <c r="C2732" s="1">
        <v>45700</v>
      </c>
      <c r="D2732">
        <v>200</v>
      </c>
      <c r="E2732" t="s">
        <v>92</v>
      </c>
      <c r="F2732" t="s">
        <v>96</v>
      </c>
      <c r="G2732" t="s">
        <v>478</v>
      </c>
      <c r="H2732" t="s">
        <v>523</v>
      </c>
      <c r="I2732">
        <v>1200011940</v>
      </c>
      <c r="J2732">
        <v>6000978284</v>
      </c>
      <c r="K2732">
        <v>100016689</v>
      </c>
      <c r="L2732" s="1">
        <v>45708</v>
      </c>
      <c r="M2732" t="s">
        <v>833</v>
      </c>
      <c r="N2732">
        <v>1200011940</v>
      </c>
      <c r="O2732" t="s">
        <v>776</v>
      </c>
      <c r="P2732" t="s">
        <v>54</v>
      </c>
      <c r="Q2732" t="s">
        <v>724</v>
      </c>
    </row>
    <row r="2733" spans="1:17" x14ac:dyDescent="0.3">
      <c r="A2733" t="s">
        <v>825</v>
      </c>
      <c r="B2733" t="s">
        <v>382</v>
      </c>
      <c r="C2733" s="1">
        <v>45730</v>
      </c>
      <c r="D2733">
        <v>220</v>
      </c>
      <c r="E2733" t="s">
        <v>92</v>
      </c>
      <c r="F2733" t="s">
        <v>96</v>
      </c>
      <c r="G2733" t="s">
        <v>478</v>
      </c>
      <c r="H2733" t="s">
        <v>523</v>
      </c>
      <c r="I2733">
        <v>1200012704</v>
      </c>
      <c r="J2733">
        <v>6000983056</v>
      </c>
      <c r="K2733">
        <v>100025835</v>
      </c>
      <c r="L2733" s="1">
        <v>45749</v>
      </c>
      <c r="M2733" t="s">
        <v>833</v>
      </c>
      <c r="N2733">
        <v>1200012704</v>
      </c>
      <c r="O2733" t="s">
        <v>776</v>
      </c>
      <c r="P2733" t="s">
        <v>54</v>
      </c>
      <c r="Q2733" t="s">
        <v>724</v>
      </c>
    </row>
    <row r="2734" spans="1:17" x14ac:dyDescent="0.3">
      <c r="A2734" t="s">
        <v>825</v>
      </c>
      <c r="B2734" t="s">
        <v>382</v>
      </c>
      <c r="C2734" s="1">
        <v>45755</v>
      </c>
      <c r="D2734">
        <v>220</v>
      </c>
      <c r="E2734" t="s">
        <v>92</v>
      </c>
      <c r="F2734" t="s">
        <v>96</v>
      </c>
      <c r="G2734" t="s">
        <v>478</v>
      </c>
      <c r="H2734" t="s">
        <v>523</v>
      </c>
      <c r="I2734">
        <v>1200012704</v>
      </c>
      <c r="J2734">
        <v>6000987820</v>
      </c>
      <c r="K2734">
        <v>100033923</v>
      </c>
      <c r="L2734" s="1">
        <v>45790</v>
      </c>
      <c r="M2734" t="s">
        <v>833</v>
      </c>
      <c r="N2734">
        <v>1200012704</v>
      </c>
      <c r="O2734" t="s">
        <v>776</v>
      </c>
      <c r="P2734" t="s">
        <v>54</v>
      </c>
      <c r="Q2734" t="s">
        <v>724</v>
      </c>
    </row>
    <row r="2735" spans="1:17" x14ac:dyDescent="0.3">
      <c r="A2735" t="s">
        <v>825</v>
      </c>
      <c r="B2735" t="s">
        <v>382</v>
      </c>
      <c r="C2735" s="1">
        <v>45782</v>
      </c>
      <c r="D2735">
        <v>220</v>
      </c>
      <c r="E2735" t="s">
        <v>92</v>
      </c>
      <c r="F2735" t="s">
        <v>96</v>
      </c>
      <c r="G2735" t="s">
        <v>478</v>
      </c>
      <c r="H2735" t="s">
        <v>523</v>
      </c>
      <c r="I2735">
        <v>1200012704</v>
      </c>
      <c r="J2735">
        <v>6000991779</v>
      </c>
      <c r="K2735">
        <v>100040677</v>
      </c>
      <c r="L2735" s="1">
        <v>45799</v>
      </c>
      <c r="M2735" t="s">
        <v>833</v>
      </c>
      <c r="N2735">
        <v>1200012704</v>
      </c>
      <c r="O2735" t="s">
        <v>776</v>
      </c>
      <c r="P2735" t="s">
        <v>54</v>
      </c>
      <c r="Q2735" t="s">
        <v>724</v>
      </c>
    </row>
    <row r="2736" spans="1:17" x14ac:dyDescent="0.3">
      <c r="A2736" t="s">
        <v>825</v>
      </c>
      <c r="B2736" t="s">
        <v>382</v>
      </c>
      <c r="C2736" s="1">
        <v>45812</v>
      </c>
      <c r="D2736">
        <v>220</v>
      </c>
      <c r="E2736" t="s">
        <v>92</v>
      </c>
      <c r="F2736" t="s">
        <v>96</v>
      </c>
      <c r="G2736" t="s">
        <v>478</v>
      </c>
      <c r="H2736" t="s">
        <v>523</v>
      </c>
      <c r="I2736">
        <v>1200012704</v>
      </c>
      <c r="J2736">
        <v>6000996892</v>
      </c>
      <c r="K2736">
        <v>100049213</v>
      </c>
      <c r="L2736" s="1">
        <v>45826</v>
      </c>
      <c r="M2736" t="s">
        <v>833</v>
      </c>
      <c r="N2736">
        <v>1200012704</v>
      </c>
      <c r="O2736" t="s">
        <v>776</v>
      </c>
      <c r="P2736" t="s">
        <v>54</v>
      </c>
      <c r="Q2736" t="s">
        <v>724</v>
      </c>
    </row>
    <row r="2737" spans="1:17" x14ac:dyDescent="0.3">
      <c r="A2737" t="s">
        <v>825</v>
      </c>
      <c r="B2737" t="s">
        <v>382</v>
      </c>
      <c r="C2737" s="1">
        <v>45845</v>
      </c>
      <c r="D2737">
        <v>220</v>
      </c>
      <c r="E2737" t="s">
        <v>92</v>
      </c>
      <c r="F2737" t="s">
        <v>96</v>
      </c>
      <c r="G2737" t="s">
        <v>478</v>
      </c>
      <c r="H2737" t="s">
        <v>523</v>
      </c>
      <c r="I2737">
        <v>1200012704</v>
      </c>
      <c r="J2737">
        <v>6001003164</v>
      </c>
      <c r="K2737">
        <v>100059902</v>
      </c>
      <c r="L2737" s="1">
        <v>45854</v>
      </c>
      <c r="M2737" t="s">
        <v>833</v>
      </c>
      <c r="N2737">
        <v>1200012704</v>
      </c>
      <c r="O2737" t="s">
        <v>776</v>
      </c>
      <c r="P2737" t="s">
        <v>54</v>
      </c>
      <c r="Q2737" t="s">
        <v>724</v>
      </c>
    </row>
    <row r="2738" spans="1:17" x14ac:dyDescent="0.3">
      <c r="A2738" t="s">
        <v>825</v>
      </c>
      <c r="B2738" t="s">
        <v>382</v>
      </c>
      <c r="C2738" s="1">
        <v>45870</v>
      </c>
      <c r="D2738">
        <v>220</v>
      </c>
      <c r="E2738" t="s">
        <v>92</v>
      </c>
      <c r="F2738" t="s">
        <v>96</v>
      </c>
      <c r="G2738" t="s">
        <v>478</v>
      </c>
      <c r="H2738" t="s">
        <v>523</v>
      </c>
      <c r="I2738">
        <v>1200012704</v>
      </c>
      <c r="J2738">
        <v>6001007620</v>
      </c>
      <c r="K2738">
        <v>100066890</v>
      </c>
      <c r="L2738" s="1">
        <v>45876</v>
      </c>
      <c r="M2738" t="s">
        <v>833</v>
      </c>
      <c r="N2738">
        <v>1200012704</v>
      </c>
      <c r="O2738" t="s">
        <v>776</v>
      </c>
      <c r="P2738" t="s">
        <v>54</v>
      </c>
      <c r="Q2738" t="s">
        <v>724</v>
      </c>
    </row>
    <row r="2739" spans="1:17" x14ac:dyDescent="0.3">
      <c r="A2739" t="s">
        <v>825</v>
      </c>
      <c r="B2739" t="s">
        <v>382</v>
      </c>
      <c r="C2739" s="1">
        <v>45905</v>
      </c>
      <c r="D2739">
        <v>220</v>
      </c>
      <c r="E2739" t="s">
        <v>92</v>
      </c>
      <c r="F2739" t="s">
        <v>96</v>
      </c>
      <c r="G2739" t="s">
        <v>478</v>
      </c>
      <c r="H2739" t="s">
        <v>523</v>
      </c>
      <c r="I2739">
        <v>1200012704</v>
      </c>
      <c r="J2739">
        <v>6001013209</v>
      </c>
      <c r="K2739">
        <v>100076016</v>
      </c>
      <c r="L2739" s="1">
        <v>45923</v>
      </c>
      <c r="M2739" t="s">
        <v>833</v>
      </c>
      <c r="N2739">
        <v>1200012704</v>
      </c>
      <c r="O2739" t="s">
        <v>776</v>
      </c>
      <c r="P2739" t="s">
        <v>54</v>
      </c>
      <c r="Q2739" t="s">
        <v>724</v>
      </c>
    </row>
    <row r="2740" spans="1:17" x14ac:dyDescent="0.3">
      <c r="A2740" t="s">
        <v>825</v>
      </c>
      <c r="B2740" t="s">
        <v>382</v>
      </c>
      <c r="C2740" s="1">
        <v>45933</v>
      </c>
      <c r="D2740">
        <v>220</v>
      </c>
      <c r="E2740" t="s">
        <v>92</v>
      </c>
      <c r="F2740" t="s">
        <v>96</v>
      </c>
      <c r="G2740" t="s">
        <v>478</v>
      </c>
      <c r="H2740" t="s">
        <v>523</v>
      </c>
      <c r="I2740">
        <v>1200012704</v>
      </c>
      <c r="J2740">
        <v>6001018347</v>
      </c>
      <c r="K2740">
        <v>100084005</v>
      </c>
      <c r="L2740" s="1">
        <v>45954</v>
      </c>
      <c r="M2740" t="s">
        <v>833</v>
      </c>
      <c r="N2740">
        <v>1200012704</v>
      </c>
      <c r="O2740" t="s">
        <v>776</v>
      </c>
      <c r="P2740" t="s">
        <v>54</v>
      </c>
      <c r="Q2740" t="s">
        <v>724</v>
      </c>
    </row>
    <row r="2741" spans="1:17" x14ac:dyDescent="0.3">
      <c r="A2741" t="s">
        <v>825</v>
      </c>
      <c r="B2741" t="s">
        <v>382</v>
      </c>
      <c r="C2741" s="1">
        <v>45964</v>
      </c>
      <c r="D2741">
        <v>220</v>
      </c>
      <c r="E2741" t="s">
        <v>92</v>
      </c>
      <c r="F2741" t="s">
        <v>96</v>
      </c>
      <c r="G2741" t="s">
        <v>478</v>
      </c>
      <c r="H2741" t="s">
        <v>523</v>
      </c>
      <c r="I2741">
        <v>1200012704</v>
      </c>
      <c r="J2741">
        <v>6001024132</v>
      </c>
      <c r="K2741">
        <v>100094708</v>
      </c>
      <c r="L2741" s="1">
        <v>45981</v>
      </c>
      <c r="M2741" t="s">
        <v>833</v>
      </c>
      <c r="N2741">
        <v>1200012704</v>
      </c>
      <c r="O2741" t="s">
        <v>776</v>
      </c>
      <c r="P2741" t="s">
        <v>54</v>
      </c>
      <c r="Q2741" t="s">
        <v>724</v>
      </c>
    </row>
    <row r="2742" spans="1:17" x14ac:dyDescent="0.3">
      <c r="A2742" t="s">
        <v>825</v>
      </c>
      <c r="B2742" t="s">
        <v>382</v>
      </c>
      <c r="C2742" s="1">
        <v>46002</v>
      </c>
      <c r="D2742">
        <v>220</v>
      </c>
      <c r="E2742" t="s">
        <v>92</v>
      </c>
      <c r="F2742" t="s">
        <v>96</v>
      </c>
      <c r="G2742" t="s">
        <v>478</v>
      </c>
      <c r="H2742" t="s">
        <v>523</v>
      </c>
      <c r="I2742">
        <v>1200012704</v>
      </c>
      <c r="J2742">
        <v>6001034479</v>
      </c>
      <c r="K2742">
        <v>100111396</v>
      </c>
      <c r="L2742" s="1">
        <v>46006</v>
      </c>
      <c r="M2742" t="s">
        <v>833</v>
      </c>
      <c r="N2742">
        <v>1200012704</v>
      </c>
      <c r="O2742" t="s">
        <v>776</v>
      </c>
      <c r="P2742" t="s">
        <v>54</v>
      </c>
      <c r="Q2742" t="s">
        <v>724</v>
      </c>
    </row>
    <row r="2743" spans="1:17" x14ac:dyDescent="0.3">
      <c r="A2743" t="s">
        <v>826</v>
      </c>
      <c r="B2743" t="s">
        <v>382</v>
      </c>
      <c r="C2743" s="1">
        <v>45667</v>
      </c>
      <c r="D2743">
        <v>3021.61</v>
      </c>
      <c r="E2743" t="s">
        <v>92</v>
      </c>
      <c r="F2743" t="s">
        <v>96</v>
      </c>
      <c r="G2743" t="s">
        <v>479</v>
      </c>
      <c r="H2743" t="s">
        <v>661</v>
      </c>
      <c r="I2743">
        <v>500006662</v>
      </c>
      <c r="J2743">
        <v>6000973722</v>
      </c>
      <c r="K2743">
        <v>100006296</v>
      </c>
      <c r="L2743" s="1">
        <v>45729</v>
      </c>
      <c r="M2743" t="s">
        <v>833</v>
      </c>
      <c r="N2743">
        <v>500006662</v>
      </c>
      <c r="O2743" t="s">
        <v>776</v>
      </c>
      <c r="P2743" t="s">
        <v>54</v>
      </c>
      <c r="Q2743" t="s">
        <v>724</v>
      </c>
    </row>
    <row r="2744" spans="1:17" x14ac:dyDescent="0.3">
      <c r="A2744" t="s">
        <v>825</v>
      </c>
      <c r="B2744" t="s">
        <v>382</v>
      </c>
      <c r="C2744" s="1">
        <v>45699</v>
      </c>
      <c r="D2744">
        <v>7388.86</v>
      </c>
      <c r="E2744" t="s">
        <v>92</v>
      </c>
      <c r="F2744" t="s">
        <v>96</v>
      </c>
      <c r="G2744" t="s">
        <v>479</v>
      </c>
      <c r="H2744" t="s">
        <v>661</v>
      </c>
      <c r="I2744">
        <v>500006661</v>
      </c>
      <c r="J2744">
        <v>6000978061</v>
      </c>
      <c r="K2744">
        <v>100016219</v>
      </c>
      <c r="L2744" s="1">
        <v>45729</v>
      </c>
      <c r="M2744" t="s">
        <v>833</v>
      </c>
      <c r="N2744">
        <v>500006661</v>
      </c>
      <c r="O2744" t="s">
        <v>776</v>
      </c>
      <c r="P2744" t="s">
        <v>54</v>
      </c>
      <c r="Q2744" t="s">
        <v>724</v>
      </c>
    </row>
    <row r="2745" spans="1:17" x14ac:dyDescent="0.3">
      <c r="A2745" t="s">
        <v>826</v>
      </c>
      <c r="B2745" t="s">
        <v>382</v>
      </c>
      <c r="C2745" s="1">
        <v>45699</v>
      </c>
      <c r="D2745">
        <v>6317.92</v>
      </c>
      <c r="E2745" t="s">
        <v>92</v>
      </c>
      <c r="F2745" t="s">
        <v>96</v>
      </c>
      <c r="G2745" t="s">
        <v>479</v>
      </c>
      <c r="H2745" t="s">
        <v>661</v>
      </c>
      <c r="I2745">
        <v>500006662</v>
      </c>
      <c r="J2745">
        <v>6000978072</v>
      </c>
      <c r="K2745">
        <v>100016230</v>
      </c>
      <c r="L2745" s="1">
        <v>45751</v>
      </c>
      <c r="M2745" t="s">
        <v>833</v>
      </c>
      <c r="N2745">
        <v>500006662</v>
      </c>
      <c r="O2745" t="s">
        <v>776</v>
      </c>
      <c r="P2745" t="s">
        <v>54</v>
      </c>
      <c r="Q2745" t="s">
        <v>724</v>
      </c>
    </row>
    <row r="2746" spans="1:17" x14ac:dyDescent="0.3">
      <c r="A2746" t="s">
        <v>825</v>
      </c>
      <c r="B2746" t="s">
        <v>382</v>
      </c>
      <c r="C2746" s="1">
        <v>45726</v>
      </c>
      <c r="D2746">
        <v>6425.09</v>
      </c>
      <c r="E2746" t="s">
        <v>92</v>
      </c>
      <c r="F2746" t="s">
        <v>96</v>
      </c>
      <c r="G2746" t="s">
        <v>479</v>
      </c>
      <c r="H2746" t="s">
        <v>661</v>
      </c>
      <c r="I2746">
        <v>500006661</v>
      </c>
      <c r="J2746">
        <v>6000982222</v>
      </c>
      <c r="K2746">
        <v>100024489</v>
      </c>
      <c r="L2746" s="1">
        <v>45751</v>
      </c>
      <c r="M2746" t="s">
        <v>833</v>
      </c>
      <c r="N2746">
        <v>500006661</v>
      </c>
      <c r="O2746" t="s">
        <v>776</v>
      </c>
      <c r="P2746" t="s">
        <v>54</v>
      </c>
      <c r="Q2746" t="s">
        <v>724</v>
      </c>
    </row>
    <row r="2747" spans="1:17" x14ac:dyDescent="0.3">
      <c r="A2747" t="s">
        <v>826</v>
      </c>
      <c r="B2747" t="s">
        <v>382</v>
      </c>
      <c r="C2747" s="1">
        <v>45726</v>
      </c>
      <c r="D2747">
        <v>4277.3500000000004</v>
      </c>
      <c r="E2747" t="s">
        <v>92</v>
      </c>
      <c r="F2747" t="s">
        <v>96</v>
      </c>
      <c r="G2747" t="s">
        <v>479</v>
      </c>
      <c r="H2747" t="s">
        <v>661</v>
      </c>
      <c r="I2747">
        <v>500006662</v>
      </c>
      <c r="J2747">
        <v>6000982200</v>
      </c>
      <c r="K2747">
        <v>100024467</v>
      </c>
      <c r="L2747" s="1">
        <v>45757</v>
      </c>
      <c r="M2747" t="s">
        <v>833</v>
      </c>
      <c r="N2747">
        <v>500006662</v>
      </c>
      <c r="O2747" t="s">
        <v>776</v>
      </c>
      <c r="P2747" t="s">
        <v>54</v>
      </c>
      <c r="Q2747" t="s">
        <v>724</v>
      </c>
    </row>
    <row r="2748" spans="1:17" x14ac:dyDescent="0.3">
      <c r="A2748" t="s">
        <v>825</v>
      </c>
      <c r="B2748" t="s">
        <v>382</v>
      </c>
      <c r="C2748" s="1">
        <v>45743</v>
      </c>
      <c r="D2748">
        <v>642.52</v>
      </c>
      <c r="E2748" t="s">
        <v>92</v>
      </c>
      <c r="F2748" t="s">
        <v>96</v>
      </c>
      <c r="G2748" t="s">
        <v>479</v>
      </c>
      <c r="H2748" t="s">
        <v>661</v>
      </c>
      <c r="I2748">
        <v>500006661</v>
      </c>
      <c r="J2748">
        <v>6000985123</v>
      </c>
      <c r="K2748">
        <v>100029267</v>
      </c>
      <c r="L2748" s="1">
        <v>45756</v>
      </c>
      <c r="M2748" t="s">
        <v>833</v>
      </c>
      <c r="N2748">
        <v>500006661</v>
      </c>
      <c r="O2748" t="s">
        <v>776</v>
      </c>
      <c r="P2748" t="s">
        <v>54</v>
      </c>
      <c r="Q2748" t="s">
        <v>724</v>
      </c>
    </row>
    <row r="2749" spans="1:17" x14ac:dyDescent="0.3">
      <c r="A2749" t="s">
        <v>825</v>
      </c>
      <c r="B2749" t="s">
        <v>382</v>
      </c>
      <c r="C2749" s="1">
        <v>45755</v>
      </c>
      <c r="D2749">
        <v>6746.34</v>
      </c>
      <c r="E2749" t="s">
        <v>92</v>
      </c>
      <c r="F2749" t="s">
        <v>96</v>
      </c>
      <c r="G2749" t="s">
        <v>479</v>
      </c>
      <c r="H2749" t="s">
        <v>661</v>
      </c>
      <c r="I2749">
        <v>500006661</v>
      </c>
      <c r="J2749">
        <v>6000987731</v>
      </c>
      <c r="K2749">
        <v>100033785</v>
      </c>
      <c r="L2749" s="1">
        <v>45783</v>
      </c>
      <c r="M2749" t="s">
        <v>833</v>
      </c>
      <c r="N2749">
        <v>500006661</v>
      </c>
      <c r="O2749" t="s">
        <v>776</v>
      </c>
      <c r="P2749" t="s">
        <v>54</v>
      </c>
      <c r="Q2749" t="s">
        <v>724</v>
      </c>
    </row>
    <row r="2750" spans="1:17" x14ac:dyDescent="0.3">
      <c r="A2750" t="s">
        <v>826</v>
      </c>
      <c r="B2750" t="s">
        <v>382</v>
      </c>
      <c r="C2750" s="1">
        <v>45755</v>
      </c>
      <c r="D2750">
        <v>5768.53</v>
      </c>
      <c r="E2750" t="s">
        <v>92</v>
      </c>
      <c r="F2750" t="s">
        <v>96</v>
      </c>
      <c r="G2750" t="s">
        <v>479</v>
      </c>
      <c r="H2750" t="s">
        <v>640</v>
      </c>
      <c r="I2750">
        <v>500006662</v>
      </c>
      <c r="J2750">
        <v>6000987750</v>
      </c>
      <c r="K2750">
        <v>100033803</v>
      </c>
      <c r="L2750" s="1">
        <v>45796</v>
      </c>
      <c r="M2750" t="s">
        <v>833</v>
      </c>
      <c r="N2750">
        <v>500006662</v>
      </c>
      <c r="O2750" t="s">
        <v>776</v>
      </c>
      <c r="P2750" t="s">
        <v>54</v>
      </c>
      <c r="Q2750" t="s">
        <v>724</v>
      </c>
    </row>
    <row r="2751" spans="1:17" x14ac:dyDescent="0.3">
      <c r="A2751" t="s">
        <v>826</v>
      </c>
      <c r="B2751" t="s">
        <v>382</v>
      </c>
      <c r="C2751" s="1">
        <v>45790</v>
      </c>
      <c r="D2751">
        <v>5925.5</v>
      </c>
      <c r="E2751" t="s">
        <v>92</v>
      </c>
      <c r="F2751" t="s">
        <v>96</v>
      </c>
      <c r="G2751" t="s">
        <v>479</v>
      </c>
      <c r="H2751" t="s">
        <v>640</v>
      </c>
      <c r="I2751">
        <v>500006662</v>
      </c>
      <c r="J2751">
        <v>6000992838</v>
      </c>
      <c r="K2751">
        <v>100042014</v>
      </c>
      <c r="L2751" s="1">
        <v>45814</v>
      </c>
      <c r="M2751" t="s">
        <v>833</v>
      </c>
      <c r="N2751">
        <v>500006662</v>
      </c>
      <c r="O2751" t="s">
        <v>776</v>
      </c>
      <c r="P2751" t="s">
        <v>54</v>
      </c>
      <c r="Q2751" t="s">
        <v>724</v>
      </c>
    </row>
    <row r="2752" spans="1:17" x14ac:dyDescent="0.3">
      <c r="A2752" t="s">
        <v>826</v>
      </c>
      <c r="B2752" t="s">
        <v>382</v>
      </c>
      <c r="C2752" s="1">
        <v>45818</v>
      </c>
      <c r="D2752">
        <v>6043.22</v>
      </c>
      <c r="E2752" t="s">
        <v>92</v>
      </c>
      <c r="F2752" t="s">
        <v>96</v>
      </c>
      <c r="G2752" t="s">
        <v>479</v>
      </c>
      <c r="H2752" t="s">
        <v>640</v>
      </c>
      <c r="I2752">
        <v>500006662</v>
      </c>
      <c r="J2752">
        <v>6000997883</v>
      </c>
      <c r="K2752">
        <v>100050648</v>
      </c>
      <c r="L2752" s="1">
        <v>45869</v>
      </c>
      <c r="M2752" t="s">
        <v>833</v>
      </c>
      <c r="N2752">
        <v>500006662</v>
      </c>
      <c r="O2752" t="s">
        <v>776</v>
      </c>
      <c r="P2752" t="s">
        <v>54</v>
      </c>
      <c r="Q2752" t="s">
        <v>724</v>
      </c>
    </row>
    <row r="2753" spans="1:17" x14ac:dyDescent="0.3">
      <c r="A2753" t="s">
        <v>826</v>
      </c>
      <c r="B2753" t="s">
        <v>382</v>
      </c>
      <c r="C2753" s="1">
        <v>45846</v>
      </c>
      <c r="D2753">
        <v>5493.84</v>
      </c>
      <c r="E2753" t="s">
        <v>92</v>
      </c>
      <c r="F2753" t="s">
        <v>96</v>
      </c>
      <c r="G2753" t="s">
        <v>479</v>
      </c>
      <c r="H2753" t="s">
        <v>640</v>
      </c>
      <c r="I2753">
        <v>500006662</v>
      </c>
      <c r="J2753">
        <v>6001003554</v>
      </c>
      <c r="K2753">
        <v>100060403</v>
      </c>
      <c r="L2753" s="1">
        <v>45880</v>
      </c>
      <c r="M2753" t="s">
        <v>833</v>
      </c>
      <c r="N2753">
        <v>500006662</v>
      </c>
      <c r="O2753" t="s">
        <v>776</v>
      </c>
      <c r="P2753" t="s">
        <v>54</v>
      </c>
      <c r="Q2753" t="s">
        <v>724</v>
      </c>
    </row>
    <row r="2754" spans="1:17" x14ac:dyDescent="0.3">
      <c r="A2754" t="s">
        <v>826</v>
      </c>
      <c r="B2754" t="s">
        <v>382</v>
      </c>
      <c r="C2754" s="1">
        <v>45877</v>
      </c>
      <c r="D2754">
        <v>6391.5</v>
      </c>
      <c r="E2754" t="s">
        <v>92</v>
      </c>
      <c r="F2754" t="s">
        <v>96</v>
      </c>
      <c r="G2754" t="s">
        <v>479</v>
      </c>
      <c r="H2754" t="s">
        <v>640</v>
      </c>
      <c r="I2754">
        <v>500006662</v>
      </c>
      <c r="J2754">
        <v>6001009067</v>
      </c>
      <c r="K2754">
        <v>100069796</v>
      </c>
      <c r="L2754" s="1">
        <v>45912</v>
      </c>
      <c r="M2754" t="s">
        <v>833</v>
      </c>
      <c r="N2754">
        <v>500006662</v>
      </c>
      <c r="O2754" t="s">
        <v>776</v>
      </c>
      <c r="P2754" t="s">
        <v>54</v>
      </c>
      <c r="Q2754" t="s">
        <v>724</v>
      </c>
    </row>
    <row r="2755" spans="1:17" x14ac:dyDescent="0.3">
      <c r="A2755" t="s">
        <v>825</v>
      </c>
      <c r="B2755" t="s">
        <v>382</v>
      </c>
      <c r="C2755" s="1">
        <v>45877</v>
      </c>
      <c r="D2755">
        <v>7388.86</v>
      </c>
      <c r="E2755" t="s">
        <v>92</v>
      </c>
      <c r="F2755" t="s">
        <v>96</v>
      </c>
      <c r="G2755" t="s">
        <v>479</v>
      </c>
      <c r="H2755" t="s">
        <v>640</v>
      </c>
      <c r="I2755">
        <v>500006661</v>
      </c>
      <c r="J2755">
        <v>6001009061</v>
      </c>
      <c r="K2755">
        <v>100069790</v>
      </c>
      <c r="L2755" s="1">
        <v>45896</v>
      </c>
      <c r="M2755" t="s">
        <v>833</v>
      </c>
      <c r="N2755">
        <v>500006661</v>
      </c>
      <c r="O2755" t="s">
        <v>776</v>
      </c>
      <c r="P2755" t="s">
        <v>54</v>
      </c>
      <c r="Q2755" t="s">
        <v>724</v>
      </c>
    </row>
    <row r="2756" spans="1:17" x14ac:dyDescent="0.3">
      <c r="A2756" t="s">
        <v>826</v>
      </c>
      <c r="B2756" t="s">
        <v>382</v>
      </c>
      <c r="C2756" s="1">
        <v>45908</v>
      </c>
      <c r="D2756">
        <v>3021.61</v>
      </c>
      <c r="E2756" t="s">
        <v>92</v>
      </c>
      <c r="F2756" t="s">
        <v>96</v>
      </c>
      <c r="G2756" t="s">
        <v>479</v>
      </c>
      <c r="H2756" t="s">
        <v>640</v>
      </c>
      <c r="I2756">
        <v>500006662</v>
      </c>
      <c r="J2756">
        <v>6001013548</v>
      </c>
      <c r="K2756">
        <v>100076481</v>
      </c>
      <c r="L2756" s="1">
        <v>45923</v>
      </c>
      <c r="M2756" t="s">
        <v>833</v>
      </c>
      <c r="N2756">
        <v>500006662</v>
      </c>
      <c r="O2756" t="s">
        <v>776</v>
      </c>
      <c r="P2756" t="s">
        <v>54</v>
      </c>
      <c r="Q2756" t="s">
        <v>724</v>
      </c>
    </row>
    <row r="2757" spans="1:17" x14ac:dyDescent="0.3">
      <c r="A2757" t="s">
        <v>825</v>
      </c>
      <c r="B2757" t="s">
        <v>382</v>
      </c>
      <c r="C2757" s="1">
        <v>45908</v>
      </c>
      <c r="D2757">
        <v>3533.8</v>
      </c>
      <c r="E2757" t="s">
        <v>92</v>
      </c>
      <c r="F2757" t="s">
        <v>96</v>
      </c>
      <c r="G2757" t="s">
        <v>479</v>
      </c>
      <c r="H2757" t="s">
        <v>640</v>
      </c>
      <c r="I2757">
        <v>500006661</v>
      </c>
      <c r="J2757">
        <v>6001013538</v>
      </c>
      <c r="K2757">
        <v>100076472</v>
      </c>
      <c r="L2757" s="1">
        <v>45924</v>
      </c>
      <c r="M2757" t="s">
        <v>833</v>
      </c>
      <c r="N2757">
        <v>500006661</v>
      </c>
      <c r="O2757" t="s">
        <v>776</v>
      </c>
      <c r="P2757" t="s">
        <v>54</v>
      </c>
      <c r="Q2757" t="s">
        <v>724</v>
      </c>
    </row>
    <row r="2758" spans="1:17" x14ac:dyDescent="0.3">
      <c r="A2758" t="s">
        <v>826</v>
      </c>
      <c r="B2758" t="s">
        <v>382</v>
      </c>
      <c r="C2758" s="1">
        <v>45938</v>
      </c>
      <c r="D2758">
        <v>6190.39</v>
      </c>
      <c r="E2758" t="s">
        <v>92</v>
      </c>
      <c r="F2758" t="s">
        <v>96</v>
      </c>
      <c r="G2758" t="s">
        <v>479</v>
      </c>
      <c r="H2758" t="s">
        <v>640</v>
      </c>
      <c r="I2758">
        <v>500006662</v>
      </c>
      <c r="J2758">
        <v>6001019384</v>
      </c>
      <c r="K2758">
        <v>100085892</v>
      </c>
      <c r="L2758" s="1">
        <v>45961</v>
      </c>
      <c r="M2758" t="s">
        <v>833</v>
      </c>
      <c r="N2758">
        <v>500006662</v>
      </c>
      <c r="O2758" t="s">
        <v>776</v>
      </c>
      <c r="P2758" t="s">
        <v>54</v>
      </c>
      <c r="Q2758" t="s">
        <v>724</v>
      </c>
    </row>
    <row r="2759" spans="1:17" x14ac:dyDescent="0.3">
      <c r="A2759" t="s">
        <v>825</v>
      </c>
      <c r="B2759" t="s">
        <v>382</v>
      </c>
      <c r="C2759" s="1">
        <v>45938</v>
      </c>
      <c r="D2759">
        <v>6746.35</v>
      </c>
      <c r="E2759" t="s">
        <v>92</v>
      </c>
      <c r="F2759" t="s">
        <v>96</v>
      </c>
      <c r="G2759" t="s">
        <v>479</v>
      </c>
      <c r="H2759" t="s">
        <v>640</v>
      </c>
      <c r="I2759">
        <v>500006661</v>
      </c>
      <c r="J2759">
        <v>6001019445</v>
      </c>
      <c r="K2759">
        <v>100085952</v>
      </c>
      <c r="L2759" s="1">
        <v>45958</v>
      </c>
      <c r="M2759" t="s">
        <v>833</v>
      </c>
      <c r="N2759">
        <v>500006661</v>
      </c>
      <c r="O2759" t="s">
        <v>776</v>
      </c>
      <c r="P2759" t="s">
        <v>54</v>
      </c>
      <c r="Q2759" t="s">
        <v>724</v>
      </c>
    </row>
    <row r="2760" spans="1:17" x14ac:dyDescent="0.3">
      <c r="A2760" t="s">
        <v>826</v>
      </c>
      <c r="B2760" t="s">
        <v>382</v>
      </c>
      <c r="C2760" s="1">
        <v>45971</v>
      </c>
      <c r="D2760">
        <v>6317.92</v>
      </c>
      <c r="E2760" t="s">
        <v>92</v>
      </c>
      <c r="F2760" t="s">
        <v>96</v>
      </c>
      <c r="G2760" t="s">
        <v>479</v>
      </c>
      <c r="H2760" t="s">
        <v>640</v>
      </c>
      <c r="I2760">
        <v>500006662</v>
      </c>
      <c r="J2760">
        <v>6001026089</v>
      </c>
      <c r="K2760">
        <v>100097464</v>
      </c>
      <c r="L2760" s="1">
        <v>45992</v>
      </c>
      <c r="M2760" t="s">
        <v>833</v>
      </c>
      <c r="N2760">
        <v>500006662</v>
      </c>
      <c r="O2760" t="s">
        <v>776</v>
      </c>
      <c r="P2760" t="s">
        <v>54</v>
      </c>
      <c r="Q2760" t="s">
        <v>724</v>
      </c>
    </row>
    <row r="2761" spans="1:17" x14ac:dyDescent="0.3">
      <c r="A2761" t="s">
        <v>825</v>
      </c>
      <c r="B2761" t="s">
        <v>382</v>
      </c>
      <c r="C2761" s="1">
        <v>45982</v>
      </c>
      <c r="D2761">
        <v>6746.35</v>
      </c>
      <c r="E2761" t="s">
        <v>92</v>
      </c>
      <c r="F2761" t="s">
        <v>96</v>
      </c>
      <c r="G2761" t="s">
        <v>479</v>
      </c>
      <c r="H2761" t="s">
        <v>640</v>
      </c>
      <c r="I2761">
        <v>500006661</v>
      </c>
      <c r="J2761">
        <v>6001028311</v>
      </c>
      <c r="K2761">
        <v>100101048</v>
      </c>
      <c r="L2761" s="1">
        <v>45994</v>
      </c>
      <c r="M2761" t="s">
        <v>833</v>
      </c>
      <c r="N2761">
        <v>500006661</v>
      </c>
      <c r="O2761" t="s">
        <v>776</v>
      </c>
      <c r="P2761" t="s">
        <v>54</v>
      </c>
      <c r="Q2761" t="s">
        <v>724</v>
      </c>
    </row>
    <row r="2762" spans="1:17" x14ac:dyDescent="0.3">
      <c r="A2762" t="s">
        <v>825</v>
      </c>
      <c r="B2762" t="s">
        <v>382</v>
      </c>
      <c r="C2762" s="1">
        <v>45999</v>
      </c>
      <c r="D2762">
        <v>6103.84</v>
      </c>
      <c r="E2762" t="s">
        <v>92</v>
      </c>
      <c r="F2762" t="s">
        <v>96</v>
      </c>
      <c r="G2762" t="s">
        <v>479</v>
      </c>
      <c r="H2762" t="s">
        <v>640</v>
      </c>
      <c r="I2762">
        <v>500006661</v>
      </c>
      <c r="J2762">
        <v>6001033469</v>
      </c>
      <c r="K2762">
        <v>100109660</v>
      </c>
      <c r="L2762" s="1">
        <v>46009</v>
      </c>
      <c r="M2762" t="s">
        <v>833</v>
      </c>
      <c r="N2762">
        <v>500006661</v>
      </c>
      <c r="O2762" t="s">
        <v>776</v>
      </c>
      <c r="P2762" t="s">
        <v>54</v>
      </c>
      <c r="Q2762" t="s">
        <v>724</v>
      </c>
    </row>
    <row r="2763" spans="1:17" x14ac:dyDescent="0.3">
      <c r="A2763" t="s">
        <v>826</v>
      </c>
      <c r="B2763" t="s">
        <v>382</v>
      </c>
      <c r="C2763" s="1">
        <v>45999</v>
      </c>
      <c r="D2763">
        <v>5366.32</v>
      </c>
      <c r="E2763" t="s">
        <v>92</v>
      </c>
      <c r="F2763" t="s">
        <v>96</v>
      </c>
      <c r="G2763" t="s">
        <v>479</v>
      </c>
      <c r="H2763" t="s">
        <v>640</v>
      </c>
      <c r="I2763">
        <v>500006662</v>
      </c>
      <c r="J2763">
        <v>6001033465</v>
      </c>
      <c r="K2763">
        <v>100109656</v>
      </c>
      <c r="L2763" s="1">
        <v>46006</v>
      </c>
      <c r="M2763" t="s">
        <v>833</v>
      </c>
      <c r="N2763">
        <v>500006662</v>
      </c>
      <c r="O2763" t="s">
        <v>776</v>
      </c>
      <c r="P2763" t="s">
        <v>54</v>
      </c>
      <c r="Q2763" t="s">
        <v>724</v>
      </c>
    </row>
    <row r="2764" spans="1:17" x14ac:dyDescent="0.3">
      <c r="A2764" t="s">
        <v>826</v>
      </c>
      <c r="B2764" t="s">
        <v>382</v>
      </c>
      <c r="C2764" s="1">
        <v>46031</v>
      </c>
      <c r="D2764">
        <v>5227</v>
      </c>
      <c r="E2764" t="s">
        <v>92</v>
      </c>
      <c r="F2764" t="s">
        <v>96</v>
      </c>
      <c r="G2764" t="s">
        <v>479</v>
      </c>
      <c r="H2764" t="s">
        <v>640</v>
      </c>
      <c r="I2764">
        <v>500006662</v>
      </c>
      <c r="J2764">
        <v>6001042602</v>
      </c>
      <c r="K2764">
        <v>100005504</v>
      </c>
      <c r="L2764" s="1">
        <v>46052</v>
      </c>
      <c r="M2764" t="s">
        <v>833</v>
      </c>
      <c r="N2764">
        <v>500006662</v>
      </c>
      <c r="O2764" t="s">
        <v>776</v>
      </c>
      <c r="P2764" t="s">
        <v>54</v>
      </c>
      <c r="Q2764" t="s">
        <v>724</v>
      </c>
    </row>
    <row r="2765" spans="1:17" x14ac:dyDescent="0.3">
      <c r="A2765" t="s">
        <v>825</v>
      </c>
      <c r="B2765" t="s">
        <v>382</v>
      </c>
      <c r="C2765" s="1">
        <v>46031</v>
      </c>
      <c r="D2765">
        <v>6425.09</v>
      </c>
      <c r="E2765" t="s">
        <v>92</v>
      </c>
      <c r="F2765" t="s">
        <v>96</v>
      </c>
      <c r="G2765" t="s">
        <v>479</v>
      </c>
      <c r="H2765" t="s">
        <v>640</v>
      </c>
      <c r="I2765">
        <v>500006661</v>
      </c>
      <c r="J2765">
        <v>6001042575</v>
      </c>
      <c r="K2765">
        <v>100005477</v>
      </c>
      <c r="L2765" s="1">
        <v>46050</v>
      </c>
      <c r="M2765" t="s">
        <v>833</v>
      </c>
      <c r="N2765">
        <v>500006661</v>
      </c>
      <c r="O2765" t="s">
        <v>776</v>
      </c>
      <c r="P2765" t="s">
        <v>54</v>
      </c>
      <c r="Q2765" t="s">
        <v>724</v>
      </c>
    </row>
    <row r="2766" spans="1:17" x14ac:dyDescent="0.3">
      <c r="A2766" t="s">
        <v>826</v>
      </c>
      <c r="B2766" t="s">
        <v>683</v>
      </c>
      <c r="C2766" s="1">
        <v>45555</v>
      </c>
      <c r="D2766">
        <v>6748</v>
      </c>
      <c r="E2766" t="s">
        <v>92</v>
      </c>
      <c r="F2766" t="s">
        <v>96</v>
      </c>
      <c r="G2766" t="s">
        <v>710</v>
      </c>
      <c r="H2766" t="s">
        <v>711</v>
      </c>
      <c r="I2766">
        <v>300014788</v>
      </c>
      <c r="J2766">
        <v>6000944165</v>
      </c>
      <c r="K2766">
        <v>100082873</v>
      </c>
      <c r="L2766" s="1">
        <v>45588</v>
      </c>
      <c r="M2766" t="s">
        <v>833</v>
      </c>
      <c r="N2766">
        <v>300014788</v>
      </c>
      <c r="O2766" t="s">
        <v>776</v>
      </c>
      <c r="P2766" t="s">
        <v>54</v>
      </c>
      <c r="Q2766" t="s">
        <v>725</v>
      </c>
    </row>
    <row r="2767" spans="1:17" x14ac:dyDescent="0.3">
      <c r="A2767" t="s">
        <v>824</v>
      </c>
      <c r="B2767" t="s">
        <v>382</v>
      </c>
      <c r="C2767" s="1">
        <v>45531</v>
      </c>
      <c r="D2767">
        <v>1190.4000000000001</v>
      </c>
      <c r="E2767" t="s">
        <v>92</v>
      </c>
      <c r="F2767" t="s">
        <v>96</v>
      </c>
      <c r="G2767" t="s">
        <v>101</v>
      </c>
      <c r="H2767" t="s">
        <v>662</v>
      </c>
      <c r="I2767">
        <v>500006821</v>
      </c>
      <c r="J2767">
        <v>6000939488</v>
      </c>
      <c r="K2767">
        <v>100074985</v>
      </c>
      <c r="L2767" s="1">
        <v>45581</v>
      </c>
      <c r="M2767" t="s">
        <v>833</v>
      </c>
      <c r="N2767">
        <v>500006821</v>
      </c>
      <c r="O2767" t="s">
        <v>776</v>
      </c>
      <c r="P2767" t="s">
        <v>54</v>
      </c>
      <c r="Q2767" t="s">
        <v>724</v>
      </c>
    </row>
    <row r="2768" spans="1:17" x14ac:dyDescent="0.3">
      <c r="A2768" t="s">
        <v>824</v>
      </c>
      <c r="B2768" t="s">
        <v>382</v>
      </c>
      <c r="C2768" s="1">
        <v>45617</v>
      </c>
      <c r="D2768">
        <v>926.4</v>
      </c>
      <c r="E2768" t="s">
        <v>92</v>
      </c>
      <c r="F2768" t="s">
        <v>96</v>
      </c>
      <c r="G2768" t="s">
        <v>101</v>
      </c>
      <c r="H2768" t="s">
        <v>662</v>
      </c>
      <c r="I2768">
        <v>500006821</v>
      </c>
      <c r="J2768">
        <v>6000956407</v>
      </c>
      <c r="K2768">
        <v>100103233</v>
      </c>
      <c r="L2768" s="1">
        <v>45622</v>
      </c>
      <c r="M2768" t="s">
        <v>833</v>
      </c>
      <c r="N2768">
        <v>500006821</v>
      </c>
      <c r="O2768" t="s">
        <v>776</v>
      </c>
      <c r="P2768" t="s">
        <v>54</v>
      </c>
      <c r="Q2768" t="s">
        <v>724</v>
      </c>
    </row>
    <row r="2769" spans="1:17" x14ac:dyDescent="0.3">
      <c r="A2769" t="s">
        <v>824</v>
      </c>
      <c r="B2769" t="s">
        <v>382</v>
      </c>
      <c r="C2769" s="1">
        <v>45707</v>
      </c>
      <c r="D2769">
        <v>1224</v>
      </c>
      <c r="E2769" t="s">
        <v>92</v>
      </c>
      <c r="F2769" t="s">
        <v>96</v>
      </c>
      <c r="G2769" t="s">
        <v>101</v>
      </c>
      <c r="H2769" t="s">
        <v>662</v>
      </c>
      <c r="I2769">
        <v>500006821</v>
      </c>
      <c r="J2769">
        <v>6000979114</v>
      </c>
      <c r="K2769">
        <v>100018579</v>
      </c>
      <c r="L2769" s="1">
        <v>45741</v>
      </c>
      <c r="M2769" t="s">
        <v>833</v>
      </c>
      <c r="N2769">
        <v>500006821</v>
      </c>
      <c r="O2769" t="s">
        <v>776</v>
      </c>
      <c r="P2769" t="s">
        <v>54</v>
      </c>
      <c r="Q2769" t="s">
        <v>724</v>
      </c>
    </row>
    <row r="2770" spans="1:17" x14ac:dyDescent="0.3">
      <c r="A2770" t="s">
        <v>824</v>
      </c>
      <c r="B2770" t="s">
        <v>382</v>
      </c>
      <c r="C2770" s="1">
        <v>45727</v>
      </c>
      <c r="D2770">
        <v>720</v>
      </c>
      <c r="E2770" t="s">
        <v>92</v>
      </c>
      <c r="F2770" t="s">
        <v>96</v>
      </c>
      <c r="G2770" t="s">
        <v>101</v>
      </c>
      <c r="H2770" t="s">
        <v>662</v>
      </c>
      <c r="I2770">
        <v>500006821</v>
      </c>
      <c r="J2770">
        <v>6000982605</v>
      </c>
      <c r="K2770">
        <v>100025026</v>
      </c>
      <c r="L2770" s="1">
        <v>45741</v>
      </c>
      <c r="M2770" t="s">
        <v>833</v>
      </c>
      <c r="N2770">
        <v>500006821</v>
      </c>
      <c r="O2770" t="s">
        <v>776</v>
      </c>
      <c r="P2770" t="s">
        <v>54</v>
      </c>
      <c r="Q2770" t="s">
        <v>724</v>
      </c>
    </row>
    <row r="2771" spans="1:17" x14ac:dyDescent="0.3">
      <c r="A2771" t="s">
        <v>824</v>
      </c>
      <c r="B2771" t="s">
        <v>382</v>
      </c>
      <c r="C2771" s="1">
        <v>45751</v>
      </c>
      <c r="D2771">
        <v>152.4</v>
      </c>
      <c r="E2771" t="s">
        <v>92</v>
      </c>
      <c r="F2771" t="s">
        <v>96</v>
      </c>
      <c r="G2771" t="s">
        <v>101</v>
      </c>
      <c r="H2771" t="s">
        <v>662</v>
      </c>
      <c r="I2771">
        <v>500006821</v>
      </c>
      <c r="J2771">
        <v>6000986823</v>
      </c>
      <c r="K2771">
        <v>100032398</v>
      </c>
      <c r="L2771" s="1">
        <v>45763</v>
      </c>
      <c r="M2771" t="s">
        <v>833</v>
      </c>
      <c r="N2771">
        <v>500006821</v>
      </c>
      <c r="O2771" t="s">
        <v>776</v>
      </c>
      <c r="P2771" t="s">
        <v>54</v>
      </c>
      <c r="Q2771" t="s">
        <v>724</v>
      </c>
    </row>
    <row r="2772" spans="1:17" x14ac:dyDescent="0.3">
      <c r="A2772" t="s">
        <v>372</v>
      </c>
      <c r="B2772" t="s">
        <v>382</v>
      </c>
      <c r="C2772" s="1">
        <v>45860</v>
      </c>
      <c r="D2772">
        <v>6708</v>
      </c>
      <c r="E2772" t="s">
        <v>92</v>
      </c>
      <c r="F2772" t="s">
        <v>96</v>
      </c>
      <c r="G2772" t="s">
        <v>101</v>
      </c>
      <c r="H2772" t="s">
        <v>524</v>
      </c>
      <c r="I2772">
        <v>300015455</v>
      </c>
      <c r="J2772">
        <v>6001005535</v>
      </c>
      <c r="K2772">
        <v>100063731</v>
      </c>
      <c r="L2772" s="1">
        <v>46006</v>
      </c>
      <c r="M2772" t="s">
        <v>833</v>
      </c>
      <c r="N2772">
        <v>300015455</v>
      </c>
      <c r="O2772" t="s">
        <v>776</v>
      </c>
      <c r="P2772" t="s">
        <v>54</v>
      </c>
      <c r="Q2772" t="s">
        <v>724</v>
      </c>
    </row>
    <row r="2773" spans="1:17" x14ac:dyDescent="0.3">
      <c r="A2773" t="s">
        <v>372</v>
      </c>
      <c r="B2773" t="s">
        <v>382</v>
      </c>
      <c r="C2773" s="1">
        <v>46141</v>
      </c>
      <c r="D2773">
        <v>858</v>
      </c>
      <c r="E2773" t="s">
        <v>92</v>
      </c>
      <c r="F2773" t="s">
        <v>96</v>
      </c>
      <c r="G2773" t="s">
        <v>101</v>
      </c>
      <c r="H2773" t="s">
        <v>524</v>
      </c>
      <c r="I2773">
        <v>300015455</v>
      </c>
      <c r="J2773">
        <v>6001060811</v>
      </c>
      <c r="K2773">
        <v>100039347</v>
      </c>
      <c r="L2773" s="1">
        <v>46224</v>
      </c>
      <c r="M2773" t="s">
        <v>833</v>
      </c>
      <c r="N2773">
        <v>300015455</v>
      </c>
      <c r="O2773" t="s">
        <v>776</v>
      </c>
      <c r="P2773" t="s">
        <v>54</v>
      </c>
      <c r="Q2773" t="s">
        <v>724</v>
      </c>
    </row>
    <row r="2774" spans="1:17" x14ac:dyDescent="0.3">
      <c r="A2774" t="s">
        <v>372</v>
      </c>
      <c r="B2774" t="s">
        <v>382</v>
      </c>
      <c r="C2774" s="1">
        <v>46141</v>
      </c>
      <c r="D2774">
        <v>8892</v>
      </c>
      <c r="E2774" t="s">
        <v>92</v>
      </c>
      <c r="F2774" t="s">
        <v>96</v>
      </c>
      <c r="G2774" t="s">
        <v>101</v>
      </c>
      <c r="H2774" t="s">
        <v>524</v>
      </c>
      <c r="I2774">
        <v>300015455</v>
      </c>
      <c r="J2774">
        <v>6001060800</v>
      </c>
      <c r="K2774">
        <v>100039336</v>
      </c>
      <c r="L2774" s="1">
        <v>46224</v>
      </c>
      <c r="M2774" t="s">
        <v>833</v>
      </c>
      <c r="N2774">
        <v>300015455</v>
      </c>
      <c r="O2774" t="s">
        <v>776</v>
      </c>
      <c r="P2774" t="s">
        <v>54</v>
      </c>
      <c r="Q2774" t="s">
        <v>724</v>
      </c>
    </row>
    <row r="2775" spans="1:17" x14ac:dyDescent="0.3">
      <c r="A2775" t="s">
        <v>824</v>
      </c>
      <c r="B2775" t="s">
        <v>382</v>
      </c>
      <c r="C2775" s="1">
        <v>45408</v>
      </c>
      <c r="D2775">
        <v>1348.8</v>
      </c>
      <c r="E2775" t="s">
        <v>92</v>
      </c>
      <c r="F2775" t="s">
        <v>96</v>
      </c>
      <c r="G2775" t="s">
        <v>169</v>
      </c>
      <c r="H2775" t="s">
        <v>582</v>
      </c>
      <c r="I2775">
        <v>1200011297</v>
      </c>
      <c r="J2775">
        <v>6000919918</v>
      </c>
      <c r="K2775">
        <v>100040504</v>
      </c>
      <c r="L2775" s="1">
        <v>45441</v>
      </c>
      <c r="M2775" t="s">
        <v>833</v>
      </c>
      <c r="N2775">
        <v>1200011297</v>
      </c>
      <c r="O2775" t="s">
        <v>776</v>
      </c>
      <c r="P2775" t="s">
        <v>54</v>
      </c>
      <c r="Q2775" t="s">
        <v>724</v>
      </c>
    </row>
    <row r="2776" spans="1:17" x14ac:dyDescent="0.3">
      <c r="A2776" t="s">
        <v>824</v>
      </c>
      <c r="B2776" t="s">
        <v>382</v>
      </c>
      <c r="C2776" s="1">
        <v>45803</v>
      </c>
      <c r="D2776">
        <v>1389.26</v>
      </c>
      <c r="E2776" t="s">
        <v>92</v>
      </c>
      <c r="F2776" t="s">
        <v>96</v>
      </c>
      <c r="G2776" t="s">
        <v>169</v>
      </c>
      <c r="H2776" t="s">
        <v>582</v>
      </c>
      <c r="I2776">
        <v>1200011297</v>
      </c>
      <c r="J2776">
        <v>6000995085</v>
      </c>
      <c r="K2776">
        <v>100045929</v>
      </c>
      <c r="L2776" s="1">
        <v>45812</v>
      </c>
      <c r="M2776" t="s">
        <v>833</v>
      </c>
      <c r="N2776">
        <v>1200011297</v>
      </c>
      <c r="O2776" t="s">
        <v>776</v>
      </c>
      <c r="P2776" t="s">
        <v>54</v>
      </c>
      <c r="Q2776" t="s">
        <v>724</v>
      </c>
    </row>
    <row r="2777" spans="1:17" x14ac:dyDescent="0.3">
      <c r="A2777" t="s">
        <v>825</v>
      </c>
      <c r="B2777" t="s">
        <v>382</v>
      </c>
      <c r="C2777" s="1">
        <v>45558</v>
      </c>
      <c r="D2777">
        <v>1296</v>
      </c>
      <c r="E2777" t="s">
        <v>92</v>
      </c>
      <c r="F2777" t="s">
        <v>96</v>
      </c>
      <c r="G2777" t="s">
        <v>178</v>
      </c>
      <c r="H2777" t="s">
        <v>652</v>
      </c>
      <c r="I2777">
        <v>1200011820</v>
      </c>
      <c r="J2777">
        <v>6000944302</v>
      </c>
      <c r="K2777">
        <v>100083090</v>
      </c>
      <c r="L2777" s="1">
        <v>45609</v>
      </c>
      <c r="M2777" t="s">
        <v>833</v>
      </c>
      <c r="N2777">
        <v>1200011820</v>
      </c>
      <c r="O2777" t="s">
        <v>776</v>
      </c>
      <c r="P2777" t="s">
        <v>54</v>
      </c>
      <c r="Q2777" t="s">
        <v>724</v>
      </c>
    </row>
    <row r="2778" spans="1:17" x14ac:dyDescent="0.3">
      <c r="A2778" t="s">
        <v>825</v>
      </c>
      <c r="B2778" t="s">
        <v>382</v>
      </c>
      <c r="C2778" s="1">
        <v>45877</v>
      </c>
      <c r="D2778">
        <v>444.26</v>
      </c>
      <c r="E2778" t="s">
        <v>92</v>
      </c>
      <c r="F2778" t="s">
        <v>96</v>
      </c>
      <c r="G2778" t="s">
        <v>178</v>
      </c>
      <c r="H2778" t="s">
        <v>652</v>
      </c>
      <c r="I2778">
        <v>1200011820</v>
      </c>
      <c r="J2778">
        <v>6001009021</v>
      </c>
      <c r="K2778">
        <v>100069754</v>
      </c>
      <c r="L2778" s="1">
        <v>45888</v>
      </c>
      <c r="M2778" t="s">
        <v>833</v>
      </c>
      <c r="N2778">
        <v>1200011820</v>
      </c>
      <c r="O2778" t="s">
        <v>776</v>
      </c>
      <c r="P2778" t="s">
        <v>54</v>
      </c>
      <c r="Q2778" t="s">
        <v>724</v>
      </c>
    </row>
    <row r="2779" spans="1:17" x14ac:dyDescent="0.3">
      <c r="A2779" t="s">
        <v>824</v>
      </c>
      <c r="B2779" t="s">
        <v>382</v>
      </c>
      <c r="C2779" s="1">
        <v>45078</v>
      </c>
      <c r="D2779">
        <v>2100.8200000000002</v>
      </c>
      <c r="E2779" t="s">
        <v>92</v>
      </c>
      <c r="F2779" t="s">
        <v>96</v>
      </c>
      <c r="G2779" t="s">
        <v>610</v>
      </c>
      <c r="H2779" t="s">
        <v>584</v>
      </c>
      <c r="I2779">
        <v>1200009936</v>
      </c>
      <c r="J2779">
        <v>6000857096</v>
      </c>
      <c r="K2779">
        <v>100048345</v>
      </c>
      <c r="L2779" s="1">
        <v>45100</v>
      </c>
      <c r="M2779" t="s">
        <v>833</v>
      </c>
      <c r="N2779">
        <v>1200009936</v>
      </c>
      <c r="O2779" t="s">
        <v>776</v>
      </c>
      <c r="P2779" t="s">
        <v>54</v>
      </c>
      <c r="Q2779" t="s">
        <v>724</v>
      </c>
    </row>
    <row r="2780" spans="1:17" x14ac:dyDescent="0.3">
      <c r="A2780" t="s">
        <v>824</v>
      </c>
      <c r="B2780" t="s">
        <v>382</v>
      </c>
      <c r="C2780" s="1">
        <v>45118</v>
      </c>
      <c r="D2780">
        <v>1757.1</v>
      </c>
      <c r="E2780" t="s">
        <v>92</v>
      </c>
      <c r="F2780" t="s">
        <v>96</v>
      </c>
      <c r="G2780" t="s">
        <v>610</v>
      </c>
      <c r="H2780" t="s">
        <v>584</v>
      </c>
      <c r="I2780">
        <v>1200009936</v>
      </c>
      <c r="J2780">
        <v>6000865062</v>
      </c>
      <c r="K2780">
        <v>100062655</v>
      </c>
      <c r="L2780" s="1">
        <v>45120</v>
      </c>
      <c r="M2780" t="s">
        <v>833</v>
      </c>
      <c r="N2780">
        <v>1200009936</v>
      </c>
      <c r="O2780" t="s">
        <v>776</v>
      </c>
      <c r="P2780" t="s">
        <v>54</v>
      </c>
      <c r="Q2780" t="s">
        <v>724</v>
      </c>
    </row>
    <row r="2781" spans="1:17" x14ac:dyDescent="0.3">
      <c r="A2781" t="s">
        <v>824</v>
      </c>
      <c r="B2781" t="s">
        <v>382</v>
      </c>
      <c r="C2781" s="1">
        <v>45240</v>
      </c>
      <c r="D2781">
        <v>1530.8</v>
      </c>
      <c r="E2781" t="s">
        <v>92</v>
      </c>
      <c r="F2781" t="s">
        <v>96</v>
      </c>
      <c r="G2781" t="s">
        <v>610</v>
      </c>
      <c r="H2781" t="s">
        <v>584</v>
      </c>
      <c r="I2781">
        <v>1200009936</v>
      </c>
      <c r="J2781">
        <v>6000886157</v>
      </c>
      <c r="K2781">
        <v>100098426</v>
      </c>
      <c r="L2781" s="1">
        <v>45246</v>
      </c>
      <c r="M2781" t="s">
        <v>833</v>
      </c>
      <c r="N2781">
        <v>1200009936</v>
      </c>
      <c r="O2781" t="s">
        <v>776</v>
      </c>
      <c r="P2781" t="s">
        <v>54</v>
      </c>
      <c r="Q2781" t="s">
        <v>724</v>
      </c>
    </row>
    <row r="2782" spans="1:17" x14ac:dyDescent="0.3">
      <c r="A2782" t="s">
        <v>824</v>
      </c>
      <c r="B2782" t="s">
        <v>382</v>
      </c>
      <c r="C2782" s="1">
        <v>45323</v>
      </c>
      <c r="D2782">
        <v>1872.48</v>
      </c>
      <c r="E2782" t="s">
        <v>92</v>
      </c>
      <c r="F2782" t="s">
        <v>96</v>
      </c>
      <c r="G2782" t="s">
        <v>610</v>
      </c>
      <c r="H2782" t="s">
        <v>584</v>
      </c>
      <c r="I2782">
        <v>1200009936</v>
      </c>
      <c r="J2782">
        <v>6000905039</v>
      </c>
      <c r="K2782">
        <v>100012271</v>
      </c>
      <c r="L2782" s="1">
        <v>45329</v>
      </c>
      <c r="M2782" t="s">
        <v>833</v>
      </c>
      <c r="N2782">
        <v>1200009936</v>
      </c>
      <c r="O2782" t="s">
        <v>776</v>
      </c>
      <c r="P2782" t="s">
        <v>54</v>
      </c>
      <c r="Q2782" t="s">
        <v>724</v>
      </c>
    </row>
    <row r="2783" spans="1:17" x14ac:dyDescent="0.3">
      <c r="A2783" t="s">
        <v>824</v>
      </c>
      <c r="B2783" t="s">
        <v>382</v>
      </c>
      <c r="C2783" s="1">
        <v>45343</v>
      </c>
      <c r="D2783">
        <v>1565.84</v>
      </c>
      <c r="E2783" t="s">
        <v>92</v>
      </c>
      <c r="F2783" t="s">
        <v>96</v>
      </c>
      <c r="G2783" t="s">
        <v>610</v>
      </c>
      <c r="H2783" t="s">
        <v>584</v>
      </c>
      <c r="I2783">
        <v>1200009936</v>
      </c>
      <c r="J2783">
        <v>6000908255</v>
      </c>
      <c r="K2783">
        <v>100020512</v>
      </c>
      <c r="L2783" s="1">
        <v>45348</v>
      </c>
      <c r="M2783" t="s">
        <v>833</v>
      </c>
      <c r="N2783">
        <v>1200009936</v>
      </c>
      <c r="O2783" t="s">
        <v>776</v>
      </c>
      <c r="P2783" t="s">
        <v>54</v>
      </c>
      <c r="Q2783" t="s">
        <v>724</v>
      </c>
    </row>
    <row r="2784" spans="1:17" x14ac:dyDescent="0.3">
      <c r="A2784" t="s">
        <v>824</v>
      </c>
      <c r="B2784" t="s">
        <v>382</v>
      </c>
      <c r="C2784" s="1">
        <v>45435</v>
      </c>
      <c r="D2784">
        <v>2731.21</v>
      </c>
      <c r="E2784" t="s">
        <v>92</v>
      </c>
      <c r="F2784" t="s">
        <v>96</v>
      </c>
      <c r="G2784" t="s">
        <v>610</v>
      </c>
      <c r="H2784" t="s">
        <v>584</v>
      </c>
      <c r="I2784">
        <v>1200009936</v>
      </c>
      <c r="J2784">
        <v>6000923817</v>
      </c>
      <c r="K2784">
        <v>100047498</v>
      </c>
      <c r="L2784" s="1">
        <v>45441</v>
      </c>
      <c r="M2784" t="s">
        <v>833</v>
      </c>
      <c r="N2784">
        <v>1200009936</v>
      </c>
      <c r="O2784" t="s">
        <v>776</v>
      </c>
      <c r="P2784" t="s">
        <v>54</v>
      </c>
      <c r="Q2784" t="s">
        <v>724</v>
      </c>
    </row>
    <row r="2785" spans="1:17" x14ac:dyDescent="0.3">
      <c r="A2785" t="s">
        <v>824</v>
      </c>
      <c r="B2785" t="s">
        <v>382</v>
      </c>
      <c r="C2785" s="1">
        <v>45511</v>
      </c>
      <c r="D2785">
        <v>2385.88</v>
      </c>
      <c r="E2785" t="s">
        <v>92</v>
      </c>
      <c r="F2785" t="s">
        <v>96</v>
      </c>
      <c r="G2785" t="s">
        <v>610</v>
      </c>
      <c r="H2785" t="s">
        <v>584</v>
      </c>
      <c r="I2785">
        <v>1200009936</v>
      </c>
      <c r="J2785">
        <v>6000937632</v>
      </c>
      <c r="K2785">
        <v>100071896</v>
      </c>
      <c r="L2785" s="1">
        <v>45531</v>
      </c>
      <c r="M2785" t="s">
        <v>833</v>
      </c>
      <c r="N2785">
        <v>1200009936</v>
      </c>
      <c r="O2785" t="s">
        <v>776</v>
      </c>
      <c r="P2785" t="s">
        <v>54</v>
      </c>
      <c r="Q2785" t="s">
        <v>724</v>
      </c>
    </row>
    <row r="2786" spans="1:17" x14ac:dyDescent="0.3">
      <c r="A2786" t="s">
        <v>824</v>
      </c>
      <c r="B2786" t="s">
        <v>382</v>
      </c>
      <c r="C2786" s="1">
        <v>45615</v>
      </c>
      <c r="D2786">
        <v>2930.81</v>
      </c>
      <c r="E2786" t="s">
        <v>92</v>
      </c>
      <c r="F2786" t="s">
        <v>96</v>
      </c>
      <c r="G2786" t="s">
        <v>610</v>
      </c>
      <c r="H2786" t="s">
        <v>584</v>
      </c>
      <c r="I2786">
        <v>1200009936</v>
      </c>
      <c r="J2786">
        <v>6000955891</v>
      </c>
      <c r="K2786">
        <v>100102451</v>
      </c>
      <c r="L2786" s="1">
        <v>45618</v>
      </c>
      <c r="M2786" t="s">
        <v>833</v>
      </c>
      <c r="N2786">
        <v>1200009936</v>
      </c>
      <c r="O2786" t="s">
        <v>776</v>
      </c>
      <c r="P2786" t="s">
        <v>54</v>
      </c>
      <c r="Q2786" t="s">
        <v>724</v>
      </c>
    </row>
    <row r="2787" spans="1:17" x14ac:dyDescent="0.3">
      <c r="A2787" t="s">
        <v>824</v>
      </c>
      <c r="B2787" t="s">
        <v>382</v>
      </c>
      <c r="C2787" s="1">
        <v>45729</v>
      </c>
      <c r="D2787">
        <v>4893.04</v>
      </c>
      <c r="E2787" t="s">
        <v>92</v>
      </c>
      <c r="F2787" t="s">
        <v>96</v>
      </c>
      <c r="G2787" t="s">
        <v>610</v>
      </c>
      <c r="H2787" t="s">
        <v>584</v>
      </c>
      <c r="I2787">
        <v>1200009936</v>
      </c>
      <c r="J2787">
        <v>6000982891</v>
      </c>
      <c r="K2787">
        <v>100025558</v>
      </c>
      <c r="L2787" s="1">
        <v>45733</v>
      </c>
      <c r="M2787" t="s">
        <v>833</v>
      </c>
      <c r="N2787">
        <v>1200009936</v>
      </c>
      <c r="O2787" t="s">
        <v>776</v>
      </c>
      <c r="P2787" t="s">
        <v>54</v>
      </c>
      <c r="Q2787" t="s">
        <v>724</v>
      </c>
    </row>
    <row r="2788" spans="1:17" x14ac:dyDescent="0.3">
      <c r="A2788" t="s">
        <v>824</v>
      </c>
      <c r="B2788" t="s">
        <v>382</v>
      </c>
      <c r="C2788" s="1">
        <v>45813</v>
      </c>
      <c r="D2788">
        <v>5825.46</v>
      </c>
      <c r="E2788" t="s">
        <v>92</v>
      </c>
      <c r="F2788" t="s">
        <v>96</v>
      </c>
      <c r="G2788" t="s">
        <v>610</v>
      </c>
      <c r="H2788" t="s">
        <v>584</v>
      </c>
      <c r="I2788">
        <v>1200012800</v>
      </c>
      <c r="J2788">
        <v>6000997194</v>
      </c>
      <c r="K2788">
        <v>100049609</v>
      </c>
      <c r="L2788" s="1">
        <v>45841</v>
      </c>
      <c r="M2788" t="s">
        <v>833</v>
      </c>
      <c r="N2788">
        <v>1200012800</v>
      </c>
      <c r="O2788" t="s">
        <v>776</v>
      </c>
      <c r="P2788" t="s">
        <v>54</v>
      </c>
      <c r="Q2788" t="s">
        <v>724</v>
      </c>
    </row>
    <row r="2789" spans="1:17" x14ac:dyDescent="0.3">
      <c r="A2789" t="s">
        <v>824</v>
      </c>
      <c r="B2789" t="s">
        <v>382</v>
      </c>
      <c r="C2789" s="1">
        <v>45889</v>
      </c>
      <c r="D2789">
        <v>3033.4</v>
      </c>
      <c r="E2789" t="s">
        <v>92</v>
      </c>
      <c r="F2789" t="s">
        <v>96</v>
      </c>
      <c r="G2789" t="s">
        <v>610</v>
      </c>
      <c r="H2789" t="s">
        <v>584</v>
      </c>
      <c r="I2789">
        <v>1200012800</v>
      </c>
      <c r="J2789">
        <v>6001010162</v>
      </c>
      <c r="K2789">
        <v>100071332</v>
      </c>
      <c r="L2789" s="1">
        <v>45895</v>
      </c>
      <c r="M2789" t="s">
        <v>833</v>
      </c>
      <c r="N2789">
        <v>1200012800</v>
      </c>
      <c r="O2789" t="s">
        <v>776</v>
      </c>
      <c r="P2789" t="s">
        <v>54</v>
      </c>
      <c r="Q2789" t="s">
        <v>724</v>
      </c>
    </row>
    <row r="2790" spans="1:17" x14ac:dyDescent="0.3">
      <c r="A2790" t="s">
        <v>824</v>
      </c>
      <c r="B2790" t="s">
        <v>382</v>
      </c>
      <c r="C2790" s="1">
        <v>45974</v>
      </c>
      <c r="D2790">
        <v>2055.85</v>
      </c>
      <c r="E2790" t="s">
        <v>92</v>
      </c>
      <c r="F2790" t="s">
        <v>96</v>
      </c>
      <c r="G2790" t="s">
        <v>610</v>
      </c>
      <c r="H2790" t="s">
        <v>584</v>
      </c>
      <c r="I2790">
        <v>1200012800</v>
      </c>
      <c r="J2790">
        <v>6001026545</v>
      </c>
      <c r="K2790">
        <v>100098121</v>
      </c>
      <c r="L2790" s="1">
        <v>46000</v>
      </c>
      <c r="M2790" t="s">
        <v>833</v>
      </c>
      <c r="N2790">
        <v>1200012800</v>
      </c>
      <c r="O2790" t="s">
        <v>776</v>
      </c>
      <c r="P2790" t="s">
        <v>54</v>
      </c>
      <c r="Q2790" t="s">
        <v>724</v>
      </c>
    </row>
    <row r="2791" spans="1:17" x14ac:dyDescent="0.3">
      <c r="A2791" t="s">
        <v>824</v>
      </c>
      <c r="B2791" t="s">
        <v>382</v>
      </c>
      <c r="C2791" s="1">
        <v>46058</v>
      </c>
      <c r="D2791">
        <v>5977.3</v>
      </c>
      <c r="E2791" t="s">
        <v>92</v>
      </c>
      <c r="F2791" t="s">
        <v>96</v>
      </c>
      <c r="G2791" t="s">
        <v>610</v>
      </c>
      <c r="H2791" t="s">
        <v>584</v>
      </c>
      <c r="I2791">
        <v>1200012800</v>
      </c>
      <c r="J2791">
        <v>6001046730</v>
      </c>
      <c r="K2791">
        <v>100015296</v>
      </c>
      <c r="L2791" s="1">
        <v>46079</v>
      </c>
      <c r="M2791" t="s">
        <v>833</v>
      </c>
      <c r="N2791">
        <v>1200012800</v>
      </c>
      <c r="O2791" t="s">
        <v>776</v>
      </c>
      <c r="P2791" t="s">
        <v>54</v>
      </c>
      <c r="Q2791" t="s">
        <v>724</v>
      </c>
    </row>
    <row r="2792" spans="1:17" x14ac:dyDescent="0.3">
      <c r="A2792" t="s">
        <v>824</v>
      </c>
      <c r="B2792" t="s">
        <v>382</v>
      </c>
      <c r="C2792" s="1">
        <v>46225</v>
      </c>
      <c r="D2792">
        <v>5183.59</v>
      </c>
      <c r="E2792" t="s">
        <v>214</v>
      </c>
      <c r="F2792" t="s">
        <v>94</v>
      </c>
      <c r="G2792" t="s">
        <v>610</v>
      </c>
      <c r="H2792" t="s">
        <v>584</v>
      </c>
      <c r="I2792">
        <v>1200012800</v>
      </c>
      <c r="J2792">
        <v>6001075808</v>
      </c>
      <c r="K2792">
        <v>100065765</v>
      </c>
      <c r="L2792" s="1"/>
      <c r="M2792" t="s">
        <v>837</v>
      </c>
      <c r="N2792">
        <v>1200012800</v>
      </c>
      <c r="O2792" t="s">
        <v>776</v>
      </c>
      <c r="P2792" t="s">
        <v>53</v>
      </c>
      <c r="Q2792" t="s">
        <v>724</v>
      </c>
    </row>
    <row r="2793" spans="1:17" x14ac:dyDescent="0.3">
      <c r="A2793" t="s">
        <v>826</v>
      </c>
      <c r="B2793" t="s">
        <v>382</v>
      </c>
      <c r="C2793" s="1">
        <v>45538</v>
      </c>
      <c r="D2793">
        <v>1760</v>
      </c>
      <c r="E2793" t="s">
        <v>92</v>
      </c>
      <c r="F2793" t="s">
        <v>96</v>
      </c>
      <c r="G2793" t="s">
        <v>480</v>
      </c>
      <c r="H2793" t="s">
        <v>667</v>
      </c>
      <c r="I2793">
        <v>1200012321</v>
      </c>
      <c r="J2793">
        <v>6000940751</v>
      </c>
      <c r="K2793">
        <v>100077246</v>
      </c>
      <c r="L2793" s="1">
        <v>45552</v>
      </c>
      <c r="M2793" t="s">
        <v>833</v>
      </c>
      <c r="N2793">
        <v>1200012321</v>
      </c>
      <c r="O2793" t="s">
        <v>776</v>
      </c>
      <c r="P2793" t="s">
        <v>54</v>
      </c>
      <c r="Q2793" t="s">
        <v>724</v>
      </c>
    </row>
    <row r="2794" spans="1:17" x14ac:dyDescent="0.3">
      <c r="A2794" t="s">
        <v>826</v>
      </c>
      <c r="B2794" t="s">
        <v>382</v>
      </c>
      <c r="C2794" s="1">
        <v>45538</v>
      </c>
      <c r="D2794">
        <v>1600</v>
      </c>
      <c r="E2794" t="s">
        <v>92</v>
      </c>
      <c r="F2794" t="s">
        <v>96</v>
      </c>
      <c r="G2794" t="s">
        <v>480</v>
      </c>
      <c r="H2794" t="s">
        <v>667</v>
      </c>
      <c r="I2794">
        <v>1200012493</v>
      </c>
      <c r="J2794">
        <v>6000940756</v>
      </c>
      <c r="K2794">
        <v>100077251</v>
      </c>
      <c r="L2794" s="1">
        <v>45552</v>
      </c>
      <c r="M2794" t="s">
        <v>833</v>
      </c>
      <c r="N2794">
        <v>1200012493</v>
      </c>
      <c r="O2794" t="s">
        <v>776</v>
      </c>
      <c r="P2794" t="s">
        <v>54</v>
      </c>
      <c r="Q2794" t="s">
        <v>724</v>
      </c>
    </row>
    <row r="2795" spans="1:17" x14ac:dyDescent="0.3">
      <c r="A2795" t="s">
        <v>826</v>
      </c>
      <c r="B2795" t="s">
        <v>382</v>
      </c>
      <c r="C2795" s="1">
        <v>45538</v>
      </c>
      <c r="D2795">
        <v>800</v>
      </c>
      <c r="E2795" t="s">
        <v>92</v>
      </c>
      <c r="F2795" t="s">
        <v>94</v>
      </c>
      <c r="G2795" t="s">
        <v>480</v>
      </c>
      <c r="H2795" t="s">
        <v>667</v>
      </c>
      <c r="I2795">
        <v>1200012493</v>
      </c>
      <c r="J2795">
        <v>6000940765</v>
      </c>
      <c r="K2795">
        <v>100077260</v>
      </c>
      <c r="L2795" s="1">
        <v>45568</v>
      </c>
      <c r="M2795" t="s">
        <v>833</v>
      </c>
      <c r="N2795">
        <v>1200012493</v>
      </c>
      <c r="O2795" t="s">
        <v>776</v>
      </c>
      <c r="P2795" t="s">
        <v>54</v>
      </c>
      <c r="Q2795" t="s">
        <v>724</v>
      </c>
    </row>
    <row r="2796" spans="1:17" x14ac:dyDescent="0.3">
      <c r="A2796" t="s">
        <v>824</v>
      </c>
      <c r="B2796" t="s">
        <v>683</v>
      </c>
      <c r="C2796" s="1">
        <v>46066</v>
      </c>
      <c r="D2796">
        <v>3840</v>
      </c>
      <c r="E2796" t="s">
        <v>92</v>
      </c>
      <c r="F2796" t="s">
        <v>96</v>
      </c>
      <c r="G2796" t="s">
        <v>691</v>
      </c>
      <c r="H2796" t="s">
        <v>692</v>
      </c>
      <c r="I2796">
        <v>300015793</v>
      </c>
      <c r="J2796">
        <v>6001048183</v>
      </c>
      <c r="K2796">
        <v>100017586</v>
      </c>
      <c r="L2796" s="1">
        <v>46076</v>
      </c>
      <c r="M2796" t="s">
        <v>833</v>
      </c>
      <c r="N2796">
        <v>300015793</v>
      </c>
      <c r="O2796" t="s">
        <v>776</v>
      </c>
      <c r="P2796" t="s">
        <v>54</v>
      </c>
      <c r="Q2796" t="s">
        <v>725</v>
      </c>
    </row>
    <row r="2797" spans="1:17" x14ac:dyDescent="0.3">
      <c r="A2797" t="s">
        <v>824</v>
      </c>
      <c r="B2797" t="s">
        <v>683</v>
      </c>
      <c r="C2797" s="1">
        <v>46140</v>
      </c>
      <c r="D2797">
        <v>4310</v>
      </c>
      <c r="E2797" t="s">
        <v>92</v>
      </c>
      <c r="F2797" t="s">
        <v>96</v>
      </c>
      <c r="G2797" t="s">
        <v>691</v>
      </c>
      <c r="H2797" t="s">
        <v>692</v>
      </c>
      <c r="I2797">
        <v>300016295</v>
      </c>
      <c r="J2797">
        <v>6001060344</v>
      </c>
      <c r="K2797">
        <v>100038621</v>
      </c>
      <c r="L2797" s="1">
        <v>46153</v>
      </c>
      <c r="M2797" t="s">
        <v>833</v>
      </c>
      <c r="N2797">
        <v>300016295</v>
      </c>
      <c r="O2797" t="s">
        <v>776</v>
      </c>
      <c r="P2797" t="s">
        <v>54</v>
      </c>
      <c r="Q2797" t="s">
        <v>725</v>
      </c>
    </row>
    <row r="2798" spans="1:17" x14ac:dyDescent="0.3">
      <c r="A2798" t="s">
        <v>824</v>
      </c>
      <c r="B2798" t="s">
        <v>382</v>
      </c>
      <c r="C2798" s="1">
        <v>45299</v>
      </c>
      <c r="D2798">
        <v>90</v>
      </c>
      <c r="E2798" t="s">
        <v>92</v>
      </c>
      <c r="F2798" t="s">
        <v>96</v>
      </c>
      <c r="G2798" t="s">
        <v>666</v>
      </c>
      <c r="H2798" t="s">
        <v>573</v>
      </c>
      <c r="I2798">
        <v>1200010666</v>
      </c>
      <c r="J2798">
        <v>6000901002</v>
      </c>
      <c r="K2798">
        <v>100005628</v>
      </c>
      <c r="L2798" s="1">
        <v>45314</v>
      </c>
      <c r="M2798" t="s">
        <v>833</v>
      </c>
      <c r="N2798">
        <v>1200010666</v>
      </c>
      <c r="O2798" t="s">
        <v>776</v>
      </c>
      <c r="P2798" t="s">
        <v>54</v>
      </c>
      <c r="Q2798" t="s">
        <v>724</v>
      </c>
    </row>
    <row r="2799" spans="1:17" x14ac:dyDescent="0.3">
      <c r="A2799" t="s">
        <v>824</v>
      </c>
      <c r="B2799" t="s">
        <v>382</v>
      </c>
      <c r="C2799" s="1">
        <v>45299</v>
      </c>
      <c r="D2799">
        <v>90</v>
      </c>
      <c r="E2799" t="s">
        <v>92</v>
      </c>
      <c r="F2799" t="s">
        <v>96</v>
      </c>
      <c r="G2799" t="s">
        <v>666</v>
      </c>
      <c r="H2799" t="s">
        <v>573</v>
      </c>
      <c r="I2799">
        <v>1200010666</v>
      </c>
      <c r="J2799">
        <v>6000901113</v>
      </c>
      <c r="K2799">
        <v>100005753</v>
      </c>
      <c r="L2799" s="1">
        <v>45314</v>
      </c>
      <c r="M2799" t="s">
        <v>833</v>
      </c>
      <c r="N2799">
        <v>1200010666</v>
      </c>
      <c r="O2799" t="s">
        <v>776</v>
      </c>
      <c r="P2799" t="s">
        <v>54</v>
      </c>
      <c r="Q2799" t="s">
        <v>724</v>
      </c>
    </row>
    <row r="2800" spans="1:17" x14ac:dyDescent="0.3">
      <c r="A2800" t="s">
        <v>824</v>
      </c>
      <c r="B2800" t="s">
        <v>382</v>
      </c>
      <c r="C2800" s="1">
        <v>45299</v>
      </c>
      <c r="D2800">
        <v>90</v>
      </c>
      <c r="E2800" t="s">
        <v>92</v>
      </c>
      <c r="F2800" t="s">
        <v>96</v>
      </c>
      <c r="G2800" t="s">
        <v>666</v>
      </c>
      <c r="H2800" t="s">
        <v>573</v>
      </c>
      <c r="I2800">
        <v>1200010666</v>
      </c>
      <c r="J2800">
        <v>6000901114</v>
      </c>
      <c r="K2800">
        <v>100005754</v>
      </c>
      <c r="L2800" s="1">
        <v>45314</v>
      </c>
      <c r="M2800" t="s">
        <v>833</v>
      </c>
      <c r="N2800">
        <v>1200010666</v>
      </c>
      <c r="O2800" t="s">
        <v>776</v>
      </c>
      <c r="P2800" t="s">
        <v>54</v>
      </c>
      <c r="Q2800" t="s">
        <v>724</v>
      </c>
    </row>
    <row r="2801" spans="1:17" x14ac:dyDescent="0.3">
      <c r="A2801" t="s">
        <v>824</v>
      </c>
      <c r="B2801" t="s">
        <v>382</v>
      </c>
      <c r="C2801" s="1">
        <v>45299</v>
      </c>
      <c r="D2801">
        <v>90</v>
      </c>
      <c r="E2801" t="s">
        <v>92</v>
      </c>
      <c r="F2801" t="s">
        <v>96</v>
      </c>
      <c r="G2801" t="s">
        <v>666</v>
      </c>
      <c r="H2801" t="s">
        <v>573</v>
      </c>
      <c r="I2801">
        <v>1200010666</v>
      </c>
      <c r="J2801">
        <v>6000900977</v>
      </c>
      <c r="K2801">
        <v>100005595</v>
      </c>
      <c r="L2801" s="1">
        <v>45313</v>
      </c>
      <c r="M2801" t="s">
        <v>833</v>
      </c>
      <c r="N2801">
        <v>1200010666</v>
      </c>
      <c r="O2801" t="s">
        <v>776</v>
      </c>
      <c r="P2801" t="s">
        <v>54</v>
      </c>
      <c r="Q2801" t="s">
        <v>724</v>
      </c>
    </row>
    <row r="2802" spans="1:17" x14ac:dyDescent="0.3">
      <c r="A2802" t="s">
        <v>824</v>
      </c>
      <c r="B2802" t="s">
        <v>382</v>
      </c>
      <c r="C2802" s="1">
        <v>45316</v>
      </c>
      <c r="D2802">
        <v>90</v>
      </c>
      <c r="E2802" t="s">
        <v>92</v>
      </c>
      <c r="F2802" t="s">
        <v>96</v>
      </c>
      <c r="G2802" t="s">
        <v>666</v>
      </c>
      <c r="H2802" t="s">
        <v>573</v>
      </c>
      <c r="I2802">
        <v>1200010666</v>
      </c>
      <c r="J2802">
        <v>6000903676</v>
      </c>
      <c r="K2802">
        <v>100010313</v>
      </c>
      <c r="L2802" s="1">
        <v>45321</v>
      </c>
      <c r="M2802" t="s">
        <v>833</v>
      </c>
      <c r="N2802">
        <v>1200010666</v>
      </c>
      <c r="O2802" t="s">
        <v>776</v>
      </c>
      <c r="P2802" t="s">
        <v>54</v>
      </c>
      <c r="Q2802" t="s">
        <v>724</v>
      </c>
    </row>
    <row r="2803" spans="1:17" x14ac:dyDescent="0.3">
      <c r="A2803" t="s">
        <v>824</v>
      </c>
      <c r="B2803" t="s">
        <v>382</v>
      </c>
      <c r="C2803" s="1">
        <v>45337</v>
      </c>
      <c r="D2803">
        <v>90</v>
      </c>
      <c r="E2803" t="s">
        <v>92</v>
      </c>
      <c r="F2803" t="s">
        <v>96</v>
      </c>
      <c r="G2803" t="s">
        <v>666</v>
      </c>
      <c r="H2803" t="s">
        <v>573</v>
      </c>
      <c r="I2803">
        <v>1200010666</v>
      </c>
      <c r="J2803">
        <v>6000907431</v>
      </c>
      <c r="K2803">
        <v>100019249</v>
      </c>
      <c r="L2803" s="1">
        <v>45341</v>
      </c>
      <c r="M2803" t="s">
        <v>833</v>
      </c>
      <c r="N2803">
        <v>1200010666</v>
      </c>
      <c r="O2803" t="s">
        <v>776</v>
      </c>
      <c r="P2803" t="s">
        <v>54</v>
      </c>
      <c r="Q2803" t="s">
        <v>724</v>
      </c>
    </row>
    <row r="2804" spans="1:17" x14ac:dyDescent="0.3">
      <c r="A2804" t="s">
        <v>824</v>
      </c>
      <c r="B2804" t="s">
        <v>382</v>
      </c>
      <c r="C2804" s="1">
        <v>45379</v>
      </c>
      <c r="D2804">
        <v>90</v>
      </c>
      <c r="E2804" t="s">
        <v>92</v>
      </c>
      <c r="F2804" t="s">
        <v>96</v>
      </c>
      <c r="G2804" t="s">
        <v>666</v>
      </c>
      <c r="H2804" t="s">
        <v>573</v>
      </c>
      <c r="I2804">
        <v>1200010666</v>
      </c>
      <c r="J2804">
        <v>6000914648</v>
      </c>
      <c r="K2804">
        <v>100031544</v>
      </c>
      <c r="L2804" s="1">
        <v>45397</v>
      </c>
      <c r="M2804" t="s">
        <v>833</v>
      </c>
      <c r="N2804">
        <v>1200010666</v>
      </c>
      <c r="O2804" t="s">
        <v>776</v>
      </c>
      <c r="P2804" t="s">
        <v>54</v>
      </c>
      <c r="Q2804" t="s">
        <v>724</v>
      </c>
    </row>
    <row r="2805" spans="1:17" x14ac:dyDescent="0.3">
      <c r="A2805" t="s">
        <v>824</v>
      </c>
      <c r="B2805" t="s">
        <v>382</v>
      </c>
      <c r="C2805" s="1">
        <v>45432</v>
      </c>
      <c r="D2805">
        <v>90</v>
      </c>
      <c r="E2805" t="s">
        <v>92</v>
      </c>
      <c r="F2805" t="s">
        <v>96</v>
      </c>
      <c r="G2805" t="s">
        <v>666</v>
      </c>
      <c r="H2805" t="s">
        <v>573</v>
      </c>
      <c r="I2805">
        <v>1200010666</v>
      </c>
      <c r="J2805">
        <v>6000923357</v>
      </c>
      <c r="K2805">
        <v>100046829</v>
      </c>
      <c r="L2805" s="1">
        <v>45434</v>
      </c>
      <c r="M2805" t="s">
        <v>833</v>
      </c>
      <c r="N2805">
        <v>1200010666</v>
      </c>
      <c r="O2805" t="s">
        <v>776</v>
      </c>
      <c r="P2805" t="s">
        <v>54</v>
      </c>
      <c r="Q2805" t="s">
        <v>724</v>
      </c>
    </row>
    <row r="2806" spans="1:17" x14ac:dyDescent="0.3">
      <c r="A2806" t="s">
        <v>824</v>
      </c>
      <c r="B2806" t="s">
        <v>382</v>
      </c>
      <c r="C2806" s="1">
        <v>45442</v>
      </c>
      <c r="D2806">
        <v>90</v>
      </c>
      <c r="E2806" t="s">
        <v>92</v>
      </c>
      <c r="F2806" t="s">
        <v>96</v>
      </c>
      <c r="G2806" t="s">
        <v>666</v>
      </c>
      <c r="H2806" t="s">
        <v>573</v>
      </c>
      <c r="I2806">
        <v>1200010666</v>
      </c>
      <c r="J2806">
        <v>6000924927</v>
      </c>
      <c r="K2806">
        <v>100049397</v>
      </c>
      <c r="L2806" s="1">
        <v>45447</v>
      </c>
      <c r="M2806" t="s">
        <v>833</v>
      </c>
      <c r="N2806">
        <v>1200010666</v>
      </c>
      <c r="O2806" t="s">
        <v>776</v>
      </c>
      <c r="P2806" t="s">
        <v>54</v>
      </c>
      <c r="Q2806" t="s">
        <v>724</v>
      </c>
    </row>
    <row r="2807" spans="1:17" x14ac:dyDescent="0.3">
      <c r="A2807" t="s">
        <v>824</v>
      </c>
      <c r="B2807" t="s">
        <v>382</v>
      </c>
      <c r="C2807" s="1">
        <v>45580</v>
      </c>
      <c r="D2807">
        <v>110</v>
      </c>
      <c r="E2807" t="s">
        <v>92</v>
      </c>
      <c r="F2807" t="s">
        <v>96</v>
      </c>
      <c r="G2807" t="s">
        <v>666</v>
      </c>
      <c r="H2807" t="s">
        <v>573</v>
      </c>
      <c r="I2807">
        <v>1200012540</v>
      </c>
      <c r="J2807">
        <v>6000949116</v>
      </c>
      <c r="K2807">
        <v>100090852</v>
      </c>
      <c r="L2807" s="1">
        <v>45580</v>
      </c>
      <c r="M2807" t="s">
        <v>833</v>
      </c>
      <c r="N2807">
        <v>1200012540</v>
      </c>
      <c r="O2807" t="s">
        <v>776</v>
      </c>
      <c r="P2807" t="s">
        <v>54</v>
      </c>
      <c r="Q2807" t="s">
        <v>724</v>
      </c>
    </row>
    <row r="2808" spans="1:17" x14ac:dyDescent="0.3">
      <c r="A2808" t="s">
        <v>824</v>
      </c>
      <c r="B2808" t="s">
        <v>382</v>
      </c>
      <c r="C2808" s="1">
        <v>45580</v>
      </c>
      <c r="D2808">
        <v>110</v>
      </c>
      <c r="E2808" t="s">
        <v>92</v>
      </c>
      <c r="F2808" t="s">
        <v>96</v>
      </c>
      <c r="G2808" t="s">
        <v>666</v>
      </c>
      <c r="H2808" t="s">
        <v>573</v>
      </c>
      <c r="I2808">
        <v>1200012540</v>
      </c>
      <c r="J2808">
        <v>6000949120</v>
      </c>
      <c r="K2808">
        <v>100090856</v>
      </c>
      <c r="L2808" s="1">
        <v>45580</v>
      </c>
      <c r="M2808" t="s">
        <v>833</v>
      </c>
      <c r="N2808">
        <v>1200012540</v>
      </c>
      <c r="O2808" t="s">
        <v>776</v>
      </c>
      <c r="P2808" t="s">
        <v>54</v>
      </c>
      <c r="Q2808" t="s">
        <v>724</v>
      </c>
    </row>
    <row r="2809" spans="1:17" x14ac:dyDescent="0.3">
      <c r="A2809" t="s">
        <v>824</v>
      </c>
      <c r="B2809" t="s">
        <v>382</v>
      </c>
      <c r="C2809" s="1">
        <v>45580</v>
      </c>
      <c r="D2809">
        <v>110</v>
      </c>
      <c r="E2809" t="s">
        <v>92</v>
      </c>
      <c r="F2809" t="s">
        <v>96</v>
      </c>
      <c r="G2809" t="s">
        <v>666</v>
      </c>
      <c r="H2809" t="s">
        <v>573</v>
      </c>
      <c r="I2809">
        <v>1200012540</v>
      </c>
      <c r="J2809">
        <v>6000949121</v>
      </c>
      <c r="K2809">
        <v>100090858</v>
      </c>
      <c r="L2809" s="1">
        <v>45580</v>
      </c>
      <c r="M2809" t="s">
        <v>833</v>
      </c>
      <c r="N2809">
        <v>1200012540</v>
      </c>
      <c r="O2809" t="s">
        <v>776</v>
      </c>
      <c r="P2809" t="s">
        <v>54</v>
      </c>
      <c r="Q2809" t="s">
        <v>724</v>
      </c>
    </row>
    <row r="2810" spans="1:17" x14ac:dyDescent="0.3">
      <c r="A2810" t="s">
        <v>824</v>
      </c>
      <c r="B2810" t="s">
        <v>683</v>
      </c>
      <c r="C2810" s="1">
        <v>45968</v>
      </c>
      <c r="D2810">
        <v>1200</v>
      </c>
      <c r="E2810" t="s">
        <v>92</v>
      </c>
      <c r="F2810" t="s">
        <v>96</v>
      </c>
      <c r="G2810" t="s">
        <v>697</v>
      </c>
      <c r="H2810" t="s">
        <v>551</v>
      </c>
      <c r="I2810">
        <v>700005153</v>
      </c>
      <c r="J2810">
        <v>6001025740</v>
      </c>
      <c r="K2810">
        <v>100096985</v>
      </c>
      <c r="L2810" s="1">
        <v>46002</v>
      </c>
      <c r="M2810" t="s">
        <v>833</v>
      </c>
      <c r="N2810">
        <v>700005153</v>
      </c>
      <c r="O2810" t="s">
        <v>776</v>
      </c>
      <c r="P2810" t="s">
        <v>54</v>
      </c>
      <c r="Q2810" t="s">
        <v>725</v>
      </c>
    </row>
    <row r="2811" spans="1:17" x14ac:dyDescent="0.3">
      <c r="A2811" t="s">
        <v>824</v>
      </c>
      <c r="B2811" t="s">
        <v>382</v>
      </c>
      <c r="C2811" s="1">
        <v>45713</v>
      </c>
      <c r="D2811">
        <v>3900</v>
      </c>
      <c r="E2811" t="s">
        <v>92</v>
      </c>
      <c r="F2811" t="s">
        <v>96</v>
      </c>
      <c r="G2811" t="s">
        <v>633</v>
      </c>
      <c r="H2811" t="s">
        <v>585</v>
      </c>
      <c r="I2811">
        <v>1200012799</v>
      </c>
      <c r="J2811">
        <v>6000979836</v>
      </c>
      <c r="K2811">
        <v>100019789</v>
      </c>
      <c r="L2811" s="1">
        <v>45721</v>
      </c>
      <c r="M2811" t="s">
        <v>833</v>
      </c>
      <c r="N2811">
        <v>1200012799</v>
      </c>
      <c r="O2811" t="s">
        <v>776</v>
      </c>
      <c r="P2811" t="s">
        <v>54</v>
      </c>
      <c r="Q2811" t="s">
        <v>724</v>
      </c>
    </row>
    <row r="2812" spans="1:17" x14ac:dyDescent="0.3">
      <c r="A2812" t="s">
        <v>824</v>
      </c>
      <c r="B2812" t="s">
        <v>382</v>
      </c>
      <c r="C2812" s="1">
        <v>46125</v>
      </c>
      <c r="D2812">
        <v>3900</v>
      </c>
      <c r="E2812" t="s">
        <v>92</v>
      </c>
      <c r="F2812" t="s">
        <v>96</v>
      </c>
      <c r="G2812" t="s">
        <v>633</v>
      </c>
      <c r="H2812" t="s">
        <v>585</v>
      </c>
      <c r="I2812">
        <v>1200012799</v>
      </c>
      <c r="J2812">
        <v>6001058001</v>
      </c>
      <c r="K2812">
        <v>100034980</v>
      </c>
      <c r="L2812" s="1">
        <v>46127</v>
      </c>
      <c r="M2812" t="s">
        <v>833</v>
      </c>
      <c r="N2812">
        <v>1200012799</v>
      </c>
      <c r="O2812" t="s">
        <v>776</v>
      </c>
      <c r="P2812" t="s">
        <v>54</v>
      </c>
      <c r="Q2812" t="s">
        <v>724</v>
      </c>
    </row>
    <row r="2813" spans="1:17" x14ac:dyDescent="0.3">
      <c r="A2813" t="s">
        <v>824</v>
      </c>
      <c r="B2813" t="s">
        <v>382</v>
      </c>
      <c r="C2813" s="1">
        <v>46125</v>
      </c>
      <c r="D2813">
        <v>3900</v>
      </c>
      <c r="E2813" t="s">
        <v>92</v>
      </c>
      <c r="F2813" t="s">
        <v>96</v>
      </c>
      <c r="G2813" t="s">
        <v>633</v>
      </c>
      <c r="H2813" t="s">
        <v>585</v>
      </c>
      <c r="I2813">
        <v>1200013572</v>
      </c>
      <c r="J2813">
        <v>6001058004</v>
      </c>
      <c r="K2813">
        <v>100034983</v>
      </c>
      <c r="L2813" s="1">
        <v>46127</v>
      </c>
      <c r="M2813" t="s">
        <v>833</v>
      </c>
      <c r="N2813">
        <v>1200013572</v>
      </c>
      <c r="O2813" t="s">
        <v>776</v>
      </c>
      <c r="P2813" t="s">
        <v>54</v>
      </c>
      <c r="Q2813" t="s">
        <v>724</v>
      </c>
    </row>
    <row r="2814" spans="1:17" x14ac:dyDescent="0.3">
      <c r="A2814" t="s">
        <v>824</v>
      </c>
      <c r="B2814" t="s">
        <v>382</v>
      </c>
      <c r="C2814" s="1">
        <v>45783</v>
      </c>
      <c r="D2814">
        <v>753</v>
      </c>
      <c r="E2814" t="s">
        <v>92</v>
      </c>
      <c r="F2814" t="s">
        <v>96</v>
      </c>
      <c r="G2814" t="s">
        <v>783</v>
      </c>
      <c r="H2814" t="s">
        <v>593</v>
      </c>
      <c r="I2814">
        <v>1200012848</v>
      </c>
      <c r="J2814">
        <v>6000991912</v>
      </c>
      <c r="K2814">
        <v>100040912</v>
      </c>
      <c r="L2814" s="1">
        <v>45790</v>
      </c>
      <c r="M2814" t="s">
        <v>833</v>
      </c>
      <c r="N2814">
        <v>1200012848</v>
      </c>
      <c r="O2814" t="s">
        <v>776</v>
      </c>
      <c r="P2814" t="s">
        <v>54</v>
      </c>
      <c r="Q2814" t="s">
        <v>724</v>
      </c>
    </row>
    <row r="2815" spans="1:17" x14ac:dyDescent="0.3">
      <c r="A2815" t="s">
        <v>824</v>
      </c>
      <c r="B2815" t="s">
        <v>382</v>
      </c>
      <c r="C2815" s="1">
        <v>45881</v>
      </c>
      <c r="D2815">
        <v>753</v>
      </c>
      <c r="E2815" t="s">
        <v>92</v>
      </c>
      <c r="F2815" t="s">
        <v>96</v>
      </c>
      <c r="G2815" t="s">
        <v>783</v>
      </c>
      <c r="H2815" t="s">
        <v>593</v>
      </c>
      <c r="I2815">
        <v>1200012848</v>
      </c>
      <c r="J2815">
        <v>6001009283</v>
      </c>
      <c r="K2815">
        <v>100070089</v>
      </c>
      <c r="L2815" s="1">
        <v>45888</v>
      </c>
      <c r="M2815" t="s">
        <v>833</v>
      </c>
      <c r="N2815">
        <v>1200012848</v>
      </c>
      <c r="O2815" t="s">
        <v>776</v>
      </c>
      <c r="P2815" t="s">
        <v>54</v>
      </c>
      <c r="Q2815" t="s">
        <v>724</v>
      </c>
    </row>
    <row r="2816" spans="1:17" x14ac:dyDescent="0.3">
      <c r="A2816" t="s">
        <v>824</v>
      </c>
      <c r="B2816" t="s">
        <v>382</v>
      </c>
      <c r="C2816" s="1">
        <v>45967</v>
      </c>
      <c r="D2816">
        <v>753</v>
      </c>
      <c r="E2816" t="s">
        <v>92</v>
      </c>
      <c r="F2816" t="s">
        <v>96</v>
      </c>
      <c r="G2816" t="s">
        <v>783</v>
      </c>
      <c r="H2816" t="s">
        <v>593</v>
      </c>
      <c r="I2816">
        <v>1200012848</v>
      </c>
      <c r="J2816">
        <v>6001025282</v>
      </c>
      <c r="K2816">
        <v>100096410</v>
      </c>
      <c r="L2816" s="1">
        <v>45973</v>
      </c>
      <c r="M2816" t="s">
        <v>833</v>
      </c>
      <c r="N2816">
        <v>1200012848</v>
      </c>
      <c r="O2816" t="s">
        <v>776</v>
      </c>
      <c r="P2816" t="s">
        <v>54</v>
      </c>
      <c r="Q2816" t="s">
        <v>724</v>
      </c>
    </row>
    <row r="2817" spans="1:17" x14ac:dyDescent="0.3">
      <c r="A2817" t="s">
        <v>824</v>
      </c>
      <c r="B2817" t="s">
        <v>382</v>
      </c>
      <c r="C2817" s="1">
        <v>46062</v>
      </c>
      <c r="D2817">
        <v>753</v>
      </c>
      <c r="E2817" t="s">
        <v>92</v>
      </c>
      <c r="F2817" t="s">
        <v>96</v>
      </c>
      <c r="G2817" t="s">
        <v>783</v>
      </c>
      <c r="H2817" t="s">
        <v>593</v>
      </c>
      <c r="I2817">
        <v>1200012848</v>
      </c>
      <c r="J2817">
        <v>6001047381</v>
      </c>
      <c r="K2817">
        <v>100016313</v>
      </c>
      <c r="L2817" s="1">
        <v>46080</v>
      </c>
      <c r="M2817" t="s">
        <v>833</v>
      </c>
      <c r="N2817">
        <v>1200012848</v>
      </c>
      <c r="O2817" t="s">
        <v>776</v>
      </c>
      <c r="P2817" t="s">
        <v>54</v>
      </c>
      <c r="Q2817" t="s">
        <v>724</v>
      </c>
    </row>
    <row r="2818" spans="1:17" x14ac:dyDescent="0.3">
      <c r="A2818" t="s">
        <v>824</v>
      </c>
      <c r="B2818" t="s">
        <v>382</v>
      </c>
      <c r="C2818" s="1">
        <v>46163</v>
      </c>
      <c r="D2818">
        <v>753</v>
      </c>
      <c r="E2818" t="s">
        <v>92</v>
      </c>
      <c r="F2818" t="s">
        <v>96</v>
      </c>
      <c r="G2818" t="s">
        <v>783</v>
      </c>
      <c r="H2818" t="s">
        <v>593</v>
      </c>
      <c r="I2818">
        <v>1200012848</v>
      </c>
      <c r="J2818">
        <v>6001064393</v>
      </c>
      <c r="K2818">
        <v>100045483</v>
      </c>
      <c r="L2818" s="1">
        <v>46197</v>
      </c>
      <c r="M2818" t="s">
        <v>833</v>
      </c>
      <c r="N2818">
        <v>1200012848</v>
      </c>
      <c r="O2818" t="s">
        <v>776</v>
      </c>
      <c r="P2818" t="s">
        <v>54</v>
      </c>
      <c r="Q2818" t="s">
        <v>724</v>
      </c>
    </row>
    <row r="2819" spans="1:17" x14ac:dyDescent="0.3">
      <c r="A2819" t="s">
        <v>824</v>
      </c>
      <c r="B2819" t="s">
        <v>382</v>
      </c>
      <c r="C2819" s="1">
        <v>46247</v>
      </c>
      <c r="D2819">
        <v>753</v>
      </c>
      <c r="E2819" t="s">
        <v>214</v>
      </c>
      <c r="F2819" t="s">
        <v>94</v>
      </c>
      <c r="G2819" t="s">
        <v>783</v>
      </c>
      <c r="H2819" t="s">
        <v>593</v>
      </c>
      <c r="I2819">
        <v>1200012848</v>
      </c>
      <c r="J2819">
        <v>6001079314</v>
      </c>
      <c r="K2819">
        <v>100072121</v>
      </c>
      <c r="L2819" s="1"/>
      <c r="M2819" t="s">
        <v>837</v>
      </c>
      <c r="N2819">
        <v>1200012848</v>
      </c>
      <c r="O2819" t="s">
        <v>776</v>
      </c>
      <c r="P2819" t="s">
        <v>53</v>
      </c>
      <c r="Q2819" t="s">
        <v>724</v>
      </c>
    </row>
    <row r="2820" spans="1:17" x14ac:dyDescent="0.3">
      <c r="A2820" t="s">
        <v>825</v>
      </c>
      <c r="B2820" t="s">
        <v>382</v>
      </c>
      <c r="C2820" s="1">
        <v>45306</v>
      </c>
      <c r="D2820">
        <v>1530.31</v>
      </c>
      <c r="E2820" t="s">
        <v>92</v>
      </c>
      <c r="F2820" t="s">
        <v>96</v>
      </c>
      <c r="G2820" t="s">
        <v>481</v>
      </c>
      <c r="H2820" t="s">
        <v>525</v>
      </c>
      <c r="I2820">
        <v>1200011921</v>
      </c>
      <c r="J2820">
        <v>6000902167</v>
      </c>
      <c r="K2820">
        <v>100007638</v>
      </c>
      <c r="L2820" s="1">
        <v>45341</v>
      </c>
      <c r="M2820" t="s">
        <v>833</v>
      </c>
      <c r="N2820">
        <v>1200011921</v>
      </c>
      <c r="O2820" t="s">
        <v>776</v>
      </c>
      <c r="P2820" t="s">
        <v>54</v>
      </c>
      <c r="Q2820" t="s">
        <v>724</v>
      </c>
    </row>
    <row r="2821" spans="1:17" x14ac:dyDescent="0.3">
      <c r="A2821" t="s">
        <v>825</v>
      </c>
      <c r="B2821" t="s">
        <v>382</v>
      </c>
      <c r="C2821" s="1">
        <v>45709</v>
      </c>
      <c r="D2821">
        <v>787.43</v>
      </c>
      <c r="E2821" t="s">
        <v>92</v>
      </c>
      <c r="F2821" t="s">
        <v>96</v>
      </c>
      <c r="G2821" t="s">
        <v>481</v>
      </c>
      <c r="H2821" t="s">
        <v>525</v>
      </c>
      <c r="I2821">
        <v>1200012703</v>
      </c>
      <c r="J2821">
        <v>6000979377</v>
      </c>
      <c r="K2821">
        <v>100019013</v>
      </c>
      <c r="L2821" s="1">
        <v>45727</v>
      </c>
      <c r="M2821" t="s">
        <v>833</v>
      </c>
      <c r="N2821">
        <v>1200012703</v>
      </c>
      <c r="O2821" t="s">
        <v>776</v>
      </c>
      <c r="P2821" t="s">
        <v>54</v>
      </c>
      <c r="Q2821" t="s">
        <v>724</v>
      </c>
    </row>
    <row r="2822" spans="1:17" x14ac:dyDescent="0.3">
      <c r="A2822" t="s">
        <v>825</v>
      </c>
      <c r="B2822" t="s">
        <v>382</v>
      </c>
      <c r="C2822" s="1">
        <v>45839</v>
      </c>
      <c r="D2822">
        <v>787.44</v>
      </c>
      <c r="E2822" t="s">
        <v>92</v>
      </c>
      <c r="F2822" t="s">
        <v>96</v>
      </c>
      <c r="G2822" t="s">
        <v>481</v>
      </c>
      <c r="H2822" t="s">
        <v>525</v>
      </c>
      <c r="I2822">
        <v>1200012703</v>
      </c>
      <c r="J2822">
        <v>6001001353</v>
      </c>
      <c r="K2822">
        <v>100056704</v>
      </c>
      <c r="L2822" s="1">
        <v>45845</v>
      </c>
      <c r="M2822" t="s">
        <v>833</v>
      </c>
      <c r="N2822">
        <v>1200012703</v>
      </c>
      <c r="O2822" t="s">
        <v>776</v>
      </c>
      <c r="P2822" t="s">
        <v>54</v>
      </c>
      <c r="Q2822" t="s">
        <v>724</v>
      </c>
    </row>
    <row r="2823" spans="1:17" x14ac:dyDescent="0.3">
      <c r="A2823" t="s">
        <v>825</v>
      </c>
      <c r="B2823" t="s">
        <v>382</v>
      </c>
      <c r="C2823" s="1">
        <v>46051</v>
      </c>
      <c r="D2823">
        <v>1616.52</v>
      </c>
      <c r="E2823" t="s">
        <v>92</v>
      </c>
      <c r="F2823" t="s">
        <v>96</v>
      </c>
      <c r="G2823" t="s">
        <v>481</v>
      </c>
      <c r="H2823" t="s">
        <v>525</v>
      </c>
      <c r="I2823">
        <v>1200013577</v>
      </c>
      <c r="J2823">
        <v>6001045300</v>
      </c>
      <c r="K2823">
        <v>100010610</v>
      </c>
      <c r="L2823" s="1">
        <v>46062</v>
      </c>
      <c r="M2823" t="s">
        <v>833</v>
      </c>
      <c r="N2823">
        <v>1200013577</v>
      </c>
      <c r="O2823" t="s">
        <v>776</v>
      </c>
      <c r="P2823" t="s">
        <v>54</v>
      </c>
      <c r="Q2823" t="s">
        <v>724</v>
      </c>
    </row>
    <row r="2824" spans="1:17" x14ac:dyDescent="0.3">
      <c r="A2824" t="s">
        <v>824</v>
      </c>
      <c r="B2824" t="s">
        <v>382</v>
      </c>
      <c r="C2824" s="1">
        <v>44991</v>
      </c>
      <c r="D2824">
        <v>2365.1999999999998</v>
      </c>
      <c r="E2824" t="s">
        <v>92</v>
      </c>
      <c r="F2824" t="s">
        <v>96</v>
      </c>
      <c r="G2824" t="s">
        <v>181</v>
      </c>
      <c r="H2824" t="s">
        <v>588</v>
      </c>
      <c r="I2824">
        <v>1200010668</v>
      </c>
      <c r="J2824">
        <v>6000843026</v>
      </c>
      <c r="K2824">
        <v>100025291</v>
      </c>
      <c r="L2824" s="1">
        <v>45001</v>
      </c>
      <c r="M2824" t="s">
        <v>833</v>
      </c>
      <c r="N2824">
        <v>1200010668</v>
      </c>
      <c r="O2824" t="s">
        <v>776</v>
      </c>
      <c r="P2824" t="s">
        <v>54</v>
      </c>
      <c r="Q2824" t="s">
        <v>724</v>
      </c>
    </row>
    <row r="2825" spans="1:17" x14ac:dyDescent="0.3">
      <c r="A2825" t="s">
        <v>824</v>
      </c>
      <c r="B2825" t="s">
        <v>382</v>
      </c>
      <c r="C2825" s="1">
        <v>45218</v>
      </c>
      <c r="D2825">
        <v>788.4</v>
      </c>
      <c r="E2825" t="s">
        <v>92</v>
      </c>
      <c r="F2825" t="s">
        <v>96</v>
      </c>
      <c r="G2825" t="s">
        <v>181</v>
      </c>
      <c r="H2825" t="s">
        <v>588</v>
      </c>
      <c r="I2825">
        <v>1200010668</v>
      </c>
      <c r="J2825">
        <v>6000881780</v>
      </c>
      <c r="K2825">
        <v>100090748</v>
      </c>
      <c r="L2825" s="1">
        <v>45226</v>
      </c>
      <c r="M2825" t="s">
        <v>833</v>
      </c>
      <c r="N2825">
        <v>1200010668</v>
      </c>
      <c r="O2825" t="s">
        <v>776</v>
      </c>
      <c r="P2825" t="s">
        <v>54</v>
      </c>
      <c r="Q2825" t="s">
        <v>724</v>
      </c>
    </row>
    <row r="2826" spans="1:17" x14ac:dyDescent="0.3">
      <c r="A2826" t="s">
        <v>824</v>
      </c>
      <c r="B2826" t="s">
        <v>382</v>
      </c>
      <c r="C2826" s="1">
        <v>45218</v>
      </c>
      <c r="D2826">
        <v>788.4</v>
      </c>
      <c r="E2826" t="s">
        <v>92</v>
      </c>
      <c r="F2826" t="s">
        <v>96</v>
      </c>
      <c r="G2826" t="s">
        <v>181</v>
      </c>
      <c r="H2826" t="s">
        <v>588</v>
      </c>
      <c r="I2826">
        <v>1200010668</v>
      </c>
      <c r="J2826">
        <v>6000881782</v>
      </c>
      <c r="K2826">
        <v>100090750</v>
      </c>
      <c r="L2826" s="1">
        <v>45226</v>
      </c>
      <c r="M2826" t="s">
        <v>833</v>
      </c>
      <c r="N2826">
        <v>1200010668</v>
      </c>
      <c r="O2826" t="s">
        <v>776</v>
      </c>
      <c r="P2826" t="s">
        <v>54</v>
      </c>
      <c r="Q2826" t="s">
        <v>724</v>
      </c>
    </row>
    <row r="2827" spans="1:17" x14ac:dyDescent="0.3">
      <c r="A2827" t="s">
        <v>824</v>
      </c>
      <c r="B2827" t="s">
        <v>382</v>
      </c>
      <c r="C2827" s="1">
        <v>45218</v>
      </c>
      <c r="D2827">
        <v>788.4</v>
      </c>
      <c r="E2827" t="s">
        <v>92</v>
      </c>
      <c r="F2827" t="s">
        <v>96</v>
      </c>
      <c r="G2827" t="s">
        <v>181</v>
      </c>
      <c r="H2827" t="s">
        <v>588</v>
      </c>
      <c r="I2827">
        <v>1200010668</v>
      </c>
      <c r="J2827">
        <v>6000881793</v>
      </c>
      <c r="K2827">
        <v>100090762</v>
      </c>
      <c r="L2827" s="1">
        <v>45226</v>
      </c>
      <c r="M2827" t="s">
        <v>833</v>
      </c>
      <c r="N2827">
        <v>1200010668</v>
      </c>
      <c r="O2827" t="s">
        <v>776</v>
      </c>
      <c r="P2827" t="s">
        <v>54</v>
      </c>
      <c r="Q2827" t="s">
        <v>724</v>
      </c>
    </row>
    <row r="2828" spans="1:17" x14ac:dyDescent="0.3">
      <c r="A2828" t="s">
        <v>824</v>
      </c>
      <c r="B2828" t="s">
        <v>382</v>
      </c>
      <c r="C2828" s="1">
        <v>45349</v>
      </c>
      <c r="D2828">
        <v>788.4</v>
      </c>
      <c r="E2828" t="s">
        <v>92</v>
      </c>
      <c r="F2828" t="s">
        <v>96</v>
      </c>
      <c r="G2828" t="s">
        <v>181</v>
      </c>
      <c r="H2828" t="s">
        <v>588</v>
      </c>
      <c r="I2828">
        <v>1200010668</v>
      </c>
      <c r="J2828">
        <v>6000909197</v>
      </c>
      <c r="K2828">
        <v>100021974</v>
      </c>
      <c r="L2828" s="1">
        <v>45359</v>
      </c>
      <c r="M2828" t="s">
        <v>833</v>
      </c>
      <c r="N2828">
        <v>1200010668</v>
      </c>
      <c r="O2828" t="s">
        <v>776</v>
      </c>
      <c r="P2828" t="s">
        <v>54</v>
      </c>
      <c r="Q2828" t="s">
        <v>724</v>
      </c>
    </row>
    <row r="2829" spans="1:17" x14ac:dyDescent="0.3">
      <c r="A2829" t="s">
        <v>824</v>
      </c>
      <c r="B2829" t="s">
        <v>382</v>
      </c>
      <c r="C2829" s="1">
        <v>45349</v>
      </c>
      <c r="D2829">
        <v>788.4</v>
      </c>
      <c r="E2829" t="s">
        <v>92</v>
      </c>
      <c r="F2829" t="s">
        <v>96</v>
      </c>
      <c r="G2829" t="s">
        <v>181</v>
      </c>
      <c r="H2829" t="s">
        <v>588</v>
      </c>
      <c r="I2829">
        <v>1200010668</v>
      </c>
      <c r="J2829">
        <v>6000909202</v>
      </c>
      <c r="K2829">
        <v>100021979</v>
      </c>
      <c r="L2829" s="1">
        <v>45359</v>
      </c>
      <c r="M2829" t="s">
        <v>833</v>
      </c>
      <c r="N2829">
        <v>1200010668</v>
      </c>
      <c r="O2829" t="s">
        <v>776</v>
      </c>
      <c r="P2829" t="s">
        <v>54</v>
      </c>
      <c r="Q2829" t="s">
        <v>724</v>
      </c>
    </row>
    <row r="2830" spans="1:17" x14ac:dyDescent="0.3">
      <c r="A2830" t="s">
        <v>824</v>
      </c>
      <c r="B2830" t="s">
        <v>382</v>
      </c>
      <c r="C2830" s="1">
        <v>45482</v>
      </c>
      <c r="D2830">
        <v>788.4</v>
      </c>
      <c r="E2830" t="s">
        <v>92</v>
      </c>
      <c r="F2830" t="s">
        <v>96</v>
      </c>
      <c r="G2830" t="s">
        <v>181</v>
      </c>
      <c r="H2830" t="s">
        <v>588</v>
      </c>
      <c r="I2830">
        <v>1200010668</v>
      </c>
      <c r="J2830">
        <v>6000932622</v>
      </c>
      <c r="K2830">
        <v>100063095</v>
      </c>
      <c r="L2830" s="1">
        <v>45484</v>
      </c>
      <c r="M2830" t="s">
        <v>833</v>
      </c>
      <c r="N2830">
        <v>1200010668</v>
      </c>
      <c r="O2830" t="s">
        <v>776</v>
      </c>
      <c r="P2830" t="s">
        <v>54</v>
      </c>
      <c r="Q2830" t="s">
        <v>724</v>
      </c>
    </row>
    <row r="2831" spans="1:17" x14ac:dyDescent="0.3">
      <c r="A2831" t="s">
        <v>824</v>
      </c>
      <c r="B2831" t="s">
        <v>382</v>
      </c>
      <c r="C2831" s="1">
        <v>45526</v>
      </c>
      <c r="D2831">
        <v>939.6</v>
      </c>
      <c r="E2831" t="s">
        <v>92</v>
      </c>
      <c r="F2831" t="s">
        <v>96</v>
      </c>
      <c r="G2831" t="s">
        <v>181</v>
      </c>
      <c r="H2831" t="s">
        <v>588</v>
      </c>
      <c r="I2831">
        <v>1200012201</v>
      </c>
      <c r="J2831">
        <v>6000939139</v>
      </c>
      <c r="K2831">
        <v>100074421</v>
      </c>
      <c r="L2831" s="1">
        <v>45533</v>
      </c>
      <c r="M2831" t="s">
        <v>833</v>
      </c>
      <c r="N2831">
        <v>1200012201</v>
      </c>
      <c r="O2831" t="s">
        <v>776</v>
      </c>
      <c r="P2831" t="s">
        <v>54</v>
      </c>
      <c r="Q2831" t="s">
        <v>724</v>
      </c>
    </row>
    <row r="2832" spans="1:17" x14ac:dyDescent="0.3">
      <c r="A2832" t="s">
        <v>824</v>
      </c>
      <c r="B2832" t="s">
        <v>382</v>
      </c>
      <c r="C2832" s="1">
        <v>45527</v>
      </c>
      <c r="D2832">
        <v>944.4</v>
      </c>
      <c r="E2832" t="s">
        <v>92</v>
      </c>
      <c r="F2832" t="s">
        <v>96</v>
      </c>
      <c r="G2832" t="s">
        <v>181</v>
      </c>
      <c r="H2832" t="s">
        <v>588</v>
      </c>
      <c r="I2832">
        <v>1200012201</v>
      </c>
      <c r="J2832">
        <v>6000939232</v>
      </c>
      <c r="K2832">
        <v>100074554</v>
      </c>
      <c r="L2832" s="1">
        <v>45533</v>
      </c>
      <c r="M2832" t="s">
        <v>833</v>
      </c>
      <c r="N2832">
        <v>1200012201</v>
      </c>
      <c r="O2832" t="s">
        <v>776</v>
      </c>
      <c r="P2832" t="s">
        <v>54</v>
      </c>
      <c r="Q2832" t="s">
        <v>724</v>
      </c>
    </row>
    <row r="2833" spans="1:17" x14ac:dyDescent="0.3">
      <c r="A2833" t="s">
        <v>824</v>
      </c>
      <c r="B2833" t="s">
        <v>382</v>
      </c>
      <c r="C2833" s="1">
        <v>45554</v>
      </c>
      <c r="D2833">
        <v>873.6</v>
      </c>
      <c r="E2833" t="s">
        <v>92</v>
      </c>
      <c r="F2833" t="s">
        <v>96</v>
      </c>
      <c r="G2833" t="s">
        <v>181</v>
      </c>
      <c r="H2833" t="s">
        <v>588</v>
      </c>
      <c r="I2833">
        <v>1200012201</v>
      </c>
      <c r="J2833">
        <v>6000943784</v>
      </c>
      <c r="K2833">
        <v>100082294</v>
      </c>
      <c r="L2833" s="1">
        <v>45561</v>
      </c>
      <c r="M2833" t="s">
        <v>833</v>
      </c>
      <c r="N2833">
        <v>1200012201</v>
      </c>
      <c r="O2833" t="s">
        <v>776</v>
      </c>
      <c r="P2833" t="s">
        <v>54</v>
      </c>
      <c r="Q2833" t="s">
        <v>724</v>
      </c>
    </row>
    <row r="2834" spans="1:17" x14ac:dyDescent="0.3">
      <c r="A2834" t="s">
        <v>824</v>
      </c>
      <c r="B2834" t="s">
        <v>382</v>
      </c>
      <c r="C2834" s="1">
        <v>45719</v>
      </c>
      <c r="D2834">
        <v>2757.6</v>
      </c>
      <c r="E2834" t="s">
        <v>92</v>
      </c>
      <c r="F2834" t="s">
        <v>96</v>
      </c>
      <c r="G2834" t="s">
        <v>181</v>
      </c>
      <c r="H2834" t="s">
        <v>588</v>
      </c>
      <c r="I2834">
        <v>1200012201</v>
      </c>
      <c r="J2834">
        <v>6000980859</v>
      </c>
      <c r="K2834">
        <v>100022534</v>
      </c>
      <c r="L2834" s="1">
        <v>45723</v>
      </c>
      <c r="M2834" t="s">
        <v>833</v>
      </c>
      <c r="N2834">
        <v>1200012201</v>
      </c>
      <c r="O2834" t="s">
        <v>776</v>
      </c>
      <c r="P2834" t="s">
        <v>54</v>
      </c>
      <c r="Q2834" t="s">
        <v>724</v>
      </c>
    </row>
    <row r="2835" spans="1:17" x14ac:dyDescent="0.3">
      <c r="A2835" t="s">
        <v>824</v>
      </c>
      <c r="B2835" t="s">
        <v>382</v>
      </c>
      <c r="C2835" s="1">
        <v>45945</v>
      </c>
      <c r="D2835">
        <v>954.17</v>
      </c>
      <c r="E2835" t="s">
        <v>92</v>
      </c>
      <c r="F2835" t="s">
        <v>96</v>
      </c>
      <c r="G2835" t="s">
        <v>181</v>
      </c>
      <c r="H2835" t="s">
        <v>588</v>
      </c>
      <c r="I2835">
        <v>1200012201</v>
      </c>
      <c r="J2835">
        <v>6001020751</v>
      </c>
      <c r="K2835">
        <v>100088168</v>
      </c>
      <c r="L2835" s="1">
        <v>46014</v>
      </c>
      <c r="M2835" t="s">
        <v>833</v>
      </c>
      <c r="N2835">
        <v>1200012201</v>
      </c>
      <c r="O2835" t="s">
        <v>776</v>
      </c>
      <c r="P2835" t="s">
        <v>54</v>
      </c>
      <c r="Q2835" t="s">
        <v>724</v>
      </c>
    </row>
    <row r="2836" spans="1:17" x14ac:dyDescent="0.3">
      <c r="A2836" t="s">
        <v>824</v>
      </c>
      <c r="B2836" t="s">
        <v>382</v>
      </c>
      <c r="C2836" s="1">
        <v>46027</v>
      </c>
      <c r="D2836">
        <v>949.32</v>
      </c>
      <c r="E2836" t="s">
        <v>92</v>
      </c>
      <c r="F2836" t="s">
        <v>96</v>
      </c>
      <c r="G2836" t="s">
        <v>181</v>
      </c>
      <c r="H2836" t="s">
        <v>588</v>
      </c>
      <c r="I2836">
        <v>1200012201</v>
      </c>
      <c r="J2836">
        <v>6001036296</v>
      </c>
      <c r="K2836">
        <v>100000017</v>
      </c>
      <c r="L2836" s="1">
        <v>46049</v>
      </c>
      <c r="M2836" t="s">
        <v>833</v>
      </c>
      <c r="N2836">
        <v>1200012201</v>
      </c>
      <c r="O2836" t="s">
        <v>776</v>
      </c>
      <c r="P2836" t="s">
        <v>54</v>
      </c>
      <c r="Q2836" t="s">
        <v>724</v>
      </c>
    </row>
    <row r="2837" spans="1:17" x14ac:dyDescent="0.3">
      <c r="A2837" t="s">
        <v>824</v>
      </c>
      <c r="B2837" t="s">
        <v>382</v>
      </c>
      <c r="C2837" s="1">
        <v>46155</v>
      </c>
      <c r="D2837">
        <v>949.32</v>
      </c>
      <c r="E2837" t="s">
        <v>92</v>
      </c>
      <c r="F2837" t="s">
        <v>96</v>
      </c>
      <c r="G2837" t="s">
        <v>181</v>
      </c>
      <c r="H2837" t="s">
        <v>588</v>
      </c>
      <c r="I2837">
        <v>1200012201</v>
      </c>
      <c r="J2837">
        <v>6001063374</v>
      </c>
      <c r="K2837">
        <v>100043887</v>
      </c>
      <c r="L2837" s="1">
        <v>46178</v>
      </c>
      <c r="M2837" t="s">
        <v>833</v>
      </c>
      <c r="N2837">
        <v>1200012201</v>
      </c>
      <c r="O2837" t="s">
        <v>776</v>
      </c>
      <c r="P2837" t="s">
        <v>54</v>
      </c>
      <c r="Q2837" t="s">
        <v>724</v>
      </c>
    </row>
    <row r="2838" spans="1:17" x14ac:dyDescent="0.3">
      <c r="A2838" t="s">
        <v>824</v>
      </c>
      <c r="B2838" t="s">
        <v>382</v>
      </c>
      <c r="C2838" s="1">
        <v>46155</v>
      </c>
      <c r="D2838">
        <v>954.17</v>
      </c>
      <c r="E2838" t="s">
        <v>92</v>
      </c>
      <c r="F2838" t="s">
        <v>96</v>
      </c>
      <c r="G2838" t="s">
        <v>181</v>
      </c>
      <c r="H2838" t="s">
        <v>588</v>
      </c>
      <c r="I2838">
        <v>1200012201</v>
      </c>
      <c r="J2838">
        <v>6001063379</v>
      </c>
      <c r="K2838">
        <v>100043892</v>
      </c>
      <c r="L2838" s="1">
        <v>46178</v>
      </c>
      <c r="M2838" t="s">
        <v>833</v>
      </c>
      <c r="N2838">
        <v>1200012201</v>
      </c>
      <c r="O2838" t="s">
        <v>776</v>
      </c>
      <c r="P2838" t="s">
        <v>54</v>
      </c>
      <c r="Q2838" t="s">
        <v>724</v>
      </c>
    </row>
    <row r="2839" spans="1:17" x14ac:dyDescent="0.3">
      <c r="A2839" t="s">
        <v>824</v>
      </c>
      <c r="B2839" t="s">
        <v>382</v>
      </c>
      <c r="C2839" s="1">
        <v>44949</v>
      </c>
      <c r="D2839">
        <v>78</v>
      </c>
      <c r="E2839" t="s">
        <v>92</v>
      </c>
      <c r="F2839" t="s">
        <v>96</v>
      </c>
      <c r="G2839" t="s">
        <v>156</v>
      </c>
      <c r="H2839" t="s">
        <v>591</v>
      </c>
      <c r="I2839">
        <v>1200009761</v>
      </c>
      <c r="J2839">
        <v>6000835335</v>
      </c>
      <c r="K2839">
        <v>100008368</v>
      </c>
      <c r="L2839" s="1">
        <v>44950</v>
      </c>
      <c r="M2839" t="s">
        <v>833</v>
      </c>
      <c r="N2839">
        <v>1200009761</v>
      </c>
      <c r="O2839" t="s">
        <v>776</v>
      </c>
      <c r="P2839" t="s">
        <v>54</v>
      </c>
      <c r="Q2839" t="s">
        <v>724</v>
      </c>
    </row>
    <row r="2840" spans="1:17" x14ac:dyDescent="0.3">
      <c r="A2840" t="s">
        <v>824</v>
      </c>
      <c r="B2840" t="s">
        <v>382</v>
      </c>
      <c r="C2840" s="1">
        <v>44978</v>
      </c>
      <c r="D2840">
        <v>78</v>
      </c>
      <c r="E2840" t="s">
        <v>92</v>
      </c>
      <c r="F2840" t="s">
        <v>96</v>
      </c>
      <c r="G2840" t="s">
        <v>156</v>
      </c>
      <c r="H2840" t="s">
        <v>591</v>
      </c>
      <c r="I2840">
        <v>1200009761</v>
      </c>
      <c r="J2840">
        <v>6000840224</v>
      </c>
      <c r="K2840">
        <v>100020281</v>
      </c>
      <c r="L2840" s="1">
        <v>44980</v>
      </c>
      <c r="M2840" t="s">
        <v>833</v>
      </c>
      <c r="N2840">
        <v>1200009761</v>
      </c>
      <c r="O2840" t="s">
        <v>776</v>
      </c>
      <c r="P2840" t="s">
        <v>54</v>
      </c>
      <c r="Q2840" t="s">
        <v>724</v>
      </c>
    </row>
    <row r="2841" spans="1:17" x14ac:dyDescent="0.3">
      <c r="A2841" t="s">
        <v>824</v>
      </c>
      <c r="B2841" t="s">
        <v>382</v>
      </c>
      <c r="C2841" s="1">
        <v>45006</v>
      </c>
      <c r="D2841">
        <v>78</v>
      </c>
      <c r="E2841" t="s">
        <v>92</v>
      </c>
      <c r="F2841" t="s">
        <v>96</v>
      </c>
      <c r="G2841" t="s">
        <v>156</v>
      </c>
      <c r="H2841" t="s">
        <v>591</v>
      </c>
      <c r="I2841">
        <v>1200009761</v>
      </c>
      <c r="J2841">
        <v>6000846083</v>
      </c>
      <c r="K2841">
        <v>100029771</v>
      </c>
      <c r="L2841" s="1">
        <v>45013</v>
      </c>
      <c r="M2841" t="s">
        <v>833</v>
      </c>
      <c r="N2841">
        <v>1200009761</v>
      </c>
      <c r="O2841" t="s">
        <v>776</v>
      </c>
      <c r="P2841" t="s">
        <v>54</v>
      </c>
      <c r="Q2841" t="s">
        <v>724</v>
      </c>
    </row>
    <row r="2842" spans="1:17" x14ac:dyDescent="0.3">
      <c r="A2842" t="s">
        <v>824</v>
      </c>
      <c r="B2842" t="s">
        <v>382</v>
      </c>
      <c r="C2842" s="1">
        <v>45037</v>
      </c>
      <c r="D2842">
        <v>78</v>
      </c>
      <c r="E2842" t="s">
        <v>92</v>
      </c>
      <c r="F2842" t="s">
        <v>96</v>
      </c>
      <c r="G2842" t="s">
        <v>156</v>
      </c>
      <c r="H2842" t="s">
        <v>591</v>
      </c>
      <c r="I2842">
        <v>1200009761</v>
      </c>
      <c r="J2842">
        <v>6000851150</v>
      </c>
      <c r="K2842">
        <v>100038549</v>
      </c>
      <c r="L2842" s="1">
        <v>45044</v>
      </c>
      <c r="M2842" t="s">
        <v>833</v>
      </c>
      <c r="N2842">
        <v>1200009761</v>
      </c>
      <c r="O2842" t="s">
        <v>776</v>
      </c>
      <c r="P2842" t="s">
        <v>54</v>
      </c>
      <c r="Q2842" t="s">
        <v>724</v>
      </c>
    </row>
    <row r="2843" spans="1:17" x14ac:dyDescent="0.3">
      <c r="A2843" t="s">
        <v>824</v>
      </c>
      <c r="B2843" t="s">
        <v>382</v>
      </c>
      <c r="C2843" s="1">
        <v>45068</v>
      </c>
      <c r="D2843">
        <v>78</v>
      </c>
      <c r="E2843" t="s">
        <v>92</v>
      </c>
      <c r="F2843" t="s">
        <v>96</v>
      </c>
      <c r="G2843" t="s">
        <v>156</v>
      </c>
      <c r="H2843" t="s">
        <v>591</v>
      </c>
      <c r="I2843">
        <v>1200009761</v>
      </c>
      <c r="J2843">
        <v>6000855504</v>
      </c>
      <c r="K2843">
        <v>100045866</v>
      </c>
      <c r="L2843" s="1">
        <v>45071</v>
      </c>
      <c r="M2843" t="s">
        <v>833</v>
      </c>
      <c r="N2843">
        <v>1200009761</v>
      </c>
      <c r="O2843" t="s">
        <v>776</v>
      </c>
      <c r="P2843" t="s">
        <v>54</v>
      </c>
      <c r="Q2843" t="s">
        <v>724</v>
      </c>
    </row>
    <row r="2844" spans="1:17" x14ac:dyDescent="0.3">
      <c r="A2844" t="s">
        <v>824</v>
      </c>
      <c r="B2844" t="s">
        <v>382</v>
      </c>
      <c r="C2844" s="1">
        <v>45098</v>
      </c>
      <c r="D2844">
        <v>78</v>
      </c>
      <c r="E2844" t="s">
        <v>92</v>
      </c>
      <c r="F2844" t="s">
        <v>96</v>
      </c>
      <c r="G2844" t="s">
        <v>156</v>
      </c>
      <c r="H2844" t="s">
        <v>591</v>
      </c>
      <c r="I2844">
        <v>1200009761</v>
      </c>
      <c r="J2844">
        <v>6000861047</v>
      </c>
      <c r="K2844">
        <v>100055442</v>
      </c>
      <c r="L2844" s="1">
        <v>45119</v>
      </c>
      <c r="M2844" t="s">
        <v>833</v>
      </c>
      <c r="N2844">
        <v>1200009761</v>
      </c>
      <c r="O2844" t="s">
        <v>776</v>
      </c>
      <c r="P2844" t="s">
        <v>54</v>
      </c>
      <c r="Q2844" t="s">
        <v>724</v>
      </c>
    </row>
    <row r="2845" spans="1:17" x14ac:dyDescent="0.3">
      <c r="A2845" t="s">
        <v>824</v>
      </c>
      <c r="B2845" t="s">
        <v>382</v>
      </c>
      <c r="C2845" s="1">
        <v>45128</v>
      </c>
      <c r="D2845">
        <v>78</v>
      </c>
      <c r="E2845" t="s">
        <v>92</v>
      </c>
      <c r="F2845" t="s">
        <v>96</v>
      </c>
      <c r="G2845" t="s">
        <v>156</v>
      </c>
      <c r="H2845" t="s">
        <v>591</v>
      </c>
      <c r="I2845">
        <v>1200009761</v>
      </c>
      <c r="J2845">
        <v>6000866639</v>
      </c>
      <c r="K2845">
        <v>100065427</v>
      </c>
      <c r="L2845" s="1">
        <v>45132</v>
      </c>
      <c r="M2845" t="s">
        <v>833</v>
      </c>
      <c r="N2845">
        <v>1200009761</v>
      </c>
      <c r="O2845" t="s">
        <v>776</v>
      </c>
      <c r="P2845" t="s">
        <v>54</v>
      </c>
      <c r="Q2845" t="s">
        <v>724</v>
      </c>
    </row>
    <row r="2846" spans="1:17" x14ac:dyDescent="0.3">
      <c r="A2846" t="s">
        <v>824</v>
      </c>
      <c r="B2846" t="s">
        <v>382</v>
      </c>
      <c r="C2846" s="1">
        <v>45159</v>
      </c>
      <c r="D2846">
        <v>78</v>
      </c>
      <c r="E2846" t="s">
        <v>92</v>
      </c>
      <c r="F2846" t="s">
        <v>96</v>
      </c>
      <c r="G2846" t="s">
        <v>156</v>
      </c>
      <c r="H2846" t="s">
        <v>591</v>
      </c>
      <c r="I2846">
        <v>1200009761</v>
      </c>
      <c r="J2846">
        <v>6000870912</v>
      </c>
      <c r="K2846">
        <v>100072569</v>
      </c>
      <c r="L2846" s="1">
        <v>45161</v>
      </c>
      <c r="M2846" t="s">
        <v>833</v>
      </c>
      <c r="N2846">
        <v>1200009761</v>
      </c>
      <c r="O2846" t="s">
        <v>776</v>
      </c>
      <c r="P2846" t="s">
        <v>54</v>
      </c>
      <c r="Q2846" t="s">
        <v>724</v>
      </c>
    </row>
    <row r="2847" spans="1:17" x14ac:dyDescent="0.3">
      <c r="A2847" t="s">
        <v>824</v>
      </c>
      <c r="B2847" t="s">
        <v>382</v>
      </c>
      <c r="C2847" s="1">
        <v>45190</v>
      </c>
      <c r="D2847">
        <v>78</v>
      </c>
      <c r="E2847" t="s">
        <v>92</v>
      </c>
      <c r="F2847" t="s">
        <v>96</v>
      </c>
      <c r="G2847" t="s">
        <v>156</v>
      </c>
      <c r="H2847" t="s">
        <v>591</v>
      </c>
      <c r="I2847">
        <v>1200009761</v>
      </c>
      <c r="J2847">
        <v>6000876264</v>
      </c>
      <c r="K2847">
        <v>100082056</v>
      </c>
      <c r="L2847" s="1">
        <v>45194</v>
      </c>
      <c r="M2847" t="s">
        <v>833</v>
      </c>
      <c r="N2847">
        <v>1200009761</v>
      </c>
      <c r="O2847" t="s">
        <v>776</v>
      </c>
      <c r="P2847" t="s">
        <v>54</v>
      </c>
      <c r="Q2847" t="s">
        <v>724</v>
      </c>
    </row>
    <row r="2848" spans="1:17" x14ac:dyDescent="0.3">
      <c r="A2848" t="s">
        <v>824</v>
      </c>
      <c r="B2848" t="s">
        <v>382</v>
      </c>
      <c r="C2848" s="1">
        <v>45222</v>
      </c>
      <c r="D2848">
        <v>78</v>
      </c>
      <c r="E2848" t="s">
        <v>92</v>
      </c>
      <c r="F2848" t="s">
        <v>96</v>
      </c>
      <c r="G2848" t="s">
        <v>156</v>
      </c>
      <c r="H2848" t="s">
        <v>591</v>
      </c>
      <c r="I2848">
        <v>1200009761</v>
      </c>
      <c r="J2848">
        <v>6000882047</v>
      </c>
      <c r="K2848">
        <v>100091179</v>
      </c>
      <c r="L2848" s="1">
        <v>45223</v>
      </c>
      <c r="M2848" t="s">
        <v>833</v>
      </c>
      <c r="N2848">
        <v>1200009761</v>
      </c>
      <c r="O2848" t="s">
        <v>776</v>
      </c>
      <c r="P2848" t="s">
        <v>54</v>
      </c>
      <c r="Q2848" t="s">
        <v>724</v>
      </c>
    </row>
    <row r="2849" spans="1:17" x14ac:dyDescent="0.3">
      <c r="A2849" t="s">
        <v>824</v>
      </c>
      <c r="B2849" t="s">
        <v>382</v>
      </c>
      <c r="C2849" s="1">
        <v>45251</v>
      </c>
      <c r="D2849">
        <v>78</v>
      </c>
      <c r="E2849" t="s">
        <v>92</v>
      </c>
      <c r="F2849" t="s">
        <v>96</v>
      </c>
      <c r="G2849" t="s">
        <v>156</v>
      </c>
      <c r="H2849" t="s">
        <v>591</v>
      </c>
      <c r="I2849">
        <v>1200009761</v>
      </c>
      <c r="J2849">
        <v>6000888211</v>
      </c>
      <c r="K2849">
        <v>100102134</v>
      </c>
      <c r="L2849" s="1">
        <v>45253</v>
      </c>
      <c r="M2849" t="s">
        <v>833</v>
      </c>
      <c r="N2849">
        <v>1200009761</v>
      </c>
      <c r="O2849" t="s">
        <v>776</v>
      </c>
      <c r="P2849" t="s">
        <v>54</v>
      </c>
      <c r="Q2849" t="s">
        <v>724</v>
      </c>
    </row>
    <row r="2850" spans="1:17" x14ac:dyDescent="0.3">
      <c r="A2850" t="s">
        <v>824</v>
      </c>
      <c r="B2850" t="s">
        <v>382</v>
      </c>
      <c r="C2850" s="1">
        <v>45932</v>
      </c>
      <c r="D2850">
        <v>2.27</v>
      </c>
      <c r="E2850" t="s">
        <v>92</v>
      </c>
      <c r="F2850" t="s">
        <v>96</v>
      </c>
      <c r="G2850" t="s">
        <v>156</v>
      </c>
      <c r="H2850" t="s">
        <v>591</v>
      </c>
      <c r="I2850">
        <v>1200012104</v>
      </c>
      <c r="J2850">
        <v>6001018033</v>
      </c>
      <c r="K2850">
        <v>100083677</v>
      </c>
      <c r="L2850" s="1">
        <v>46013</v>
      </c>
      <c r="M2850" t="s">
        <v>833</v>
      </c>
      <c r="N2850">
        <v>1200012104</v>
      </c>
      <c r="O2850" t="s">
        <v>776</v>
      </c>
      <c r="P2850" t="s">
        <v>54</v>
      </c>
      <c r="Q2850" t="s">
        <v>724</v>
      </c>
    </row>
    <row r="2851" spans="1:17" x14ac:dyDescent="0.3">
      <c r="A2851" t="s">
        <v>824</v>
      </c>
      <c r="B2851" t="s">
        <v>382</v>
      </c>
      <c r="C2851" s="1">
        <v>45951</v>
      </c>
      <c r="D2851">
        <v>78</v>
      </c>
      <c r="E2851" t="s">
        <v>92</v>
      </c>
      <c r="F2851" t="s">
        <v>96</v>
      </c>
      <c r="G2851" t="s">
        <v>156</v>
      </c>
      <c r="H2851" t="s">
        <v>591</v>
      </c>
      <c r="I2851">
        <v>1200012104</v>
      </c>
      <c r="J2851">
        <v>6001021931</v>
      </c>
      <c r="K2851">
        <v>100090098</v>
      </c>
      <c r="L2851" s="1">
        <v>46013</v>
      </c>
      <c r="M2851" t="s">
        <v>833</v>
      </c>
      <c r="N2851">
        <v>1200012104</v>
      </c>
      <c r="O2851" t="s">
        <v>776</v>
      </c>
      <c r="P2851" t="s">
        <v>54</v>
      </c>
      <c r="Q2851" t="s">
        <v>724</v>
      </c>
    </row>
    <row r="2852" spans="1:17" x14ac:dyDescent="0.3">
      <c r="A2852" t="s">
        <v>824</v>
      </c>
      <c r="B2852" t="s">
        <v>382</v>
      </c>
      <c r="C2852" s="1">
        <v>45982</v>
      </c>
      <c r="D2852">
        <v>78</v>
      </c>
      <c r="E2852" t="s">
        <v>92</v>
      </c>
      <c r="F2852" t="s">
        <v>96</v>
      </c>
      <c r="G2852" t="s">
        <v>156</v>
      </c>
      <c r="H2852" t="s">
        <v>591</v>
      </c>
      <c r="I2852">
        <v>1200012104</v>
      </c>
      <c r="J2852">
        <v>6001028349</v>
      </c>
      <c r="K2852">
        <v>100101092</v>
      </c>
      <c r="L2852" s="1">
        <v>46013</v>
      </c>
      <c r="M2852" t="s">
        <v>833</v>
      </c>
      <c r="N2852">
        <v>1200012104</v>
      </c>
      <c r="O2852" t="s">
        <v>776</v>
      </c>
      <c r="P2852" t="s">
        <v>54</v>
      </c>
      <c r="Q2852" t="s">
        <v>724</v>
      </c>
    </row>
    <row r="2853" spans="1:17" x14ac:dyDescent="0.3">
      <c r="A2853" t="s">
        <v>824</v>
      </c>
      <c r="B2853" t="s">
        <v>382</v>
      </c>
      <c r="C2853" s="1">
        <v>46027</v>
      </c>
      <c r="D2853">
        <v>2.56</v>
      </c>
      <c r="E2853" t="s">
        <v>92</v>
      </c>
      <c r="F2853" t="s">
        <v>96</v>
      </c>
      <c r="G2853" t="s">
        <v>156</v>
      </c>
      <c r="H2853" t="s">
        <v>591</v>
      </c>
      <c r="I2853">
        <v>1200012104</v>
      </c>
      <c r="J2853">
        <v>6001037333</v>
      </c>
      <c r="K2853">
        <v>100001078</v>
      </c>
      <c r="L2853" s="1">
        <v>46092</v>
      </c>
      <c r="M2853" t="s">
        <v>833</v>
      </c>
      <c r="N2853">
        <v>1200012104</v>
      </c>
      <c r="O2853" t="s">
        <v>776</v>
      </c>
      <c r="P2853" t="s">
        <v>54</v>
      </c>
      <c r="Q2853" t="s">
        <v>724</v>
      </c>
    </row>
    <row r="2854" spans="1:17" x14ac:dyDescent="0.3">
      <c r="A2854" t="s">
        <v>824</v>
      </c>
      <c r="B2854" t="s">
        <v>382</v>
      </c>
      <c r="C2854" s="1">
        <v>46224</v>
      </c>
      <c r="D2854">
        <v>78</v>
      </c>
      <c r="E2854" t="s">
        <v>94</v>
      </c>
      <c r="F2854" t="s">
        <v>96</v>
      </c>
      <c r="G2854" t="s">
        <v>156</v>
      </c>
      <c r="H2854" t="s">
        <v>591</v>
      </c>
      <c r="I2854">
        <v>1200012104</v>
      </c>
      <c r="J2854">
        <v>6001075715</v>
      </c>
      <c r="K2854">
        <v>100065634</v>
      </c>
      <c r="L2854" s="1"/>
      <c r="M2854" t="s">
        <v>834</v>
      </c>
      <c r="N2854">
        <v>1200012104</v>
      </c>
      <c r="O2854" t="s">
        <v>776</v>
      </c>
      <c r="P2854" t="s">
        <v>53</v>
      </c>
      <c r="Q2854" t="s">
        <v>724</v>
      </c>
    </row>
    <row r="2855" spans="1:17" x14ac:dyDescent="0.3">
      <c r="A2855" t="s">
        <v>824</v>
      </c>
      <c r="B2855" t="s">
        <v>382</v>
      </c>
      <c r="C2855" s="1">
        <v>45778</v>
      </c>
      <c r="D2855">
        <v>3702.78</v>
      </c>
      <c r="E2855" t="s">
        <v>92</v>
      </c>
      <c r="F2855" t="s">
        <v>96</v>
      </c>
      <c r="G2855" t="s">
        <v>482</v>
      </c>
      <c r="H2855" t="s">
        <v>592</v>
      </c>
      <c r="I2855">
        <v>500007496</v>
      </c>
      <c r="J2855">
        <v>6000991197</v>
      </c>
      <c r="K2855">
        <v>100039361</v>
      </c>
      <c r="L2855" s="1">
        <v>45825</v>
      </c>
      <c r="M2855" t="s">
        <v>833</v>
      </c>
      <c r="N2855">
        <v>500007496</v>
      </c>
      <c r="O2855" t="s">
        <v>776</v>
      </c>
      <c r="P2855" t="s">
        <v>54</v>
      </c>
      <c r="Q2855" t="s">
        <v>724</v>
      </c>
    </row>
    <row r="2856" spans="1:17" x14ac:dyDescent="0.3">
      <c r="A2856" t="s">
        <v>825</v>
      </c>
      <c r="B2856" t="s">
        <v>382</v>
      </c>
      <c r="C2856" s="1">
        <v>45778</v>
      </c>
      <c r="D2856">
        <v>2057</v>
      </c>
      <c r="E2856" t="s">
        <v>92</v>
      </c>
      <c r="F2856" t="s">
        <v>96</v>
      </c>
      <c r="G2856" t="s">
        <v>482</v>
      </c>
      <c r="H2856" t="s">
        <v>592</v>
      </c>
      <c r="I2856">
        <v>500007496</v>
      </c>
      <c r="J2856">
        <v>6000991196</v>
      </c>
      <c r="K2856">
        <v>100039360</v>
      </c>
      <c r="L2856" s="1">
        <v>45825</v>
      </c>
      <c r="M2856" t="s">
        <v>833</v>
      </c>
      <c r="N2856">
        <v>500007496</v>
      </c>
      <c r="O2856" t="s">
        <v>776</v>
      </c>
      <c r="P2856" t="s">
        <v>54</v>
      </c>
      <c r="Q2856" t="s">
        <v>724</v>
      </c>
    </row>
    <row r="2857" spans="1:17" x14ac:dyDescent="0.3">
      <c r="A2857" t="s">
        <v>824</v>
      </c>
      <c r="B2857" t="s">
        <v>382</v>
      </c>
      <c r="C2857" s="1">
        <v>45810</v>
      </c>
      <c r="D2857">
        <v>3633.47</v>
      </c>
      <c r="E2857" t="s">
        <v>92</v>
      </c>
      <c r="F2857" t="s">
        <v>96</v>
      </c>
      <c r="G2857" t="s">
        <v>482</v>
      </c>
      <c r="H2857" t="s">
        <v>592</v>
      </c>
      <c r="I2857">
        <v>500007496</v>
      </c>
      <c r="J2857">
        <v>6000995952</v>
      </c>
      <c r="K2857">
        <v>100047254</v>
      </c>
      <c r="L2857" s="1">
        <v>45825</v>
      </c>
      <c r="M2857" t="s">
        <v>833</v>
      </c>
      <c r="N2857">
        <v>500007496</v>
      </c>
      <c r="O2857" t="s">
        <v>776</v>
      </c>
      <c r="P2857" t="s">
        <v>54</v>
      </c>
      <c r="Q2857" t="s">
        <v>724</v>
      </c>
    </row>
    <row r="2858" spans="1:17" x14ac:dyDescent="0.3">
      <c r="A2858" t="s">
        <v>825</v>
      </c>
      <c r="B2858" t="s">
        <v>382</v>
      </c>
      <c r="C2858" s="1">
        <v>45810</v>
      </c>
      <c r="D2858">
        <v>1140.56</v>
      </c>
      <c r="E2858" t="s">
        <v>92</v>
      </c>
      <c r="F2858" t="s">
        <v>96</v>
      </c>
      <c r="G2858" t="s">
        <v>482</v>
      </c>
      <c r="H2858" t="s">
        <v>592</v>
      </c>
      <c r="I2858">
        <v>500007496</v>
      </c>
      <c r="J2858">
        <v>6000995949</v>
      </c>
      <c r="K2858">
        <v>100047251</v>
      </c>
      <c r="L2858" s="1">
        <v>45835</v>
      </c>
      <c r="M2858" t="s">
        <v>833</v>
      </c>
      <c r="N2858">
        <v>500007496</v>
      </c>
      <c r="O2858" t="s">
        <v>776</v>
      </c>
      <c r="P2858" t="s">
        <v>54</v>
      </c>
      <c r="Q2858" t="s">
        <v>724</v>
      </c>
    </row>
    <row r="2859" spans="1:17" x14ac:dyDescent="0.3">
      <c r="A2859" t="s">
        <v>824</v>
      </c>
      <c r="B2859" t="s">
        <v>382</v>
      </c>
      <c r="C2859" s="1">
        <v>45839</v>
      </c>
      <c r="D2859">
        <v>3593.7</v>
      </c>
      <c r="E2859" t="s">
        <v>92</v>
      </c>
      <c r="F2859" t="s">
        <v>96</v>
      </c>
      <c r="G2859" t="s">
        <v>482</v>
      </c>
      <c r="H2859" t="s">
        <v>592</v>
      </c>
      <c r="I2859">
        <v>500007496</v>
      </c>
      <c r="J2859">
        <v>6001001437</v>
      </c>
      <c r="K2859">
        <v>100057496</v>
      </c>
      <c r="L2859" s="1">
        <v>45840</v>
      </c>
      <c r="M2859" t="s">
        <v>833</v>
      </c>
      <c r="N2859">
        <v>500007496</v>
      </c>
      <c r="O2859" t="s">
        <v>776</v>
      </c>
      <c r="P2859" t="s">
        <v>54</v>
      </c>
      <c r="Q2859" t="s">
        <v>724</v>
      </c>
    </row>
    <row r="2860" spans="1:17" x14ac:dyDescent="0.3">
      <c r="A2860" t="s">
        <v>825</v>
      </c>
      <c r="B2860" t="s">
        <v>382</v>
      </c>
      <c r="C2860" s="1">
        <v>45839</v>
      </c>
      <c r="D2860">
        <v>1794.51</v>
      </c>
      <c r="E2860" t="s">
        <v>92</v>
      </c>
      <c r="F2860" t="s">
        <v>96</v>
      </c>
      <c r="G2860" t="s">
        <v>482</v>
      </c>
      <c r="H2860" t="s">
        <v>592</v>
      </c>
      <c r="I2860">
        <v>500007496</v>
      </c>
      <c r="J2860">
        <v>6001001417</v>
      </c>
      <c r="K2860">
        <v>100056980</v>
      </c>
      <c r="L2860" s="1">
        <v>45841</v>
      </c>
      <c r="M2860" t="s">
        <v>833</v>
      </c>
      <c r="N2860">
        <v>500007496</v>
      </c>
      <c r="O2860" t="s">
        <v>776</v>
      </c>
      <c r="P2860" t="s">
        <v>54</v>
      </c>
      <c r="Q2860" t="s">
        <v>724</v>
      </c>
    </row>
    <row r="2861" spans="1:17" x14ac:dyDescent="0.3">
      <c r="A2861" t="s">
        <v>824</v>
      </c>
      <c r="B2861" t="s">
        <v>382</v>
      </c>
      <c r="C2861" s="1">
        <v>45842</v>
      </c>
      <c r="D2861">
        <v>694.03</v>
      </c>
      <c r="E2861" t="s">
        <v>92</v>
      </c>
      <c r="F2861" t="s">
        <v>96</v>
      </c>
      <c r="G2861" t="s">
        <v>482</v>
      </c>
      <c r="H2861" t="s">
        <v>592</v>
      </c>
      <c r="I2861">
        <v>500007496</v>
      </c>
      <c r="J2861">
        <v>6001002469</v>
      </c>
      <c r="K2861">
        <v>100059048</v>
      </c>
      <c r="L2861" s="1">
        <v>45848</v>
      </c>
      <c r="M2861" t="s">
        <v>833</v>
      </c>
      <c r="N2861">
        <v>500007496</v>
      </c>
      <c r="O2861" t="s">
        <v>776</v>
      </c>
      <c r="P2861" t="s">
        <v>54</v>
      </c>
      <c r="Q2861" t="s">
        <v>724</v>
      </c>
    </row>
    <row r="2862" spans="1:17" x14ac:dyDescent="0.3">
      <c r="A2862" t="s">
        <v>825</v>
      </c>
      <c r="B2862" t="s">
        <v>382</v>
      </c>
      <c r="C2862" s="1">
        <v>45847</v>
      </c>
      <c r="D2862">
        <v>522.92999999999995</v>
      </c>
      <c r="E2862" t="s">
        <v>92</v>
      </c>
      <c r="F2862" t="s">
        <v>96</v>
      </c>
      <c r="G2862" t="s">
        <v>482</v>
      </c>
      <c r="H2862" t="s">
        <v>592</v>
      </c>
      <c r="I2862">
        <v>500007496</v>
      </c>
      <c r="J2862">
        <v>6001003946</v>
      </c>
      <c r="K2862">
        <v>100061040</v>
      </c>
      <c r="L2862" s="1">
        <v>45854</v>
      </c>
      <c r="M2862" t="s">
        <v>833</v>
      </c>
      <c r="N2862">
        <v>500007496</v>
      </c>
      <c r="O2862" t="s">
        <v>776</v>
      </c>
      <c r="P2862" t="s">
        <v>54</v>
      </c>
      <c r="Q2862" t="s">
        <v>724</v>
      </c>
    </row>
    <row r="2863" spans="1:17" x14ac:dyDescent="0.3">
      <c r="A2863" t="s">
        <v>825</v>
      </c>
      <c r="B2863" t="s">
        <v>382</v>
      </c>
      <c r="C2863" s="1">
        <v>45870</v>
      </c>
      <c r="D2863">
        <v>1550.73</v>
      </c>
      <c r="E2863" t="s">
        <v>92</v>
      </c>
      <c r="F2863" t="s">
        <v>96</v>
      </c>
      <c r="G2863" t="s">
        <v>482</v>
      </c>
      <c r="H2863" t="s">
        <v>592</v>
      </c>
      <c r="I2863">
        <v>500007496</v>
      </c>
      <c r="J2863">
        <v>6001007340</v>
      </c>
      <c r="K2863">
        <v>100066455</v>
      </c>
      <c r="L2863" s="1">
        <v>45881</v>
      </c>
      <c r="M2863" t="s">
        <v>833</v>
      </c>
      <c r="N2863">
        <v>500007496</v>
      </c>
      <c r="O2863" t="s">
        <v>776</v>
      </c>
      <c r="P2863" t="s">
        <v>54</v>
      </c>
      <c r="Q2863" t="s">
        <v>724</v>
      </c>
    </row>
    <row r="2864" spans="1:17" x14ac:dyDescent="0.3">
      <c r="A2864" t="s">
        <v>824</v>
      </c>
      <c r="B2864" t="s">
        <v>382</v>
      </c>
      <c r="C2864" s="1">
        <v>45870</v>
      </c>
      <c r="D2864">
        <v>3072.71</v>
      </c>
      <c r="E2864" t="s">
        <v>92</v>
      </c>
      <c r="F2864" t="s">
        <v>96</v>
      </c>
      <c r="G2864" t="s">
        <v>482</v>
      </c>
      <c r="H2864" t="s">
        <v>592</v>
      </c>
      <c r="I2864">
        <v>500007496</v>
      </c>
      <c r="J2864">
        <v>6001007338</v>
      </c>
      <c r="K2864">
        <v>100066453</v>
      </c>
      <c r="L2864" s="1">
        <v>45870</v>
      </c>
      <c r="M2864" t="s">
        <v>833</v>
      </c>
      <c r="N2864">
        <v>500007496</v>
      </c>
      <c r="O2864" t="s">
        <v>776</v>
      </c>
      <c r="P2864" t="s">
        <v>54</v>
      </c>
      <c r="Q2864" t="s">
        <v>724</v>
      </c>
    </row>
    <row r="2865" spans="1:17" x14ac:dyDescent="0.3">
      <c r="A2865" t="s">
        <v>825</v>
      </c>
      <c r="B2865" t="s">
        <v>382</v>
      </c>
      <c r="C2865" s="1">
        <v>45901</v>
      </c>
      <c r="D2865">
        <v>888.95</v>
      </c>
      <c r="E2865" t="s">
        <v>92</v>
      </c>
      <c r="F2865" t="s">
        <v>96</v>
      </c>
      <c r="G2865" t="s">
        <v>482</v>
      </c>
      <c r="H2865" t="s">
        <v>592</v>
      </c>
      <c r="I2865">
        <v>500007496</v>
      </c>
      <c r="J2865">
        <v>6001011593</v>
      </c>
      <c r="K2865">
        <v>100073427</v>
      </c>
      <c r="L2865" s="1">
        <v>45910</v>
      </c>
      <c r="M2865" t="s">
        <v>833</v>
      </c>
      <c r="N2865">
        <v>500007496</v>
      </c>
      <c r="O2865" t="s">
        <v>776</v>
      </c>
      <c r="P2865" t="s">
        <v>54</v>
      </c>
      <c r="Q2865" t="s">
        <v>724</v>
      </c>
    </row>
    <row r="2866" spans="1:17" x14ac:dyDescent="0.3">
      <c r="A2866" t="s">
        <v>824</v>
      </c>
      <c r="B2866" t="s">
        <v>382</v>
      </c>
      <c r="C2866" s="1">
        <v>45901</v>
      </c>
      <c r="D2866">
        <v>1564.28</v>
      </c>
      <c r="E2866" t="s">
        <v>92</v>
      </c>
      <c r="F2866" t="s">
        <v>96</v>
      </c>
      <c r="G2866" t="s">
        <v>482</v>
      </c>
      <c r="H2866" t="s">
        <v>592</v>
      </c>
      <c r="I2866">
        <v>500007496</v>
      </c>
      <c r="J2866">
        <v>6001011604</v>
      </c>
      <c r="K2866">
        <v>100073439</v>
      </c>
      <c r="L2866" s="1">
        <v>45910</v>
      </c>
      <c r="M2866" t="s">
        <v>833</v>
      </c>
      <c r="N2866">
        <v>500007496</v>
      </c>
      <c r="O2866" t="s">
        <v>776</v>
      </c>
      <c r="P2866" t="s">
        <v>54</v>
      </c>
      <c r="Q2866" t="s">
        <v>724</v>
      </c>
    </row>
    <row r="2867" spans="1:17" x14ac:dyDescent="0.3">
      <c r="A2867" t="s">
        <v>824</v>
      </c>
      <c r="B2867" t="s">
        <v>382</v>
      </c>
      <c r="C2867" s="1">
        <v>45931</v>
      </c>
      <c r="D2867">
        <v>3568.62</v>
      </c>
      <c r="E2867" t="s">
        <v>92</v>
      </c>
      <c r="F2867" t="s">
        <v>96</v>
      </c>
      <c r="G2867" t="s">
        <v>482</v>
      </c>
      <c r="H2867" t="s">
        <v>592</v>
      </c>
      <c r="I2867">
        <v>500007496</v>
      </c>
      <c r="J2867">
        <v>6001017319</v>
      </c>
      <c r="K2867">
        <v>100082086</v>
      </c>
      <c r="L2867" s="1">
        <v>45938</v>
      </c>
      <c r="M2867" t="s">
        <v>833</v>
      </c>
      <c r="N2867">
        <v>500007496</v>
      </c>
      <c r="O2867" t="s">
        <v>776</v>
      </c>
      <c r="P2867" t="s">
        <v>54</v>
      </c>
      <c r="Q2867" t="s">
        <v>724</v>
      </c>
    </row>
    <row r="2868" spans="1:17" x14ac:dyDescent="0.3">
      <c r="A2868" t="s">
        <v>825</v>
      </c>
      <c r="B2868" t="s">
        <v>382</v>
      </c>
      <c r="C2868" s="1">
        <v>45931</v>
      </c>
      <c r="D2868">
        <v>1551.8</v>
      </c>
      <c r="E2868" t="s">
        <v>92</v>
      </c>
      <c r="F2868" t="s">
        <v>96</v>
      </c>
      <c r="G2868" t="s">
        <v>482</v>
      </c>
      <c r="H2868" t="s">
        <v>592</v>
      </c>
      <c r="I2868">
        <v>500007496</v>
      </c>
      <c r="J2868">
        <v>6001017321</v>
      </c>
      <c r="K2868">
        <v>100082088</v>
      </c>
      <c r="L2868" s="1">
        <v>45954</v>
      </c>
      <c r="M2868" t="s">
        <v>833</v>
      </c>
      <c r="N2868">
        <v>500007496</v>
      </c>
      <c r="O2868" t="s">
        <v>776</v>
      </c>
      <c r="P2868" t="s">
        <v>54</v>
      </c>
      <c r="Q2868" t="s">
        <v>724</v>
      </c>
    </row>
    <row r="2869" spans="1:17" x14ac:dyDescent="0.3">
      <c r="A2869" t="s">
        <v>824</v>
      </c>
      <c r="B2869" t="s">
        <v>382</v>
      </c>
      <c r="C2869" s="1">
        <v>45964</v>
      </c>
      <c r="D2869">
        <v>3432.29</v>
      </c>
      <c r="E2869" t="s">
        <v>92</v>
      </c>
      <c r="F2869" t="s">
        <v>96</v>
      </c>
      <c r="G2869" t="s">
        <v>482</v>
      </c>
      <c r="H2869" t="s">
        <v>592</v>
      </c>
      <c r="I2869">
        <v>500007496</v>
      </c>
      <c r="J2869">
        <v>6001023910</v>
      </c>
      <c r="K2869">
        <v>100094350</v>
      </c>
      <c r="L2869" s="1">
        <v>45967</v>
      </c>
      <c r="M2869" t="s">
        <v>833</v>
      </c>
      <c r="N2869">
        <v>500007496</v>
      </c>
      <c r="O2869" t="s">
        <v>776</v>
      </c>
      <c r="P2869" t="s">
        <v>54</v>
      </c>
      <c r="Q2869" t="s">
        <v>724</v>
      </c>
    </row>
    <row r="2870" spans="1:17" x14ac:dyDescent="0.3">
      <c r="A2870" t="s">
        <v>825</v>
      </c>
      <c r="B2870" t="s">
        <v>382</v>
      </c>
      <c r="C2870" s="1">
        <v>45964</v>
      </c>
      <c r="D2870">
        <v>2083.2199999999998</v>
      </c>
      <c r="E2870" t="s">
        <v>92</v>
      </c>
      <c r="F2870" t="s">
        <v>96</v>
      </c>
      <c r="G2870" t="s">
        <v>482</v>
      </c>
      <c r="H2870" t="s">
        <v>592</v>
      </c>
      <c r="I2870">
        <v>500007496</v>
      </c>
      <c r="J2870">
        <v>6001023915</v>
      </c>
      <c r="K2870">
        <v>100094355</v>
      </c>
      <c r="L2870" s="1">
        <v>45967</v>
      </c>
      <c r="M2870" t="s">
        <v>833</v>
      </c>
      <c r="N2870">
        <v>500007496</v>
      </c>
      <c r="O2870" t="s">
        <v>776</v>
      </c>
      <c r="P2870" t="s">
        <v>54</v>
      </c>
      <c r="Q2870" t="s">
        <v>724</v>
      </c>
    </row>
    <row r="2871" spans="1:17" x14ac:dyDescent="0.3">
      <c r="A2871" t="s">
        <v>824</v>
      </c>
      <c r="B2871" t="s">
        <v>382</v>
      </c>
      <c r="C2871" s="1">
        <v>45992</v>
      </c>
      <c r="D2871">
        <v>3587.88</v>
      </c>
      <c r="E2871" t="s">
        <v>92</v>
      </c>
      <c r="F2871" t="s">
        <v>96</v>
      </c>
      <c r="G2871" t="s">
        <v>482</v>
      </c>
      <c r="H2871" t="s">
        <v>592</v>
      </c>
      <c r="I2871">
        <v>500007496</v>
      </c>
      <c r="J2871">
        <v>6001029987</v>
      </c>
      <c r="K2871">
        <v>100103679</v>
      </c>
      <c r="L2871" s="1">
        <v>45993</v>
      </c>
      <c r="M2871" t="s">
        <v>833</v>
      </c>
      <c r="N2871">
        <v>500007496</v>
      </c>
      <c r="O2871" t="s">
        <v>776</v>
      </c>
      <c r="P2871" t="s">
        <v>54</v>
      </c>
      <c r="Q2871" t="s">
        <v>724</v>
      </c>
    </row>
    <row r="2872" spans="1:17" x14ac:dyDescent="0.3">
      <c r="A2872" t="s">
        <v>825</v>
      </c>
      <c r="B2872" t="s">
        <v>382</v>
      </c>
      <c r="C2872" s="1">
        <v>45992</v>
      </c>
      <c r="D2872">
        <v>2158.9899999999998</v>
      </c>
      <c r="E2872" t="s">
        <v>92</v>
      </c>
      <c r="F2872" t="s">
        <v>96</v>
      </c>
      <c r="G2872" t="s">
        <v>482</v>
      </c>
      <c r="H2872" t="s">
        <v>592</v>
      </c>
      <c r="I2872">
        <v>500007496</v>
      </c>
      <c r="J2872">
        <v>6001030001</v>
      </c>
      <c r="K2872">
        <v>100103693</v>
      </c>
      <c r="L2872" s="1">
        <v>45994</v>
      </c>
      <c r="M2872" t="s">
        <v>833</v>
      </c>
      <c r="N2872">
        <v>500007496</v>
      </c>
      <c r="O2872" t="s">
        <v>776</v>
      </c>
      <c r="P2872" t="s">
        <v>54</v>
      </c>
      <c r="Q2872" t="s">
        <v>724</v>
      </c>
    </row>
    <row r="2873" spans="1:17" x14ac:dyDescent="0.3">
      <c r="A2873" t="s">
        <v>825</v>
      </c>
      <c r="B2873" t="s">
        <v>382</v>
      </c>
      <c r="C2873" s="1">
        <v>46027</v>
      </c>
      <c r="D2873">
        <v>1964.8</v>
      </c>
      <c r="E2873" t="s">
        <v>92</v>
      </c>
      <c r="F2873" t="s">
        <v>96</v>
      </c>
      <c r="G2873" t="s">
        <v>482</v>
      </c>
      <c r="H2873" t="s">
        <v>592</v>
      </c>
      <c r="I2873">
        <v>500007496</v>
      </c>
      <c r="J2873">
        <v>6001037181</v>
      </c>
      <c r="K2873">
        <v>100000918</v>
      </c>
      <c r="L2873" s="1">
        <v>46041</v>
      </c>
      <c r="M2873" t="s">
        <v>833</v>
      </c>
      <c r="N2873">
        <v>500007496</v>
      </c>
      <c r="O2873" t="s">
        <v>776</v>
      </c>
      <c r="P2873" t="s">
        <v>54</v>
      </c>
      <c r="Q2873" t="s">
        <v>724</v>
      </c>
    </row>
    <row r="2874" spans="1:17" x14ac:dyDescent="0.3">
      <c r="A2874" t="s">
        <v>824</v>
      </c>
      <c r="B2874" t="s">
        <v>382</v>
      </c>
      <c r="C2874" s="1">
        <v>46027</v>
      </c>
      <c r="D2874">
        <v>2801.92</v>
      </c>
      <c r="E2874" t="s">
        <v>92</v>
      </c>
      <c r="F2874" t="s">
        <v>96</v>
      </c>
      <c r="G2874" t="s">
        <v>482</v>
      </c>
      <c r="H2874" t="s">
        <v>592</v>
      </c>
      <c r="I2874">
        <v>500007496</v>
      </c>
      <c r="J2874">
        <v>6001037402</v>
      </c>
      <c r="K2874">
        <v>100001153</v>
      </c>
      <c r="L2874" s="1">
        <v>46041</v>
      </c>
      <c r="M2874" t="s">
        <v>833</v>
      </c>
      <c r="N2874">
        <v>500007496</v>
      </c>
      <c r="O2874" t="s">
        <v>776</v>
      </c>
      <c r="P2874" t="s">
        <v>54</v>
      </c>
      <c r="Q2874" t="s">
        <v>724</v>
      </c>
    </row>
    <row r="2875" spans="1:17" x14ac:dyDescent="0.3">
      <c r="A2875" t="s">
        <v>824</v>
      </c>
      <c r="B2875" t="s">
        <v>382</v>
      </c>
      <c r="C2875" s="1">
        <v>46055</v>
      </c>
      <c r="D2875">
        <v>2018.56</v>
      </c>
      <c r="E2875" t="s">
        <v>92</v>
      </c>
      <c r="F2875" t="s">
        <v>96</v>
      </c>
      <c r="G2875" t="s">
        <v>482</v>
      </c>
      <c r="H2875" t="s">
        <v>592</v>
      </c>
      <c r="I2875">
        <v>500007496</v>
      </c>
      <c r="J2875">
        <v>6001045677</v>
      </c>
      <c r="K2875">
        <v>100013805</v>
      </c>
      <c r="L2875" s="1">
        <v>46056</v>
      </c>
      <c r="M2875" t="s">
        <v>833</v>
      </c>
      <c r="N2875">
        <v>500007496</v>
      </c>
      <c r="O2875" t="s">
        <v>776</v>
      </c>
      <c r="P2875" t="s">
        <v>54</v>
      </c>
      <c r="Q2875" t="s">
        <v>724</v>
      </c>
    </row>
    <row r="2876" spans="1:17" x14ac:dyDescent="0.3">
      <c r="A2876" t="s">
        <v>825</v>
      </c>
      <c r="B2876" t="s">
        <v>382</v>
      </c>
      <c r="C2876" s="1">
        <v>46055</v>
      </c>
      <c r="D2876">
        <v>98.08</v>
      </c>
      <c r="E2876" t="s">
        <v>92</v>
      </c>
      <c r="F2876" t="s">
        <v>96</v>
      </c>
      <c r="G2876" t="s">
        <v>482</v>
      </c>
      <c r="H2876" t="s">
        <v>592</v>
      </c>
      <c r="I2876">
        <v>500007496</v>
      </c>
      <c r="J2876">
        <v>6001045679</v>
      </c>
      <c r="K2876">
        <v>100013807</v>
      </c>
      <c r="L2876" s="1">
        <v>46056</v>
      </c>
      <c r="M2876" t="s">
        <v>833</v>
      </c>
      <c r="N2876">
        <v>500007496</v>
      </c>
      <c r="O2876" t="s">
        <v>776</v>
      </c>
      <c r="P2876" t="s">
        <v>54</v>
      </c>
      <c r="Q2876" t="s">
        <v>724</v>
      </c>
    </row>
    <row r="2877" spans="1:17" x14ac:dyDescent="0.3">
      <c r="A2877" t="s">
        <v>824</v>
      </c>
      <c r="B2877" t="s">
        <v>382</v>
      </c>
      <c r="C2877" s="1">
        <v>46055</v>
      </c>
      <c r="D2877">
        <v>60.65</v>
      </c>
      <c r="E2877" t="s">
        <v>92</v>
      </c>
      <c r="F2877" t="s">
        <v>96</v>
      </c>
      <c r="G2877" t="s">
        <v>482</v>
      </c>
      <c r="H2877" t="s">
        <v>592</v>
      </c>
      <c r="I2877">
        <v>500007496</v>
      </c>
      <c r="J2877">
        <v>6001045694</v>
      </c>
      <c r="K2877">
        <v>100013822</v>
      </c>
      <c r="L2877" s="1">
        <v>46056</v>
      </c>
      <c r="M2877" t="s">
        <v>833</v>
      </c>
      <c r="N2877">
        <v>500007496</v>
      </c>
      <c r="O2877" t="s">
        <v>776</v>
      </c>
      <c r="P2877" t="s">
        <v>54</v>
      </c>
      <c r="Q2877" t="s">
        <v>724</v>
      </c>
    </row>
    <row r="2878" spans="1:17" x14ac:dyDescent="0.3">
      <c r="A2878" t="s">
        <v>825</v>
      </c>
      <c r="B2878" t="s">
        <v>382</v>
      </c>
      <c r="C2878" s="1">
        <v>46055</v>
      </c>
      <c r="D2878">
        <v>1104.27</v>
      </c>
      <c r="E2878" t="s">
        <v>92</v>
      </c>
      <c r="F2878" t="s">
        <v>96</v>
      </c>
      <c r="G2878" t="s">
        <v>482</v>
      </c>
      <c r="H2878" t="s">
        <v>592</v>
      </c>
      <c r="I2878">
        <v>500007496</v>
      </c>
      <c r="J2878">
        <v>6001045682</v>
      </c>
      <c r="K2878">
        <v>100013810</v>
      </c>
      <c r="L2878" s="1">
        <v>46057</v>
      </c>
      <c r="M2878" t="s">
        <v>833</v>
      </c>
      <c r="N2878">
        <v>500007496</v>
      </c>
      <c r="O2878" t="s">
        <v>776</v>
      </c>
      <c r="P2878" t="s">
        <v>54</v>
      </c>
      <c r="Q2878" t="s">
        <v>724</v>
      </c>
    </row>
    <row r="2879" spans="1:17" x14ac:dyDescent="0.3">
      <c r="A2879" t="s">
        <v>825</v>
      </c>
      <c r="B2879" t="s">
        <v>382</v>
      </c>
      <c r="C2879" s="1">
        <v>46084</v>
      </c>
      <c r="D2879">
        <v>2693.21</v>
      </c>
      <c r="E2879" t="s">
        <v>92</v>
      </c>
      <c r="F2879" t="s">
        <v>96</v>
      </c>
      <c r="G2879" t="s">
        <v>482</v>
      </c>
      <c r="H2879" t="s">
        <v>592</v>
      </c>
      <c r="I2879">
        <v>500007496</v>
      </c>
      <c r="J2879">
        <v>6001050687</v>
      </c>
      <c r="K2879">
        <v>100022880</v>
      </c>
      <c r="L2879" s="1">
        <v>46085</v>
      </c>
      <c r="M2879" t="s">
        <v>833</v>
      </c>
      <c r="N2879">
        <v>500007496</v>
      </c>
      <c r="O2879" t="s">
        <v>776</v>
      </c>
      <c r="P2879" t="s">
        <v>54</v>
      </c>
      <c r="Q2879" t="s">
        <v>724</v>
      </c>
    </row>
    <row r="2880" spans="1:17" x14ac:dyDescent="0.3">
      <c r="A2880" t="s">
        <v>824</v>
      </c>
      <c r="B2880" t="s">
        <v>382</v>
      </c>
      <c r="C2880" s="1">
        <v>46085</v>
      </c>
      <c r="D2880">
        <v>3141.5</v>
      </c>
      <c r="E2880" t="s">
        <v>92</v>
      </c>
      <c r="F2880" t="s">
        <v>96</v>
      </c>
      <c r="G2880" t="s">
        <v>482</v>
      </c>
      <c r="H2880" t="s">
        <v>592</v>
      </c>
      <c r="I2880">
        <v>500007496</v>
      </c>
      <c r="J2880">
        <v>6001051096</v>
      </c>
      <c r="K2880">
        <v>100023575</v>
      </c>
      <c r="L2880" s="1">
        <v>46091</v>
      </c>
      <c r="M2880" t="s">
        <v>833</v>
      </c>
      <c r="N2880">
        <v>500007496</v>
      </c>
      <c r="O2880" t="s">
        <v>776</v>
      </c>
      <c r="P2880" t="s">
        <v>54</v>
      </c>
      <c r="Q2880" t="s">
        <v>724</v>
      </c>
    </row>
    <row r="2881" spans="1:17" x14ac:dyDescent="0.3">
      <c r="A2881" t="s">
        <v>824</v>
      </c>
      <c r="B2881" t="s">
        <v>382</v>
      </c>
      <c r="C2881" s="1">
        <v>46113</v>
      </c>
      <c r="D2881">
        <v>3486.26</v>
      </c>
      <c r="E2881" t="s">
        <v>92</v>
      </c>
      <c r="F2881" t="s">
        <v>96</v>
      </c>
      <c r="G2881" t="s">
        <v>482</v>
      </c>
      <c r="H2881" t="s">
        <v>592</v>
      </c>
      <c r="I2881">
        <v>500007496</v>
      </c>
      <c r="J2881">
        <v>6001055564</v>
      </c>
      <c r="K2881">
        <v>100030486</v>
      </c>
      <c r="L2881" s="1">
        <v>46125</v>
      </c>
      <c r="M2881" t="s">
        <v>833</v>
      </c>
      <c r="N2881">
        <v>500007496</v>
      </c>
      <c r="O2881" t="s">
        <v>776</v>
      </c>
      <c r="P2881" t="s">
        <v>54</v>
      </c>
      <c r="Q2881" t="s">
        <v>724</v>
      </c>
    </row>
    <row r="2882" spans="1:17" x14ac:dyDescent="0.3">
      <c r="A2882" t="s">
        <v>825</v>
      </c>
      <c r="B2882" t="s">
        <v>382</v>
      </c>
      <c r="C2882" s="1">
        <v>46113</v>
      </c>
      <c r="D2882">
        <v>2630.77</v>
      </c>
      <c r="E2882" t="s">
        <v>92</v>
      </c>
      <c r="F2882" t="s">
        <v>96</v>
      </c>
      <c r="G2882" t="s">
        <v>482</v>
      </c>
      <c r="H2882" t="s">
        <v>592</v>
      </c>
      <c r="I2882">
        <v>500007496</v>
      </c>
      <c r="J2882">
        <v>6001055558</v>
      </c>
      <c r="K2882">
        <v>100030480</v>
      </c>
      <c r="L2882" s="1">
        <v>46127</v>
      </c>
      <c r="M2882" t="s">
        <v>833</v>
      </c>
      <c r="N2882">
        <v>500007496</v>
      </c>
      <c r="O2882" t="s">
        <v>776</v>
      </c>
      <c r="P2882" t="s">
        <v>54</v>
      </c>
      <c r="Q2882" t="s">
        <v>724</v>
      </c>
    </row>
    <row r="2883" spans="1:17" x14ac:dyDescent="0.3">
      <c r="A2883" t="s">
        <v>825</v>
      </c>
      <c r="B2883" t="s">
        <v>382</v>
      </c>
      <c r="C2883" s="1">
        <v>46143</v>
      </c>
      <c r="D2883">
        <v>1802.76</v>
      </c>
      <c r="E2883" t="s">
        <v>92</v>
      </c>
      <c r="F2883" t="s">
        <v>96</v>
      </c>
      <c r="G2883" t="s">
        <v>482</v>
      </c>
      <c r="H2883" t="s">
        <v>592</v>
      </c>
      <c r="I2883">
        <v>500007496</v>
      </c>
      <c r="J2883">
        <v>6001061305</v>
      </c>
      <c r="K2883">
        <v>100040242</v>
      </c>
      <c r="L2883" s="1">
        <v>46175</v>
      </c>
      <c r="M2883" t="s">
        <v>833</v>
      </c>
      <c r="N2883">
        <v>500007496</v>
      </c>
      <c r="O2883" t="s">
        <v>776</v>
      </c>
      <c r="P2883" t="s">
        <v>54</v>
      </c>
      <c r="Q2883" t="s">
        <v>724</v>
      </c>
    </row>
    <row r="2884" spans="1:17" x14ac:dyDescent="0.3">
      <c r="A2884" t="s">
        <v>824</v>
      </c>
      <c r="B2884" t="s">
        <v>382</v>
      </c>
      <c r="C2884" s="1">
        <v>46143</v>
      </c>
      <c r="D2884">
        <v>3298.12</v>
      </c>
      <c r="E2884" t="s">
        <v>92</v>
      </c>
      <c r="F2884" t="s">
        <v>96</v>
      </c>
      <c r="G2884" t="s">
        <v>482</v>
      </c>
      <c r="H2884" t="s">
        <v>592</v>
      </c>
      <c r="I2884">
        <v>500007496</v>
      </c>
      <c r="J2884">
        <v>6001061307</v>
      </c>
      <c r="K2884">
        <v>100040244</v>
      </c>
      <c r="L2884" s="1">
        <v>46163</v>
      </c>
      <c r="M2884" t="s">
        <v>833</v>
      </c>
      <c r="N2884">
        <v>500007496</v>
      </c>
      <c r="O2884" t="s">
        <v>776</v>
      </c>
      <c r="P2884" t="s">
        <v>54</v>
      </c>
      <c r="Q2884" t="s">
        <v>724</v>
      </c>
    </row>
    <row r="2885" spans="1:17" x14ac:dyDescent="0.3">
      <c r="A2885" t="s">
        <v>824</v>
      </c>
      <c r="B2885" t="s">
        <v>382</v>
      </c>
      <c r="C2885" s="1">
        <v>46174</v>
      </c>
      <c r="D2885">
        <v>4568.34</v>
      </c>
      <c r="E2885" t="s">
        <v>92</v>
      </c>
      <c r="F2885" t="s">
        <v>96</v>
      </c>
      <c r="G2885" t="s">
        <v>482</v>
      </c>
      <c r="H2885" t="s">
        <v>592</v>
      </c>
      <c r="I2885">
        <v>500007496</v>
      </c>
      <c r="J2885">
        <v>6001065814</v>
      </c>
      <c r="K2885">
        <v>100047797</v>
      </c>
      <c r="L2885" s="1">
        <v>46202</v>
      </c>
      <c r="M2885" t="s">
        <v>833</v>
      </c>
      <c r="N2885">
        <v>500007496</v>
      </c>
      <c r="O2885" t="s">
        <v>776</v>
      </c>
      <c r="P2885" t="s">
        <v>54</v>
      </c>
      <c r="Q2885" t="s">
        <v>724</v>
      </c>
    </row>
    <row r="2886" spans="1:17" x14ac:dyDescent="0.3">
      <c r="A2886" t="s">
        <v>825</v>
      </c>
      <c r="B2886" t="s">
        <v>382</v>
      </c>
      <c r="C2886" s="1">
        <v>46174</v>
      </c>
      <c r="D2886">
        <v>2007.39</v>
      </c>
      <c r="E2886" t="s">
        <v>92</v>
      </c>
      <c r="F2886" t="s">
        <v>96</v>
      </c>
      <c r="G2886" t="s">
        <v>482</v>
      </c>
      <c r="H2886" t="s">
        <v>592</v>
      </c>
      <c r="I2886">
        <v>500007496</v>
      </c>
      <c r="J2886">
        <v>6001065820</v>
      </c>
      <c r="K2886">
        <v>100047803</v>
      </c>
      <c r="L2886" s="1">
        <v>46202</v>
      </c>
      <c r="M2886" t="s">
        <v>833</v>
      </c>
      <c r="N2886">
        <v>500007496</v>
      </c>
      <c r="O2886" t="s">
        <v>776</v>
      </c>
      <c r="P2886" t="s">
        <v>54</v>
      </c>
      <c r="Q2886" t="s">
        <v>724</v>
      </c>
    </row>
    <row r="2887" spans="1:17" x14ac:dyDescent="0.3">
      <c r="A2887" t="s">
        <v>825</v>
      </c>
      <c r="B2887" t="s">
        <v>382</v>
      </c>
      <c r="C2887" s="1">
        <v>46204</v>
      </c>
      <c r="D2887">
        <v>2760.25</v>
      </c>
      <c r="E2887" t="s">
        <v>92</v>
      </c>
      <c r="F2887" t="s">
        <v>96</v>
      </c>
      <c r="G2887" t="s">
        <v>482</v>
      </c>
      <c r="H2887" t="s">
        <v>592</v>
      </c>
      <c r="I2887">
        <v>500007496</v>
      </c>
      <c r="J2887">
        <v>6001071795</v>
      </c>
      <c r="K2887">
        <v>100058354</v>
      </c>
      <c r="L2887" s="1">
        <v>46234</v>
      </c>
      <c r="M2887" t="s">
        <v>833</v>
      </c>
      <c r="N2887">
        <v>500007496</v>
      </c>
      <c r="O2887" t="s">
        <v>776</v>
      </c>
      <c r="P2887" t="s">
        <v>54</v>
      </c>
      <c r="Q2887" t="s">
        <v>724</v>
      </c>
    </row>
    <row r="2888" spans="1:17" x14ac:dyDescent="0.3">
      <c r="A2888" t="s">
        <v>824</v>
      </c>
      <c r="B2888" t="s">
        <v>382</v>
      </c>
      <c r="C2888" s="1">
        <v>46204</v>
      </c>
      <c r="D2888">
        <v>4257.3500000000004</v>
      </c>
      <c r="E2888" t="s">
        <v>92</v>
      </c>
      <c r="F2888" t="s">
        <v>96</v>
      </c>
      <c r="G2888" t="s">
        <v>482</v>
      </c>
      <c r="H2888" t="s">
        <v>592</v>
      </c>
      <c r="I2888">
        <v>500007496</v>
      </c>
      <c r="J2888">
        <v>6001071796</v>
      </c>
      <c r="K2888">
        <v>100058355</v>
      </c>
      <c r="L2888" s="1">
        <v>46234</v>
      </c>
      <c r="M2888" t="s">
        <v>833</v>
      </c>
      <c r="N2888">
        <v>500007496</v>
      </c>
      <c r="O2888" t="s">
        <v>776</v>
      </c>
      <c r="P2888" t="s">
        <v>54</v>
      </c>
      <c r="Q2888" t="s">
        <v>724</v>
      </c>
    </row>
    <row r="2889" spans="1:17" x14ac:dyDescent="0.3">
      <c r="A2889" t="s">
        <v>824</v>
      </c>
      <c r="B2889" t="s">
        <v>382</v>
      </c>
      <c r="C2889" s="1">
        <v>46237</v>
      </c>
      <c r="D2889">
        <v>3366.64</v>
      </c>
      <c r="E2889" t="s">
        <v>92</v>
      </c>
      <c r="F2889" t="s">
        <v>96</v>
      </c>
      <c r="G2889" t="s">
        <v>482</v>
      </c>
      <c r="H2889" t="s">
        <v>592</v>
      </c>
      <c r="I2889">
        <v>500007496</v>
      </c>
      <c r="J2889">
        <v>6001077316</v>
      </c>
      <c r="K2889">
        <v>100069109</v>
      </c>
      <c r="L2889" s="1">
        <v>46253</v>
      </c>
      <c r="M2889" t="s">
        <v>833</v>
      </c>
      <c r="N2889">
        <v>500007496</v>
      </c>
      <c r="O2889" t="s">
        <v>776</v>
      </c>
      <c r="P2889" t="s">
        <v>54</v>
      </c>
      <c r="Q2889" t="s">
        <v>724</v>
      </c>
    </row>
    <row r="2890" spans="1:17" x14ac:dyDescent="0.3">
      <c r="A2890" t="s">
        <v>825</v>
      </c>
      <c r="B2890" t="s">
        <v>382</v>
      </c>
      <c r="C2890" s="1">
        <v>46237</v>
      </c>
      <c r="D2890">
        <v>1834.49</v>
      </c>
      <c r="E2890" t="s">
        <v>92</v>
      </c>
      <c r="F2890" t="s">
        <v>96</v>
      </c>
      <c r="G2890" t="s">
        <v>482</v>
      </c>
      <c r="H2890" t="s">
        <v>592</v>
      </c>
      <c r="I2890">
        <v>500007496</v>
      </c>
      <c r="J2890">
        <v>6001077321</v>
      </c>
      <c r="K2890">
        <v>100069114</v>
      </c>
      <c r="L2890" s="1">
        <v>46253</v>
      </c>
      <c r="M2890" t="s">
        <v>833</v>
      </c>
      <c r="N2890">
        <v>500007496</v>
      </c>
      <c r="O2890" t="s">
        <v>776</v>
      </c>
      <c r="P2890" t="s">
        <v>54</v>
      </c>
      <c r="Q2890" t="s">
        <v>724</v>
      </c>
    </row>
    <row r="2891" spans="1:17" x14ac:dyDescent="0.3">
      <c r="A2891" t="s">
        <v>825</v>
      </c>
      <c r="B2891" t="s">
        <v>382</v>
      </c>
      <c r="C2891" s="1">
        <v>45608</v>
      </c>
      <c r="D2891">
        <v>7140</v>
      </c>
      <c r="E2891" t="s">
        <v>92</v>
      </c>
      <c r="F2891" t="s">
        <v>96</v>
      </c>
      <c r="G2891" t="s">
        <v>792</v>
      </c>
      <c r="H2891" t="s">
        <v>793</v>
      </c>
      <c r="I2891">
        <v>300015247</v>
      </c>
      <c r="J2891">
        <v>6000954411</v>
      </c>
      <c r="K2891">
        <v>100099826</v>
      </c>
      <c r="L2891" s="1">
        <v>45631</v>
      </c>
      <c r="M2891" t="s">
        <v>833</v>
      </c>
      <c r="N2891">
        <v>300015247</v>
      </c>
      <c r="O2891" t="s">
        <v>776</v>
      </c>
      <c r="P2891" t="s">
        <v>54</v>
      </c>
      <c r="Q2891" t="s">
        <v>724</v>
      </c>
    </row>
    <row r="2892" spans="1:17" x14ac:dyDescent="0.3">
      <c r="A2892" t="s">
        <v>825</v>
      </c>
      <c r="B2892" t="s">
        <v>382</v>
      </c>
      <c r="C2892" s="1">
        <v>45608</v>
      </c>
      <c r="D2892">
        <v>6948</v>
      </c>
      <c r="E2892" t="s">
        <v>92</v>
      </c>
      <c r="F2892" t="s">
        <v>96</v>
      </c>
      <c r="G2892" t="s">
        <v>792</v>
      </c>
      <c r="H2892" t="s">
        <v>793</v>
      </c>
      <c r="I2892">
        <v>300015247</v>
      </c>
      <c r="J2892">
        <v>6000954545</v>
      </c>
      <c r="K2892">
        <v>100100097</v>
      </c>
      <c r="L2892" s="1">
        <v>45631</v>
      </c>
      <c r="M2892" t="s">
        <v>833</v>
      </c>
      <c r="N2892">
        <v>300015247</v>
      </c>
      <c r="O2892" t="s">
        <v>776</v>
      </c>
      <c r="P2892" t="s">
        <v>54</v>
      </c>
      <c r="Q2892" t="s">
        <v>724</v>
      </c>
    </row>
    <row r="2893" spans="1:17" x14ac:dyDescent="0.3">
      <c r="A2893" t="s">
        <v>825</v>
      </c>
      <c r="B2893" t="s">
        <v>382</v>
      </c>
      <c r="C2893" s="1">
        <v>45726</v>
      </c>
      <c r="D2893">
        <v>12600</v>
      </c>
      <c r="E2893" t="s">
        <v>92</v>
      </c>
      <c r="F2893" t="s">
        <v>96</v>
      </c>
      <c r="G2893" t="s">
        <v>792</v>
      </c>
      <c r="H2893" t="s">
        <v>793</v>
      </c>
      <c r="I2893">
        <v>300015247</v>
      </c>
      <c r="J2893">
        <v>6000982264</v>
      </c>
      <c r="K2893">
        <v>100024533</v>
      </c>
      <c r="L2893" s="1">
        <v>45758</v>
      </c>
      <c r="M2893" t="s">
        <v>833</v>
      </c>
      <c r="N2893">
        <v>300015247</v>
      </c>
      <c r="O2893" t="s">
        <v>776</v>
      </c>
      <c r="P2893" t="s">
        <v>54</v>
      </c>
      <c r="Q2893" t="s">
        <v>724</v>
      </c>
    </row>
    <row r="2894" spans="1:17" x14ac:dyDescent="0.3">
      <c r="A2894" t="s">
        <v>824</v>
      </c>
      <c r="B2894" t="s">
        <v>382</v>
      </c>
      <c r="C2894" s="1">
        <v>45967</v>
      </c>
      <c r="D2894">
        <v>879.53</v>
      </c>
      <c r="E2894" t="s">
        <v>92</v>
      </c>
      <c r="F2894" t="s">
        <v>96</v>
      </c>
      <c r="G2894" t="s">
        <v>126</v>
      </c>
      <c r="H2894" t="s">
        <v>594</v>
      </c>
      <c r="I2894">
        <v>800003244</v>
      </c>
      <c r="J2894">
        <v>6001025333</v>
      </c>
      <c r="K2894">
        <v>100096466</v>
      </c>
      <c r="L2894" s="1">
        <v>45981</v>
      </c>
      <c r="M2894" t="s">
        <v>833</v>
      </c>
      <c r="N2894">
        <v>800003244</v>
      </c>
      <c r="O2894" t="s">
        <v>776</v>
      </c>
      <c r="P2894" t="s">
        <v>54</v>
      </c>
      <c r="Q2894" t="s">
        <v>724</v>
      </c>
    </row>
    <row r="2895" spans="1:17" x14ac:dyDescent="0.3">
      <c r="A2895" t="s">
        <v>824</v>
      </c>
      <c r="B2895" t="s">
        <v>382</v>
      </c>
      <c r="C2895" s="1">
        <v>46028</v>
      </c>
      <c r="D2895">
        <v>140.80000000000001</v>
      </c>
      <c r="E2895" t="s">
        <v>92</v>
      </c>
      <c r="F2895" t="s">
        <v>96</v>
      </c>
      <c r="G2895" t="s">
        <v>126</v>
      </c>
      <c r="H2895" t="s">
        <v>594</v>
      </c>
      <c r="I2895">
        <v>800003240</v>
      </c>
      <c r="J2895">
        <v>6001041517</v>
      </c>
      <c r="K2895">
        <v>100004418</v>
      </c>
      <c r="L2895" s="1">
        <v>46072</v>
      </c>
      <c r="M2895" t="s">
        <v>833</v>
      </c>
      <c r="N2895">
        <v>800003240</v>
      </c>
      <c r="O2895" t="s">
        <v>776</v>
      </c>
      <c r="P2895" t="s">
        <v>54</v>
      </c>
      <c r="Q2895" t="s">
        <v>724</v>
      </c>
    </row>
    <row r="2896" spans="1:17" x14ac:dyDescent="0.3">
      <c r="A2896" t="s">
        <v>824</v>
      </c>
      <c r="B2896" t="s">
        <v>382</v>
      </c>
      <c r="C2896" s="1">
        <v>46028</v>
      </c>
      <c r="D2896">
        <v>16850</v>
      </c>
      <c r="E2896" t="s">
        <v>92</v>
      </c>
      <c r="F2896" t="s">
        <v>96</v>
      </c>
      <c r="G2896" t="s">
        <v>126</v>
      </c>
      <c r="H2896" t="s">
        <v>594</v>
      </c>
      <c r="I2896">
        <v>800003244</v>
      </c>
      <c r="J2896">
        <v>6001040383</v>
      </c>
      <c r="K2896">
        <v>100003385</v>
      </c>
      <c r="L2896" s="1">
        <v>46073</v>
      </c>
      <c r="M2896" t="s">
        <v>833</v>
      </c>
      <c r="N2896">
        <v>800003244</v>
      </c>
      <c r="O2896" t="s">
        <v>776</v>
      </c>
      <c r="P2896" t="s">
        <v>54</v>
      </c>
      <c r="Q2896" t="s">
        <v>724</v>
      </c>
    </row>
    <row r="2897" spans="1:17" x14ac:dyDescent="0.3">
      <c r="A2897" t="s">
        <v>824</v>
      </c>
      <c r="B2897" t="s">
        <v>382</v>
      </c>
      <c r="C2897" s="1">
        <v>46037</v>
      </c>
      <c r="D2897">
        <v>398.47</v>
      </c>
      <c r="E2897" t="s">
        <v>92</v>
      </c>
      <c r="F2897" t="s">
        <v>96</v>
      </c>
      <c r="G2897" t="s">
        <v>126</v>
      </c>
      <c r="H2897" t="s">
        <v>594</v>
      </c>
      <c r="I2897">
        <v>800003244</v>
      </c>
      <c r="J2897">
        <v>6001043336</v>
      </c>
      <c r="K2897">
        <v>100007072</v>
      </c>
      <c r="L2897" s="1">
        <v>46114</v>
      </c>
      <c r="M2897" t="s">
        <v>833</v>
      </c>
      <c r="N2897">
        <v>800003244</v>
      </c>
      <c r="O2897" t="s">
        <v>776</v>
      </c>
      <c r="P2897" t="s">
        <v>54</v>
      </c>
      <c r="Q2897" t="s">
        <v>724</v>
      </c>
    </row>
    <row r="2898" spans="1:17" x14ac:dyDescent="0.3">
      <c r="A2898" t="s">
        <v>824</v>
      </c>
      <c r="B2898" t="s">
        <v>382</v>
      </c>
      <c r="C2898" s="1">
        <v>46077</v>
      </c>
      <c r="D2898">
        <v>879.53</v>
      </c>
      <c r="E2898" t="s">
        <v>92</v>
      </c>
      <c r="F2898" t="s">
        <v>96</v>
      </c>
      <c r="G2898" t="s">
        <v>126</v>
      </c>
      <c r="H2898" t="s">
        <v>594</v>
      </c>
      <c r="I2898">
        <v>800003244</v>
      </c>
      <c r="J2898">
        <v>6001049566</v>
      </c>
      <c r="K2898">
        <v>100020270</v>
      </c>
      <c r="L2898" s="1">
        <v>46126</v>
      </c>
      <c r="M2898" t="s">
        <v>833</v>
      </c>
      <c r="N2898">
        <v>800003244</v>
      </c>
      <c r="O2898" t="s">
        <v>776</v>
      </c>
      <c r="P2898" t="s">
        <v>54</v>
      </c>
      <c r="Q2898" t="s">
        <v>724</v>
      </c>
    </row>
    <row r="2899" spans="1:17" x14ac:dyDescent="0.3">
      <c r="A2899" t="s">
        <v>824</v>
      </c>
      <c r="B2899" t="s">
        <v>382</v>
      </c>
      <c r="C2899" s="1">
        <v>46091</v>
      </c>
      <c r="D2899">
        <v>955.1</v>
      </c>
      <c r="E2899" t="s">
        <v>92</v>
      </c>
      <c r="F2899" t="s">
        <v>96</v>
      </c>
      <c r="G2899" t="s">
        <v>126</v>
      </c>
      <c r="H2899" t="s">
        <v>594</v>
      </c>
      <c r="I2899">
        <v>800003244</v>
      </c>
      <c r="J2899">
        <v>6001052065</v>
      </c>
      <c r="K2899">
        <v>100024907</v>
      </c>
      <c r="L2899" s="1">
        <v>46115</v>
      </c>
      <c r="M2899" t="s">
        <v>833</v>
      </c>
      <c r="N2899">
        <v>800003244</v>
      </c>
      <c r="O2899" t="s">
        <v>776</v>
      </c>
      <c r="P2899" t="s">
        <v>54</v>
      </c>
      <c r="Q2899" t="s">
        <v>724</v>
      </c>
    </row>
    <row r="2900" spans="1:17" x14ac:dyDescent="0.3">
      <c r="A2900" t="s">
        <v>824</v>
      </c>
      <c r="B2900" t="s">
        <v>382</v>
      </c>
      <c r="C2900" s="1">
        <v>46091</v>
      </c>
      <c r="D2900">
        <v>2570.06</v>
      </c>
      <c r="E2900" t="s">
        <v>92</v>
      </c>
      <c r="F2900" t="s">
        <v>96</v>
      </c>
      <c r="G2900" t="s">
        <v>126</v>
      </c>
      <c r="H2900" t="s">
        <v>594</v>
      </c>
      <c r="I2900">
        <v>800003244</v>
      </c>
      <c r="J2900">
        <v>6001052070</v>
      </c>
      <c r="K2900">
        <v>100024912</v>
      </c>
      <c r="L2900" s="1">
        <v>46115</v>
      </c>
      <c r="M2900" t="s">
        <v>833</v>
      </c>
      <c r="N2900">
        <v>800003244</v>
      </c>
      <c r="O2900" t="s">
        <v>776</v>
      </c>
      <c r="P2900" t="s">
        <v>54</v>
      </c>
      <c r="Q2900" t="s">
        <v>724</v>
      </c>
    </row>
    <row r="2901" spans="1:17" x14ac:dyDescent="0.3">
      <c r="A2901" t="s">
        <v>824</v>
      </c>
      <c r="B2901" t="s">
        <v>382</v>
      </c>
      <c r="C2901" s="1">
        <v>46091</v>
      </c>
      <c r="D2901">
        <v>255.97</v>
      </c>
      <c r="E2901" t="s">
        <v>92</v>
      </c>
      <c r="F2901" t="s">
        <v>96</v>
      </c>
      <c r="G2901" t="s">
        <v>126</v>
      </c>
      <c r="H2901" t="s">
        <v>594</v>
      </c>
      <c r="I2901">
        <v>800003244</v>
      </c>
      <c r="J2901">
        <v>6001052071</v>
      </c>
      <c r="K2901">
        <v>100024913</v>
      </c>
      <c r="L2901" s="1">
        <v>46115</v>
      </c>
      <c r="M2901" t="s">
        <v>833</v>
      </c>
      <c r="N2901">
        <v>800003244</v>
      </c>
      <c r="O2901" t="s">
        <v>776</v>
      </c>
      <c r="P2901" t="s">
        <v>54</v>
      </c>
      <c r="Q2901" t="s">
        <v>724</v>
      </c>
    </row>
    <row r="2902" spans="1:17" x14ac:dyDescent="0.3">
      <c r="A2902" t="s">
        <v>824</v>
      </c>
      <c r="B2902" t="s">
        <v>382</v>
      </c>
      <c r="C2902" s="1">
        <v>46119</v>
      </c>
      <c r="D2902">
        <v>810</v>
      </c>
      <c r="E2902" t="s">
        <v>92</v>
      </c>
      <c r="F2902" t="s">
        <v>96</v>
      </c>
      <c r="G2902" t="s">
        <v>126</v>
      </c>
      <c r="H2902" t="s">
        <v>594</v>
      </c>
      <c r="I2902">
        <v>800003244</v>
      </c>
      <c r="J2902">
        <v>6001056944</v>
      </c>
      <c r="K2902">
        <v>100033388</v>
      </c>
      <c r="L2902" s="1">
        <v>46127</v>
      </c>
      <c r="M2902" t="s">
        <v>833</v>
      </c>
      <c r="N2902">
        <v>800003244</v>
      </c>
      <c r="O2902" t="s">
        <v>776</v>
      </c>
      <c r="P2902" t="s">
        <v>54</v>
      </c>
      <c r="Q2902" t="s">
        <v>724</v>
      </c>
    </row>
    <row r="2903" spans="1:17" x14ac:dyDescent="0.3">
      <c r="A2903" t="s">
        <v>824</v>
      </c>
      <c r="B2903" t="s">
        <v>382</v>
      </c>
      <c r="C2903" s="1">
        <v>46149</v>
      </c>
      <c r="D2903">
        <v>2999.75</v>
      </c>
      <c r="E2903" t="s">
        <v>92</v>
      </c>
      <c r="F2903" t="s">
        <v>96</v>
      </c>
      <c r="G2903" t="s">
        <v>126</v>
      </c>
      <c r="H2903" t="s">
        <v>594</v>
      </c>
      <c r="I2903">
        <v>800003244</v>
      </c>
      <c r="J2903">
        <v>6001062304</v>
      </c>
      <c r="K2903">
        <v>100042419</v>
      </c>
      <c r="L2903" s="1">
        <v>46171</v>
      </c>
      <c r="M2903" t="s">
        <v>833</v>
      </c>
      <c r="N2903">
        <v>800003244</v>
      </c>
      <c r="O2903" t="s">
        <v>776</v>
      </c>
      <c r="P2903" t="s">
        <v>54</v>
      </c>
      <c r="Q2903" t="s">
        <v>724</v>
      </c>
    </row>
    <row r="2904" spans="1:17" x14ac:dyDescent="0.3">
      <c r="A2904" t="s">
        <v>824</v>
      </c>
      <c r="B2904" t="s">
        <v>382</v>
      </c>
      <c r="C2904" s="1">
        <v>46183</v>
      </c>
      <c r="D2904">
        <v>6201</v>
      </c>
      <c r="E2904" t="s">
        <v>214</v>
      </c>
      <c r="F2904" t="s">
        <v>94</v>
      </c>
      <c r="G2904" t="s">
        <v>126</v>
      </c>
      <c r="H2904" t="s">
        <v>594</v>
      </c>
      <c r="I2904">
        <v>800003400</v>
      </c>
      <c r="J2904">
        <v>6001068252</v>
      </c>
      <c r="K2904">
        <v>100052053</v>
      </c>
      <c r="L2904" s="1"/>
      <c r="M2904" t="s">
        <v>837</v>
      </c>
      <c r="N2904">
        <v>800003400</v>
      </c>
      <c r="O2904" t="s">
        <v>776</v>
      </c>
      <c r="P2904" t="s">
        <v>53</v>
      </c>
      <c r="Q2904" t="s">
        <v>724</v>
      </c>
    </row>
    <row r="2905" spans="1:17" x14ac:dyDescent="0.3">
      <c r="A2905" t="s">
        <v>824</v>
      </c>
      <c r="B2905" t="s">
        <v>382</v>
      </c>
      <c r="C2905" s="1">
        <v>46204</v>
      </c>
      <c r="D2905">
        <v>17274.38</v>
      </c>
      <c r="E2905" t="s">
        <v>92</v>
      </c>
      <c r="F2905" t="s">
        <v>96</v>
      </c>
      <c r="G2905" t="s">
        <v>126</v>
      </c>
      <c r="H2905" t="s">
        <v>594</v>
      </c>
      <c r="I2905">
        <v>800003244</v>
      </c>
      <c r="J2905">
        <v>6001071868</v>
      </c>
      <c r="K2905">
        <v>100058489</v>
      </c>
      <c r="L2905" s="1">
        <v>46226</v>
      </c>
      <c r="M2905" t="s">
        <v>833</v>
      </c>
      <c r="N2905">
        <v>800003244</v>
      </c>
      <c r="O2905" t="s">
        <v>776</v>
      </c>
      <c r="P2905" t="s">
        <v>54</v>
      </c>
      <c r="Q2905" t="s">
        <v>724</v>
      </c>
    </row>
    <row r="2906" spans="1:17" x14ac:dyDescent="0.3">
      <c r="A2906" t="s">
        <v>824</v>
      </c>
      <c r="B2906" t="s">
        <v>382</v>
      </c>
      <c r="C2906" s="1">
        <v>46205</v>
      </c>
      <c r="D2906">
        <v>17128.02</v>
      </c>
      <c r="E2906" t="s">
        <v>93</v>
      </c>
      <c r="F2906" t="s">
        <v>94</v>
      </c>
      <c r="G2906" t="s">
        <v>126</v>
      </c>
      <c r="H2906" t="s">
        <v>594</v>
      </c>
      <c r="I2906">
        <v>800003244</v>
      </c>
      <c r="J2906">
        <v>6001072267</v>
      </c>
      <c r="K2906">
        <v>100060253</v>
      </c>
      <c r="L2906" s="1"/>
      <c r="M2906" t="s">
        <v>834</v>
      </c>
      <c r="N2906">
        <v>800003244</v>
      </c>
      <c r="O2906" t="s">
        <v>776</v>
      </c>
      <c r="P2906" t="s">
        <v>53</v>
      </c>
      <c r="Q2906" t="s">
        <v>724</v>
      </c>
    </row>
    <row r="2907" spans="1:17" x14ac:dyDescent="0.3">
      <c r="A2907" t="s">
        <v>824</v>
      </c>
      <c r="B2907" t="s">
        <v>382</v>
      </c>
      <c r="C2907" s="1">
        <v>46205</v>
      </c>
      <c r="D2907">
        <v>1339.32</v>
      </c>
      <c r="E2907" t="s">
        <v>92</v>
      </c>
      <c r="F2907" t="s">
        <v>96</v>
      </c>
      <c r="G2907" t="s">
        <v>126</v>
      </c>
      <c r="H2907" t="s">
        <v>594</v>
      </c>
      <c r="I2907">
        <v>800003244</v>
      </c>
      <c r="J2907">
        <v>6001072288</v>
      </c>
      <c r="K2907">
        <v>100060278</v>
      </c>
      <c r="L2907" s="1">
        <v>46218</v>
      </c>
      <c r="M2907" t="s">
        <v>833</v>
      </c>
      <c r="N2907">
        <v>800003244</v>
      </c>
      <c r="O2907" t="s">
        <v>776</v>
      </c>
      <c r="P2907" t="s">
        <v>54</v>
      </c>
      <c r="Q2907" t="s">
        <v>724</v>
      </c>
    </row>
    <row r="2908" spans="1:17" x14ac:dyDescent="0.3">
      <c r="A2908" t="s">
        <v>824</v>
      </c>
      <c r="B2908" t="s">
        <v>382</v>
      </c>
      <c r="C2908" s="1">
        <v>46237</v>
      </c>
      <c r="D2908">
        <v>2938.93</v>
      </c>
      <c r="E2908" t="s">
        <v>93</v>
      </c>
      <c r="F2908" t="s">
        <v>94</v>
      </c>
      <c r="G2908" t="s">
        <v>126</v>
      </c>
      <c r="H2908" t="s">
        <v>594</v>
      </c>
      <c r="I2908">
        <v>800003244</v>
      </c>
      <c r="J2908">
        <v>6001077560</v>
      </c>
      <c r="K2908">
        <v>100069369</v>
      </c>
      <c r="L2908" s="1"/>
      <c r="M2908" t="s">
        <v>834</v>
      </c>
      <c r="N2908">
        <v>800003244</v>
      </c>
      <c r="O2908" t="s">
        <v>776</v>
      </c>
      <c r="P2908" t="s">
        <v>53</v>
      </c>
      <c r="Q2908" t="s">
        <v>724</v>
      </c>
    </row>
    <row r="2909" spans="1:17" x14ac:dyDescent="0.3">
      <c r="A2909" t="s">
        <v>824</v>
      </c>
      <c r="B2909" t="s">
        <v>382</v>
      </c>
      <c r="C2909" s="1">
        <v>46252</v>
      </c>
      <c r="D2909">
        <v>3070.75</v>
      </c>
      <c r="E2909" t="s">
        <v>214</v>
      </c>
      <c r="F2909" t="s">
        <v>94</v>
      </c>
      <c r="G2909" t="s">
        <v>126</v>
      </c>
      <c r="H2909" t="s">
        <v>594</v>
      </c>
      <c r="I2909">
        <v>800003244</v>
      </c>
      <c r="J2909">
        <v>6001079885</v>
      </c>
      <c r="K2909">
        <v>100072983</v>
      </c>
      <c r="L2909" s="1"/>
      <c r="M2909" t="s">
        <v>837</v>
      </c>
      <c r="N2909">
        <v>800003244</v>
      </c>
      <c r="O2909" t="s">
        <v>776</v>
      </c>
      <c r="P2909" t="s">
        <v>53</v>
      </c>
      <c r="Q2909" t="s">
        <v>724</v>
      </c>
    </row>
    <row r="2910" spans="1:17" x14ac:dyDescent="0.3">
      <c r="A2910" t="s">
        <v>824</v>
      </c>
      <c r="B2910" t="s">
        <v>382</v>
      </c>
      <c r="C2910" s="1">
        <v>46252</v>
      </c>
      <c r="D2910">
        <v>338.88</v>
      </c>
      <c r="E2910" t="s">
        <v>214</v>
      </c>
      <c r="F2910" t="s">
        <v>94</v>
      </c>
      <c r="G2910" t="s">
        <v>126</v>
      </c>
      <c r="H2910" t="s">
        <v>594</v>
      </c>
      <c r="I2910">
        <v>800003400</v>
      </c>
      <c r="J2910">
        <v>6001079891</v>
      </c>
      <c r="K2910">
        <v>100072988</v>
      </c>
      <c r="L2910" s="1"/>
      <c r="M2910" t="s">
        <v>837</v>
      </c>
      <c r="N2910">
        <v>800003400</v>
      </c>
      <c r="O2910" t="s">
        <v>776</v>
      </c>
      <c r="P2910" t="s">
        <v>53</v>
      </c>
      <c r="Q2910" t="s">
        <v>724</v>
      </c>
    </row>
    <row r="2911" spans="1:17" x14ac:dyDescent="0.3">
      <c r="A2911" t="s">
        <v>825</v>
      </c>
      <c r="B2911" t="s">
        <v>382</v>
      </c>
      <c r="C2911" s="1">
        <v>45160</v>
      </c>
      <c r="D2911">
        <v>52816.28</v>
      </c>
      <c r="E2911" t="s">
        <v>92</v>
      </c>
      <c r="F2911" t="s">
        <v>96</v>
      </c>
      <c r="G2911" t="s">
        <v>483</v>
      </c>
      <c r="H2911" t="s">
        <v>663</v>
      </c>
      <c r="I2911">
        <v>700004880</v>
      </c>
      <c r="J2911">
        <v>6000871042</v>
      </c>
      <c r="K2911">
        <v>100072741</v>
      </c>
      <c r="L2911" s="1">
        <v>45216</v>
      </c>
      <c r="M2911" t="s">
        <v>833</v>
      </c>
      <c r="N2911">
        <v>700004880</v>
      </c>
      <c r="O2911" t="s">
        <v>776</v>
      </c>
      <c r="P2911" t="s">
        <v>54</v>
      </c>
      <c r="Q2911" t="s">
        <v>724</v>
      </c>
    </row>
    <row r="2912" spans="1:17" x14ac:dyDescent="0.3">
      <c r="A2912" t="s">
        <v>825</v>
      </c>
      <c r="B2912" t="s">
        <v>382</v>
      </c>
      <c r="C2912" s="1">
        <v>45218</v>
      </c>
      <c r="D2912">
        <v>22236.61</v>
      </c>
      <c r="E2912" t="s">
        <v>92</v>
      </c>
      <c r="F2912" t="s">
        <v>96</v>
      </c>
      <c r="G2912" t="s">
        <v>483</v>
      </c>
      <c r="H2912" t="s">
        <v>663</v>
      </c>
      <c r="I2912">
        <v>700004880</v>
      </c>
      <c r="J2912">
        <v>6000881758</v>
      </c>
      <c r="K2912">
        <v>100090723</v>
      </c>
      <c r="L2912" s="1">
        <v>45246</v>
      </c>
      <c r="M2912" t="s">
        <v>833</v>
      </c>
      <c r="N2912">
        <v>700004880</v>
      </c>
      <c r="O2912" t="s">
        <v>776</v>
      </c>
      <c r="P2912" t="s">
        <v>54</v>
      </c>
      <c r="Q2912" t="s">
        <v>724</v>
      </c>
    </row>
    <row r="2913" spans="1:17" x14ac:dyDescent="0.3">
      <c r="A2913" t="s">
        <v>825</v>
      </c>
      <c r="B2913" t="s">
        <v>382</v>
      </c>
      <c r="C2913" s="1">
        <v>45635</v>
      </c>
      <c r="D2913">
        <v>2546.0300000000002</v>
      </c>
      <c r="E2913" t="s">
        <v>92</v>
      </c>
      <c r="F2913" t="s">
        <v>96</v>
      </c>
      <c r="G2913" t="s">
        <v>483</v>
      </c>
      <c r="H2913" t="s">
        <v>663</v>
      </c>
      <c r="I2913">
        <v>700004880</v>
      </c>
      <c r="J2913">
        <v>6000961692</v>
      </c>
      <c r="K2913">
        <v>100111751</v>
      </c>
      <c r="L2913" s="1">
        <v>45646</v>
      </c>
      <c r="M2913" t="s">
        <v>833</v>
      </c>
      <c r="N2913">
        <v>700004880</v>
      </c>
      <c r="O2913" t="s">
        <v>776</v>
      </c>
      <c r="P2913" t="s">
        <v>54</v>
      </c>
      <c r="Q2913" t="s">
        <v>724</v>
      </c>
    </row>
    <row r="2914" spans="1:17" x14ac:dyDescent="0.3">
      <c r="A2914" t="s">
        <v>824</v>
      </c>
      <c r="B2914" t="s">
        <v>382</v>
      </c>
      <c r="C2914" s="1">
        <v>44936</v>
      </c>
      <c r="D2914">
        <v>1040.96</v>
      </c>
      <c r="E2914" t="s">
        <v>92</v>
      </c>
      <c r="F2914" t="s">
        <v>96</v>
      </c>
      <c r="G2914" t="s">
        <v>639</v>
      </c>
      <c r="H2914" t="s">
        <v>572</v>
      </c>
      <c r="I2914">
        <v>800002351</v>
      </c>
      <c r="J2914">
        <v>6000833564</v>
      </c>
      <c r="K2914">
        <v>100005688</v>
      </c>
      <c r="L2914" s="1">
        <v>44946</v>
      </c>
      <c r="M2914" t="s">
        <v>833</v>
      </c>
      <c r="N2914">
        <v>800002351</v>
      </c>
      <c r="O2914" t="s">
        <v>776</v>
      </c>
      <c r="P2914" t="s">
        <v>54</v>
      </c>
      <c r="Q2914" t="s">
        <v>724</v>
      </c>
    </row>
    <row r="2915" spans="1:17" x14ac:dyDescent="0.3">
      <c r="A2915" t="s">
        <v>824</v>
      </c>
      <c r="B2915" t="s">
        <v>382</v>
      </c>
      <c r="C2915" s="1">
        <v>44964</v>
      </c>
      <c r="D2915">
        <v>2690.17</v>
      </c>
      <c r="E2915" t="s">
        <v>92</v>
      </c>
      <c r="F2915" t="s">
        <v>96</v>
      </c>
      <c r="G2915" t="s">
        <v>639</v>
      </c>
      <c r="H2915" t="s">
        <v>572</v>
      </c>
      <c r="I2915">
        <v>800002351</v>
      </c>
      <c r="J2915">
        <v>6000838144</v>
      </c>
      <c r="K2915">
        <v>100016579</v>
      </c>
      <c r="L2915" s="1">
        <v>44966</v>
      </c>
      <c r="M2915" t="s">
        <v>833</v>
      </c>
      <c r="N2915">
        <v>800002351</v>
      </c>
      <c r="O2915" t="s">
        <v>776</v>
      </c>
      <c r="P2915" t="s">
        <v>54</v>
      </c>
      <c r="Q2915" t="s">
        <v>724</v>
      </c>
    </row>
    <row r="2916" spans="1:17" x14ac:dyDescent="0.3">
      <c r="A2916" t="s">
        <v>824</v>
      </c>
      <c r="B2916" t="s">
        <v>382</v>
      </c>
      <c r="C2916" s="1">
        <v>44978</v>
      </c>
      <c r="D2916">
        <v>435.6</v>
      </c>
      <c r="E2916" t="s">
        <v>92</v>
      </c>
      <c r="F2916" t="s">
        <v>96</v>
      </c>
      <c r="G2916" t="s">
        <v>639</v>
      </c>
      <c r="H2916" t="s">
        <v>572</v>
      </c>
      <c r="I2916">
        <v>800002351</v>
      </c>
      <c r="J2916">
        <v>6000840211</v>
      </c>
      <c r="K2916">
        <v>100020267</v>
      </c>
      <c r="L2916" s="1">
        <v>44980</v>
      </c>
      <c r="M2916" t="s">
        <v>833</v>
      </c>
      <c r="N2916">
        <v>800002351</v>
      </c>
      <c r="O2916" t="s">
        <v>776</v>
      </c>
      <c r="P2916" t="s">
        <v>54</v>
      </c>
      <c r="Q2916" t="s">
        <v>724</v>
      </c>
    </row>
    <row r="2917" spans="1:17" x14ac:dyDescent="0.3">
      <c r="A2917" t="s">
        <v>824</v>
      </c>
      <c r="B2917" t="s">
        <v>382</v>
      </c>
      <c r="C2917" s="1">
        <v>44992</v>
      </c>
      <c r="D2917">
        <v>2690.17</v>
      </c>
      <c r="E2917" t="s">
        <v>92</v>
      </c>
      <c r="F2917" t="s">
        <v>96</v>
      </c>
      <c r="G2917" t="s">
        <v>639</v>
      </c>
      <c r="H2917" t="s">
        <v>572</v>
      </c>
      <c r="I2917">
        <v>800002351</v>
      </c>
      <c r="J2917">
        <v>6000843386</v>
      </c>
      <c r="K2917">
        <v>100025812</v>
      </c>
      <c r="L2917" s="1">
        <v>45001</v>
      </c>
      <c r="M2917" t="s">
        <v>833</v>
      </c>
      <c r="N2917">
        <v>800002351</v>
      </c>
      <c r="O2917" t="s">
        <v>776</v>
      </c>
      <c r="P2917" t="s">
        <v>54</v>
      </c>
      <c r="Q2917" t="s">
        <v>724</v>
      </c>
    </row>
    <row r="2918" spans="1:17" x14ac:dyDescent="0.3">
      <c r="A2918" t="s">
        <v>824</v>
      </c>
      <c r="B2918" t="s">
        <v>382</v>
      </c>
      <c r="C2918" s="1">
        <v>45061</v>
      </c>
      <c r="D2918">
        <v>1370.5</v>
      </c>
      <c r="E2918" t="s">
        <v>92</v>
      </c>
      <c r="F2918" t="s">
        <v>96</v>
      </c>
      <c r="G2918" t="s">
        <v>639</v>
      </c>
      <c r="H2918" t="s">
        <v>572</v>
      </c>
      <c r="I2918">
        <v>800002351</v>
      </c>
      <c r="J2918">
        <v>6000854874</v>
      </c>
      <c r="K2918">
        <v>100044914</v>
      </c>
      <c r="L2918" s="1">
        <v>45072</v>
      </c>
      <c r="M2918" t="s">
        <v>833</v>
      </c>
      <c r="N2918">
        <v>800002351</v>
      </c>
      <c r="O2918" t="s">
        <v>776</v>
      </c>
      <c r="P2918" t="s">
        <v>54</v>
      </c>
      <c r="Q2918" t="s">
        <v>724</v>
      </c>
    </row>
    <row r="2919" spans="1:17" x14ac:dyDescent="0.3">
      <c r="A2919" t="s">
        <v>824</v>
      </c>
      <c r="B2919" t="s">
        <v>382</v>
      </c>
      <c r="C2919" s="1">
        <v>45078</v>
      </c>
      <c r="D2919">
        <v>2690.17</v>
      </c>
      <c r="E2919" t="s">
        <v>92</v>
      </c>
      <c r="F2919" t="s">
        <v>96</v>
      </c>
      <c r="G2919" t="s">
        <v>639</v>
      </c>
      <c r="H2919" t="s">
        <v>572</v>
      </c>
      <c r="I2919">
        <v>800002351</v>
      </c>
      <c r="J2919">
        <v>6000857086</v>
      </c>
      <c r="K2919">
        <v>100048328</v>
      </c>
      <c r="L2919" s="1">
        <v>45086</v>
      </c>
      <c r="M2919" t="s">
        <v>833</v>
      </c>
      <c r="N2919">
        <v>800002351</v>
      </c>
      <c r="O2919" t="s">
        <v>776</v>
      </c>
      <c r="P2919" t="s">
        <v>54</v>
      </c>
      <c r="Q2919" t="s">
        <v>724</v>
      </c>
    </row>
    <row r="2920" spans="1:17" x14ac:dyDescent="0.3">
      <c r="A2920" t="s">
        <v>824</v>
      </c>
      <c r="B2920" t="s">
        <v>382</v>
      </c>
      <c r="C2920" s="1">
        <v>45090</v>
      </c>
      <c r="D2920">
        <v>571.91999999999996</v>
      </c>
      <c r="E2920" t="s">
        <v>92</v>
      </c>
      <c r="F2920" t="s">
        <v>96</v>
      </c>
      <c r="G2920" t="s">
        <v>639</v>
      </c>
      <c r="H2920" t="s">
        <v>572</v>
      </c>
      <c r="I2920">
        <v>800002351</v>
      </c>
      <c r="J2920">
        <v>6000859462</v>
      </c>
      <c r="K2920">
        <v>100052788</v>
      </c>
      <c r="L2920" s="1">
        <v>45100</v>
      </c>
      <c r="M2920" t="s">
        <v>833</v>
      </c>
      <c r="N2920">
        <v>800002351</v>
      </c>
      <c r="O2920" t="s">
        <v>776</v>
      </c>
      <c r="P2920" t="s">
        <v>54</v>
      </c>
      <c r="Q2920" t="s">
        <v>724</v>
      </c>
    </row>
    <row r="2921" spans="1:17" x14ac:dyDescent="0.3">
      <c r="A2921" t="s">
        <v>824</v>
      </c>
      <c r="B2921" t="s">
        <v>382</v>
      </c>
      <c r="C2921" s="1">
        <v>45104</v>
      </c>
      <c r="D2921">
        <v>2821.39</v>
      </c>
      <c r="E2921" t="s">
        <v>92</v>
      </c>
      <c r="F2921" t="s">
        <v>96</v>
      </c>
      <c r="G2921" t="s">
        <v>639</v>
      </c>
      <c r="H2921" t="s">
        <v>572</v>
      </c>
      <c r="I2921">
        <v>800002351</v>
      </c>
      <c r="J2921">
        <v>6000861978</v>
      </c>
      <c r="K2921">
        <v>100057236</v>
      </c>
      <c r="L2921" s="1">
        <v>45112</v>
      </c>
      <c r="M2921" t="s">
        <v>833</v>
      </c>
      <c r="N2921">
        <v>800002351</v>
      </c>
      <c r="O2921" t="s">
        <v>776</v>
      </c>
      <c r="P2921" t="s">
        <v>54</v>
      </c>
      <c r="Q2921" t="s">
        <v>724</v>
      </c>
    </row>
    <row r="2922" spans="1:17" x14ac:dyDescent="0.3">
      <c r="A2922" t="s">
        <v>824</v>
      </c>
      <c r="B2922" t="s">
        <v>382</v>
      </c>
      <c r="C2922" s="1">
        <v>45117</v>
      </c>
      <c r="D2922">
        <v>2644.8</v>
      </c>
      <c r="E2922" t="s">
        <v>92</v>
      </c>
      <c r="F2922" t="s">
        <v>96</v>
      </c>
      <c r="G2922" t="s">
        <v>639</v>
      </c>
      <c r="H2922" t="s">
        <v>572</v>
      </c>
      <c r="I2922">
        <v>800002351</v>
      </c>
      <c r="J2922">
        <v>6000864910</v>
      </c>
      <c r="K2922">
        <v>100062388</v>
      </c>
      <c r="L2922" s="1">
        <v>45119</v>
      </c>
      <c r="M2922" t="s">
        <v>833</v>
      </c>
      <c r="N2922">
        <v>800002351</v>
      </c>
      <c r="O2922" t="s">
        <v>776</v>
      </c>
      <c r="P2922" t="s">
        <v>54</v>
      </c>
      <c r="Q2922" t="s">
        <v>724</v>
      </c>
    </row>
    <row r="2923" spans="1:17" x14ac:dyDescent="0.3">
      <c r="A2923" t="s">
        <v>824</v>
      </c>
      <c r="B2923" t="s">
        <v>382</v>
      </c>
      <c r="C2923" s="1">
        <v>45140</v>
      </c>
      <c r="D2923">
        <v>3288.05</v>
      </c>
      <c r="E2923" t="s">
        <v>92</v>
      </c>
      <c r="F2923" t="s">
        <v>96</v>
      </c>
      <c r="G2923" t="s">
        <v>639</v>
      </c>
      <c r="H2923" t="s">
        <v>572</v>
      </c>
      <c r="I2923">
        <v>800002351</v>
      </c>
      <c r="J2923">
        <v>6000868322</v>
      </c>
      <c r="K2923">
        <v>100069004</v>
      </c>
      <c r="L2923" s="1">
        <v>45148</v>
      </c>
      <c r="M2923" t="s">
        <v>833</v>
      </c>
      <c r="N2923">
        <v>800002351</v>
      </c>
      <c r="O2923" t="s">
        <v>776</v>
      </c>
      <c r="P2923" t="s">
        <v>54</v>
      </c>
      <c r="Q2923" t="s">
        <v>724</v>
      </c>
    </row>
    <row r="2924" spans="1:17" x14ac:dyDescent="0.3">
      <c r="A2924" t="s">
        <v>824</v>
      </c>
      <c r="B2924" t="s">
        <v>382</v>
      </c>
      <c r="C2924" s="1">
        <v>45141</v>
      </c>
      <c r="D2924">
        <v>952.32</v>
      </c>
      <c r="E2924" t="s">
        <v>92</v>
      </c>
      <c r="F2924" t="s">
        <v>96</v>
      </c>
      <c r="G2924" t="s">
        <v>639</v>
      </c>
      <c r="H2924" t="s">
        <v>572</v>
      </c>
      <c r="I2924">
        <v>800002351</v>
      </c>
      <c r="J2924">
        <v>6000868345</v>
      </c>
      <c r="K2924">
        <v>100069024</v>
      </c>
      <c r="L2924" s="1">
        <v>45163</v>
      </c>
      <c r="M2924" t="s">
        <v>833</v>
      </c>
      <c r="N2924">
        <v>800002351</v>
      </c>
      <c r="O2924" t="s">
        <v>776</v>
      </c>
      <c r="P2924" t="s">
        <v>54</v>
      </c>
      <c r="Q2924" t="s">
        <v>724</v>
      </c>
    </row>
    <row r="2925" spans="1:17" x14ac:dyDescent="0.3">
      <c r="A2925" t="s">
        <v>824</v>
      </c>
      <c r="B2925" t="s">
        <v>382</v>
      </c>
      <c r="C2925" s="1">
        <v>45175</v>
      </c>
      <c r="D2925">
        <v>226.56</v>
      </c>
      <c r="E2925" t="s">
        <v>92</v>
      </c>
      <c r="F2925" t="s">
        <v>96</v>
      </c>
      <c r="G2925" t="s">
        <v>639</v>
      </c>
      <c r="H2925" t="s">
        <v>572</v>
      </c>
      <c r="I2925">
        <v>800002351</v>
      </c>
      <c r="J2925">
        <v>6000873589</v>
      </c>
      <c r="K2925">
        <v>100078103</v>
      </c>
      <c r="L2925" s="1">
        <v>45187</v>
      </c>
      <c r="M2925" t="s">
        <v>833</v>
      </c>
      <c r="N2925">
        <v>800002351</v>
      </c>
      <c r="O2925" t="s">
        <v>776</v>
      </c>
      <c r="P2925" t="s">
        <v>54</v>
      </c>
      <c r="Q2925" t="s">
        <v>724</v>
      </c>
    </row>
    <row r="2926" spans="1:17" x14ac:dyDescent="0.3">
      <c r="A2926" t="s">
        <v>824</v>
      </c>
      <c r="B2926" t="s">
        <v>382</v>
      </c>
      <c r="C2926" s="1">
        <v>45175</v>
      </c>
      <c r="D2926">
        <v>395.52</v>
      </c>
      <c r="E2926" t="s">
        <v>92</v>
      </c>
      <c r="F2926" t="s">
        <v>96</v>
      </c>
      <c r="G2926" t="s">
        <v>639</v>
      </c>
      <c r="H2926" t="s">
        <v>572</v>
      </c>
      <c r="I2926">
        <v>800002351</v>
      </c>
      <c r="J2926">
        <v>6000873593</v>
      </c>
      <c r="K2926">
        <v>100078107</v>
      </c>
      <c r="L2926" s="1">
        <v>45184</v>
      </c>
      <c r="M2926" t="s">
        <v>833</v>
      </c>
      <c r="N2926">
        <v>800002351</v>
      </c>
      <c r="O2926" t="s">
        <v>776</v>
      </c>
      <c r="P2926" t="s">
        <v>54</v>
      </c>
      <c r="Q2926" t="s">
        <v>724</v>
      </c>
    </row>
    <row r="2927" spans="1:17" x14ac:dyDescent="0.3">
      <c r="A2927" t="s">
        <v>824</v>
      </c>
      <c r="B2927" t="s">
        <v>382</v>
      </c>
      <c r="C2927" s="1">
        <v>45180</v>
      </c>
      <c r="D2927">
        <v>2690.17</v>
      </c>
      <c r="E2927" t="s">
        <v>92</v>
      </c>
      <c r="F2927" t="s">
        <v>96</v>
      </c>
      <c r="G2927" t="s">
        <v>639</v>
      </c>
      <c r="H2927" t="s">
        <v>572</v>
      </c>
      <c r="I2927">
        <v>800002351</v>
      </c>
      <c r="J2927">
        <v>6000874471</v>
      </c>
      <c r="K2927">
        <v>100079342</v>
      </c>
      <c r="L2927" s="1">
        <v>45183</v>
      </c>
      <c r="M2927" t="s">
        <v>833</v>
      </c>
      <c r="N2927">
        <v>800002351</v>
      </c>
      <c r="O2927" t="s">
        <v>776</v>
      </c>
      <c r="P2927" t="s">
        <v>54</v>
      </c>
      <c r="Q2927" t="s">
        <v>724</v>
      </c>
    </row>
    <row r="2928" spans="1:17" x14ac:dyDescent="0.3">
      <c r="A2928" t="s">
        <v>824</v>
      </c>
      <c r="B2928" t="s">
        <v>382</v>
      </c>
      <c r="C2928" s="1">
        <v>45201</v>
      </c>
      <c r="D2928">
        <v>996.48</v>
      </c>
      <c r="E2928" t="s">
        <v>92</v>
      </c>
      <c r="F2928" t="s">
        <v>96</v>
      </c>
      <c r="G2928" t="s">
        <v>639</v>
      </c>
      <c r="H2928" t="s">
        <v>572</v>
      </c>
      <c r="I2928">
        <v>800002351</v>
      </c>
      <c r="J2928">
        <v>6000878177</v>
      </c>
      <c r="K2928">
        <v>100085263</v>
      </c>
      <c r="L2928" s="1">
        <v>45215</v>
      </c>
      <c r="M2928" t="s">
        <v>833</v>
      </c>
      <c r="N2928">
        <v>800002351</v>
      </c>
      <c r="O2928" t="s">
        <v>776</v>
      </c>
      <c r="P2928" t="s">
        <v>54</v>
      </c>
      <c r="Q2928" t="s">
        <v>724</v>
      </c>
    </row>
    <row r="2929" spans="1:17" x14ac:dyDescent="0.3">
      <c r="A2929" t="s">
        <v>824</v>
      </c>
      <c r="B2929" t="s">
        <v>382</v>
      </c>
      <c r="C2929" s="1">
        <v>45245</v>
      </c>
      <c r="D2929">
        <v>6315.77</v>
      </c>
      <c r="E2929" t="s">
        <v>92</v>
      </c>
      <c r="F2929" t="s">
        <v>96</v>
      </c>
      <c r="G2929" t="s">
        <v>639</v>
      </c>
      <c r="H2929" t="s">
        <v>572</v>
      </c>
      <c r="I2929">
        <v>800002351</v>
      </c>
      <c r="J2929">
        <v>6000887027</v>
      </c>
      <c r="K2929">
        <v>100100144</v>
      </c>
      <c r="L2929" s="1">
        <v>45261</v>
      </c>
      <c r="M2929" t="s">
        <v>833</v>
      </c>
      <c r="N2929">
        <v>800002351</v>
      </c>
      <c r="O2929" t="s">
        <v>776</v>
      </c>
      <c r="P2929" t="s">
        <v>54</v>
      </c>
      <c r="Q2929" t="s">
        <v>724</v>
      </c>
    </row>
    <row r="2930" spans="1:17" x14ac:dyDescent="0.3">
      <c r="A2930" t="s">
        <v>824</v>
      </c>
      <c r="B2930" t="s">
        <v>382</v>
      </c>
      <c r="C2930" s="1">
        <v>45267</v>
      </c>
      <c r="D2930">
        <v>904.92</v>
      </c>
      <c r="E2930" t="s">
        <v>92</v>
      </c>
      <c r="F2930" t="s">
        <v>96</v>
      </c>
      <c r="G2930" t="s">
        <v>639</v>
      </c>
      <c r="H2930" t="s">
        <v>572</v>
      </c>
      <c r="I2930">
        <v>800002351</v>
      </c>
      <c r="J2930">
        <v>6000892657</v>
      </c>
      <c r="K2930">
        <v>100109718</v>
      </c>
      <c r="L2930" s="1">
        <v>45273</v>
      </c>
      <c r="M2930" t="s">
        <v>833</v>
      </c>
      <c r="N2930">
        <v>800002351</v>
      </c>
      <c r="O2930" t="s">
        <v>776</v>
      </c>
      <c r="P2930" t="s">
        <v>54</v>
      </c>
      <c r="Q2930" t="s">
        <v>724</v>
      </c>
    </row>
    <row r="2931" spans="1:17" x14ac:dyDescent="0.3">
      <c r="A2931" t="s">
        <v>824</v>
      </c>
      <c r="B2931" t="s">
        <v>382</v>
      </c>
      <c r="C2931" s="1">
        <v>45274</v>
      </c>
      <c r="D2931">
        <v>2771.46</v>
      </c>
      <c r="E2931" t="s">
        <v>92</v>
      </c>
      <c r="F2931" t="s">
        <v>96</v>
      </c>
      <c r="G2931" t="s">
        <v>639</v>
      </c>
      <c r="H2931" t="s">
        <v>572</v>
      </c>
      <c r="I2931">
        <v>800002351</v>
      </c>
      <c r="J2931">
        <v>6000894197</v>
      </c>
      <c r="K2931">
        <v>100112634</v>
      </c>
      <c r="L2931" s="1">
        <v>45280</v>
      </c>
      <c r="M2931" t="s">
        <v>833</v>
      </c>
      <c r="N2931">
        <v>800002351</v>
      </c>
      <c r="O2931" t="s">
        <v>776</v>
      </c>
      <c r="P2931" t="s">
        <v>54</v>
      </c>
      <c r="Q2931" t="s">
        <v>724</v>
      </c>
    </row>
    <row r="2932" spans="1:17" x14ac:dyDescent="0.3">
      <c r="A2932" t="s">
        <v>824</v>
      </c>
      <c r="B2932" t="s">
        <v>382</v>
      </c>
      <c r="C2932" s="1">
        <v>45323</v>
      </c>
      <c r="D2932">
        <v>632.28</v>
      </c>
      <c r="E2932" t="s">
        <v>92</v>
      </c>
      <c r="F2932" t="s">
        <v>96</v>
      </c>
      <c r="G2932" t="s">
        <v>639</v>
      </c>
      <c r="H2932" t="s">
        <v>572</v>
      </c>
      <c r="I2932">
        <v>800002351</v>
      </c>
      <c r="J2932">
        <v>6000905142</v>
      </c>
      <c r="K2932">
        <v>100014757</v>
      </c>
      <c r="L2932" s="1">
        <v>45341</v>
      </c>
      <c r="M2932" t="s">
        <v>833</v>
      </c>
      <c r="N2932">
        <v>800002351</v>
      </c>
      <c r="O2932" t="s">
        <v>776</v>
      </c>
      <c r="P2932" t="s">
        <v>54</v>
      </c>
      <c r="Q2932" t="s">
        <v>724</v>
      </c>
    </row>
    <row r="2933" spans="1:17" x14ac:dyDescent="0.3">
      <c r="A2933" t="s">
        <v>824</v>
      </c>
      <c r="B2933" t="s">
        <v>382</v>
      </c>
      <c r="C2933" s="1">
        <v>45365</v>
      </c>
      <c r="D2933">
        <v>2771.46</v>
      </c>
      <c r="E2933" t="s">
        <v>92</v>
      </c>
      <c r="F2933" t="s">
        <v>96</v>
      </c>
      <c r="G2933" t="s">
        <v>639</v>
      </c>
      <c r="H2933" t="s">
        <v>572</v>
      </c>
      <c r="I2933">
        <v>800002351</v>
      </c>
      <c r="J2933">
        <v>6000912251</v>
      </c>
      <c r="K2933">
        <v>100027789</v>
      </c>
      <c r="L2933" s="1">
        <v>45378</v>
      </c>
      <c r="M2933" t="s">
        <v>833</v>
      </c>
      <c r="N2933">
        <v>800002351</v>
      </c>
      <c r="O2933" t="s">
        <v>776</v>
      </c>
      <c r="P2933" t="s">
        <v>54</v>
      </c>
      <c r="Q2933" t="s">
        <v>724</v>
      </c>
    </row>
    <row r="2934" spans="1:17" x14ac:dyDescent="0.3">
      <c r="A2934" t="s">
        <v>824</v>
      </c>
      <c r="B2934" t="s">
        <v>382</v>
      </c>
      <c r="C2934" s="1">
        <v>45419</v>
      </c>
      <c r="D2934">
        <v>3244.8</v>
      </c>
      <c r="E2934" t="s">
        <v>92</v>
      </c>
      <c r="F2934" t="s">
        <v>96</v>
      </c>
      <c r="G2934" t="s">
        <v>639</v>
      </c>
      <c r="H2934" t="s">
        <v>572</v>
      </c>
      <c r="I2934">
        <v>800002351</v>
      </c>
      <c r="J2934">
        <v>6000921763</v>
      </c>
      <c r="K2934">
        <v>100044399</v>
      </c>
      <c r="L2934" s="1">
        <v>45428</v>
      </c>
      <c r="M2934" t="s">
        <v>833</v>
      </c>
      <c r="N2934">
        <v>800002351</v>
      </c>
      <c r="O2934" t="s">
        <v>776</v>
      </c>
      <c r="P2934" t="s">
        <v>54</v>
      </c>
      <c r="Q2934" t="s">
        <v>724</v>
      </c>
    </row>
    <row r="2935" spans="1:17" x14ac:dyDescent="0.3">
      <c r="A2935" t="s">
        <v>824</v>
      </c>
      <c r="B2935" t="s">
        <v>382</v>
      </c>
      <c r="C2935" s="1">
        <v>45440</v>
      </c>
      <c r="D2935">
        <v>648</v>
      </c>
      <c r="E2935" t="s">
        <v>92</v>
      </c>
      <c r="F2935" t="s">
        <v>96</v>
      </c>
      <c r="G2935" t="s">
        <v>639</v>
      </c>
      <c r="H2935" t="s">
        <v>572</v>
      </c>
      <c r="I2935">
        <v>800002351</v>
      </c>
      <c r="J2935">
        <v>6000924597</v>
      </c>
      <c r="K2935">
        <v>100048832</v>
      </c>
      <c r="L2935" s="1">
        <v>45443</v>
      </c>
      <c r="M2935" t="s">
        <v>833</v>
      </c>
      <c r="N2935">
        <v>800002351</v>
      </c>
      <c r="O2935" t="s">
        <v>776</v>
      </c>
      <c r="P2935" t="s">
        <v>54</v>
      </c>
      <c r="Q2935" t="s">
        <v>724</v>
      </c>
    </row>
    <row r="2936" spans="1:17" x14ac:dyDescent="0.3">
      <c r="A2936" t="s">
        <v>824</v>
      </c>
      <c r="B2936" t="s">
        <v>382</v>
      </c>
      <c r="C2936" s="1">
        <v>45449</v>
      </c>
      <c r="D2936">
        <v>2771.46</v>
      </c>
      <c r="E2936" t="s">
        <v>92</v>
      </c>
      <c r="F2936" t="s">
        <v>96</v>
      </c>
      <c r="G2936" t="s">
        <v>639</v>
      </c>
      <c r="H2936" t="s">
        <v>572</v>
      </c>
      <c r="I2936">
        <v>800002351</v>
      </c>
      <c r="J2936">
        <v>6000926613</v>
      </c>
      <c r="K2936">
        <v>100052715</v>
      </c>
      <c r="L2936" s="1">
        <v>45455</v>
      </c>
      <c r="M2936" t="s">
        <v>833</v>
      </c>
      <c r="N2936">
        <v>800002351</v>
      </c>
      <c r="O2936" t="s">
        <v>776</v>
      </c>
      <c r="P2936" t="s">
        <v>54</v>
      </c>
      <c r="Q2936" t="s">
        <v>724</v>
      </c>
    </row>
    <row r="2937" spans="1:17" x14ac:dyDescent="0.3">
      <c r="A2937" t="s">
        <v>824</v>
      </c>
      <c r="B2937" t="s">
        <v>382</v>
      </c>
      <c r="C2937" s="1">
        <v>45489</v>
      </c>
      <c r="D2937">
        <v>271.95999999999998</v>
      </c>
      <c r="E2937" t="s">
        <v>92</v>
      </c>
      <c r="F2937" t="s">
        <v>96</v>
      </c>
      <c r="G2937" t="s">
        <v>639</v>
      </c>
      <c r="H2937" t="s">
        <v>572</v>
      </c>
      <c r="I2937">
        <v>800002351</v>
      </c>
      <c r="J2937">
        <v>6000933911</v>
      </c>
      <c r="K2937">
        <v>100065212</v>
      </c>
      <c r="L2937" s="1">
        <v>45502</v>
      </c>
      <c r="M2937" t="s">
        <v>833</v>
      </c>
      <c r="N2937">
        <v>800002351</v>
      </c>
      <c r="O2937" t="s">
        <v>776</v>
      </c>
      <c r="P2937" t="s">
        <v>54</v>
      </c>
      <c r="Q2937" t="s">
        <v>724</v>
      </c>
    </row>
    <row r="2938" spans="1:17" x14ac:dyDescent="0.3">
      <c r="A2938" t="s">
        <v>824</v>
      </c>
      <c r="B2938" t="s">
        <v>382</v>
      </c>
      <c r="C2938" s="1">
        <v>45525</v>
      </c>
      <c r="D2938">
        <v>2669.76</v>
      </c>
      <c r="E2938" t="s">
        <v>92</v>
      </c>
      <c r="F2938" t="s">
        <v>96</v>
      </c>
      <c r="G2938" t="s">
        <v>639</v>
      </c>
      <c r="H2938" t="s">
        <v>572</v>
      </c>
      <c r="I2938">
        <v>800002351</v>
      </c>
      <c r="J2938">
        <v>6000939000</v>
      </c>
      <c r="K2938">
        <v>100074152</v>
      </c>
      <c r="L2938" s="1">
        <v>45534</v>
      </c>
      <c r="M2938" t="s">
        <v>833</v>
      </c>
      <c r="N2938">
        <v>800002351</v>
      </c>
      <c r="O2938" t="s">
        <v>776</v>
      </c>
      <c r="P2938" t="s">
        <v>54</v>
      </c>
      <c r="Q2938" t="s">
        <v>724</v>
      </c>
    </row>
    <row r="2939" spans="1:17" x14ac:dyDescent="0.3">
      <c r="A2939" t="s">
        <v>824</v>
      </c>
      <c r="B2939" t="s">
        <v>382</v>
      </c>
      <c r="C2939" s="1">
        <v>45551</v>
      </c>
      <c r="D2939">
        <v>2771.46</v>
      </c>
      <c r="E2939" t="s">
        <v>92</v>
      </c>
      <c r="F2939" t="s">
        <v>96</v>
      </c>
      <c r="G2939" t="s">
        <v>639</v>
      </c>
      <c r="H2939" t="s">
        <v>572</v>
      </c>
      <c r="I2939">
        <v>800002351</v>
      </c>
      <c r="J2939">
        <v>6000943208</v>
      </c>
      <c r="K2939">
        <v>100080725</v>
      </c>
      <c r="L2939" s="1">
        <v>45561</v>
      </c>
      <c r="M2939" t="s">
        <v>833</v>
      </c>
      <c r="N2939">
        <v>800002351</v>
      </c>
      <c r="O2939" t="s">
        <v>776</v>
      </c>
      <c r="P2939" t="s">
        <v>54</v>
      </c>
      <c r="Q2939" t="s">
        <v>724</v>
      </c>
    </row>
    <row r="2940" spans="1:17" x14ac:dyDescent="0.3">
      <c r="A2940" t="s">
        <v>824</v>
      </c>
      <c r="B2940" t="s">
        <v>382</v>
      </c>
      <c r="C2940" s="1">
        <v>45594</v>
      </c>
      <c r="D2940">
        <v>679.63</v>
      </c>
      <c r="E2940" t="s">
        <v>92</v>
      </c>
      <c r="F2940" t="s">
        <v>96</v>
      </c>
      <c r="G2940" t="s">
        <v>639</v>
      </c>
      <c r="H2940" t="s">
        <v>572</v>
      </c>
      <c r="I2940">
        <v>800002351</v>
      </c>
      <c r="J2940">
        <v>6000951633</v>
      </c>
      <c r="K2940">
        <v>100094932</v>
      </c>
      <c r="L2940" s="1">
        <v>45602</v>
      </c>
      <c r="M2940" t="s">
        <v>833</v>
      </c>
      <c r="N2940">
        <v>800002351</v>
      </c>
      <c r="O2940" t="s">
        <v>776</v>
      </c>
      <c r="P2940" t="s">
        <v>54</v>
      </c>
      <c r="Q2940" t="s">
        <v>724</v>
      </c>
    </row>
    <row r="2941" spans="1:17" x14ac:dyDescent="0.3">
      <c r="A2941" t="s">
        <v>824</v>
      </c>
      <c r="B2941" t="s">
        <v>382</v>
      </c>
      <c r="C2941" s="1">
        <v>45594</v>
      </c>
      <c r="D2941">
        <v>479.28</v>
      </c>
      <c r="E2941" t="s">
        <v>92</v>
      </c>
      <c r="F2941" t="s">
        <v>96</v>
      </c>
      <c r="G2941" t="s">
        <v>639</v>
      </c>
      <c r="H2941" t="s">
        <v>572</v>
      </c>
      <c r="I2941">
        <v>800002351</v>
      </c>
      <c r="J2941">
        <v>6000951608</v>
      </c>
      <c r="K2941">
        <v>100094891</v>
      </c>
      <c r="L2941" s="1">
        <v>45602</v>
      </c>
      <c r="M2941" t="s">
        <v>833</v>
      </c>
      <c r="N2941">
        <v>800002351</v>
      </c>
      <c r="O2941" t="s">
        <v>776</v>
      </c>
      <c r="P2941" t="s">
        <v>54</v>
      </c>
      <c r="Q2941" t="s">
        <v>724</v>
      </c>
    </row>
    <row r="2942" spans="1:17" x14ac:dyDescent="0.3">
      <c r="A2942" t="s">
        <v>824</v>
      </c>
      <c r="B2942" t="s">
        <v>382</v>
      </c>
      <c r="C2942" s="1">
        <v>45594</v>
      </c>
      <c r="D2942">
        <v>3443.72</v>
      </c>
      <c r="E2942" t="s">
        <v>92</v>
      </c>
      <c r="F2942" t="s">
        <v>96</v>
      </c>
      <c r="G2942" t="s">
        <v>639</v>
      </c>
      <c r="H2942" t="s">
        <v>572</v>
      </c>
      <c r="I2942">
        <v>800002351</v>
      </c>
      <c r="J2942">
        <v>6000951626</v>
      </c>
      <c r="K2942">
        <v>100094925</v>
      </c>
      <c r="L2942" s="1">
        <v>45602</v>
      </c>
      <c r="M2942" t="s">
        <v>833</v>
      </c>
      <c r="N2942">
        <v>800002351</v>
      </c>
      <c r="O2942" t="s">
        <v>776</v>
      </c>
      <c r="P2942" t="s">
        <v>54</v>
      </c>
      <c r="Q2942" t="s">
        <v>724</v>
      </c>
    </row>
    <row r="2943" spans="1:17" x14ac:dyDescent="0.3">
      <c r="A2943" t="s">
        <v>824</v>
      </c>
      <c r="B2943" t="s">
        <v>382</v>
      </c>
      <c r="C2943" s="1">
        <v>45631</v>
      </c>
      <c r="D2943">
        <v>2857.98</v>
      </c>
      <c r="E2943" t="s">
        <v>92</v>
      </c>
      <c r="F2943" t="s">
        <v>96</v>
      </c>
      <c r="G2943" t="s">
        <v>639</v>
      </c>
      <c r="H2943" t="s">
        <v>572</v>
      </c>
      <c r="I2943">
        <v>800002351</v>
      </c>
      <c r="J2943">
        <v>6000960444</v>
      </c>
      <c r="K2943">
        <v>100110262</v>
      </c>
      <c r="L2943" s="1">
        <v>45646</v>
      </c>
      <c r="M2943" t="s">
        <v>833</v>
      </c>
      <c r="N2943">
        <v>800002351</v>
      </c>
      <c r="O2943" t="s">
        <v>776</v>
      </c>
      <c r="P2943" t="s">
        <v>54</v>
      </c>
      <c r="Q2943" t="s">
        <v>724</v>
      </c>
    </row>
    <row r="2944" spans="1:17" x14ac:dyDescent="0.3">
      <c r="A2944" t="s">
        <v>824</v>
      </c>
      <c r="B2944" t="s">
        <v>382</v>
      </c>
      <c r="C2944" s="1">
        <v>45635</v>
      </c>
      <c r="D2944">
        <v>612.96</v>
      </c>
      <c r="E2944" t="s">
        <v>92</v>
      </c>
      <c r="F2944" t="s">
        <v>96</v>
      </c>
      <c r="G2944" t="s">
        <v>639</v>
      </c>
      <c r="H2944" t="s">
        <v>572</v>
      </c>
      <c r="I2944">
        <v>800002351</v>
      </c>
      <c r="J2944">
        <v>6000970247</v>
      </c>
      <c r="K2944">
        <v>100002513</v>
      </c>
      <c r="L2944" s="1">
        <v>45685</v>
      </c>
      <c r="M2944" t="s">
        <v>833</v>
      </c>
      <c r="N2944">
        <v>800002351</v>
      </c>
      <c r="O2944" t="s">
        <v>776</v>
      </c>
      <c r="P2944" t="s">
        <v>54</v>
      </c>
      <c r="Q2944" t="s">
        <v>724</v>
      </c>
    </row>
    <row r="2945" spans="1:17" x14ac:dyDescent="0.3">
      <c r="A2945" t="s">
        <v>824</v>
      </c>
      <c r="B2945" t="s">
        <v>382</v>
      </c>
      <c r="C2945" s="1">
        <v>45635</v>
      </c>
      <c r="D2945">
        <v>3443.72</v>
      </c>
      <c r="E2945" t="s">
        <v>92</v>
      </c>
      <c r="F2945" t="s">
        <v>96</v>
      </c>
      <c r="G2945" t="s">
        <v>639</v>
      </c>
      <c r="H2945" t="s">
        <v>572</v>
      </c>
      <c r="I2945">
        <v>800002351</v>
      </c>
      <c r="J2945">
        <v>6000970239</v>
      </c>
      <c r="K2945">
        <v>100002505</v>
      </c>
      <c r="L2945" s="1">
        <v>45685</v>
      </c>
      <c r="M2945" t="s">
        <v>833</v>
      </c>
      <c r="N2945">
        <v>800002351</v>
      </c>
      <c r="O2945" t="s">
        <v>776</v>
      </c>
      <c r="P2945" t="s">
        <v>54</v>
      </c>
      <c r="Q2945" t="s">
        <v>724</v>
      </c>
    </row>
    <row r="2946" spans="1:17" x14ac:dyDescent="0.3">
      <c r="A2946" t="s">
        <v>824</v>
      </c>
      <c r="B2946" t="s">
        <v>382</v>
      </c>
      <c r="C2946" s="1">
        <v>45685</v>
      </c>
      <c r="D2946">
        <v>1345.34</v>
      </c>
      <c r="E2946" t="s">
        <v>92</v>
      </c>
      <c r="F2946" t="s">
        <v>96</v>
      </c>
      <c r="G2946" t="s">
        <v>639</v>
      </c>
      <c r="H2946" t="s">
        <v>572</v>
      </c>
      <c r="I2946">
        <v>800002351</v>
      </c>
      <c r="J2946">
        <v>6000975533</v>
      </c>
      <c r="K2946">
        <v>100009734</v>
      </c>
      <c r="L2946" s="1">
        <v>45699</v>
      </c>
      <c r="M2946" t="s">
        <v>833</v>
      </c>
      <c r="N2946">
        <v>800002351</v>
      </c>
      <c r="O2946" t="s">
        <v>776</v>
      </c>
      <c r="P2946" t="s">
        <v>54</v>
      </c>
      <c r="Q2946" t="s">
        <v>724</v>
      </c>
    </row>
    <row r="2947" spans="1:17" x14ac:dyDescent="0.3">
      <c r="A2947" t="s">
        <v>824</v>
      </c>
      <c r="B2947" t="s">
        <v>382</v>
      </c>
      <c r="C2947" s="1">
        <v>45723</v>
      </c>
      <c r="D2947">
        <v>2857.98</v>
      </c>
      <c r="E2947" t="s">
        <v>92</v>
      </c>
      <c r="F2947" t="s">
        <v>96</v>
      </c>
      <c r="G2947" t="s">
        <v>639</v>
      </c>
      <c r="H2947" t="s">
        <v>572</v>
      </c>
      <c r="I2947">
        <v>800002351</v>
      </c>
      <c r="J2947">
        <v>6000981931</v>
      </c>
      <c r="K2947">
        <v>100024055</v>
      </c>
      <c r="L2947" s="1">
        <v>45743</v>
      </c>
      <c r="M2947" t="s">
        <v>833</v>
      </c>
      <c r="N2947">
        <v>800002351</v>
      </c>
      <c r="O2947" t="s">
        <v>776</v>
      </c>
      <c r="P2947" t="s">
        <v>54</v>
      </c>
      <c r="Q2947" t="s">
        <v>724</v>
      </c>
    </row>
    <row r="2948" spans="1:17" x14ac:dyDescent="0.3">
      <c r="A2948" t="s">
        <v>824</v>
      </c>
      <c r="B2948" t="s">
        <v>382</v>
      </c>
      <c r="C2948" s="1">
        <v>45747</v>
      </c>
      <c r="D2948">
        <v>504.36</v>
      </c>
      <c r="E2948" t="s">
        <v>92</v>
      </c>
      <c r="F2948" t="s">
        <v>96</v>
      </c>
      <c r="G2948" t="s">
        <v>639</v>
      </c>
      <c r="H2948" t="s">
        <v>572</v>
      </c>
      <c r="I2948">
        <v>800002351</v>
      </c>
      <c r="J2948">
        <v>6000985574</v>
      </c>
      <c r="K2948">
        <v>100029950</v>
      </c>
      <c r="L2948" s="1">
        <v>45751</v>
      </c>
      <c r="M2948" t="s">
        <v>833</v>
      </c>
      <c r="N2948">
        <v>800002351</v>
      </c>
      <c r="O2948" t="s">
        <v>776</v>
      </c>
      <c r="P2948" t="s">
        <v>54</v>
      </c>
      <c r="Q2948" t="s">
        <v>724</v>
      </c>
    </row>
    <row r="2949" spans="1:17" x14ac:dyDescent="0.3">
      <c r="A2949" t="s">
        <v>824</v>
      </c>
      <c r="B2949" t="s">
        <v>382</v>
      </c>
      <c r="C2949" s="1">
        <v>45770</v>
      </c>
      <c r="D2949">
        <v>366.79</v>
      </c>
      <c r="E2949" t="s">
        <v>92</v>
      </c>
      <c r="F2949" t="s">
        <v>96</v>
      </c>
      <c r="G2949" t="s">
        <v>639</v>
      </c>
      <c r="H2949" t="s">
        <v>572</v>
      </c>
      <c r="I2949">
        <v>800002351</v>
      </c>
      <c r="J2949">
        <v>6000989815</v>
      </c>
      <c r="K2949">
        <v>100037128</v>
      </c>
      <c r="L2949" s="1">
        <v>45783</v>
      </c>
      <c r="M2949" t="s">
        <v>833</v>
      </c>
      <c r="N2949">
        <v>800002351</v>
      </c>
      <c r="O2949" t="s">
        <v>776</v>
      </c>
      <c r="P2949" t="s">
        <v>54</v>
      </c>
      <c r="Q2949" t="s">
        <v>724</v>
      </c>
    </row>
    <row r="2950" spans="1:17" x14ac:dyDescent="0.3">
      <c r="A2950" t="s">
        <v>824</v>
      </c>
      <c r="B2950" t="s">
        <v>382</v>
      </c>
      <c r="C2950" s="1">
        <v>45803</v>
      </c>
      <c r="D2950">
        <v>229.4</v>
      </c>
      <c r="E2950" t="s">
        <v>92</v>
      </c>
      <c r="F2950" t="s">
        <v>96</v>
      </c>
      <c r="G2950" t="s">
        <v>639</v>
      </c>
      <c r="H2950" t="s">
        <v>572</v>
      </c>
      <c r="I2950">
        <v>800002351</v>
      </c>
      <c r="J2950">
        <v>6000995054</v>
      </c>
      <c r="K2950">
        <v>100045865</v>
      </c>
      <c r="L2950" s="1">
        <v>45811</v>
      </c>
      <c r="M2950" t="s">
        <v>833</v>
      </c>
      <c r="N2950">
        <v>800002351</v>
      </c>
      <c r="O2950" t="s">
        <v>776</v>
      </c>
      <c r="P2950" t="s">
        <v>54</v>
      </c>
      <c r="Q2950" t="s">
        <v>724</v>
      </c>
    </row>
    <row r="2951" spans="1:17" x14ac:dyDescent="0.3">
      <c r="A2951" t="s">
        <v>824</v>
      </c>
      <c r="B2951" t="s">
        <v>382</v>
      </c>
      <c r="C2951" s="1">
        <v>45810</v>
      </c>
      <c r="D2951">
        <v>2857.98</v>
      </c>
      <c r="E2951" t="s">
        <v>92</v>
      </c>
      <c r="F2951" t="s">
        <v>96</v>
      </c>
      <c r="G2951" t="s">
        <v>639</v>
      </c>
      <c r="H2951" t="s">
        <v>572</v>
      </c>
      <c r="I2951">
        <v>800002351</v>
      </c>
      <c r="J2951">
        <v>6000996262</v>
      </c>
      <c r="K2951">
        <v>100047700</v>
      </c>
      <c r="L2951" s="1">
        <v>45814</v>
      </c>
      <c r="M2951" t="s">
        <v>833</v>
      </c>
      <c r="N2951">
        <v>800002351</v>
      </c>
      <c r="O2951" t="s">
        <v>776</v>
      </c>
      <c r="P2951" t="s">
        <v>54</v>
      </c>
      <c r="Q2951" t="s">
        <v>724</v>
      </c>
    </row>
    <row r="2952" spans="1:17" x14ac:dyDescent="0.3">
      <c r="A2952" t="s">
        <v>824</v>
      </c>
      <c r="B2952" t="s">
        <v>382</v>
      </c>
      <c r="C2952" s="1">
        <v>45831</v>
      </c>
      <c r="D2952">
        <v>1008.85</v>
      </c>
      <c r="E2952" t="s">
        <v>92</v>
      </c>
      <c r="F2952" t="s">
        <v>96</v>
      </c>
      <c r="G2952" t="s">
        <v>639</v>
      </c>
      <c r="H2952" t="s">
        <v>572</v>
      </c>
      <c r="I2952">
        <v>800002351</v>
      </c>
      <c r="J2952">
        <v>6001000113</v>
      </c>
      <c r="K2952">
        <v>100054375</v>
      </c>
      <c r="L2952" s="1">
        <v>45856</v>
      </c>
      <c r="M2952" t="s">
        <v>833</v>
      </c>
      <c r="N2952">
        <v>800002351</v>
      </c>
      <c r="O2952" t="s">
        <v>776</v>
      </c>
      <c r="P2952" t="s">
        <v>54</v>
      </c>
      <c r="Q2952" t="s">
        <v>724</v>
      </c>
    </row>
    <row r="2953" spans="1:17" x14ac:dyDescent="0.3">
      <c r="A2953" t="s">
        <v>824</v>
      </c>
      <c r="B2953" t="s">
        <v>382</v>
      </c>
      <c r="C2953" s="1">
        <v>45929</v>
      </c>
      <c r="D2953">
        <v>553.54999999999995</v>
      </c>
      <c r="E2953" t="s">
        <v>92</v>
      </c>
      <c r="F2953" t="s">
        <v>96</v>
      </c>
      <c r="G2953" t="s">
        <v>639</v>
      </c>
      <c r="H2953" t="s">
        <v>572</v>
      </c>
      <c r="I2953">
        <v>800002351</v>
      </c>
      <c r="J2953">
        <v>6001016547</v>
      </c>
      <c r="K2953">
        <v>100080976</v>
      </c>
      <c r="L2953" s="1">
        <v>45930</v>
      </c>
      <c r="M2953" t="s">
        <v>833</v>
      </c>
      <c r="N2953">
        <v>800002351</v>
      </c>
      <c r="O2953" t="s">
        <v>776</v>
      </c>
      <c r="P2953" t="s">
        <v>54</v>
      </c>
      <c r="Q2953" t="s">
        <v>724</v>
      </c>
    </row>
    <row r="2954" spans="1:17" x14ac:dyDescent="0.3">
      <c r="A2954" t="s">
        <v>824</v>
      </c>
      <c r="B2954" t="s">
        <v>382</v>
      </c>
      <c r="C2954" s="1">
        <v>45931</v>
      </c>
      <c r="D2954">
        <v>6657.05</v>
      </c>
      <c r="E2954" t="s">
        <v>92</v>
      </c>
      <c r="F2954" t="s">
        <v>96</v>
      </c>
      <c r="G2954" t="s">
        <v>639</v>
      </c>
      <c r="H2954" t="s">
        <v>572</v>
      </c>
      <c r="I2954">
        <v>800002351</v>
      </c>
      <c r="J2954">
        <v>6001017586</v>
      </c>
      <c r="K2954">
        <v>100082539</v>
      </c>
      <c r="L2954" s="1">
        <v>45958</v>
      </c>
      <c r="M2954" t="s">
        <v>833</v>
      </c>
      <c r="N2954">
        <v>800002351</v>
      </c>
      <c r="O2954" t="s">
        <v>776</v>
      </c>
      <c r="P2954" t="s">
        <v>54</v>
      </c>
      <c r="Q2954" t="s">
        <v>724</v>
      </c>
    </row>
    <row r="2955" spans="1:17" x14ac:dyDescent="0.3">
      <c r="A2955" t="s">
        <v>824</v>
      </c>
      <c r="B2955" t="s">
        <v>382</v>
      </c>
      <c r="C2955" s="1">
        <v>45931</v>
      </c>
      <c r="D2955">
        <v>375.84</v>
      </c>
      <c r="E2955" t="s">
        <v>92</v>
      </c>
      <c r="F2955" t="s">
        <v>96</v>
      </c>
      <c r="G2955" t="s">
        <v>639</v>
      </c>
      <c r="H2955" t="s">
        <v>572</v>
      </c>
      <c r="I2955">
        <v>800002351</v>
      </c>
      <c r="J2955">
        <v>6001017532</v>
      </c>
      <c r="K2955">
        <v>100082485</v>
      </c>
      <c r="L2955" s="1">
        <v>45957</v>
      </c>
      <c r="M2955" t="s">
        <v>833</v>
      </c>
      <c r="N2955">
        <v>800002351</v>
      </c>
      <c r="O2955" t="s">
        <v>776</v>
      </c>
      <c r="P2955" t="s">
        <v>54</v>
      </c>
      <c r="Q2955" t="s">
        <v>724</v>
      </c>
    </row>
    <row r="2956" spans="1:17" x14ac:dyDescent="0.3">
      <c r="A2956" t="s">
        <v>824</v>
      </c>
      <c r="B2956" t="s">
        <v>382</v>
      </c>
      <c r="C2956" s="1">
        <v>45966</v>
      </c>
      <c r="D2956">
        <v>1360.56</v>
      </c>
      <c r="E2956" t="s">
        <v>92</v>
      </c>
      <c r="F2956" t="s">
        <v>96</v>
      </c>
      <c r="G2956" t="s">
        <v>639</v>
      </c>
      <c r="H2956" t="s">
        <v>572</v>
      </c>
      <c r="I2956">
        <v>800002351</v>
      </c>
      <c r="J2956">
        <v>6001025007</v>
      </c>
      <c r="K2956">
        <v>100095977</v>
      </c>
      <c r="L2956" s="1">
        <v>45968</v>
      </c>
      <c r="M2956" t="s">
        <v>833</v>
      </c>
      <c r="N2956">
        <v>800002351</v>
      </c>
      <c r="O2956" t="s">
        <v>776</v>
      </c>
      <c r="P2956" t="s">
        <v>54</v>
      </c>
      <c r="Q2956" t="s">
        <v>724</v>
      </c>
    </row>
    <row r="2957" spans="1:17" x14ac:dyDescent="0.3">
      <c r="A2957" t="s">
        <v>824</v>
      </c>
      <c r="B2957" t="s">
        <v>382</v>
      </c>
      <c r="C2957" s="1">
        <v>45996</v>
      </c>
      <c r="D2957">
        <v>2857.98</v>
      </c>
      <c r="E2957" t="s">
        <v>92</v>
      </c>
      <c r="F2957" t="s">
        <v>96</v>
      </c>
      <c r="G2957" t="s">
        <v>639</v>
      </c>
      <c r="H2957" t="s">
        <v>572</v>
      </c>
      <c r="I2957">
        <v>800002351</v>
      </c>
      <c r="J2957">
        <v>6001041127</v>
      </c>
      <c r="K2957">
        <v>100004032</v>
      </c>
      <c r="L2957" s="1">
        <v>46057</v>
      </c>
      <c r="M2957" t="s">
        <v>833</v>
      </c>
      <c r="N2957">
        <v>800002351</v>
      </c>
      <c r="O2957" t="s">
        <v>776</v>
      </c>
      <c r="P2957" t="s">
        <v>54</v>
      </c>
      <c r="Q2957" t="s">
        <v>724</v>
      </c>
    </row>
    <row r="2958" spans="1:17" x14ac:dyDescent="0.3">
      <c r="A2958" t="s">
        <v>824</v>
      </c>
      <c r="B2958" t="s">
        <v>382</v>
      </c>
      <c r="C2958" s="1">
        <v>46057</v>
      </c>
      <c r="D2958">
        <v>919.8</v>
      </c>
      <c r="E2958" t="s">
        <v>92</v>
      </c>
      <c r="F2958" t="s">
        <v>96</v>
      </c>
      <c r="G2958" t="s">
        <v>639</v>
      </c>
      <c r="H2958" t="s">
        <v>572</v>
      </c>
      <c r="I2958">
        <v>800002351</v>
      </c>
      <c r="J2958">
        <v>6001046433</v>
      </c>
      <c r="K2958">
        <v>100014934</v>
      </c>
      <c r="L2958" s="1">
        <v>46104</v>
      </c>
      <c r="M2958" t="s">
        <v>833</v>
      </c>
      <c r="N2958">
        <v>800002351</v>
      </c>
      <c r="O2958" t="s">
        <v>776</v>
      </c>
      <c r="P2958" t="s">
        <v>54</v>
      </c>
      <c r="Q2958" t="s">
        <v>724</v>
      </c>
    </row>
    <row r="2959" spans="1:17" x14ac:dyDescent="0.3">
      <c r="A2959" t="s">
        <v>824</v>
      </c>
      <c r="B2959" t="s">
        <v>382</v>
      </c>
      <c r="C2959" s="1">
        <v>45246</v>
      </c>
      <c r="D2959">
        <v>801.25</v>
      </c>
      <c r="E2959" t="s">
        <v>92</v>
      </c>
      <c r="F2959" t="s">
        <v>96</v>
      </c>
      <c r="G2959" t="s">
        <v>122</v>
      </c>
      <c r="H2959" t="s">
        <v>595</v>
      </c>
      <c r="I2959">
        <v>800002680</v>
      </c>
      <c r="J2959">
        <v>6000887138</v>
      </c>
      <c r="K2959">
        <v>100100337</v>
      </c>
      <c r="L2959" s="1">
        <v>45253</v>
      </c>
      <c r="M2959" t="s">
        <v>833</v>
      </c>
      <c r="N2959">
        <v>800002680</v>
      </c>
      <c r="O2959" t="s">
        <v>776</v>
      </c>
      <c r="P2959" t="s">
        <v>54</v>
      </c>
      <c r="Q2959" t="s">
        <v>724</v>
      </c>
    </row>
    <row r="2960" spans="1:17" x14ac:dyDescent="0.3">
      <c r="A2960" t="s">
        <v>824</v>
      </c>
      <c r="B2960" t="s">
        <v>382</v>
      </c>
      <c r="C2960" s="1">
        <v>45246</v>
      </c>
      <c r="D2960">
        <v>801.25</v>
      </c>
      <c r="E2960" t="s">
        <v>92</v>
      </c>
      <c r="F2960" t="s">
        <v>96</v>
      </c>
      <c r="G2960" t="s">
        <v>122</v>
      </c>
      <c r="H2960" t="s">
        <v>595</v>
      </c>
      <c r="I2960">
        <v>800002680</v>
      </c>
      <c r="J2960">
        <v>6000887140</v>
      </c>
      <c r="K2960">
        <v>100100339</v>
      </c>
      <c r="L2960" s="1">
        <v>45253</v>
      </c>
      <c r="M2960" t="s">
        <v>833</v>
      </c>
      <c r="N2960">
        <v>800002680</v>
      </c>
      <c r="O2960" t="s">
        <v>776</v>
      </c>
      <c r="P2960" t="s">
        <v>54</v>
      </c>
      <c r="Q2960" t="s">
        <v>724</v>
      </c>
    </row>
    <row r="2961" spans="1:17" x14ac:dyDescent="0.3">
      <c r="A2961" t="s">
        <v>824</v>
      </c>
      <c r="B2961" t="s">
        <v>382</v>
      </c>
      <c r="C2961" s="1">
        <v>45246</v>
      </c>
      <c r="D2961">
        <v>801.25</v>
      </c>
      <c r="E2961" t="s">
        <v>92</v>
      </c>
      <c r="F2961" t="s">
        <v>96</v>
      </c>
      <c r="G2961" t="s">
        <v>122</v>
      </c>
      <c r="H2961" t="s">
        <v>595</v>
      </c>
      <c r="I2961">
        <v>800002680</v>
      </c>
      <c r="J2961">
        <v>6000887141</v>
      </c>
      <c r="K2961">
        <v>100100340</v>
      </c>
      <c r="L2961" s="1">
        <v>45253</v>
      </c>
      <c r="M2961" t="s">
        <v>833</v>
      </c>
      <c r="N2961">
        <v>800002680</v>
      </c>
      <c r="O2961" t="s">
        <v>776</v>
      </c>
      <c r="P2961" t="s">
        <v>54</v>
      </c>
      <c r="Q2961" t="s">
        <v>724</v>
      </c>
    </row>
    <row r="2962" spans="1:17" x14ac:dyDescent="0.3">
      <c r="A2962" t="s">
        <v>824</v>
      </c>
      <c r="B2962" t="s">
        <v>382</v>
      </c>
      <c r="C2962" s="1">
        <v>45246</v>
      </c>
      <c r="D2962">
        <v>801.25</v>
      </c>
      <c r="E2962" t="s">
        <v>92</v>
      </c>
      <c r="F2962" t="s">
        <v>96</v>
      </c>
      <c r="G2962" t="s">
        <v>122</v>
      </c>
      <c r="H2962" t="s">
        <v>595</v>
      </c>
      <c r="I2962">
        <v>800002680</v>
      </c>
      <c r="J2962">
        <v>6000887125</v>
      </c>
      <c r="K2962">
        <v>100100327</v>
      </c>
      <c r="L2962" s="1">
        <v>45253</v>
      </c>
      <c r="M2962" t="s">
        <v>833</v>
      </c>
      <c r="N2962">
        <v>800002680</v>
      </c>
      <c r="O2962" t="s">
        <v>776</v>
      </c>
      <c r="P2962" t="s">
        <v>54</v>
      </c>
      <c r="Q2962" t="s">
        <v>724</v>
      </c>
    </row>
    <row r="2963" spans="1:17" x14ac:dyDescent="0.3">
      <c r="A2963" t="s">
        <v>824</v>
      </c>
      <c r="B2963" t="s">
        <v>382</v>
      </c>
      <c r="C2963" s="1">
        <v>45246</v>
      </c>
      <c r="D2963">
        <v>729.13</v>
      </c>
      <c r="E2963" t="s">
        <v>92</v>
      </c>
      <c r="F2963" t="s">
        <v>96</v>
      </c>
      <c r="G2963" t="s">
        <v>122</v>
      </c>
      <c r="H2963" t="s">
        <v>595</v>
      </c>
      <c r="I2963">
        <v>800002680</v>
      </c>
      <c r="J2963">
        <v>6000887126</v>
      </c>
      <c r="K2963">
        <v>100100328</v>
      </c>
      <c r="L2963" s="1">
        <v>45253</v>
      </c>
      <c r="M2963" t="s">
        <v>833</v>
      </c>
      <c r="N2963">
        <v>800002680</v>
      </c>
      <c r="O2963" t="s">
        <v>776</v>
      </c>
      <c r="P2963" t="s">
        <v>54</v>
      </c>
      <c r="Q2963" t="s">
        <v>724</v>
      </c>
    </row>
    <row r="2964" spans="1:17" x14ac:dyDescent="0.3">
      <c r="A2964" t="s">
        <v>824</v>
      </c>
      <c r="B2964" t="s">
        <v>382</v>
      </c>
      <c r="C2964" s="1">
        <v>45294</v>
      </c>
      <c r="D2964">
        <v>729.13</v>
      </c>
      <c r="E2964" t="s">
        <v>92</v>
      </c>
      <c r="F2964" t="s">
        <v>96</v>
      </c>
      <c r="G2964" t="s">
        <v>122</v>
      </c>
      <c r="H2964" t="s">
        <v>595</v>
      </c>
      <c r="I2964">
        <v>800002680</v>
      </c>
      <c r="J2964">
        <v>6000899974</v>
      </c>
      <c r="K2964">
        <v>100004374</v>
      </c>
      <c r="L2964" s="1">
        <v>45306</v>
      </c>
      <c r="M2964" t="s">
        <v>833</v>
      </c>
      <c r="N2964">
        <v>800002680</v>
      </c>
      <c r="O2964" t="s">
        <v>776</v>
      </c>
      <c r="P2964" t="s">
        <v>54</v>
      </c>
      <c r="Q2964" t="s">
        <v>724</v>
      </c>
    </row>
    <row r="2965" spans="1:17" x14ac:dyDescent="0.3">
      <c r="A2965" t="s">
        <v>824</v>
      </c>
      <c r="B2965" t="s">
        <v>382</v>
      </c>
      <c r="C2965" s="1">
        <v>45328</v>
      </c>
      <c r="D2965">
        <v>801.25</v>
      </c>
      <c r="E2965" t="s">
        <v>92</v>
      </c>
      <c r="F2965" t="s">
        <v>96</v>
      </c>
      <c r="G2965" t="s">
        <v>122</v>
      </c>
      <c r="H2965" t="s">
        <v>595</v>
      </c>
      <c r="I2965">
        <v>800002680</v>
      </c>
      <c r="J2965">
        <v>6000906086</v>
      </c>
      <c r="K2965">
        <v>100016089</v>
      </c>
      <c r="L2965" s="1">
        <v>45329</v>
      </c>
      <c r="M2965" t="s">
        <v>833</v>
      </c>
      <c r="N2965">
        <v>800002680</v>
      </c>
      <c r="O2965" t="s">
        <v>776</v>
      </c>
      <c r="P2965" t="s">
        <v>54</v>
      </c>
      <c r="Q2965" t="s">
        <v>724</v>
      </c>
    </row>
    <row r="2966" spans="1:17" x14ac:dyDescent="0.3">
      <c r="A2966" t="s">
        <v>824</v>
      </c>
      <c r="B2966" t="s">
        <v>382</v>
      </c>
      <c r="C2966" s="1">
        <v>45351</v>
      </c>
      <c r="D2966">
        <v>801.25</v>
      </c>
      <c r="E2966" t="s">
        <v>92</v>
      </c>
      <c r="F2966" t="s">
        <v>96</v>
      </c>
      <c r="G2966" t="s">
        <v>122</v>
      </c>
      <c r="H2966" t="s">
        <v>595</v>
      </c>
      <c r="I2966">
        <v>800002680</v>
      </c>
      <c r="J2966">
        <v>6000909618</v>
      </c>
      <c r="K2966">
        <v>100022656</v>
      </c>
      <c r="L2966" s="1">
        <v>45357</v>
      </c>
      <c r="M2966" t="s">
        <v>833</v>
      </c>
      <c r="N2966">
        <v>800002680</v>
      </c>
      <c r="O2966" t="s">
        <v>776</v>
      </c>
      <c r="P2966" t="s">
        <v>54</v>
      </c>
      <c r="Q2966" t="s">
        <v>724</v>
      </c>
    </row>
    <row r="2967" spans="1:17" x14ac:dyDescent="0.3">
      <c r="A2967" t="s">
        <v>824</v>
      </c>
      <c r="B2967" t="s">
        <v>382</v>
      </c>
      <c r="C2967" s="1">
        <v>45384</v>
      </c>
      <c r="D2967">
        <v>801.25</v>
      </c>
      <c r="E2967" t="s">
        <v>92</v>
      </c>
      <c r="F2967" t="s">
        <v>96</v>
      </c>
      <c r="G2967" t="s">
        <v>122</v>
      </c>
      <c r="H2967" t="s">
        <v>595</v>
      </c>
      <c r="I2967">
        <v>800002680</v>
      </c>
      <c r="J2967">
        <v>6000915220</v>
      </c>
      <c r="K2967">
        <v>100033117</v>
      </c>
      <c r="L2967" s="1">
        <v>45397</v>
      </c>
      <c r="M2967" t="s">
        <v>833</v>
      </c>
      <c r="N2967">
        <v>800002680</v>
      </c>
      <c r="O2967" t="s">
        <v>776</v>
      </c>
      <c r="P2967" t="s">
        <v>54</v>
      </c>
      <c r="Q2967" t="s">
        <v>724</v>
      </c>
    </row>
    <row r="2968" spans="1:17" x14ac:dyDescent="0.3">
      <c r="A2968" t="s">
        <v>824</v>
      </c>
      <c r="B2968" t="s">
        <v>382</v>
      </c>
      <c r="C2968" s="1">
        <v>45412</v>
      </c>
      <c r="D2968">
        <v>801.25</v>
      </c>
      <c r="E2968" t="s">
        <v>92</v>
      </c>
      <c r="F2968" t="s">
        <v>96</v>
      </c>
      <c r="G2968" t="s">
        <v>122</v>
      </c>
      <c r="H2968" t="s">
        <v>595</v>
      </c>
      <c r="I2968">
        <v>800002680</v>
      </c>
      <c r="J2968">
        <v>6000920431</v>
      </c>
      <c r="K2968">
        <v>100041374</v>
      </c>
      <c r="L2968" s="1">
        <v>45427</v>
      </c>
      <c r="M2968" t="s">
        <v>833</v>
      </c>
      <c r="N2968">
        <v>800002680</v>
      </c>
      <c r="O2968" t="s">
        <v>776</v>
      </c>
      <c r="P2968" t="s">
        <v>54</v>
      </c>
      <c r="Q2968" t="s">
        <v>724</v>
      </c>
    </row>
    <row r="2969" spans="1:17" x14ac:dyDescent="0.3">
      <c r="A2969" t="s">
        <v>824</v>
      </c>
      <c r="B2969" t="s">
        <v>382</v>
      </c>
      <c r="C2969" s="1">
        <v>45436</v>
      </c>
      <c r="D2969">
        <v>729.13</v>
      </c>
      <c r="E2969" t="s">
        <v>92</v>
      </c>
      <c r="F2969" t="s">
        <v>96</v>
      </c>
      <c r="G2969" t="s">
        <v>122</v>
      </c>
      <c r="H2969" t="s">
        <v>595</v>
      </c>
      <c r="I2969">
        <v>800002680</v>
      </c>
      <c r="J2969">
        <v>6000924064</v>
      </c>
      <c r="K2969">
        <v>100047943</v>
      </c>
      <c r="L2969" s="1">
        <v>45441</v>
      </c>
      <c r="M2969" t="s">
        <v>833</v>
      </c>
      <c r="N2969">
        <v>800002680</v>
      </c>
      <c r="O2969" t="s">
        <v>776</v>
      </c>
      <c r="P2969" t="s">
        <v>54</v>
      </c>
      <c r="Q2969" t="s">
        <v>724</v>
      </c>
    </row>
    <row r="2970" spans="1:17" x14ac:dyDescent="0.3">
      <c r="A2970" t="s">
        <v>824</v>
      </c>
      <c r="B2970" t="s">
        <v>382</v>
      </c>
      <c r="C2970" s="1">
        <v>45562</v>
      </c>
      <c r="D2970">
        <v>801.25</v>
      </c>
      <c r="E2970" t="s">
        <v>92</v>
      </c>
      <c r="F2970" t="s">
        <v>96</v>
      </c>
      <c r="G2970" t="s">
        <v>122</v>
      </c>
      <c r="H2970" t="s">
        <v>595</v>
      </c>
      <c r="I2970">
        <v>800002680</v>
      </c>
      <c r="J2970">
        <v>6000945317</v>
      </c>
      <c r="K2970">
        <v>100084644</v>
      </c>
      <c r="L2970" s="1">
        <v>45566</v>
      </c>
      <c r="M2970" t="s">
        <v>833</v>
      </c>
      <c r="N2970">
        <v>800002680</v>
      </c>
      <c r="O2970" t="s">
        <v>776</v>
      </c>
      <c r="P2970" t="s">
        <v>54</v>
      </c>
      <c r="Q2970" t="s">
        <v>724</v>
      </c>
    </row>
    <row r="2971" spans="1:17" x14ac:dyDescent="0.3">
      <c r="A2971" t="s">
        <v>824</v>
      </c>
      <c r="B2971" t="s">
        <v>382</v>
      </c>
      <c r="C2971" s="1">
        <v>45579</v>
      </c>
      <c r="D2971">
        <v>743.36</v>
      </c>
      <c r="E2971" t="s">
        <v>92</v>
      </c>
      <c r="F2971" t="s">
        <v>96</v>
      </c>
      <c r="G2971" t="s">
        <v>122</v>
      </c>
      <c r="H2971" t="s">
        <v>595</v>
      </c>
      <c r="I2971">
        <v>800002680</v>
      </c>
      <c r="J2971">
        <v>6000949025</v>
      </c>
      <c r="K2971">
        <v>100090605</v>
      </c>
      <c r="L2971" s="1">
        <v>45580</v>
      </c>
      <c r="M2971" t="s">
        <v>833</v>
      </c>
      <c r="N2971">
        <v>800002680</v>
      </c>
      <c r="O2971" t="s">
        <v>776</v>
      </c>
      <c r="P2971" t="s">
        <v>54</v>
      </c>
      <c r="Q2971" t="s">
        <v>724</v>
      </c>
    </row>
    <row r="2972" spans="1:17" x14ac:dyDescent="0.3">
      <c r="A2972" t="s">
        <v>824</v>
      </c>
      <c r="B2972" t="s">
        <v>382</v>
      </c>
      <c r="C2972" s="1">
        <v>45589</v>
      </c>
      <c r="D2972">
        <v>816.9</v>
      </c>
      <c r="E2972" t="s">
        <v>92</v>
      </c>
      <c r="F2972" t="s">
        <v>96</v>
      </c>
      <c r="G2972" t="s">
        <v>122</v>
      </c>
      <c r="H2972" t="s">
        <v>595</v>
      </c>
      <c r="I2972">
        <v>800002680</v>
      </c>
      <c r="J2972">
        <v>6000950912</v>
      </c>
      <c r="K2972">
        <v>100093664</v>
      </c>
      <c r="L2972" s="1">
        <v>45595</v>
      </c>
      <c r="M2972" t="s">
        <v>833</v>
      </c>
      <c r="N2972">
        <v>800002680</v>
      </c>
      <c r="O2972" t="s">
        <v>776</v>
      </c>
      <c r="P2972" t="s">
        <v>54</v>
      </c>
      <c r="Q2972" t="s">
        <v>724</v>
      </c>
    </row>
    <row r="2973" spans="1:17" x14ac:dyDescent="0.3">
      <c r="A2973" t="s">
        <v>824</v>
      </c>
      <c r="B2973" t="s">
        <v>382</v>
      </c>
      <c r="C2973" s="1">
        <v>45589</v>
      </c>
      <c r="D2973">
        <v>816.9</v>
      </c>
      <c r="E2973" t="s">
        <v>92</v>
      </c>
      <c r="F2973" t="s">
        <v>96</v>
      </c>
      <c r="G2973" t="s">
        <v>122</v>
      </c>
      <c r="H2973" t="s">
        <v>595</v>
      </c>
      <c r="I2973">
        <v>800002680</v>
      </c>
      <c r="J2973">
        <v>6000950905</v>
      </c>
      <c r="K2973">
        <v>100093657</v>
      </c>
      <c r="L2973" s="1">
        <v>45595</v>
      </c>
      <c r="M2973" t="s">
        <v>833</v>
      </c>
      <c r="N2973">
        <v>800002680</v>
      </c>
      <c r="O2973" t="s">
        <v>776</v>
      </c>
      <c r="P2973" t="s">
        <v>54</v>
      </c>
      <c r="Q2973" t="s">
        <v>724</v>
      </c>
    </row>
    <row r="2974" spans="1:17" x14ac:dyDescent="0.3">
      <c r="A2974" t="s">
        <v>824</v>
      </c>
      <c r="B2974" t="s">
        <v>382</v>
      </c>
      <c r="C2974" s="1">
        <v>45589</v>
      </c>
      <c r="D2974">
        <v>816.9</v>
      </c>
      <c r="E2974" t="s">
        <v>92</v>
      </c>
      <c r="F2974" t="s">
        <v>96</v>
      </c>
      <c r="G2974" t="s">
        <v>122</v>
      </c>
      <c r="H2974" t="s">
        <v>595</v>
      </c>
      <c r="I2974">
        <v>800002680</v>
      </c>
      <c r="J2974">
        <v>6000950907</v>
      </c>
      <c r="K2974">
        <v>100093659</v>
      </c>
      <c r="L2974" s="1">
        <v>45595</v>
      </c>
      <c r="M2974" t="s">
        <v>833</v>
      </c>
      <c r="N2974">
        <v>800002680</v>
      </c>
      <c r="O2974" t="s">
        <v>776</v>
      </c>
      <c r="P2974" t="s">
        <v>54</v>
      </c>
      <c r="Q2974" t="s">
        <v>724</v>
      </c>
    </row>
    <row r="2975" spans="1:17" x14ac:dyDescent="0.3">
      <c r="A2975" t="s">
        <v>824</v>
      </c>
      <c r="B2975" t="s">
        <v>382</v>
      </c>
      <c r="C2975" s="1">
        <v>45589</v>
      </c>
      <c r="D2975">
        <v>816.9</v>
      </c>
      <c r="E2975" t="s">
        <v>92</v>
      </c>
      <c r="F2975" t="s">
        <v>96</v>
      </c>
      <c r="G2975" t="s">
        <v>122</v>
      </c>
      <c r="H2975" t="s">
        <v>595</v>
      </c>
      <c r="I2975">
        <v>800002680</v>
      </c>
      <c r="J2975">
        <v>6000950910</v>
      </c>
      <c r="K2975">
        <v>100093662</v>
      </c>
      <c r="L2975" s="1">
        <v>45595</v>
      </c>
      <c r="M2975" t="s">
        <v>833</v>
      </c>
      <c r="N2975">
        <v>800002680</v>
      </c>
      <c r="O2975" t="s">
        <v>776</v>
      </c>
      <c r="P2975" t="s">
        <v>54</v>
      </c>
      <c r="Q2975" t="s">
        <v>724</v>
      </c>
    </row>
    <row r="2976" spans="1:17" x14ac:dyDescent="0.3">
      <c r="A2976" t="s">
        <v>824</v>
      </c>
      <c r="B2976" t="s">
        <v>382</v>
      </c>
      <c r="C2976" s="1">
        <v>45630</v>
      </c>
      <c r="D2976">
        <v>816.9</v>
      </c>
      <c r="E2976" t="s">
        <v>92</v>
      </c>
      <c r="F2976" t="s">
        <v>96</v>
      </c>
      <c r="G2976" t="s">
        <v>122</v>
      </c>
      <c r="H2976" t="s">
        <v>595</v>
      </c>
      <c r="I2976">
        <v>800002680</v>
      </c>
      <c r="J2976">
        <v>6000970660</v>
      </c>
      <c r="K2976">
        <v>100002909</v>
      </c>
      <c r="L2976" s="1">
        <v>45688</v>
      </c>
      <c r="M2976" t="s">
        <v>833</v>
      </c>
      <c r="N2976">
        <v>800002680</v>
      </c>
      <c r="O2976" t="s">
        <v>776</v>
      </c>
      <c r="P2976" t="s">
        <v>54</v>
      </c>
      <c r="Q2976" t="s">
        <v>724</v>
      </c>
    </row>
    <row r="2977" spans="1:17" x14ac:dyDescent="0.3">
      <c r="A2977" t="s">
        <v>824</v>
      </c>
      <c r="B2977" t="s">
        <v>382</v>
      </c>
      <c r="C2977" s="1">
        <v>45686</v>
      </c>
      <c r="D2977">
        <v>816.9</v>
      </c>
      <c r="E2977" t="s">
        <v>92</v>
      </c>
      <c r="F2977" t="s">
        <v>96</v>
      </c>
      <c r="G2977" t="s">
        <v>122</v>
      </c>
      <c r="H2977" t="s">
        <v>595</v>
      </c>
      <c r="I2977">
        <v>800002680</v>
      </c>
      <c r="J2977">
        <v>6000975740</v>
      </c>
      <c r="K2977">
        <v>100010102</v>
      </c>
      <c r="L2977" s="1">
        <v>45688</v>
      </c>
      <c r="M2977" t="s">
        <v>833</v>
      </c>
      <c r="N2977">
        <v>800002680</v>
      </c>
      <c r="O2977" t="s">
        <v>776</v>
      </c>
      <c r="P2977" t="s">
        <v>54</v>
      </c>
      <c r="Q2977" t="s">
        <v>724</v>
      </c>
    </row>
    <row r="2978" spans="1:17" x14ac:dyDescent="0.3">
      <c r="A2978" t="s">
        <v>824</v>
      </c>
      <c r="B2978" t="s">
        <v>382</v>
      </c>
      <c r="C2978" s="1">
        <v>45686</v>
      </c>
      <c r="D2978">
        <v>816.9</v>
      </c>
      <c r="E2978" t="s">
        <v>92</v>
      </c>
      <c r="F2978" t="s">
        <v>96</v>
      </c>
      <c r="G2978" t="s">
        <v>122</v>
      </c>
      <c r="H2978" t="s">
        <v>595</v>
      </c>
      <c r="I2978">
        <v>800002680</v>
      </c>
      <c r="J2978">
        <v>6000975741</v>
      </c>
      <c r="K2978">
        <v>100010103</v>
      </c>
      <c r="L2978" s="1">
        <v>45688</v>
      </c>
      <c r="M2978" t="s">
        <v>833</v>
      </c>
      <c r="N2978">
        <v>800002680</v>
      </c>
      <c r="O2978" t="s">
        <v>776</v>
      </c>
      <c r="P2978" t="s">
        <v>54</v>
      </c>
      <c r="Q2978" t="s">
        <v>724</v>
      </c>
    </row>
    <row r="2979" spans="1:17" x14ac:dyDescent="0.3">
      <c r="A2979" t="s">
        <v>824</v>
      </c>
      <c r="B2979" t="s">
        <v>382</v>
      </c>
      <c r="C2979" s="1">
        <v>45688</v>
      </c>
      <c r="D2979">
        <v>691.12</v>
      </c>
      <c r="E2979" t="s">
        <v>92</v>
      </c>
      <c r="F2979" t="s">
        <v>96</v>
      </c>
      <c r="G2979" t="s">
        <v>122</v>
      </c>
      <c r="H2979" t="s">
        <v>595</v>
      </c>
      <c r="I2979">
        <v>800002680</v>
      </c>
      <c r="J2979">
        <v>6000976119</v>
      </c>
      <c r="K2979">
        <v>100010793</v>
      </c>
      <c r="L2979" s="1">
        <v>45693</v>
      </c>
      <c r="M2979" t="s">
        <v>833</v>
      </c>
      <c r="N2979">
        <v>800002680</v>
      </c>
      <c r="O2979" t="s">
        <v>776</v>
      </c>
      <c r="P2979" t="s">
        <v>54</v>
      </c>
      <c r="Q2979" t="s">
        <v>724</v>
      </c>
    </row>
    <row r="2980" spans="1:17" x14ac:dyDescent="0.3">
      <c r="A2980" t="s">
        <v>824</v>
      </c>
      <c r="B2980" t="s">
        <v>382</v>
      </c>
      <c r="C2980" s="1">
        <v>45716</v>
      </c>
      <c r="D2980">
        <v>816.9</v>
      </c>
      <c r="E2980" t="s">
        <v>92</v>
      </c>
      <c r="F2980" t="s">
        <v>96</v>
      </c>
      <c r="G2980" t="s">
        <v>122</v>
      </c>
      <c r="H2980" t="s">
        <v>595</v>
      </c>
      <c r="I2980">
        <v>800002680</v>
      </c>
      <c r="J2980">
        <v>6000980385</v>
      </c>
      <c r="K2980">
        <v>100020782</v>
      </c>
      <c r="L2980" s="1">
        <v>45729</v>
      </c>
      <c r="M2980" t="s">
        <v>833</v>
      </c>
      <c r="N2980">
        <v>800002680</v>
      </c>
      <c r="O2980" t="s">
        <v>776</v>
      </c>
      <c r="P2980" t="s">
        <v>54</v>
      </c>
      <c r="Q2980" t="s">
        <v>724</v>
      </c>
    </row>
    <row r="2981" spans="1:17" x14ac:dyDescent="0.3">
      <c r="A2981" t="s">
        <v>824</v>
      </c>
      <c r="B2981" t="s">
        <v>382</v>
      </c>
      <c r="C2981" s="1">
        <v>45747</v>
      </c>
      <c r="D2981">
        <v>816.9</v>
      </c>
      <c r="E2981" t="s">
        <v>92</v>
      </c>
      <c r="F2981" t="s">
        <v>96</v>
      </c>
      <c r="G2981" t="s">
        <v>122</v>
      </c>
      <c r="H2981" t="s">
        <v>595</v>
      </c>
      <c r="I2981">
        <v>800002680</v>
      </c>
      <c r="J2981">
        <v>6000985509</v>
      </c>
      <c r="K2981">
        <v>100029840</v>
      </c>
      <c r="L2981" s="1">
        <v>45762</v>
      </c>
      <c r="M2981" t="s">
        <v>833</v>
      </c>
      <c r="N2981">
        <v>800002680</v>
      </c>
      <c r="O2981" t="s">
        <v>776</v>
      </c>
      <c r="P2981" t="s">
        <v>54</v>
      </c>
      <c r="Q2981" t="s">
        <v>724</v>
      </c>
    </row>
    <row r="2982" spans="1:17" x14ac:dyDescent="0.3">
      <c r="A2982" t="s">
        <v>824</v>
      </c>
      <c r="B2982" t="s">
        <v>382</v>
      </c>
      <c r="C2982" s="1">
        <v>45776</v>
      </c>
      <c r="D2982">
        <v>816.9</v>
      </c>
      <c r="E2982" t="s">
        <v>92</v>
      </c>
      <c r="F2982" t="s">
        <v>96</v>
      </c>
      <c r="G2982" t="s">
        <v>122</v>
      </c>
      <c r="H2982" t="s">
        <v>595</v>
      </c>
      <c r="I2982">
        <v>800002680</v>
      </c>
      <c r="J2982">
        <v>6000990765</v>
      </c>
      <c r="K2982">
        <v>100038787</v>
      </c>
      <c r="L2982" s="1">
        <v>45784</v>
      </c>
      <c r="M2982" t="s">
        <v>833</v>
      </c>
      <c r="N2982">
        <v>800002680</v>
      </c>
      <c r="O2982" t="s">
        <v>776</v>
      </c>
      <c r="P2982" t="s">
        <v>54</v>
      </c>
      <c r="Q2982" t="s">
        <v>724</v>
      </c>
    </row>
    <row r="2983" spans="1:17" x14ac:dyDescent="0.3">
      <c r="A2983" t="s">
        <v>824</v>
      </c>
      <c r="B2983" t="s">
        <v>382</v>
      </c>
      <c r="C2983" s="1">
        <v>45859</v>
      </c>
      <c r="D2983">
        <v>855.22</v>
      </c>
      <c r="E2983" t="s">
        <v>92</v>
      </c>
      <c r="F2983" t="s">
        <v>96</v>
      </c>
      <c r="G2983" t="s">
        <v>122</v>
      </c>
      <c r="H2983" t="s">
        <v>595</v>
      </c>
      <c r="I2983">
        <v>800002680</v>
      </c>
      <c r="J2983">
        <v>6001005485</v>
      </c>
      <c r="K2983">
        <v>100063641</v>
      </c>
      <c r="L2983" s="1">
        <v>45862</v>
      </c>
      <c r="M2983" t="s">
        <v>833</v>
      </c>
      <c r="N2983">
        <v>800002680</v>
      </c>
      <c r="O2983" t="s">
        <v>776</v>
      </c>
      <c r="P2983" t="s">
        <v>54</v>
      </c>
      <c r="Q2983" t="s">
        <v>724</v>
      </c>
    </row>
    <row r="2984" spans="1:17" x14ac:dyDescent="0.3">
      <c r="A2984" t="s">
        <v>824</v>
      </c>
      <c r="B2984" t="s">
        <v>382</v>
      </c>
      <c r="C2984" s="1">
        <v>45859</v>
      </c>
      <c r="D2984">
        <v>855.22</v>
      </c>
      <c r="E2984" t="s">
        <v>92</v>
      </c>
      <c r="F2984" t="s">
        <v>96</v>
      </c>
      <c r="G2984" t="s">
        <v>122</v>
      </c>
      <c r="H2984" t="s">
        <v>595</v>
      </c>
      <c r="I2984">
        <v>800002680</v>
      </c>
      <c r="J2984">
        <v>6001005484</v>
      </c>
      <c r="K2984">
        <v>100063640</v>
      </c>
      <c r="L2984" s="1">
        <v>45862</v>
      </c>
      <c r="M2984" t="s">
        <v>833</v>
      </c>
      <c r="N2984">
        <v>800002680</v>
      </c>
      <c r="O2984" t="s">
        <v>776</v>
      </c>
      <c r="P2984" t="s">
        <v>54</v>
      </c>
      <c r="Q2984" t="s">
        <v>724</v>
      </c>
    </row>
    <row r="2985" spans="1:17" x14ac:dyDescent="0.3">
      <c r="A2985" t="s">
        <v>824</v>
      </c>
      <c r="B2985" t="s">
        <v>382</v>
      </c>
      <c r="C2985" s="1">
        <v>45868</v>
      </c>
      <c r="D2985">
        <v>855.22</v>
      </c>
      <c r="E2985" t="s">
        <v>92</v>
      </c>
      <c r="F2985" t="s">
        <v>96</v>
      </c>
      <c r="G2985" t="s">
        <v>122</v>
      </c>
      <c r="H2985" t="s">
        <v>595</v>
      </c>
      <c r="I2985">
        <v>800002680</v>
      </c>
      <c r="J2985">
        <v>6001006904</v>
      </c>
      <c r="K2985">
        <v>100065809</v>
      </c>
      <c r="L2985" s="1">
        <v>45896</v>
      </c>
      <c r="M2985" t="s">
        <v>833</v>
      </c>
      <c r="N2985">
        <v>800002680</v>
      </c>
      <c r="O2985" t="s">
        <v>776</v>
      </c>
      <c r="P2985" t="s">
        <v>54</v>
      </c>
      <c r="Q2985" t="s">
        <v>724</v>
      </c>
    </row>
    <row r="2986" spans="1:17" x14ac:dyDescent="0.3">
      <c r="A2986" t="s">
        <v>824</v>
      </c>
      <c r="B2986" t="s">
        <v>382</v>
      </c>
      <c r="C2986" s="1">
        <v>45897</v>
      </c>
      <c r="D2986">
        <v>855.22</v>
      </c>
      <c r="E2986" t="s">
        <v>92</v>
      </c>
      <c r="F2986" t="s">
        <v>96</v>
      </c>
      <c r="G2986" t="s">
        <v>122</v>
      </c>
      <c r="H2986" t="s">
        <v>595</v>
      </c>
      <c r="I2986">
        <v>800002680</v>
      </c>
      <c r="J2986">
        <v>6001011275</v>
      </c>
      <c r="K2986">
        <v>100072901</v>
      </c>
      <c r="L2986" s="1">
        <v>45908</v>
      </c>
      <c r="M2986" t="s">
        <v>833</v>
      </c>
      <c r="N2986">
        <v>800002680</v>
      </c>
      <c r="O2986" t="s">
        <v>776</v>
      </c>
      <c r="P2986" t="s">
        <v>54</v>
      </c>
      <c r="Q2986" t="s">
        <v>724</v>
      </c>
    </row>
    <row r="2987" spans="1:17" x14ac:dyDescent="0.3">
      <c r="A2987" t="s">
        <v>824</v>
      </c>
      <c r="B2987" t="s">
        <v>382</v>
      </c>
      <c r="C2987" s="1">
        <v>46043</v>
      </c>
      <c r="D2987">
        <v>838.79</v>
      </c>
      <c r="E2987" t="s">
        <v>92</v>
      </c>
      <c r="F2987" t="s">
        <v>96</v>
      </c>
      <c r="G2987" t="s">
        <v>122</v>
      </c>
      <c r="H2987" t="s">
        <v>595</v>
      </c>
      <c r="I2987">
        <v>800002680</v>
      </c>
      <c r="J2987">
        <v>6001043950</v>
      </c>
      <c r="K2987">
        <v>100008382</v>
      </c>
      <c r="L2987" s="1">
        <v>46052</v>
      </c>
      <c r="M2987" t="s">
        <v>833</v>
      </c>
      <c r="N2987">
        <v>800002680</v>
      </c>
      <c r="O2987" t="s">
        <v>776</v>
      </c>
      <c r="P2987" t="s">
        <v>54</v>
      </c>
      <c r="Q2987" t="s">
        <v>724</v>
      </c>
    </row>
    <row r="2988" spans="1:17" x14ac:dyDescent="0.3">
      <c r="A2988" t="s">
        <v>824</v>
      </c>
      <c r="B2988" t="s">
        <v>382</v>
      </c>
      <c r="C2988" s="1">
        <v>46071</v>
      </c>
      <c r="D2988">
        <v>838.79</v>
      </c>
      <c r="E2988" t="s">
        <v>92</v>
      </c>
      <c r="F2988" t="s">
        <v>96</v>
      </c>
      <c r="G2988" t="s">
        <v>122</v>
      </c>
      <c r="H2988" t="s">
        <v>595</v>
      </c>
      <c r="I2988">
        <v>800002680</v>
      </c>
      <c r="J2988">
        <v>6001048887</v>
      </c>
      <c r="K2988">
        <v>100018992</v>
      </c>
      <c r="L2988" s="1">
        <v>46078</v>
      </c>
      <c r="M2988" t="s">
        <v>833</v>
      </c>
      <c r="N2988">
        <v>800002680</v>
      </c>
      <c r="O2988" t="s">
        <v>776</v>
      </c>
      <c r="P2988" t="s">
        <v>54</v>
      </c>
      <c r="Q2988" t="s">
        <v>724</v>
      </c>
    </row>
    <row r="2989" spans="1:17" x14ac:dyDescent="0.3">
      <c r="A2989" t="s">
        <v>824</v>
      </c>
      <c r="B2989" t="s">
        <v>382</v>
      </c>
      <c r="C2989" s="1">
        <v>46071</v>
      </c>
      <c r="D2989">
        <v>838.79</v>
      </c>
      <c r="E2989" t="s">
        <v>92</v>
      </c>
      <c r="F2989" t="s">
        <v>96</v>
      </c>
      <c r="G2989" t="s">
        <v>122</v>
      </c>
      <c r="H2989" t="s">
        <v>595</v>
      </c>
      <c r="I2989">
        <v>800002680</v>
      </c>
      <c r="J2989">
        <v>6001048884</v>
      </c>
      <c r="K2989">
        <v>100018989</v>
      </c>
      <c r="L2989" s="1">
        <v>46078</v>
      </c>
      <c r="M2989" t="s">
        <v>833</v>
      </c>
      <c r="N2989">
        <v>800002680</v>
      </c>
      <c r="O2989" t="s">
        <v>776</v>
      </c>
      <c r="P2989" t="s">
        <v>54</v>
      </c>
      <c r="Q2989" t="s">
        <v>724</v>
      </c>
    </row>
    <row r="2990" spans="1:17" x14ac:dyDescent="0.3">
      <c r="A2990" t="s">
        <v>824</v>
      </c>
      <c r="B2990" t="s">
        <v>382</v>
      </c>
      <c r="C2990" s="1">
        <v>46071</v>
      </c>
      <c r="D2990">
        <v>838.79</v>
      </c>
      <c r="E2990" t="s">
        <v>92</v>
      </c>
      <c r="F2990" t="s">
        <v>96</v>
      </c>
      <c r="G2990" t="s">
        <v>122</v>
      </c>
      <c r="H2990" t="s">
        <v>595</v>
      </c>
      <c r="I2990">
        <v>800002680</v>
      </c>
      <c r="J2990">
        <v>6001048886</v>
      </c>
      <c r="K2990">
        <v>100018991</v>
      </c>
      <c r="L2990" s="1">
        <v>46078</v>
      </c>
      <c r="M2990" t="s">
        <v>833</v>
      </c>
      <c r="N2990">
        <v>800002680</v>
      </c>
      <c r="O2990" t="s">
        <v>776</v>
      </c>
      <c r="P2990" t="s">
        <v>54</v>
      </c>
      <c r="Q2990" t="s">
        <v>724</v>
      </c>
    </row>
    <row r="2991" spans="1:17" x14ac:dyDescent="0.3">
      <c r="A2991" t="s">
        <v>824</v>
      </c>
      <c r="B2991" t="s">
        <v>382</v>
      </c>
      <c r="C2991" s="1">
        <v>46071</v>
      </c>
      <c r="D2991">
        <v>838.79</v>
      </c>
      <c r="E2991" t="s">
        <v>92</v>
      </c>
      <c r="F2991" t="s">
        <v>96</v>
      </c>
      <c r="G2991" t="s">
        <v>122</v>
      </c>
      <c r="H2991" t="s">
        <v>595</v>
      </c>
      <c r="I2991">
        <v>800002680</v>
      </c>
      <c r="J2991">
        <v>6001048888</v>
      </c>
      <c r="K2991">
        <v>100018993</v>
      </c>
      <c r="L2991" s="1">
        <v>46078</v>
      </c>
      <c r="M2991" t="s">
        <v>833</v>
      </c>
      <c r="N2991">
        <v>800002680</v>
      </c>
      <c r="O2991" t="s">
        <v>776</v>
      </c>
      <c r="P2991" t="s">
        <v>54</v>
      </c>
      <c r="Q2991" t="s">
        <v>724</v>
      </c>
    </row>
    <row r="2992" spans="1:17" x14ac:dyDescent="0.3">
      <c r="A2992" t="s">
        <v>824</v>
      </c>
      <c r="B2992" t="s">
        <v>382</v>
      </c>
      <c r="C2992" s="1">
        <v>46146</v>
      </c>
      <c r="D2992">
        <v>838.79</v>
      </c>
      <c r="E2992" t="s">
        <v>92</v>
      </c>
      <c r="F2992" t="s">
        <v>96</v>
      </c>
      <c r="G2992" t="s">
        <v>122</v>
      </c>
      <c r="H2992" t="s">
        <v>595</v>
      </c>
      <c r="I2992">
        <v>800002680</v>
      </c>
      <c r="J2992">
        <v>6001061566</v>
      </c>
      <c r="K2992">
        <v>100041087</v>
      </c>
      <c r="L2992" s="1">
        <v>46175</v>
      </c>
      <c r="M2992" t="s">
        <v>833</v>
      </c>
      <c r="N2992">
        <v>800002680</v>
      </c>
      <c r="O2992" t="s">
        <v>776</v>
      </c>
      <c r="P2992" t="s">
        <v>54</v>
      </c>
      <c r="Q2992" t="s">
        <v>724</v>
      </c>
    </row>
    <row r="2993" spans="1:17" x14ac:dyDescent="0.3">
      <c r="A2993" t="s">
        <v>824</v>
      </c>
      <c r="B2993" t="s">
        <v>382</v>
      </c>
      <c r="C2993" s="1">
        <v>46146</v>
      </c>
      <c r="D2993">
        <v>838.79</v>
      </c>
      <c r="E2993" t="s">
        <v>92</v>
      </c>
      <c r="F2993" t="s">
        <v>96</v>
      </c>
      <c r="G2993" t="s">
        <v>122</v>
      </c>
      <c r="H2993" t="s">
        <v>595</v>
      </c>
      <c r="I2993">
        <v>800002680</v>
      </c>
      <c r="J2993">
        <v>6001061568</v>
      </c>
      <c r="K2993">
        <v>100041089</v>
      </c>
      <c r="L2993" s="1">
        <v>46175</v>
      </c>
      <c r="M2993" t="s">
        <v>833</v>
      </c>
      <c r="N2993">
        <v>800002680</v>
      </c>
      <c r="O2993" t="s">
        <v>776</v>
      </c>
      <c r="P2993" t="s">
        <v>54</v>
      </c>
      <c r="Q2993" t="s">
        <v>724</v>
      </c>
    </row>
    <row r="2994" spans="1:17" x14ac:dyDescent="0.3">
      <c r="A2994" t="s">
        <v>824</v>
      </c>
      <c r="B2994" t="s">
        <v>382</v>
      </c>
      <c r="C2994" s="1">
        <v>46176</v>
      </c>
      <c r="D2994">
        <v>838.79</v>
      </c>
      <c r="E2994" t="s">
        <v>92</v>
      </c>
      <c r="F2994" t="s">
        <v>96</v>
      </c>
      <c r="G2994" t="s">
        <v>122</v>
      </c>
      <c r="H2994" t="s">
        <v>595</v>
      </c>
      <c r="I2994">
        <v>800002680</v>
      </c>
      <c r="J2994">
        <v>6001066831</v>
      </c>
      <c r="K2994">
        <v>100049884</v>
      </c>
      <c r="L2994" s="1">
        <v>46212</v>
      </c>
      <c r="M2994" t="s">
        <v>833</v>
      </c>
      <c r="N2994">
        <v>800002680</v>
      </c>
      <c r="O2994" t="s">
        <v>776</v>
      </c>
      <c r="P2994" t="s">
        <v>54</v>
      </c>
      <c r="Q2994" t="s">
        <v>724</v>
      </c>
    </row>
    <row r="2995" spans="1:17" x14ac:dyDescent="0.3">
      <c r="A2995" t="s">
        <v>824</v>
      </c>
      <c r="B2995" t="s">
        <v>382</v>
      </c>
      <c r="C2995" s="1">
        <v>46213</v>
      </c>
      <c r="D2995">
        <v>850.79</v>
      </c>
      <c r="E2995" t="s">
        <v>93</v>
      </c>
      <c r="F2995" t="s">
        <v>94</v>
      </c>
      <c r="G2995" t="s">
        <v>122</v>
      </c>
      <c r="H2995" t="s">
        <v>595</v>
      </c>
      <c r="I2995">
        <v>800002680</v>
      </c>
      <c r="J2995">
        <v>6001074320</v>
      </c>
      <c r="K2995">
        <v>100063435</v>
      </c>
      <c r="L2995" s="1"/>
      <c r="M2995" t="s">
        <v>834</v>
      </c>
      <c r="N2995">
        <v>800002680</v>
      </c>
      <c r="O2995" t="s">
        <v>776</v>
      </c>
      <c r="P2995" t="s">
        <v>53</v>
      </c>
      <c r="Q2995" t="s">
        <v>724</v>
      </c>
    </row>
    <row r="2996" spans="1:17" x14ac:dyDescent="0.3">
      <c r="A2996" t="s">
        <v>826</v>
      </c>
      <c r="B2996" t="s">
        <v>382</v>
      </c>
      <c r="C2996" s="1">
        <v>44942</v>
      </c>
      <c r="D2996">
        <v>1546.83</v>
      </c>
      <c r="E2996" t="s">
        <v>92</v>
      </c>
      <c r="F2996" t="s">
        <v>96</v>
      </c>
      <c r="G2996" t="s">
        <v>484</v>
      </c>
      <c r="H2996" t="s">
        <v>526</v>
      </c>
      <c r="I2996">
        <v>1200010622</v>
      </c>
      <c r="J2996">
        <v>6000834532</v>
      </c>
      <c r="K2996">
        <v>100006859</v>
      </c>
      <c r="L2996" s="1">
        <v>44970</v>
      </c>
      <c r="M2996" t="s">
        <v>833</v>
      </c>
      <c r="N2996">
        <v>1200010622</v>
      </c>
      <c r="O2996" t="s">
        <v>776</v>
      </c>
      <c r="P2996" t="s">
        <v>54</v>
      </c>
      <c r="Q2996" t="s">
        <v>724</v>
      </c>
    </row>
    <row r="2997" spans="1:17" x14ac:dyDescent="0.3">
      <c r="A2997" t="s">
        <v>826</v>
      </c>
      <c r="B2997" t="s">
        <v>382</v>
      </c>
      <c r="C2997" s="1">
        <v>44960</v>
      </c>
      <c r="D2997">
        <v>1184.04</v>
      </c>
      <c r="E2997" t="s">
        <v>92</v>
      </c>
      <c r="F2997" t="s">
        <v>96</v>
      </c>
      <c r="G2997" t="s">
        <v>484</v>
      </c>
      <c r="H2997" t="s">
        <v>526</v>
      </c>
      <c r="I2997">
        <v>1200010622</v>
      </c>
      <c r="J2997">
        <v>6000837335</v>
      </c>
      <c r="K2997">
        <v>100015501</v>
      </c>
      <c r="L2997" s="1">
        <v>44978</v>
      </c>
      <c r="M2997" t="s">
        <v>833</v>
      </c>
      <c r="N2997">
        <v>1200010622</v>
      </c>
      <c r="O2997" t="s">
        <v>776</v>
      </c>
      <c r="P2997" t="s">
        <v>54</v>
      </c>
      <c r="Q2997" t="s">
        <v>724</v>
      </c>
    </row>
    <row r="2998" spans="1:17" x14ac:dyDescent="0.3">
      <c r="A2998" t="s">
        <v>826</v>
      </c>
      <c r="B2998" t="s">
        <v>382</v>
      </c>
      <c r="C2998" s="1">
        <v>45001</v>
      </c>
      <c r="D2998">
        <v>818.58</v>
      </c>
      <c r="E2998" t="s">
        <v>92</v>
      </c>
      <c r="F2998" t="s">
        <v>96</v>
      </c>
      <c r="G2998" t="s">
        <v>484</v>
      </c>
      <c r="H2998" t="s">
        <v>526</v>
      </c>
      <c r="I2998">
        <v>1200010622</v>
      </c>
      <c r="J2998">
        <v>6000845251</v>
      </c>
      <c r="K2998">
        <v>100028427</v>
      </c>
      <c r="L2998" s="1">
        <v>45023</v>
      </c>
      <c r="M2998" t="s">
        <v>833</v>
      </c>
      <c r="N2998">
        <v>1200010622</v>
      </c>
      <c r="O2998" t="s">
        <v>776</v>
      </c>
      <c r="P2998" t="s">
        <v>54</v>
      </c>
      <c r="Q2998" t="s">
        <v>724</v>
      </c>
    </row>
    <row r="2999" spans="1:17" x14ac:dyDescent="0.3">
      <c r="A2999" t="s">
        <v>826</v>
      </c>
      <c r="B2999" t="s">
        <v>382</v>
      </c>
      <c r="C2999" s="1">
        <v>45036</v>
      </c>
      <c r="D2999">
        <v>1283.1600000000001</v>
      </c>
      <c r="E2999" t="s">
        <v>92</v>
      </c>
      <c r="F2999" t="s">
        <v>96</v>
      </c>
      <c r="G2999" t="s">
        <v>484</v>
      </c>
      <c r="H2999" t="s">
        <v>526</v>
      </c>
      <c r="I2999">
        <v>1200010622</v>
      </c>
      <c r="J2999">
        <v>6000850951</v>
      </c>
      <c r="K2999">
        <v>100038206</v>
      </c>
      <c r="L2999" s="1">
        <v>45062</v>
      </c>
      <c r="M2999" t="s">
        <v>833</v>
      </c>
      <c r="N2999">
        <v>1200010622</v>
      </c>
      <c r="O2999" t="s">
        <v>776</v>
      </c>
      <c r="P2999" t="s">
        <v>54</v>
      </c>
      <c r="Q2999" t="s">
        <v>724</v>
      </c>
    </row>
    <row r="3000" spans="1:17" x14ac:dyDescent="0.3">
      <c r="A3000" t="s">
        <v>826</v>
      </c>
      <c r="B3000" t="s">
        <v>382</v>
      </c>
      <c r="C3000" s="1">
        <v>45057</v>
      </c>
      <c r="D3000">
        <v>683.9</v>
      </c>
      <c r="E3000" t="s">
        <v>92</v>
      </c>
      <c r="F3000" t="s">
        <v>96</v>
      </c>
      <c r="G3000" t="s">
        <v>484</v>
      </c>
      <c r="H3000" t="s">
        <v>526</v>
      </c>
      <c r="I3000">
        <v>1200010622</v>
      </c>
      <c r="J3000">
        <v>6000854374</v>
      </c>
      <c r="K3000">
        <v>100044013</v>
      </c>
      <c r="L3000" s="1">
        <v>45078</v>
      </c>
      <c r="M3000" t="s">
        <v>833</v>
      </c>
      <c r="N3000">
        <v>1200010622</v>
      </c>
      <c r="O3000" t="s">
        <v>776</v>
      </c>
      <c r="P3000" t="s">
        <v>54</v>
      </c>
      <c r="Q3000" t="s">
        <v>724</v>
      </c>
    </row>
    <row r="3001" spans="1:17" x14ac:dyDescent="0.3">
      <c r="A3001" t="s">
        <v>826</v>
      </c>
      <c r="B3001" t="s">
        <v>382</v>
      </c>
      <c r="C3001" s="1">
        <v>45111</v>
      </c>
      <c r="D3001">
        <v>993.72</v>
      </c>
      <c r="E3001" t="s">
        <v>92</v>
      </c>
      <c r="F3001" t="s">
        <v>96</v>
      </c>
      <c r="G3001" t="s">
        <v>484</v>
      </c>
      <c r="H3001" t="s">
        <v>526</v>
      </c>
      <c r="I3001">
        <v>1200010622</v>
      </c>
      <c r="J3001">
        <v>6000863632</v>
      </c>
      <c r="K3001">
        <v>100060359</v>
      </c>
      <c r="L3001" s="1">
        <v>45132</v>
      </c>
      <c r="M3001" t="s">
        <v>833</v>
      </c>
      <c r="N3001">
        <v>1200010622</v>
      </c>
      <c r="O3001" t="s">
        <v>776</v>
      </c>
      <c r="P3001" t="s">
        <v>54</v>
      </c>
      <c r="Q3001" t="s">
        <v>724</v>
      </c>
    </row>
    <row r="3002" spans="1:17" x14ac:dyDescent="0.3">
      <c r="A3002" t="s">
        <v>826</v>
      </c>
      <c r="B3002" t="s">
        <v>382</v>
      </c>
      <c r="C3002" s="1">
        <v>45145</v>
      </c>
      <c r="D3002">
        <v>439.19</v>
      </c>
      <c r="E3002" t="s">
        <v>92</v>
      </c>
      <c r="F3002" t="s">
        <v>96</v>
      </c>
      <c r="G3002" t="s">
        <v>484</v>
      </c>
      <c r="H3002" t="s">
        <v>526</v>
      </c>
      <c r="I3002">
        <v>1200010622</v>
      </c>
      <c r="J3002">
        <v>6000869231</v>
      </c>
      <c r="K3002">
        <v>100070265</v>
      </c>
      <c r="L3002" s="1">
        <v>45160</v>
      </c>
      <c r="M3002" t="s">
        <v>833</v>
      </c>
      <c r="N3002">
        <v>1200010622</v>
      </c>
      <c r="O3002" t="s">
        <v>776</v>
      </c>
      <c r="P3002" t="s">
        <v>54</v>
      </c>
      <c r="Q3002" t="s">
        <v>724</v>
      </c>
    </row>
    <row r="3003" spans="1:17" x14ac:dyDescent="0.3">
      <c r="A3003" t="s">
        <v>826</v>
      </c>
      <c r="B3003" t="s">
        <v>382</v>
      </c>
      <c r="C3003" s="1">
        <v>45145</v>
      </c>
      <c r="D3003">
        <v>881.07</v>
      </c>
      <c r="E3003" t="s">
        <v>92</v>
      </c>
      <c r="F3003" t="s">
        <v>96</v>
      </c>
      <c r="G3003" t="s">
        <v>484</v>
      </c>
      <c r="H3003" t="s">
        <v>526</v>
      </c>
      <c r="I3003">
        <v>1200010622</v>
      </c>
      <c r="J3003">
        <v>6000869227</v>
      </c>
      <c r="K3003">
        <v>100070261</v>
      </c>
      <c r="L3003" s="1">
        <v>45160</v>
      </c>
      <c r="M3003" t="s">
        <v>833</v>
      </c>
      <c r="N3003">
        <v>1200010622</v>
      </c>
      <c r="O3003" t="s">
        <v>776</v>
      </c>
      <c r="P3003" t="s">
        <v>54</v>
      </c>
      <c r="Q3003" t="s">
        <v>724</v>
      </c>
    </row>
    <row r="3004" spans="1:17" x14ac:dyDescent="0.3">
      <c r="A3004" t="s">
        <v>826</v>
      </c>
      <c r="B3004" t="s">
        <v>382</v>
      </c>
      <c r="C3004" s="1">
        <v>45187</v>
      </c>
      <c r="D3004">
        <v>576.39</v>
      </c>
      <c r="E3004" t="s">
        <v>92</v>
      </c>
      <c r="F3004" t="s">
        <v>96</v>
      </c>
      <c r="G3004" t="s">
        <v>484</v>
      </c>
      <c r="H3004" t="s">
        <v>526</v>
      </c>
      <c r="I3004">
        <v>1200010622</v>
      </c>
      <c r="J3004">
        <v>6000875356</v>
      </c>
      <c r="K3004">
        <v>100080698</v>
      </c>
      <c r="L3004" s="1">
        <v>45203</v>
      </c>
      <c r="M3004" t="s">
        <v>833</v>
      </c>
      <c r="N3004">
        <v>1200010622</v>
      </c>
      <c r="O3004" t="s">
        <v>776</v>
      </c>
      <c r="P3004" t="s">
        <v>54</v>
      </c>
      <c r="Q3004" t="s">
        <v>724</v>
      </c>
    </row>
    <row r="3005" spans="1:17" x14ac:dyDescent="0.3">
      <c r="A3005" t="s">
        <v>826</v>
      </c>
      <c r="B3005" t="s">
        <v>382</v>
      </c>
      <c r="C3005" s="1">
        <v>45215</v>
      </c>
      <c r="D3005">
        <v>1007.1</v>
      </c>
      <c r="E3005" t="s">
        <v>92</v>
      </c>
      <c r="F3005" t="s">
        <v>96</v>
      </c>
      <c r="G3005" t="s">
        <v>484</v>
      </c>
      <c r="H3005" t="s">
        <v>526</v>
      </c>
      <c r="I3005">
        <v>1200010622</v>
      </c>
      <c r="J3005">
        <v>6000880909</v>
      </c>
      <c r="K3005">
        <v>100089448</v>
      </c>
      <c r="L3005" s="1">
        <v>45252</v>
      </c>
      <c r="M3005" t="s">
        <v>833</v>
      </c>
      <c r="N3005">
        <v>1200010622</v>
      </c>
      <c r="O3005" t="s">
        <v>776</v>
      </c>
      <c r="P3005" t="s">
        <v>54</v>
      </c>
      <c r="Q3005" t="s">
        <v>724</v>
      </c>
    </row>
    <row r="3006" spans="1:17" x14ac:dyDescent="0.3">
      <c r="A3006" t="s">
        <v>826</v>
      </c>
      <c r="B3006" t="s">
        <v>382</v>
      </c>
      <c r="C3006" s="1">
        <v>45239</v>
      </c>
      <c r="D3006">
        <v>1014.05</v>
      </c>
      <c r="E3006" t="s">
        <v>92</v>
      </c>
      <c r="F3006" t="s">
        <v>96</v>
      </c>
      <c r="G3006" t="s">
        <v>484</v>
      </c>
      <c r="H3006" t="s">
        <v>526</v>
      </c>
      <c r="I3006">
        <v>1200010622</v>
      </c>
      <c r="J3006">
        <v>6000885865</v>
      </c>
      <c r="K3006">
        <v>100098068</v>
      </c>
      <c r="L3006" s="1">
        <v>45252</v>
      </c>
      <c r="M3006" t="s">
        <v>833</v>
      </c>
      <c r="N3006">
        <v>1200010622</v>
      </c>
      <c r="O3006" t="s">
        <v>776</v>
      </c>
      <c r="P3006" t="s">
        <v>54</v>
      </c>
      <c r="Q3006" t="s">
        <v>724</v>
      </c>
    </row>
    <row r="3007" spans="1:17" x14ac:dyDescent="0.3">
      <c r="A3007" t="s">
        <v>826</v>
      </c>
      <c r="B3007" t="s">
        <v>382</v>
      </c>
      <c r="C3007" s="1">
        <v>45264</v>
      </c>
      <c r="D3007">
        <v>1131.44</v>
      </c>
      <c r="E3007" t="s">
        <v>92</v>
      </c>
      <c r="F3007" t="s">
        <v>96</v>
      </c>
      <c r="G3007" t="s">
        <v>484</v>
      </c>
      <c r="H3007" t="s">
        <v>526</v>
      </c>
      <c r="I3007">
        <v>1200010622</v>
      </c>
      <c r="J3007">
        <v>6000890864</v>
      </c>
      <c r="K3007">
        <v>100106614</v>
      </c>
      <c r="L3007" s="1">
        <v>45282</v>
      </c>
      <c r="M3007" t="s">
        <v>833</v>
      </c>
      <c r="N3007">
        <v>1200010622</v>
      </c>
      <c r="O3007" t="s">
        <v>776</v>
      </c>
      <c r="P3007" t="s">
        <v>54</v>
      </c>
      <c r="Q3007" t="s">
        <v>724</v>
      </c>
    </row>
    <row r="3008" spans="1:17" x14ac:dyDescent="0.3">
      <c r="A3008" t="s">
        <v>826</v>
      </c>
      <c r="B3008" t="s">
        <v>382</v>
      </c>
      <c r="C3008" s="1">
        <v>45295</v>
      </c>
      <c r="D3008">
        <v>923.07</v>
      </c>
      <c r="E3008" t="s">
        <v>92</v>
      </c>
      <c r="F3008" t="s">
        <v>96</v>
      </c>
      <c r="G3008" t="s">
        <v>484</v>
      </c>
      <c r="H3008" t="s">
        <v>526</v>
      </c>
      <c r="I3008">
        <v>1200010622</v>
      </c>
      <c r="J3008">
        <v>6000900510</v>
      </c>
      <c r="K3008">
        <v>100004980</v>
      </c>
      <c r="L3008" s="1">
        <v>45324</v>
      </c>
      <c r="M3008" t="s">
        <v>833</v>
      </c>
      <c r="N3008">
        <v>1200010622</v>
      </c>
      <c r="O3008" t="s">
        <v>776</v>
      </c>
      <c r="P3008" t="s">
        <v>54</v>
      </c>
      <c r="Q3008" t="s">
        <v>724</v>
      </c>
    </row>
    <row r="3009" spans="1:17" x14ac:dyDescent="0.3">
      <c r="A3009" t="s">
        <v>826</v>
      </c>
      <c r="B3009" t="s">
        <v>382</v>
      </c>
      <c r="C3009" s="1">
        <v>45442</v>
      </c>
      <c r="D3009">
        <v>1196.3399999999999</v>
      </c>
      <c r="E3009" t="s">
        <v>92</v>
      </c>
      <c r="F3009" t="s">
        <v>96</v>
      </c>
      <c r="G3009" t="s">
        <v>484</v>
      </c>
      <c r="H3009" t="s">
        <v>526</v>
      </c>
      <c r="I3009">
        <v>1200012052</v>
      </c>
      <c r="J3009">
        <v>6000924999</v>
      </c>
      <c r="K3009">
        <v>100049536</v>
      </c>
      <c r="L3009" s="1">
        <v>45450</v>
      </c>
      <c r="M3009" t="s">
        <v>833</v>
      </c>
      <c r="N3009">
        <v>1200012052</v>
      </c>
      <c r="O3009" t="s">
        <v>776</v>
      </c>
      <c r="P3009" t="s">
        <v>54</v>
      </c>
      <c r="Q3009" t="s">
        <v>724</v>
      </c>
    </row>
    <row r="3010" spans="1:17" x14ac:dyDescent="0.3">
      <c r="A3010" t="s">
        <v>826</v>
      </c>
      <c r="B3010" t="s">
        <v>382</v>
      </c>
      <c r="C3010" s="1">
        <v>45442</v>
      </c>
      <c r="D3010">
        <v>1223.0999999999999</v>
      </c>
      <c r="E3010" t="s">
        <v>92</v>
      </c>
      <c r="F3010" t="s">
        <v>96</v>
      </c>
      <c r="G3010" t="s">
        <v>484</v>
      </c>
      <c r="H3010" t="s">
        <v>526</v>
      </c>
      <c r="I3010">
        <v>1200012052</v>
      </c>
      <c r="J3010">
        <v>6000925013</v>
      </c>
      <c r="K3010">
        <v>100049550</v>
      </c>
      <c r="L3010" s="1">
        <v>45450</v>
      </c>
      <c r="M3010" t="s">
        <v>833</v>
      </c>
      <c r="N3010">
        <v>1200012052</v>
      </c>
      <c r="O3010" t="s">
        <v>776</v>
      </c>
      <c r="P3010" t="s">
        <v>54</v>
      </c>
      <c r="Q3010" t="s">
        <v>724</v>
      </c>
    </row>
    <row r="3011" spans="1:17" x14ac:dyDescent="0.3">
      <c r="A3011" t="s">
        <v>826</v>
      </c>
      <c r="B3011" t="s">
        <v>382</v>
      </c>
      <c r="C3011" s="1">
        <v>45442</v>
      </c>
      <c r="D3011">
        <v>1184.94</v>
      </c>
      <c r="E3011" t="s">
        <v>92</v>
      </c>
      <c r="F3011" t="s">
        <v>96</v>
      </c>
      <c r="G3011" t="s">
        <v>484</v>
      </c>
      <c r="H3011" t="s">
        <v>526</v>
      </c>
      <c r="I3011">
        <v>1200012052</v>
      </c>
      <c r="J3011">
        <v>6000925008</v>
      </c>
      <c r="K3011">
        <v>100049545</v>
      </c>
      <c r="L3011" s="1">
        <v>45448</v>
      </c>
      <c r="M3011" t="s">
        <v>833</v>
      </c>
      <c r="N3011">
        <v>1200012052</v>
      </c>
      <c r="O3011" t="s">
        <v>776</v>
      </c>
      <c r="P3011" t="s">
        <v>54</v>
      </c>
      <c r="Q3011" t="s">
        <v>724</v>
      </c>
    </row>
    <row r="3012" spans="1:17" x14ac:dyDescent="0.3">
      <c r="A3012" t="s">
        <v>826</v>
      </c>
      <c r="B3012" t="s">
        <v>382</v>
      </c>
      <c r="C3012" s="1">
        <v>45442</v>
      </c>
      <c r="D3012">
        <v>1137.48</v>
      </c>
      <c r="E3012" t="s">
        <v>92</v>
      </c>
      <c r="F3012" t="s">
        <v>96</v>
      </c>
      <c r="G3012" t="s">
        <v>484</v>
      </c>
      <c r="H3012" t="s">
        <v>526</v>
      </c>
      <c r="I3012">
        <v>1200012052</v>
      </c>
      <c r="J3012">
        <v>6000925011</v>
      </c>
      <c r="K3012">
        <v>100049548</v>
      </c>
      <c r="L3012" s="1">
        <v>45450</v>
      </c>
      <c r="M3012" t="s">
        <v>833</v>
      </c>
      <c r="N3012">
        <v>1200012052</v>
      </c>
      <c r="O3012" t="s">
        <v>776</v>
      </c>
      <c r="P3012" t="s">
        <v>54</v>
      </c>
      <c r="Q3012" t="s">
        <v>724</v>
      </c>
    </row>
    <row r="3013" spans="1:17" x14ac:dyDescent="0.3">
      <c r="A3013" t="s">
        <v>826</v>
      </c>
      <c r="B3013" t="s">
        <v>382</v>
      </c>
      <c r="C3013" s="1">
        <v>45446</v>
      </c>
      <c r="D3013">
        <v>46.26</v>
      </c>
      <c r="E3013" t="s">
        <v>92</v>
      </c>
      <c r="F3013" t="s">
        <v>96</v>
      </c>
      <c r="G3013" t="s">
        <v>484</v>
      </c>
      <c r="H3013" t="s">
        <v>526</v>
      </c>
      <c r="I3013">
        <v>1200012052</v>
      </c>
      <c r="J3013">
        <v>6000925592</v>
      </c>
      <c r="K3013">
        <v>100051149</v>
      </c>
      <c r="L3013" s="1">
        <v>45457</v>
      </c>
      <c r="M3013" t="s">
        <v>833</v>
      </c>
      <c r="N3013">
        <v>1200012052</v>
      </c>
      <c r="O3013" t="s">
        <v>776</v>
      </c>
      <c r="P3013" t="s">
        <v>54</v>
      </c>
      <c r="Q3013" t="s">
        <v>724</v>
      </c>
    </row>
    <row r="3014" spans="1:17" x14ac:dyDescent="0.3">
      <c r="A3014" t="s">
        <v>826</v>
      </c>
      <c r="B3014" t="s">
        <v>382</v>
      </c>
      <c r="C3014" s="1">
        <v>45474</v>
      </c>
      <c r="D3014">
        <v>1096.08</v>
      </c>
      <c r="E3014" t="s">
        <v>92</v>
      </c>
      <c r="F3014" t="s">
        <v>96</v>
      </c>
      <c r="G3014" t="s">
        <v>484</v>
      </c>
      <c r="H3014" t="s">
        <v>526</v>
      </c>
      <c r="I3014">
        <v>1200012052</v>
      </c>
      <c r="J3014">
        <v>6000930709</v>
      </c>
      <c r="K3014">
        <v>100059724</v>
      </c>
      <c r="L3014" s="1">
        <v>45497</v>
      </c>
      <c r="M3014" t="s">
        <v>833</v>
      </c>
      <c r="N3014">
        <v>1200012052</v>
      </c>
      <c r="O3014" t="s">
        <v>776</v>
      </c>
      <c r="P3014" t="s">
        <v>54</v>
      </c>
      <c r="Q3014" t="s">
        <v>724</v>
      </c>
    </row>
    <row r="3015" spans="1:17" x14ac:dyDescent="0.3">
      <c r="A3015" t="s">
        <v>826</v>
      </c>
      <c r="B3015" t="s">
        <v>382</v>
      </c>
      <c r="C3015" s="1">
        <v>45534</v>
      </c>
      <c r="D3015">
        <v>1211.28</v>
      </c>
      <c r="E3015" t="s">
        <v>92</v>
      </c>
      <c r="F3015" t="s">
        <v>96</v>
      </c>
      <c r="G3015" t="s">
        <v>484</v>
      </c>
      <c r="H3015" t="s">
        <v>526</v>
      </c>
      <c r="I3015">
        <v>1200012052</v>
      </c>
      <c r="J3015">
        <v>6000940001</v>
      </c>
      <c r="K3015">
        <v>100075758</v>
      </c>
      <c r="L3015" s="1">
        <v>45567</v>
      </c>
      <c r="M3015" t="s">
        <v>833</v>
      </c>
      <c r="N3015">
        <v>1200012052</v>
      </c>
      <c r="O3015" t="s">
        <v>776</v>
      </c>
      <c r="P3015" t="s">
        <v>54</v>
      </c>
      <c r="Q3015" t="s">
        <v>724</v>
      </c>
    </row>
    <row r="3016" spans="1:17" x14ac:dyDescent="0.3">
      <c r="A3016" t="s">
        <v>826</v>
      </c>
      <c r="B3016" t="s">
        <v>382</v>
      </c>
      <c r="C3016" s="1">
        <v>45541</v>
      </c>
      <c r="D3016">
        <v>1301.76</v>
      </c>
      <c r="E3016" t="s">
        <v>92</v>
      </c>
      <c r="F3016" t="s">
        <v>96</v>
      </c>
      <c r="G3016" t="s">
        <v>484</v>
      </c>
      <c r="H3016" t="s">
        <v>526</v>
      </c>
      <c r="I3016">
        <v>1200012052</v>
      </c>
      <c r="J3016">
        <v>6000941765</v>
      </c>
      <c r="K3016">
        <v>100078662</v>
      </c>
      <c r="L3016" s="1">
        <v>45569</v>
      </c>
      <c r="M3016" t="s">
        <v>833</v>
      </c>
      <c r="N3016">
        <v>1200012052</v>
      </c>
      <c r="O3016" t="s">
        <v>776</v>
      </c>
      <c r="P3016" t="s">
        <v>54</v>
      </c>
      <c r="Q3016" t="s">
        <v>724</v>
      </c>
    </row>
    <row r="3017" spans="1:17" x14ac:dyDescent="0.3">
      <c r="A3017" t="s">
        <v>826</v>
      </c>
      <c r="B3017" t="s">
        <v>382</v>
      </c>
      <c r="C3017" s="1">
        <v>45572</v>
      </c>
      <c r="D3017">
        <v>1466.1</v>
      </c>
      <c r="E3017" t="s">
        <v>92</v>
      </c>
      <c r="F3017" t="s">
        <v>96</v>
      </c>
      <c r="G3017" t="s">
        <v>484</v>
      </c>
      <c r="H3017" t="s">
        <v>526</v>
      </c>
      <c r="I3017">
        <v>1200012052</v>
      </c>
      <c r="J3017">
        <v>6000947505</v>
      </c>
      <c r="K3017">
        <v>100088435</v>
      </c>
      <c r="L3017" s="1">
        <v>45611</v>
      </c>
      <c r="M3017" t="s">
        <v>833</v>
      </c>
      <c r="N3017">
        <v>1200012052</v>
      </c>
      <c r="O3017" t="s">
        <v>776</v>
      </c>
      <c r="P3017" t="s">
        <v>54</v>
      </c>
      <c r="Q3017" t="s">
        <v>724</v>
      </c>
    </row>
    <row r="3018" spans="1:17" x14ac:dyDescent="0.3">
      <c r="A3018" t="s">
        <v>826</v>
      </c>
      <c r="B3018" t="s">
        <v>382</v>
      </c>
      <c r="C3018" s="1">
        <v>45600</v>
      </c>
      <c r="D3018">
        <v>1525.38</v>
      </c>
      <c r="E3018" t="s">
        <v>92</v>
      </c>
      <c r="F3018" t="s">
        <v>96</v>
      </c>
      <c r="G3018" t="s">
        <v>484</v>
      </c>
      <c r="H3018" t="s">
        <v>526</v>
      </c>
      <c r="I3018">
        <v>1200012052</v>
      </c>
      <c r="J3018">
        <v>6000952502</v>
      </c>
      <c r="K3018">
        <v>100096832</v>
      </c>
      <c r="L3018" s="1">
        <v>45638</v>
      </c>
      <c r="M3018" t="s">
        <v>833</v>
      </c>
      <c r="N3018">
        <v>1200012052</v>
      </c>
      <c r="O3018" t="s">
        <v>776</v>
      </c>
      <c r="P3018" t="s">
        <v>54</v>
      </c>
      <c r="Q3018" t="s">
        <v>724</v>
      </c>
    </row>
    <row r="3019" spans="1:17" x14ac:dyDescent="0.3">
      <c r="A3019" t="s">
        <v>826</v>
      </c>
      <c r="B3019" t="s">
        <v>382</v>
      </c>
      <c r="C3019" s="1">
        <v>45629</v>
      </c>
      <c r="D3019">
        <v>1372.8</v>
      </c>
      <c r="E3019" t="s">
        <v>92</v>
      </c>
      <c r="F3019" t="s">
        <v>96</v>
      </c>
      <c r="G3019" t="s">
        <v>484</v>
      </c>
      <c r="H3019" t="s">
        <v>526</v>
      </c>
      <c r="I3019">
        <v>1200012052</v>
      </c>
      <c r="J3019">
        <v>6000959292</v>
      </c>
      <c r="K3019">
        <v>100108241</v>
      </c>
      <c r="L3019" s="1">
        <v>45638</v>
      </c>
      <c r="M3019" t="s">
        <v>833</v>
      </c>
      <c r="N3019">
        <v>1200012052</v>
      </c>
      <c r="O3019" t="s">
        <v>776</v>
      </c>
      <c r="P3019" t="s">
        <v>54</v>
      </c>
      <c r="Q3019" t="s">
        <v>724</v>
      </c>
    </row>
    <row r="3020" spans="1:17" x14ac:dyDescent="0.3">
      <c r="A3020" t="s">
        <v>826</v>
      </c>
      <c r="B3020" t="s">
        <v>382</v>
      </c>
      <c r="C3020" s="1">
        <v>45663</v>
      </c>
      <c r="D3020">
        <v>1200.3599999999999</v>
      </c>
      <c r="E3020" t="s">
        <v>92</v>
      </c>
      <c r="F3020" t="s">
        <v>96</v>
      </c>
      <c r="G3020" t="s">
        <v>484</v>
      </c>
      <c r="H3020" t="s">
        <v>526</v>
      </c>
      <c r="I3020">
        <v>1200012052</v>
      </c>
      <c r="J3020">
        <v>6000971931</v>
      </c>
      <c r="K3020">
        <v>100004219</v>
      </c>
      <c r="L3020" s="1">
        <v>45699</v>
      </c>
      <c r="M3020" t="s">
        <v>833</v>
      </c>
      <c r="N3020">
        <v>1200012052</v>
      </c>
      <c r="O3020" t="s">
        <v>776</v>
      </c>
      <c r="P3020" t="s">
        <v>54</v>
      </c>
      <c r="Q3020" t="s">
        <v>724</v>
      </c>
    </row>
    <row r="3021" spans="1:17" x14ac:dyDescent="0.3">
      <c r="A3021" t="s">
        <v>826</v>
      </c>
      <c r="B3021" t="s">
        <v>382</v>
      </c>
      <c r="C3021" s="1">
        <v>45694</v>
      </c>
      <c r="D3021">
        <v>1269.78</v>
      </c>
      <c r="E3021" t="s">
        <v>92</v>
      </c>
      <c r="F3021" t="s">
        <v>96</v>
      </c>
      <c r="G3021" t="s">
        <v>484</v>
      </c>
      <c r="H3021" t="s">
        <v>526</v>
      </c>
      <c r="I3021">
        <v>1200012052</v>
      </c>
      <c r="J3021">
        <v>6000977301</v>
      </c>
      <c r="K3021">
        <v>100014866</v>
      </c>
      <c r="L3021" s="1">
        <v>45729</v>
      </c>
      <c r="M3021" t="s">
        <v>833</v>
      </c>
      <c r="N3021">
        <v>1200012052</v>
      </c>
      <c r="O3021" t="s">
        <v>776</v>
      </c>
      <c r="P3021" t="s">
        <v>54</v>
      </c>
      <c r="Q3021" t="s">
        <v>724</v>
      </c>
    </row>
    <row r="3022" spans="1:17" x14ac:dyDescent="0.3">
      <c r="A3022" t="s">
        <v>826</v>
      </c>
      <c r="B3022" t="s">
        <v>382</v>
      </c>
      <c r="C3022" s="1">
        <v>45720</v>
      </c>
      <c r="D3022">
        <v>1090.3800000000001</v>
      </c>
      <c r="E3022" t="s">
        <v>92</v>
      </c>
      <c r="F3022" t="s">
        <v>96</v>
      </c>
      <c r="G3022" t="s">
        <v>484</v>
      </c>
      <c r="H3022" t="s">
        <v>526</v>
      </c>
      <c r="I3022">
        <v>1200012052</v>
      </c>
      <c r="J3022">
        <v>6000981131</v>
      </c>
      <c r="K3022">
        <v>100022920</v>
      </c>
      <c r="L3022" s="1">
        <v>45737</v>
      </c>
      <c r="M3022" t="s">
        <v>833</v>
      </c>
      <c r="N3022">
        <v>1200012052</v>
      </c>
      <c r="O3022" t="s">
        <v>776</v>
      </c>
      <c r="P3022" t="s">
        <v>54</v>
      </c>
      <c r="Q3022" t="s">
        <v>724</v>
      </c>
    </row>
    <row r="3023" spans="1:17" x14ac:dyDescent="0.3">
      <c r="A3023" t="s">
        <v>826</v>
      </c>
      <c r="B3023" t="s">
        <v>382</v>
      </c>
      <c r="C3023" s="1">
        <v>45754</v>
      </c>
      <c r="D3023">
        <v>1748.58</v>
      </c>
      <c r="E3023" t="s">
        <v>92</v>
      </c>
      <c r="F3023" t="s">
        <v>96</v>
      </c>
      <c r="G3023" t="s">
        <v>484</v>
      </c>
      <c r="H3023" t="s">
        <v>526</v>
      </c>
      <c r="I3023">
        <v>1200012052</v>
      </c>
      <c r="J3023">
        <v>6000987339</v>
      </c>
      <c r="K3023">
        <v>100033222</v>
      </c>
      <c r="L3023" s="1">
        <v>45771</v>
      </c>
      <c r="M3023" t="s">
        <v>833</v>
      </c>
      <c r="N3023">
        <v>1200012052</v>
      </c>
      <c r="O3023" t="s">
        <v>776</v>
      </c>
      <c r="P3023" t="s">
        <v>54</v>
      </c>
      <c r="Q3023" t="s">
        <v>724</v>
      </c>
    </row>
    <row r="3024" spans="1:17" x14ac:dyDescent="0.3">
      <c r="A3024" t="s">
        <v>826</v>
      </c>
      <c r="B3024" t="s">
        <v>382</v>
      </c>
      <c r="C3024" s="1">
        <v>45784</v>
      </c>
      <c r="D3024">
        <v>1131.78</v>
      </c>
      <c r="E3024" t="s">
        <v>92</v>
      </c>
      <c r="F3024" t="s">
        <v>96</v>
      </c>
      <c r="G3024" t="s">
        <v>484</v>
      </c>
      <c r="H3024" t="s">
        <v>526</v>
      </c>
      <c r="I3024">
        <v>1200012052</v>
      </c>
      <c r="J3024">
        <v>6000992437</v>
      </c>
      <c r="K3024">
        <v>100041558</v>
      </c>
      <c r="L3024" s="1">
        <v>45805</v>
      </c>
      <c r="M3024" t="s">
        <v>833</v>
      </c>
      <c r="N3024">
        <v>1200012052</v>
      </c>
      <c r="O3024" t="s">
        <v>776</v>
      </c>
      <c r="P3024" t="s">
        <v>54</v>
      </c>
      <c r="Q3024" t="s">
        <v>724</v>
      </c>
    </row>
    <row r="3025" spans="1:17" x14ac:dyDescent="0.3">
      <c r="A3025" t="s">
        <v>826</v>
      </c>
      <c r="B3025" t="s">
        <v>382</v>
      </c>
      <c r="C3025" s="1">
        <v>45817</v>
      </c>
      <c r="D3025">
        <v>1235.7</v>
      </c>
      <c r="E3025" t="s">
        <v>92</v>
      </c>
      <c r="F3025" t="s">
        <v>96</v>
      </c>
      <c r="G3025" t="s">
        <v>484</v>
      </c>
      <c r="H3025" t="s">
        <v>526</v>
      </c>
      <c r="I3025">
        <v>1200012052</v>
      </c>
      <c r="J3025">
        <v>6000997689</v>
      </c>
      <c r="K3025">
        <v>100050318</v>
      </c>
      <c r="L3025" s="1">
        <v>45831</v>
      </c>
      <c r="M3025" t="s">
        <v>833</v>
      </c>
      <c r="N3025">
        <v>1200012052</v>
      </c>
      <c r="O3025" t="s">
        <v>776</v>
      </c>
      <c r="P3025" t="s">
        <v>54</v>
      </c>
      <c r="Q3025" t="s">
        <v>724</v>
      </c>
    </row>
    <row r="3026" spans="1:17" x14ac:dyDescent="0.3">
      <c r="A3026" t="s">
        <v>826</v>
      </c>
      <c r="B3026" t="s">
        <v>382</v>
      </c>
      <c r="C3026" s="1">
        <v>45842</v>
      </c>
      <c r="D3026">
        <v>1405.74</v>
      </c>
      <c r="E3026" t="s">
        <v>92</v>
      </c>
      <c r="F3026" t="s">
        <v>96</v>
      </c>
      <c r="G3026" t="s">
        <v>484</v>
      </c>
      <c r="H3026" t="s">
        <v>526</v>
      </c>
      <c r="I3026">
        <v>1200012052</v>
      </c>
      <c r="J3026">
        <v>6001002349</v>
      </c>
      <c r="K3026">
        <v>100058854</v>
      </c>
      <c r="L3026" s="1">
        <v>45875</v>
      </c>
      <c r="M3026" t="s">
        <v>833</v>
      </c>
      <c r="N3026">
        <v>1200012052</v>
      </c>
      <c r="O3026" t="s">
        <v>776</v>
      </c>
      <c r="P3026" t="s">
        <v>54</v>
      </c>
      <c r="Q3026" t="s">
        <v>724</v>
      </c>
    </row>
    <row r="3027" spans="1:17" x14ac:dyDescent="0.3">
      <c r="A3027" t="s">
        <v>826</v>
      </c>
      <c r="B3027" t="s">
        <v>382</v>
      </c>
      <c r="C3027" s="1">
        <v>45873</v>
      </c>
      <c r="D3027">
        <v>1442.22</v>
      </c>
      <c r="E3027" t="s">
        <v>92</v>
      </c>
      <c r="F3027" t="s">
        <v>96</v>
      </c>
      <c r="G3027" t="s">
        <v>484</v>
      </c>
      <c r="H3027" t="s">
        <v>526</v>
      </c>
      <c r="I3027">
        <v>1200012052</v>
      </c>
      <c r="J3027">
        <v>6001007818</v>
      </c>
      <c r="K3027">
        <v>100068023</v>
      </c>
      <c r="L3027" s="1">
        <v>45889</v>
      </c>
      <c r="M3027" t="s">
        <v>833</v>
      </c>
      <c r="N3027">
        <v>1200012052</v>
      </c>
      <c r="O3027" t="s">
        <v>776</v>
      </c>
      <c r="P3027" t="s">
        <v>54</v>
      </c>
      <c r="Q3027" t="s">
        <v>724</v>
      </c>
    </row>
    <row r="3028" spans="1:17" x14ac:dyDescent="0.3">
      <c r="A3028" t="s">
        <v>826</v>
      </c>
      <c r="B3028" t="s">
        <v>382</v>
      </c>
      <c r="C3028" s="1">
        <v>45902</v>
      </c>
      <c r="D3028">
        <v>1407.36</v>
      </c>
      <c r="E3028" t="s">
        <v>92</v>
      </c>
      <c r="F3028" t="s">
        <v>96</v>
      </c>
      <c r="G3028" t="s">
        <v>484</v>
      </c>
      <c r="H3028" t="s">
        <v>526</v>
      </c>
      <c r="I3028">
        <v>1200012052</v>
      </c>
      <c r="J3028">
        <v>6001012316</v>
      </c>
      <c r="K3028">
        <v>100074879</v>
      </c>
      <c r="L3028" s="1">
        <v>45918</v>
      </c>
      <c r="M3028" t="s">
        <v>833</v>
      </c>
      <c r="N3028">
        <v>1200012052</v>
      </c>
      <c r="O3028" t="s">
        <v>776</v>
      </c>
      <c r="P3028" t="s">
        <v>54</v>
      </c>
      <c r="Q3028" t="s">
        <v>724</v>
      </c>
    </row>
    <row r="3029" spans="1:17" x14ac:dyDescent="0.3">
      <c r="A3029" t="s">
        <v>826</v>
      </c>
      <c r="B3029" t="s">
        <v>382</v>
      </c>
      <c r="C3029" s="1">
        <v>45933</v>
      </c>
      <c r="D3029">
        <v>1665</v>
      </c>
      <c r="E3029" t="s">
        <v>92</v>
      </c>
      <c r="F3029" t="s">
        <v>96</v>
      </c>
      <c r="G3029" t="s">
        <v>484</v>
      </c>
      <c r="H3029" t="s">
        <v>526</v>
      </c>
      <c r="I3029">
        <v>1200012052</v>
      </c>
      <c r="J3029">
        <v>6001018345</v>
      </c>
      <c r="K3029">
        <v>100084003</v>
      </c>
      <c r="L3029" s="1">
        <v>45950</v>
      </c>
      <c r="M3029" t="s">
        <v>833</v>
      </c>
      <c r="N3029">
        <v>1200012052</v>
      </c>
      <c r="O3029" t="s">
        <v>776</v>
      </c>
      <c r="P3029" t="s">
        <v>54</v>
      </c>
      <c r="Q3029" t="s">
        <v>724</v>
      </c>
    </row>
    <row r="3030" spans="1:17" x14ac:dyDescent="0.3">
      <c r="A3030" t="s">
        <v>826</v>
      </c>
      <c r="B3030" t="s">
        <v>382</v>
      </c>
      <c r="C3030" s="1">
        <v>45968</v>
      </c>
      <c r="D3030">
        <v>1485.6</v>
      </c>
      <c r="E3030" t="s">
        <v>92</v>
      </c>
      <c r="F3030" t="s">
        <v>96</v>
      </c>
      <c r="G3030" t="s">
        <v>484</v>
      </c>
      <c r="H3030" t="s">
        <v>526</v>
      </c>
      <c r="I3030">
        <v>1200012052</v>
      </c>
      <c r="J3030">
        <v>6001025762</v>
      </c>
      <c r="K3030">
        <v>100097018</v>
      </c>
      <c r="L3030" s="1">
        <v>45981</v>
      </c>
      <c r="M3030" t="s">
        <v>833</v>
      </c>
      <c r="N3030">
        <v>1200012052</v>
      </c>
      <c r="O3030" t="s">
        <v>776</v>
      </c>
      <c r="P3030" t="s">
        <v>54</v>
      </c>
      <c r="Q3030" t="s">
        <v>724</v>
      </c>
    </row>
    <row r="3031" spans="1:17" x14ac:dyDescent="0.3">
      <c r="A3031" t="s">
        <v>826</v>
      </c>
      <c r="B3031" t="s">
        <v>382</v>
      </c>
      <c r="C3031" s="1">
        <v>45992</v>
      </c>
      <c r="D3031">
        <v>1628.46</v>
      </c>
      <c r="E3031" t="s">
        <v>92</v>
      </c>
      <c r="F3031" t="s">
        <v>96</v>
      </c>
      <c r="G3031" t="s">
        <v>484</v>
      </c>
      <c r="H3031" t="s">
        <v>526</v>
      </c>
      <c r="I3031">
        <v>1200012052</v>
      </c>
      <c r="J3031">
        <v>6001030346</v>
      </c>
      <c r="K3031">
        <v>100104273</v>
      </c>
      <c r="L3031" s="1">
        <v>46001</v>
      </c>
      <c r="M3031" t="s">
        <v>833</v>
      </c>
      <c r="N3031">
        <v>1200012052</v>
      </c>
      <c r="O3031" t="s">
        <v>776</v>
      </c>
      <c r="P3031" t="s">
        <v>54</v>
      </c>
      <c r="Q3031" t="s">
        <v>724</v>
      </c>
    </row>
    <row r="3032" spans="1:17" x14ac:dyDescent="0.3">
      <c r="A3032" t="s">
        <v>826</v>
      </c>
      <c r="B3032" t="s">
        <v>382</v>
      </c>
      <c r="C3032" s="1">
        <v>46069</v>
      </c>
      <c r="D3032">
        <v>1688.16</v>
      </c>
      <c r="E3032" t="s">
        <v>92</v>
      </c>
      <c r="F3032" t="s">
        <v>96</v>
      </c>
      <c r="G3032" t="s">
        <v>484</v>
      </c>
      <c r="H3032" t="s">
        <v>526</v>
      </c>
      <c r="I3032">
        <v>1200012052</v>
      </c>
      <c r="J3032">
        <v>6001048382</v>
      </c>
      <c r="K3032">
        <v>100018175</v>
      </c>
      <c r="L3032" s="1">
        <v>46077</v>
      </c>
      <c r="M3032" t="s">
        <v>833</v>
      </c>
      <c r="N3032">
        <v>1200012052</v>
      </c>
      <c r="O3032" t="s">
        <v>776</v>
      </c>
      <c r="P3032" t="s">
        <v>54</v>
      </c>
      <c r="Q3032" t="s">
        <v>724</v>
      </c>
    </row>
    <row r="3033" spans="1:17" x14ac:dyDescent="0.3">
      <c r="A3033" t="s">
        <v>826</v>
      </c>
      <c r="B3033" t="s">
        <v>382</v>
      </c>
      <c r="C3033" s="1">
        <v>46100</v>
      </c>
      <c r="D3033">
        <v>1413.42</v>
      </c>
      <c r="E3033" t="s">
        <v>92</v>
      </c>
      <c r="F3033" t="s">
        <v>96</v>
      </c>
      <c r="G3033" t="s">
        <v>484</v>
      </c>
      <c r="H3033" t="s">
        <v>526</v>
      </c>
      <c r="I3033">
        <v>1200012052</v>
      </c>
      <c r="J3033">
        <v>6001053494</v>
      </c>
      <c r="K3033">
        <v>100027065</v>
      </c>
      <c r="L3033" s="1">
        <v>46104</v>
      </c>
      <c r="M3033" t="s">
        <v>833</v>
      </c>
      <c r="N3033">
        <v>1200012052</v>
      </c>
      <c r="O3033" t="s">
        <v>776</v>
      </c>
      <c r="P3033" t="s">
        <v>54</v>
      </c>
      <c r="Q3033" t="s">
        <v>724</v>
      </c>
    </row>
    <row r="3034" spans="1:17" x14ac:dyDescent="0.3">
      <c r="A3034" t="s">
        <v>826</v>
      </c>
      <c r="B3034" t="s">
        <v>382</v>
      </c>
      <c r="C3034" s="1">
        <v>46127</v>
      </c>
      <c r="D3034">
        <v>955.42</v>
      </c>
      <c r="E3034" t="s">
        <v>92</v>
      </c>
      <c r="F3034" t="s">
        <v>96</v>
      </c>
      <c r="G3034" t="s">
        <v>484</v>
      </c>
      <c r="H3034" t="s">
        <v>526</v>
      </c>
      <c r="I3034">
        <v>1200012052</v>
      </c>
      <c r="J3034">
        <v>6001058494</v>
      </c>
      <c r="K3034">
        <v>100035602</v>
      </c>
      <c r="L3034" s="1">
        <v>46175</v>
      </c>
      <c r="M3034" t="s">
        <v>833</v>
      </c>
      <c r="N3034">
        <v>1200012052</v>
      </c>
      <c r="O3034" t="s">
        <v>776</v>
      </c>
      <c r="P3034" t="s">
        <v>54</v>
      </c>
      <c r="Q3034" t="s">
        <v>724</v>
      </c>
    </row>
    <row r="3035" spans="1:17" x14ac:dyDescent="0.3">
      <c r="A3035" t="s">
        <v>826</v>
      </c>
      <c r="B3035" t="s">
        <v>382</v>
      </c>
      <c r="C3035" s="1">
        <v>46127</v>
      </c>
      <c r="D3035">
        <v>904.55</v>
      </c>
      <c r="E3035" t="s">
        <v>92</v>
      </c>
      <c r="F3035" t="s">
        <v>96</v>
      </c>
      <c r="G3035" t="s">
        <v>484</v>
      </c>
      <c r="H3035" t="s">
        <v>526</v>
      </c>
      <c r="I3035">
        <v>1200012052</v>
      </c>
      <c r="J3035">
        <v>6001058496</v>
      </c>
      <c r="K3035">
        <v>100035604</v>
      </c>
      <c r="L3035" s="1">
        <v>46185</v>
      </c>
      <c r="M3035" t="s">
        <v>833</v>
      </c>
      <c r="N3035">
        <v>1200012052</v>
      </c>
      <c r="O3035" t="s">
        <v>776</v>
      </c>
      <c r="P3035" t="s">
        <v>54</v>
      </c>
      <c r="Q3035" t="s">
        <v>724</v>
      </c>
    </row>
    <row r="3036" spans="1:17" x14ac:dyDescent="0.3">
      <c r="A3036" t="s">
        <v>826</v>
      </c>
      <c r="B3036" t="s">
        <v>382</v>
      </c>
      <c r="C3036" s="1">
        <v>46153</v>
      </c>
      <c r="D3036">
        <v>995.86</v>
      </c>
      <c r="E3036" t="s">
        <v>92</v>
      </c>
      <c r="F3036" t="s">
        <v>96</v>
      </c>
      <c r="G3036" t="s">
        <v>484</v>
      </c>
      <c r="H3036" t="s">
        <v>526</v>
      </c>
      <c r="I3036">
        <v>1200012052</v>
      </c>
      <c r="J3036">
        <v>6001062727</v>
      </c>
      <c r="K3036">
        <v>100042948</v>
      </c>
      <c r="L3036" s="1">
        <v>46175</v>
      </c>
      <c r="M3036" t="s">
        <v>833</v>
      </c>
      <c r="N3036">
        <v>1200012052</v>
      </c>
      <c r="O3036" t="s">
        <v>776</v>
      </c>
      <c r="P3036" t="s">
        <v>54</v>
      </c>
      <c r="Q3036" t="s">
        <v>724</v>
      </c>
    </row>
    <row r="3037" spans="1:17" x14ac:dyDescent="0.3">
      <c r="A3037" t="s">
        <v>826</v>
      </c>
      <c r="B3037" t="s">
        <v>382</v>
      </c>
      <c r="C3037" s="1">
        <v>46178</v>
      </c>
      <c r="D3037">
        <v>841.08</v>
      </c>
      <c r="E3037" t="s">
        <v>92</v>
      </c>
      <c r="F3037" t="s">
        <v>96</v>
      </c>
      <c r="G3037" t="s">
        <v>484</v>
      </c>
      <c r="H3037" t="s">
        <v>526</v>
      </c>
      <c r="I3037">
        <v>1200012052</v>
      </c>
      <c r="J3037">
        <v>6001067515</v>
      </c>
      <c r="K3037">
        <v>100050900</v>
      </c>
      <c r="L3037" s="1">
        <v>46190</v>
      </c>
      <c r="M3037" t="s">
        <v>833</v>
      </c>
      <c r="N3037">
        <v>1200012052</v>
      </c>
      <c r="O3037" t="s">
        <v>776</v>
      </c>
      <c r="P3037" t="s">
        <v>54</v>
      </c>
      <c r="Q3037" t="s">
        <v>724</v>
      </c>
    </row>
    <row r="3038" spans="1:17" x14ac:dyDescent="0.3">
      <c r="A3038" t="s">
        <v>826</v>
      </c>
      <c r="B3038" t="s">
        <v>382</v>
      </c>
      <c r="C3038" s="1">
        <v>46213</v>
      </c>
      <c r="D3038">
        <v>1072.3800000000001</v>
      </c>
      <c r="E3038" t="s">
        <v>92</v>
      </c>
      <c r="F3038" t="s">
        <v>96</v>
      </c>
      <c r="G3038" t="s">
        <v>484</v>
      </c>
      <c r="H3038" t="s">
        <v>526</v>
      </c>
      <c r="I3038">
        <v>1200012052</v>
      </c>
      <c r="J3038">
        <v>6001074351</v>
      </c>
      <c r="K3038">
        <v>100063504</v>
      </c>
      <c r="L3038" s="1">
        <v>46232</v>
      </c>
      <c r="M3038" t="s">
        <v>833</v>
      </c>
      <c r="N3038">
        <v>1200012052</v>
      </c>
      <c r="O3038" t="s">
        <v>776</v>
      </c>
      <c r="P3038" t="s">
        <v>54</v>
      </c>
      <c r="Q3038" t="s">
        <v>724</v>
      </c>
    </row>
    <row r="3039" spans="1:17" x14ac:dyDescent="0.3">
      <c r="A3039" t="s">
        <v>826</v>
      </c>
      <c r="B3039" t="s">
        <v>382</v>
      </c>
      <c r="C3039" s="1">
        <v>46238</v>
      </c>
      <c r="D3039">
        <v>1150.3</v>
      </c>
      <c r="E3039" t="s">
        <v>92</v>
      </c>
      <c r="F3039" t="s">
        <v>96</v>
      </c>
      <c r="G3039" t="s">
        <v>484</v>
      </c>
      <c r="H3039" t="s">
        <v>526</v>
      </c>
      <c r="I3039">
        <v>1200012052</v>
      </c>
      <c r="J3039">
        <v>6001077774</v>
      </c>
      <c r="K3039">
        <v>100069693</v>
      </c>
      <c r="L3039" s="1">
        <v>46244</v>
      </c>
      <c r="M3039" t="s">
        <v>833</v>
      </c>
      <c r="N3039">
        <v>1200012052</v>
      </c>
      <c r="O3039" t="s">
        <v>776</v>
      </c>
      <c r="P3039" t="s">
        <v>54</v>
      </c>
      <c r="Q3039" t="s">
        <v>724</v>
      </c>
    </row>
    <row r="3040" spans="1:17" x14ac:dyDescent="0.3">
      <c r="A3040" t="s">
        <v>826</v>
      </c>
      <c r="B3040" t="s">
        <v>683</v>
      </c>
      <c r="C3040" s="1">
        <v>45434</v>
      </c>
      <c r="D3040">
        <v>19948</v>
      </c>
      <c r="E3040" t="s">
        <v>92</v>
      </c>
      <c r="F3040" t="s">
        <v>96</v>
      </c>
      <c r="G3040" t="s">
        <v>722</v>
      </c>
      <c r="H3040" t="s">
        <v>723</v>
      </c>
      <c r="I3040">
        <v>300014689</v>
      </c>
      <c r="J3040">
        <v>6000923641</v>
      </c>
      <c r="K3040">
        <v>100047234</v>
      </c>
      <c r="L3040" s="1">
        <v>45448</v>
      </c>
      <c r="M3040" t="s">
        <v>833</v>
      </c>
      <c r="N3040">
        <v>300014689</v>
      </c>
      <c r="O3040" t="s">
        <v>776</v>
      </c>
      <c r="P3040" t="s">
        <v>54</v>
      </c>
      <c r="Q3040" t="s">
        <v>725</v>
      </c>
    </row>
    <row r="3041" spans="1:17" x14ac:dyDescent="0.3">
      <c r="A3041" t="s">
        <v>824</v>
      </c>
      <c r="B3041" t="s">
        <v>382</v>
      </c>
      <c r="C3041" s="1">
        <v>46115</v>
      </c>
      <c r="D3041">
        <v>36619.919999999998</v>
      </c>
      <c r="E3041" t="s">
        <v>92</v>
      </c>
      <c r="F3041" t="s">
        <v>96</v>
      </c>
      <c r="G3041" t="s">
        <v>485</v>
      </c>
      <c r="H3041" t="s">
        <v>634</v>
      </c>
      <c r="I3041">
        <v>500007842</v>
      </c>
      <c r="J3041">
        <v>6001056289</v>
      </c>
      <c r="K3041">
        <v>100032411</v>
      </c>
      <c r="L3041" s="1">
        <v>46160</v>
      </c>
      <c r="M3041" t="s">
        <v>833</v>
      </c>
      <c r="N3041">
        <v>500007842</v>
      </c>
      <c r="O3041" t="s">
        <v>776</v>
      </c>
      <c r="P3041" t="s">
        <v>54</v>
      </c>
      <c r="Q3041" t="s">
        <v>724</v>
      </c>
    </row>
    <row r="3042" spans="1:17" x14ac:dyDescent="0.3">
      <c r="A3042" t="s">
        <v>826</v>
      </c>
      <c r="B3042" t="s">
        <v>683</v>
      </c>
      <c r="C3042" s="1">
        <v>45755</v>
      </c>
      <c r="D3042">
        <v>495</v>
      </c>
      <c r="E3042" t="s">
        <v>92</v>
      </c>
      <c r="F3042" t="s">
        <v>96</v>
      </c>
      <c r="G3042" t="s">
        <v>698</v>
      </c>
      <c r="H3042" t="s">
        <v>699</v>
      </c>
      <c r="I3042">
        <v>1000006511</v>
      </c>
      <c r="J3042">
        <v>6000987689</v>
      </c>
      <c r="K3042">
        <v>100033714</v>
      </c>
      <c r="L3042" s="1">
        <v>45756</v>
      </c>
      <c r="M3042" t="s">
        <v>833</v>
      </c>
      <c r="N3042">
        <v>1000006511</v>
      </c>
      <c r="O3042" t="s">
        <v>776</v>
      </c>
      <c r="P3042" t="s">
        <v>54</v>
      </c>
      <c r="Q3042" t="s">
        <v>725</v>
      </c>
    </row>
    <row r="3043" spans="1:17" x14ac:dyDescent="0.3">
      <c r="A3043" t="s">
        <v>826</v>
      </c>
      <c r="B3043" t="s">
        <v>683</v>
      </c>
      <c r="C3043" s="1">
        <v>45832</v>
      </c>
      <c r="D3043">
        <v>180</v>
      </c>
      <c r="E3043" t="s">
        <v>92</v>
      </c>
      <c r="F3043" t="s">
        <v>96</v>
      </c>
      <c r="G3043" t="s">
        <v>698</v>
      </c>
      <c r="H3043" t="s">
        <v>699</v>
      </c>
      <c r="I3043">
        <v>1000006750</v>
      </c>
      <c r="J3043">
        <v>6001000310</v>
      </c>
      <c r="K3043">
        <v>100054726</v>
      </c>
      <c r="L3043" s="1">
        <v>45834</v>
      </c>
      <c r="M3043" t="s">
        <v>833</v>
      </c>
      <c r="N3043">
        <v>1000006750</v>
      </c>
      <c r="O3043" t="s">
        <v>776</v>
      </c>
      <c r="P3043" t="s">
        <v>54</v>
      </c>
      <c r="Q3043" t="s">
        <v>725</v>
      </c>
    </row>
    <row r="3044" spans="1:17" x14ac:dyDescent="0.3">
      <c r="A3044" t="s">
        <v>826</v>
      </c>
      <c r="B3044" t="s">
        <v>382</v>
      </c>
      <c r="C3044" s="1">
        <v>44935</v>
      </c>
      <c r="D3044">
        <v>474.08</v>
      </c>
      <c r="E3044" t="s">
        <v>92</v>
      </c>
      <c r="F3044" t="s">
        <v>96</v>
      </c>
      <c r="G3044" t="s">
        <v>486</v>
      </c>
      <c r="H3044" t="s">
        <v>527</v>
      </c>
      <c r="I3044">
        <v>1200010627</v>
      </c>
      <c r="J3044">
        <v>6000832456</v>
      </c>
      <c r="K3044">
        <v>100004893</v>
      </c>
      <c r="L3044" s="1">
        <v>44963</v>
      </c>
      <c r="M3044" t="s">
        <v>833</v>
      </c>
      <c r="N3044">
        <v>1200010627</v>
      </c>
      <c r="O3044" t="s">
        <v>776</v>
      </c>
      <c r="P3044" t="s">
        <v>54</v>
      </c>
      <c r="Q3044" t="s">
        <v>724</v>
      </c>
    </row>
    <row r="3045" spans="1:17" x14ac:dyDescent="0.3">
      <c r="A3045" t="s">
        <v>826</v>
      </c>
      <c r="B3045" t="s">
        <v>382</v>
      </c>
      <c r="C3045" s="1">
        <v>44970</v>
      </c>
      <c r="D3045">
        <v>633.44000000000005</v>
      </c>
      <c r="E3045" t="s">
        <v>92</v>
      </c>
      <c r="F3045" t="s">
        <v>96</v>
      </c>
      <c r="G3045" t="s">
        <v>486</v>
      </c>
      <c r="H3045" t="s">
        <v>527</v>
      </c>
      <c r="I3045">
        <v>1200010627</v>
      </c>
      <c r="J3045">
        <v>6000838985</v>
      </c>
      <c r="K3045">
        <v>100017968</v>
      </c>
      <c r="L3045" s="1">
        <v>44987</v>
      </c>
      <c r="M3045" t="s">
        <v>833</v>
      </c>
      <c r="N3045">
        <v>1200010627</v>
      </c>
      <c r="O3045" t="s">
        <v>776</v>
      </c>
      <c r="P3045" t="s">
        <v>54</v>
      </c>
      <c r="Q3045" t="s">
        <v>724</v>
      </c>
    </row>
    <row r="3046" spans="1:17" x14ac:dyDescent="0.3">
      <c r="A3046" t="s">
        <v>826</v>
      </c>
      <c r="B3046" t="s">
        <v>382</v>
      </c>
      <c r="C3046" s="1">
        <v>44995</v>
      </c>
      <c r="D3046">
        <v>601.30999999999995</v>
      </c>
      <c r="E3046" t="s">
        <v>92</v>
      </c>
      <c r="F3046" t="s">
        <v>96</v>
      </c>
      <c r="G3046" t="s">
        <v>486</v>
      </c>
      <c r="H3046" t="s">
        <v>527</v>
      </c>
      <c r="I3046">
        <v>1200010627</v>
      </c>
      <c r="J3046">
        <v>6000844381</v>
      </c>
      <c r="K3046">
        <v>100027142</v>
      </c>
      <c r="L3046" s="1">
        <v>45020</v>
      </c>
      <c r="M3046" t="s">
        <v>833</v>
      </c>
      <c r="N3046">
        <v>1200010627</v>
      </c>
      <c r="O3046" t="s">
        <v>776</v>
      </c>
      <c r="P3046" t="s">
        <v>54</v>
      </c>
      <c r="Q3046" t="s">
        <v>724</v>
      </c>
    </row>
    <row r="3047" spans="1:17" x14ac:dyDescent="0.3">
      <c r="A3047" t="s">
        <v>826</v>
      </c>
      <c r="B3047" t="s">
        <v>382</v>
      </c>
      <c r="C3047" s="1">
        <v>45019</v>
      </c>
      <c r="D3047">
        <v>654.92999999999995</v>
      </c>
      <c r="E3047" t="s">
        <v>92</v>
      </c>
      <c r="F3047" t="s">
        <v>96</v>
      </c>
      <c r="G3047" t="s">
        <v>486</v>
      </c>
      <c r="H3047" t="s">
        <v>527</v>
      </c>
      <c r="I3047">
        <v>1200010627</v>
      </c>
      <c r="J3047">
        <v>6000847853</v>
      </c>
      <c r="K3047">
        <v>100033283</v>
      </c>
      <c r="L3047" s="1">
        <v>45040</v>
      </c>
      <c r="M3047" t="s">
        <v>833</v>
      </c>
      <c r="N3047">
        <v>1200010627</v>
      </c>
      <c r="O3047" t="s">
        <v>776</v>
      </c>
      <c r="P3047" t="s">
        <v>54</v>
      </c>
      <c r="Q3047" t="s">
        <v>724</v>
      </c>
    </row>
    <row r="3048" spans="1:17" x14ac:dyDescent="0.3">
      <c r="A3048" t="s">
        <v>826</v>
      </c>
      <c r="B3048" t="s">
        <v>382</v>
      </c>
      <c r="C3048" s="1">
        <v>45051</v>
      </c>
      <c r="D3048">
        <v>726.94</v>
      </c>
      <c r="E3048" t="s">
        <v>92</v>
      </c>
      <c r="F3048" t="s">
        <v>96</v>
      </c>
      <c r="G3048" t="s">
        <v>486</v>
      </c>
      <c r="H3048" t="s">
        <v>527</v>
      </c>
      <c r="I3048">
        <v>1200010627</v>
      </c>
      <c r="J3048">
        <v>6000853270</v>
      </c>
      <c r="K3048">
        <v>100042128</v>
      </c>
      <c r="L3048" s="1">
        <v>45076</v>
      </c>
      <c r="M3048" t="s">
        <v>833</v>
      </c>
      <c r="N3048">
        <v>1200010627</v>
      </c>
      <c r="O3048" t="s">
        <v>776</v>
      </c>
      <c r="P3048" t="s">
        <v>54</v>
      </c>
      <c r="Q3048" t="s">
        <v>724</v>
      </c>
    </row>
    <row r="3049" spans="1:17" x14ac:dyDescent="0.3">
      <c r="A3049" t="s">
        <v>826</v>
      </c>
      <c r="B3049" t="s">
        <v>382</v>
      </c>
      <c r="C3049" s="1">
        <v>45082</v>
      </c>
      <c r="D3049">
        <v>588.32000000000005</v>
      </c>
      <c r="E3049" t="s">
        <v>92</v>
      </c>
      <c r="F3049" t="s">
        <v>96</v>
      </c>
      <c r="G3049" t="s">
        <v>486</v>
      </c>
      <c r="H3049" t="s">
        <v>527</v>
      </c>
      <c r="I3049">
        <v>1200010627</v>
      </c>
      <c r="J3049">
        <v>6000857651</v>
      </c>
      <c r="K3049">
        <v>100049816</v>
      </c>
      <c r="L3049" s="1">
        <v>45093</v>
      </c>
      <c r="M3049" t="s">
        <v>833</v>
      </c>
      <c r="N3049">
        <v>1200010627</v>
      </c>
      <c r="O3049" t="s">
        <v>776</v>
      </c>
      <c r="P3049" t="s">
        <v>54</v>
      </c>
      <c r="Q3049" t="s">
        <v>724</v>
      </c>
    </row>
    <row r="3050" spans="1:17" x14ac:dyDescent="0.3">
      <c r="A3050" t="s">
        <v>826</v>
      </c>
      <c r="B3050" t="s">
        <v>382</v>
      </c>
      <c r="C3050" s="1">
        <v>45110</v>
      </c>
      <c r="D3050">
        <v>820.28</v>
      </c>
      <c r="E3050" t="s">
        <v>92</v>
      </c>
      <c r="F3050" t="s">
        <v>96</v>
      </c>
      <c r="G3050" t="s">
        <v>486</v>
      </c>
      <c r="H3050" t="s">
        <v>527</v>
      </c>
      <c r="I3050">
        <v>1200010627</v>
      </c>
      <c r="J3050">
        <v>6000863272</v>
      </c>
      <c r="K3050">
        <v>100059834</v>
      </c>
      <c r="L3050" s="1">
        <v>45127</v>
      </c>
      <c r="M3050" t="s">
        <v>833</v>
      </c>
      <c r="N3050">
        <v>1200010627</v>
      </c>
      <c r="O3050" t="s">
        <v>776</v>
      </c>
      <c r="P3050" t="s">
        <v>54</v>
      </c>
      <c r="Q3050" t="s">
        <v>724</v>
      </c>
    </row>
    <row r="3051" spans="1:17" x14ac:dyDescent="0.3">
      <c r="A3051" t="s">
        <v>826</v>
      </c>
      <c r="B3051" t="s">
        <v>382</v>
      </c>
      <c r="C3051" s="1">
        <v>45145</v>
      </c>
      <c r="D3051">
        <v>654.92999999999995</v>
      </c>
      <c r="E3051" t="s">
        <v>92</v>
      </c>
      <c r="F3051" t="s">
        <v>96</v>
      </c>
      <c r="G3051" t="s">
        <v>486</v>
      </c>
      <c r="H3051" t="s">
        <v>527</v>
      </c>
      <c r="I3051">
        <v>1200010627</v>
      </c>
      <c r="J3051">
        <v>6000869274</v>
      </c>
      <c r="K3051">
        <v>100070312</v>
      </c>
      <c r="L3051" s="1">
        <v>45160</v>
      </c>
      <c r="M3051" t="s">
        <v>833</v>
      </c>
      <c r="N3051">
        <v>1200010627</v>
      </c>
      <c r="O3051" t="s">
        <v>776</v>
      </c>
      <c r="P3051" t="s">
        <v>54</v>
      </c>
      <c r="Q3051" t="s">
        <v>724</v>
      </c>
    </row>
    <row r="3052" spans="1:17" x14ac:dyDescent="0.3">
      <c r="A3052" t="s">
        <v>826</v>
      </c>
      <c r="B3052" t="s">
        <v>382</v>
      </c>
      <c r="C3052" s="1">
        <v>45202</v>
      </c>
      <c r="D3052">
        <v>801.89</v>
      </c>
      <c r="E3052" t="s">
        <v>92</v>
      </c>
      <c r="F3052" t="s">
        <v>96</v>
      </c>
      <c r="G3052" t="s">
        <v>486</v>
      </c>
      <c r="H3052" t="s">
        <v>527</v>
      </c>
      <c r="I3052">
        <v>1200010627</v>
      </c>
      <c r="J3052">
        <v>6000878338</v>
      </c>
      <c r="K3052">
        <v>100085483</v>
      </c>
      <c r="L3052" s="1">
        <v>45217</v>
      </c>
      <c r="M3052" t="s">
        <v>833</v>
      </c>
      <c r="N3052">
        <v>1200010627</v>
      </c>
      <c r="O3052" t="s">
        <v>776</v>
      </c>
      <c r="P3052" t="s">
        <v>54</v>
      </c>
      <c r="Q3052" t="s">
        <v>724</v>
      </c>
    </row>
    <row r="3053" spans="1:17" x14ac:dyDescent="0.3">
      <c r="A3053" t="s">
        <v>826</v>
      </c>
      <c r="B3053" t="s">
        <v>382</v>
      </c>
      <c r="C3053" s="1">
        <v>45232</v>
      </c>
      <c r="D3053">
        <v>647.98</v>
      </c>
      <c r="E3053" t="s">
        <v>92</v>
      </c>
      <c r="F3053" t="s">
        <v>96</v>
      </c>
      <c r="G3053" t="s">
        <v>486</v>
      </c>
      <c r="H3053" t="s">
        <v>527</v>
      </c>
      <c r="I3053">
        <v>1200010627</v>
      </c>
      <c r="J3053">
        <v>6000884062</v>
      </c>
      <c r="K3053">
        <v>100095236</v>
      </c>
      <c r="L3053" s="1">
        <v>45247</v>
      </c>
      <c r="M3053" t="s">
        <v>833</v>
      </c>
      <c r="N3053">
        <v>1200010627</v>
      </c>
      <c r="O3053" t="s">
        <v>776</v>
      </c>
      <c r="P3053" t="s">
        <v>54</v>
      </c>
      <c r="Q3053" t="s">
        <v>724</v>
      </c>
    </row>
    <row r="3054" spans="1:17" x14ac:dyDescent="0.3">
      <c r="A3054" t="s">
        <v>826</v>
      </c>
      <c r="B3054" t="s">
        <v>382</v>
      </c>
      <c r="C3054" s="1">
        <v>45261</v>
      </c>
      <c r="D3054">
        <v>653.54</v>
      </c>
      <c r="E3054" t="s">
        <v>92</v>
      </c>
      <c r="F3054" t="s">
        <v>96</v>
      </c>
      <c r="G3054" t="s">
        <v>486</v>
      </c>
      <c r="H3054" t="s">
        <v>527</v>
      </c>
      <c r="I3054">
        <v>1200010627</v>
      </c>
      <c r="J3054">
        <v>6000890558</v>
      </c>
      <c r="K3054">
        <v>100106153</v>
      </c>
      <c r="L3054" s="1">
        <v>45271</v>
      </c>
      <c r="M3054" t="s">
        <v>833</v>
      </c>
      <c r="N3054">
        <v>1200010627</v>
      </c>
      <c r="O3054" t="s">
        <v>776</v>
      </c>
      <c r="P3054" t="s">
        <v>54</v>
      </c>
      <c r="Q3054" t="s">
        <v>724</v>
      </c>
    </row>
    <row r="3055" spans="1:17" x14ac:dyDescent="0.3">
      <c r="A3055" t="s">
        <v>826</v>
      </c>
      <c r="B3055" t="s">
        <v>382</v>
      </c>
      <c r="C3055" s="1">
        <v>45295</v>
      </c>
      <c r="D3055">
        <v>743.78</v>
      </c>
      <c r="E3055" t="s">
        <v>92</v>
      </c>
      <c r="F3055" t="s">
        <v>96</v>
      </c>
      <c r="G3055" t="s">
        <v>486</v>
      </c>
      <c r="H3055" t="s">
        <v>527</v>
      </c>
      <c r="I3055">
        <v>1200010627</v>
      </c>
      <c r="J3055">
        <v>6000900495</v>
      </c>
      <c r="K3055">
        <v>100004965</v>
      </c>
      <c r="L3055" s="1">
        <v>45317</v>
      </c>
      <c r="M3055" t="s">
        <v>833</v>
      </c>
      <c r="N3055">
        <v>1200010627</v>
      </c>
      <c r="O3055" t="s">
        <v>776</v>
      </c>
      <c r="P3055" t="s">
        <v>54</v>
      </c>
      <c r="Q3055" t="s">
        <v>724</v>
      </c>
    </row>
    <row r="3056" spans="1:17" x14ac:dyDescent="0.3">
      <c r="A3056" t="s">
        <v>826</v>
      </c>
      <c r="B3056" t="s">
        <v>382</v>
      </c>
      <c r="C3056" s="1">
        <v>45363</v>
      </c>
      <c r="D3056">
        <v>558.20000000000005</v>
      </c>
      <c r="E3056" t="s">
        <v>92</v>
      </c>
      <c r="F3056" t="s">
        <v>96</v>
      </c>
      <c r="G3056" t="s">
        <v>486</v>
      </c>
      <c r="H3056" t="s">
        <v>527</v>
      </c>
      <c r="I3056">
        <v>1200012053</v>
      </c>
      <c r="J3056">
        <v>6000911644</v>
      </c>
      <c r="K3056">
        <v>100026803</v>
      </c>
      <c r="L3056" s="1">
        <v>45371</v>
      </c>
      <c r="M3056" t="s">
        <v>833</v>
      </c>
      <c r="N3056">
        <v>1200012053</v>
      </c>
      <c r="O3056" t="s">
        <v>776</v>
      </c>
      <c r="P3056" t="s">
        <v>54</v>
      </c>
      <c r="Q3056" t="s">
        <v>724</v>
      </c>
    </row>
    <row r="3057" spans="1:17" x14ac:dyDescent="0.3">
      <c r="A3057" t="s">
        <v>826</v>
      </c>
      <c r="B3057" t="s">
        <v>382</v>
      </c>
      <c r="C3057" s="1">
        <v>45363</v>
      </c>
      <c r="D3057">
        <v>643.28</v>
      </c>
      <c r="E3057" t="s">
        <v>92</v>
      </c>
      <c r="F3057" t="s">
        <v>96</v>
      </c>
      <c r="G3057" t="s">
        <v>486</v>
      </c>
      <c r="H3057" t="s">
        <v>527</v>
      </c>
      <c r="I3057">
        <v>1200012053</v>
      </c>
      <c r="J3057">
        <v>6000911749</v>
      </c>
      <c r="K3057">
        <v>100026908</v>
      </c>
      <c r="L3057" s="1">
        <v>45385</v>
      </c>
      <c r="M3057" t="s">
        <v>833</v>
      </c>
      <c r="N3057">
        <v>1200012053</v>
      </c>
      <c r="O3057" t="s">
        <v>776</v>
      </c>
      <c r="P3057" t="s">
        <v>54</v>
      </c>
      <c r="Q3057" t="s">
        <v>724</v>
      </c>
    </row>
    <row r="3058" spans="1:17" x14ac:dyDescent="0.3">
      <c r="A3058" t="s">
        <v>826</v>
      </c>
      <c r="B3058" t="s">
        <v>382</v>
      </c>
      <c r="C3058" s="1">
        <v>45387</v>
      </c>
      <c r="D3058">
        <v>4.71</v>
      </c>
      <c r="E3058" t="s">
        <v>92</v>
      </c>
      <c r="F3058" t="s">
        <v>96</v>
      </c>
      <c r="G3058" t="s">
        <v>486</v>
      </c>
      <c r="H3058" t="s">
        <v>527</v>
      </c>
      <c r="I3058">
        <v>1200012053</v>
      </c>
      <c r="J3058">
        <v>6000916266</v>
      </c>
      <c r="K3058">
        <v>100034510</v>
      </c>
      <c r="L3058" s="1">
        <v>45426</v>
      </c>
      <c r="M3058" t="s">
        <v>833</v>
      </c>
      <c r="N3058">
        <v>1200012053</v>
      </c>
      <c r="O3058" t="s">
        <v>776</v>
      </c>
      <c r="P3058" t="s">
        <v>54</v>
      </c>
      <c r="Q3058" t="s">
        <v>724</v>
      </c>
    </row>
    <row r="3059" spans="1:17" x14ac:dyDescent="0.3">
      <c r="A3059" t="s">
        <v>826</v>
      </c>
      <c r="B3059" t="s">
        <v>382</v>
      </c>
      <c r="C3059" s="1">
        <v>45418</v>
      </c>
      <c r="D3059">
        <v>694.2</v>
      </c>
      <c r="E3059" t="s">
        <v>92</v>
      </c>
      <c r="F3059" t="s">
        <v>96</v>
      </c>
      <c r="G3059" t="s">
        <v>486</v>
      </c>
      <c r="H3059" t="s">
        <v>527</v>
      </c>
      <c r="I3059">
        <v>1200012053</v>
      </c>
      <c r="J3059">
        <v>6000921600</v>
      </c>
      <c r="K3059">
        <v>100044058</v>
      </c>
      <c r="L3059" s="1">
        <v>45436</v>
      </c>
      <c r="M3059" t="s">
        <v>833</v>
      </c>
      <c r="N3059">
        <v>1200012053</v>
      </c>
      <c r="O3059" t="s">
        <v>776</v>
      </c>
      <c r="P3059" t="s">
        <v>54</v>
      </c>
      <c r="Q3059" t="s">
        <v>724</v>
      </c>
    </row>
    <row r="3060" spans="1:17" x14ac:dyDescent="0.3">
      <c r="A3060" t="s">
        <v>826</v>
      </c>
      <c r="B3060" t="s">
        <v>382</v>
      </c>
      <c r="C3060" s="1">
        <v>45447</v>
      </c>
      <c r="D3060">
        <v>842.36</v>
      </c>
      <c r="E3060" t="s">
        <v>92</v>
      </c>
      <c r="F3060" t="s">
        <v>96</v>
      </c>
      <c r="G3060" t="s">
        <v>486</v>
      </c>
      <c r="H3060" t="s">
        <v>527</v>
      </c>
      <c r="I3060">
        <v>1200012053</v>
      </c>
      <c r="J3060">
        <v>6000925773</v>
      </c>
      <c r="K3060">
        <v>100051401</v>
      </c>
      <c r="L3060" s="1">
        <v>45464</v>
      </c>
      <c r="M3060" t="s">
        <v>833</v>
      </c>
      <c r="N3060">
        <v>1200012053</v>
      </c>
      <c r="O3060" t="s">
        <v>776</v>
      </c>
      <c r="P3060" t="s">
        <v>54</v>
      </c>
      <c r="Q3060" t="s">
        <v>724</v>
      </c>
    </row>
    <row r="3061" spans="1:17" x14ac:dyDescent="0.3">
      <c r="A3061" t="s">
        <v>826</v>
      </c>
      <c r="B3061" t="s">
        <v>382</v>
      </c>
      <c r="C3061" s="1">
        <v>45475</v>
      </c>
      <c r="D3061">
        <v>785.28</v>
      </c>
      <c r="E3061" t="s">
        <v>92</v>
      </c>
      <c r="F3061" t="s">
        <v>96</v>
      </c>
      <c r="G3061" t="s">
        <v>486</v>
      </c>
      <c r="H3061" t="s">
        <v>527</v>
      </c>
      <c r="I3061">
        <v>1200012053</v>
      </c>
      <c r="J3061">
        <v>6000930795</v>
      </c>
      <c r="K3061">
        <v>100060297</v>
      </c>
      <c r="L3061" s="1">
        <v>45497</v>
      </c>
      <c r="M3061" t="s">
        <v>833</v>
      </c>
      <c r="N3061">
        <v>1200012053</v>
      </c>
      <c r="O3061" t="s">
        <v>776</v>
      </c>
      <c r="P3061" t="s">
        <v>54</v>
      </c>
      <c r="Q3061" t="s">
        <v>724</v>
      </c>
    </row>
    <row r="3062" spans="1:17" x14ac:dyDescent="0.3">
      <c r="A3062" t="s">
        <v>826</v>
      </c>
      <c r="B3062" t="s">
        <v>382</v>
      </c>
      <c r="C3062" s="1">
        <v>45504</v>
      </c>
      <c r="D3062">
        <v>526.62</v>
      </c>
      <c r="E3062" t="s">
        <v>92</v>
      </c>
      <c r="F3062" t="s">
        <v>96</v>
      </c>
      <c r="G3062" t="s">
        <v>486</v>
      </c>
      <c r="H3062" t="s">
        <v>527</v>
      </c>
      <c r="I3062">
        <v>1200012053</v>
      </c>
      <c r="J3062">
        <v>6000936174</v>
      </c>
      <c r="K3062">
        <v>100068953</v>
      </c>
      <c r="L3062" s="1">
        <v>45546</v>
      </c>
      <c r="M3062" t="s">
        <v>833</v>
      </c>
      <c r="N3062">
        <v>1200012053</v>
      </c>
      <c r="O3062" t="s">
        <v>776</v>
      </c>
      <c r="P3062" t="s">
        <v>54</v>
      </c>
      <c r="Q3062" t="s">
        <v>724</v>
      </c>
    </row>
    <row r="3063" spans="1:17" x14ac:dyDescent="0.3">
      <c r="A3063" t="s">
        <v>826</v>
      </c>
      <c r="B3063" t="s">
        <v>382</v>
      </c>
      <c r="C3063" s="1">
        <v>45567</v>
      </c>
      <c r="D3063">
        <v>814.42</v>
      </c>
      <c r="E3063" t="s">
        <v>92</v>
      </c>
      <c r="F3063" t="s">
        <v>96</v>
      </c>
      <c r="G3063" t="s">
        <v>486</v>
      </c>
      <c r="H3063" t="s">
        <v>527</v>
      </c>
      <c r="I3063">
        <v>1200012053</v>
      </c>
      <c r="J3063">
        <v>6000946526</v>
      </c>
      <c r="K3063">
        <v>100087057</v>
      </c>
      <c r="L3063" s="1">
        <v>45614</v>
      </c>
      <c r="M3063" t="s">
        <v>833</v>
      </c>
      <c r="N3063">
        <v>1200012053</v>
      </c>
      <c r="O3063" t="s">
        <v>776</v>
      </c>
      <c r="P3063" t="s">
        <v>54</v>
      </c>
      <c r="Q3063" t="s">
        <v>724</v>
      </c>
    </row>
    <row r="3064" spans="1:17" x14ac:dyDescent="0.3">
      <c r="A3064" t="s">
        <v>826</v>
      </c>
      <c r="B3064" t="s">
        <v>382</v>
      </c>
      <c r="C3064" s="1">
        <v>45600</v>
      </c>
      <c r="D3064">
        <v>899.44</v>
      </c>
      <c r="E3064" t="s">
        <v>92</v>
      </c>
      <c r="F3064" t="s">
        <v>96</v>
      </c>
      <c r="G3064" t="s">
        <v>486</v>
      </c>
      <c r="H3064" t="s">
        <v>527</v>
      </c>
      <c r="I3064">
        <v>1200012053</v>
      </c>
      <c r="J3064">
        <v>6000952462</v>
      </c>
      <c r="K3064">
        <v>100096788</v>
      </c>
      <c r="L3064" s="1">
        <v>45615</v>
      </c>
      <c r="M3064" t="s">
        <v>833</v>
      </c>
      <c r="N3064">
        <v>1200012053</v>
      </c>
      <c r="O3064" t="s">
        <v>776</v>
      </c>
      <c r="P3064" t="s">
        <v>54</v>
      </c>
      <c r="Q3064" t="s">
        <v>724</v>
      </c>
    </row>
    <row r="3065" spans="1:17" x14ac:dyDescent="0.3">
      <c r="A3065" t="s">
        <v>826</v>
      </c>
      <c r="B3065" t="s">
        <v>382</v>
      </c>
      <c r="C3065" s="1">
        <v>45629</v>
      </c>
      <c r="D3065">
        <v>981.6</v>
      </c>
      <c r="E3065" t="s">
        <v>92</v>
      </c>
      <c r="F3065" t="s">
        <v>96</v>
      </c>
      <c r="G3065" t="s">
        <v>486</v>
      </c>
      <c r="H3065" t="s">
        <v>527</v>
      </c>
      <c r="I3065">
        <v>1200012053</v>
      </c>
      <c r="J3065">
        <v>6000959581</v>
      </c>
      <c r="K3065">
        <v>100108772</v>
      </c>
      <c r="L3065" s="1">
        <v>45638</v>
      </c>
      <c r="M3065" t="s">
        <v>833</v>
      </c>
      <c r="N3065">
        <v>1200012053</v>
      </c>
      <c r="O3065" t="s">
        <v>776</v>
      </c>
      <c r="P3065" t="s">
        <v>54</v>
      </c>
      <c r="Q3065" t="s">
        <v>724</v>
      </c>
    </row>
    <row r="3066" spans="1:17" x14ac:dyDescent="0.3">
      <c r="A3066" t="s">
        <v>826</v>
      </c>
      <c r="B3066" t="s">
        <v>382</v>
      </c>
      <c r="C3066" s="1">
        <v>45663</v>
      </c>
      <c r="D3066">
        <v>938.7</v>
      </c>
      <c r="E3066" t="s">
        <v>92</v>
      </c>
      <c r="F3066" t="s">
        <v>96</v>
      </c>
      <c r="G3066" t="s">
        <v>486</v>
      </c>
      <c r="H3066" t="s">
        <v>527</v>
      </c>
      <c r="I3066">
        <v>1200012053</v>
      </c>
      <c r="J3066">
        <v>6000972286</v>
      </c>
      <c r="K3066">
        <v>100004573</v>
      </c>
      <c r="L3066" s="1">
        <v>45699</v>
      </c>
      <c r="M3066" t="s">
        <v>833</v>
      </c>
      <c r="N3066">
        <v>1200012053</v>
      </c>
      <c r="O3066" t="s">
        <v>776</v>
      </c>
      <c r="P3066" t="s">
        <v>54</v>
      </c>
      <c r="Q3066" t="s">
        <v>724</v>
      </c>
    </row>
    <row r="3067" spans="1:17" x14ac:dyDescent="0.3">
      <c r="A3067" t="s">
        <v>826</v>
      </c>
      <c r="B3067" t="s">
        <v>382</v>
      </c>
      <c r="C3067" s="1">
        <v>45692</v>
      </c>
      <c r="D3067">
        <v>1181.98</v>
      </c>
      <c r="E3067" t="s">
        <v>92</v>
      </c>
      <c r="F3067" t="s">
        <v>96</v>
      </c>
      <c r="G3067" t="s">
        <v>486</v>
      </c>
      <c r="H3067" t="s">
        <v>527</v>
      </c>
      <c r="I3067">
        <v>1200012053</v>
      </c>
      <c r="J3067">
        <v>6000976550</v>
      </c>
      <c r="K3067">
        <v>100013601</v>
      </c>
      <c r="L3067" s="1">
        <v>45713</v>
      </c>
      <c r="M3067" t="s">
        <v>833</v>
      </c>
      <c r="N3067">
        <v>1200012053</v>
      </c>
      <c r="O3067" t="s">
        <v>776</v>
      </c>
      <c r="P3067" t="s">
        <v>54</v>
      </c>
      <c r="Q3067" t="s">
        <v>724</v>
      </c>
    </row>
    <row r="3068" spans="1:17" x14ac:dyDescent="0.3">
      <c r="A3068" t="s">
        <v>826</v>
      </c>
      <c r="B3068" t="s">
        <v>382</v>
      </c>
      <c r="C3068" s="1">
        <v>45720</v>
      </c>
      <c r="D3068">
        <v>1124.5</v>
      </c>
      <c r="E3068" t="s">
        <v>92</v>
      </c>
      <c r="F3068" t="s">
        <v>96</v>
      </c>
      <c r="G3068" t="s">
        <v>486</v>
      </c>
      <c r="H3068" t="s">
        <v>527</v>
      </c>
      <c r="I3068">
        <v>1200012053</v>
      </c>
      <c r="J3068">
        <v>6000981151</v>
      </c>
      <c r="K3068">
        <v>100022941</v>
      </c>
      <c r="L3068" s="1">
        <v>45740</v>
      </c>
      <c r="M3068" t="s">
        <v>833</v>
      </c>
      <c r="N3068">
        <v>1200012053</v>
      </c>
      <c r="O3068" t="s">
        <v>776</v>
      </c>
      <c r="P3068" t="s">
        <v>54</v>
      </c>
      <c r="Q3068" t="s">
        <v>724</v>
      </c>
    </row>
    <row r="3069" spans="1:17" x14ac:dyDescent="0.3">
      <c r="A3069" t="s">
        <v>826</v>
      </c>
      <c r="B3069" t="s">
        <v>382</v>
      </c>
      <c r="C3069" s="1">
        <v>45751</v>
      </c>
      <c r="D3069">
        <v>930.2</v>
      </c>
      <c r="E3069" t="s">
        <v>92</v>
      </c>
      <c r="F3069" t="s">
        <v>96</v>
      </c>
      <c r="G3069" t="s">
        <v>486</v>
      </c>
      <c r="H3069" t="s">
        <v>527</v>
      </c>
      <c r="I3069">
        <v>1200012053</v>
      </c>
      <c r="J3069">
        <v>6000986861</v>
      </c>
      <c r="K3069">
        <v>100032435</v>
      </c>
      <c r="L3069" s="1">
        <v>45771</v>
      </c>
      <c r="M3069" t="s">
        <v>833</v>
      </c>
      <c r="N3069">
        <v>1200012053</v>
      </c>
      <c r="O3069" t="s">
        <v>776</v>
      </c>
      <c r="P3069" t="s">
        <v>54</v>
      </c>
      <c r="Q3069" t="s">
        <v>724</v>
      </c>
    </row>
    <row r="3070" spans="1:17" x14ac:dyDescent="0.3">
      <c r="A3070" t="s">
        <v>826</v>
      </c>
      <c r="B3070" t="s">
        <v>382</v>
      </c>
      <c r="C3070" s="1">
        <v>45782</v>
      </c>
      <c r="D3070">
        <v>1056.9000000000001</v>
      </c>
      <c r="E3070" t="s">
        <v>92</v>
      </c>
      <c r="F3070" t="s">
        <v>96</v>
      </c>
      <c r="G3070" t="s">
        <v>486</v>
      </c>
      <c r="H3070" t="s">
        <v>527</v>
      </c>
      <c r="I3070">
        <v>1200012053</v>
      </c>
      <c r="J3070">
        <v>6000991541</v>
      </c>
      <c r="K3070">
        <v>100040383</v>
      </c>
      <c r="L3070" s="1">
        <v>45799</v>
      </c>
      <c r="M3070" t="s">
        <v>833</v>
      </c>
      <c r="N3070">
        <v>1200012053</v>
      </c>
      <c r="O3070" t="s">
        <v>776</v>
      </c>
      <c r="P3070" t="s">
        <v>54</v>
      </c>
      <c r="Q3070" t="s">
        <v>724</v>
      </c>
    </row>
    <row r="3071" spans="1:17" x14ac:dyDescent="0.3">
      <c r="A3071" t="s">
        <v>826</v>
      </c>
      <c r="B3071" t="s">
        <v>382</v>
      </c>
      <c r="C3071" s="1">
        <v>45812</v>
      </c>
      <c r="D3071">
        <v>1124.0999999999999</v>
      </c>
      <c r="E3071" t="s">
        <v>92</v>
      </c>
      <c r="F3071" t="s">
        <v>96</v>
      </c>
      <c r="G3071" t="s">
        <v>486</v>
      </c>
      <c r="H3071" t="s">
        <v>527</v>
      </c>
      <c r="I3071">
        <v>1200012053</v>
      </c>
      <c r="J3071">
        <v>6000996945</v>
      </c>
      <c r="K3071">
        <v>100049269</v>
      </c>
      <c r="L3071" s="1">
        <v>45831</v>
      </c>
      <c r="M3071" t="s">
        <v>833</v>
      </c>
      <c r="N3071">
        <v>1200012053</v>
      </c>
      <c r="O3071" t="s">
        <v>776</v>
      </c>
      <c r="P3071" t="s">
        <v>54</v>
      </c>
      <c r="Q3071" t="s">
        <v>724</v>
      </c>
    </row>
    <row r="3072" spans="1:17" x14ac:dyDescent="0.3">
      <c r="A3072" t="s">
        <v>826</v>
      </c>
      <c r="B3072" t="s">
        <v>382</v>
      </c>
      <c r="C3072" s="1">
        <v>45842</v>
      </c>
      <c r="D3072">
        <v>1077.94</v>
      </c>
      <c r="E3072" t="s">
        <v>92</v>
      </c>
      <c r="F3072" t="s">
        <v>96</v>
      </c>
      <c r="G3072" t="s">
        <v>486</v>
      </c>
      <c r="H3072" t="s">
        <v>527</v>
      </c>
      <c r="I3072">
        <v>1200012053</v>
      </c>
      <c r="J3072">
        <v>6001002598</v>
      </c>
      <c r="K3072">
        <v>100059185</v>
      </c>
      <c r="L3072" s="1">
        <v>45874</v>
      </c>
      <c r="M3072" t="s">
        <v>833</v>
      </c>
      <c r="N3072">
        <v>1200012053</v>
      </c>
      <c r="O3072" t="s">
        <v>776</v>
      </c>
      <c r="P3072" t="s">
        <v>54</v>
      </c>
      <c r="Q3072" t="s">
        <v>724</v>
      </c>
    </row>
    <row r="3073" spans="1:17" x14ac:dyDescent="0.3">
      <c r="A3073" t="s">
        <v>826</v>
      </c>
      <c r="B3073" t="s">
        <v>382</v>
      </c>
      <c r="C3073" s="1">
        <v>45873</v>
      </c>
      <c r="D3073">
        <v>938.3</v>
      </c>
      <c r="E3073" t="s">
        <v>92</v>
      </c>
      <c r="F3073" t="s">
        <v>96</v>
      </c>
      <c r="G3073" t="s">
        <v>486</v>
      </c>
      <c r="H3073" t="s">
        <v>527</v>
      </c>
      <c r="I3073">
        <v>1200012053</v>
      </c>
      <c r="J3073">
        <v>6001007799</v>
      </c>
      <c r="K3073">
        <v>100068003</v>
      </c>
      <c r="L3073" s="1">
        <v>45889</v>
      </c>
      <c r="M3073" t="s">
        <v>833</v>
      </c>
      <c r="N3073">
        <v>1200012053</v>
      </c>
      <c r="O3073" t="s">
        <v>776</v>
      </c>
      <c r="P3073" t="s">
        <v>54</v>
      </c>
      <c r="Q3073" t="s">
        <v>724</v>
      </c>
    </row>
    <row r="3074" spans="1:17" x14ac:dyDescent="0.3">
      <c r="A3074" t="s">
        <v>826</v>
      </c>
      <c r="B3074" t="s">
        <v>382</v>
      </c>
      <c r="C3074" s="1">
        <v>45931</v>
      </c>
      <c r="D3074">
        <v>1811.02</v>
      </c>
      <c r="E3074" t="s">
        <v>92</v>
      </c>
      <c r="F3074" t="s">
        <v>96</v>
      </c>
      <c r="G3074" t="s">
        <v>486</v>
      </c>
      <c r="H3074" t="s">
        <v>527</v>
      </c>
      <c r="I3074">
        <v>1200012053</v>
      </c>
      <c r="J3074">
        <v>6001017646</v>
      </c>
      <c r="K3074">
        <v>100082679</v>
      </c>
      <c r="L3074" s="1">
        <v>45950</v>
      </c>
      <c r="M3074" t="s">
        <v>833</v>
      </c>
      <c r="N3074">
        <v>1200012053</v>
      </c>
      <c r="O3074" t="s">
        <v>776</v>
      </c>
      <c r="P3074" t="s">
        <v>54</v>
      </c>
      <c r="Q3074" t="s">
        <v>724</v>
      </c>
    </row>
    <row r="3075" spans="1:17" x14ac:dyDescent="0.3">
      <c r="A3075" t="s">
        <v>826</v>
      </c>
      <c r="B3075" t="s">
        <v>382</v>
      </c>
      <c r="C3075" s="1">
        <v>45964</v>
      </c>
      <c r="D3075">
        <v>1467.76</v>
      </c>
      <c r="E3075" t="s">
        <v>92</v>
      </c>
      <c r="F3075" t="s">
        <v>96</v>
      </c>
      <c r="G3075" t="s">
        <v>486</v>
      </c>
      <c r="H3075" t="s">
        <v>527</v>
      </c>
      <c r="I3075">
        <v>1200012053</v>
      </c>
      <c r="J3075">
        <v>6001023985</v>
      </c>
      <c r="K3075">
        <v>100094427</v>
      </c>
      <c r="L3075" s="1">
        <v>45980</v>
      </c>
      <c r="M3075" t="s">
        <v>833</v>
      </c>
      <c r="N3075">
        <v>1200012053</v>
      </c>
      <c r="O3075" t="s">
        <v>776</v>
      </c>
      <c r="P3075" t="s">
        <v>54</v>
      </c>
      <c r="Q3075" t="s">
        <v>724</v>
      </c>
    </row>
    <row r="3076" spans="1:17" x14ac:dyDescent="0.3">
      <c r="A3076" t="s">
        <v>826</v>
      </c>
      <c r="B3076" t="s">
        <v>382</v>
      </c>
      <c r="C3076" s="1">
        <v>45992</v>
      </c>
      <c r="D3076">
        <v>1725.62</v>
      </c>
      <c r="E3076" t="s">
        <v>92</v>
      </c>
      <c r="F3076" t="s">
        <v>96</v>
      </c>
      <c r="G3076" t="s">
        <v>486</v>
      </c>
      <c r="H3076" t="s">
        <v>527</v>
      </c>
      <c r="I3076">
        <v>1200012053</v>
      </c>
      <c r="J3076">
        <v>6001029938</v>
      </c>
      <c r="K3076">
        <v>100103631</v>
      </c>
      <c r="L3076" s="1">
        <v>46001</v>
      </c>
      <c r="M3076" t="s">
        <v>833</v>
      </c>
      <c r="N3076">
        <v>1200012053</v>
      </c>
      <c r="O3076" t="s">
        <v>776</v>
      </c>
      <c r="P3076" t="s">
        <v>54</v>
      </c>
      <c r="Q3076" t="s">
        <v>724</v>
      </c>
    </row>
    <row r="3077" spans="1:17" x14ac:dyDescent="0.3">
      <c r="A3077" t="s">
        <v>826</v>
      </c>
      <c r="B3077" t="s">
        <v>382</v>
      </c>
      <c r="C3077" s="1">
        <v>46027</v>
      </c>
      <c r="D3077">
        <v>1366.16</v>
      </c>
      <c r="E3077" t="s">
        <v>92</v>
      </c>
      <c r="F3077" t="s">
        <v>96</v>
      </c>
      <c r="G3077" t="s">
        <v>486</v>
      </c>
      <c r="H3077" t="s">
        <v>527</v>
      </c>
      <c r="I3077">
        <v>1200012053</v>
      </c>
      <c r="J3077">
        <v>6001036811</v>
      </c>
      <c r="K3077">
        <v>100000547</v>
      </c>
      <c r="L3077" s="1">
        <v>46041</v>
      </c>
      <c r="M3077" t="s">
        <v>833</v>
      </c>
      <c r="N3077">
        <v>1200012053</v>
      </c>
      <c r="O3077" t="s">
        <v>776</v>
      </c>
      <c r="P3077" t="s">
        <v>54</v>
      </c>
      <c r="Q3077" t="s">
        <v>724</v>
      </c>
    </row>
    <row r="3078" spans="1:17" x14ac:dyDescent="0.3">
      <c r="A3078" t="s">
        <v>826</v>
      </c>
      <c r="B3078" t="s">
        <v>382</v>
      </c>
      <c r="C3078" s="1">
        <v>46055</v>
      </c>
      <c r="D3078">
        <v>1813.46</v>
      </c>
      <c r="E3078" t="s">
        <v>92</v>
      </c>
      <c r="F3078" t="s">
        <v>96</v>
      </c>
      <c r="G3078" t="s">
        <v>486</v>
      </c>
      <c r="H3078" t="s">
        <v>527</v>
      </c>
      <c r="I3078">
        <v>1200012053</v>
      </c>
      <c r="J3078">
        <v>6001045660</v>
      </c>
      <c r="K3078">
        <v>100013790</v>
      </c>
      <c r="L3078" s="1">
        <v>46064</v>
      </c>
      <c r="M3078" t="s">
        <v>833</v>
      </c>
      <c r="N3078">
        <v>1200012053</v>
      </c>
      <c r="O3078" t="s">
        <v>776</v>
      </c>
      <c r="P3078" t="s">
        <v>54</v>
      </c>
      <c r="Q3078" t="s">
        <v>724</v>
      </c>
    </row>
    <row r="3079" spans="1:17" x14ac:dyDescent="0.3">
      <c r="A3079" t="s">
        <v>826</v>
      </c>
      <c r="B3079" t="s">
        <v>382</v>
      </c>
      <c r="C3079" s="1">
        <v>46090</v>
      </c>
      <c r="D3079">
        <v>1574.1</v>
      </c>
      <c r="E3079" t="s">
        <v>92</v>
      </c>
      <c r="F3079" t="s">
        <v>96</v>
      </c>
      <c r="G3079" t="s">
        <v>486</v>
      </c>
      <c r="H3079" t="s">
        <v>527</v>
      </c>
      <c r="I3079">
        <v>1200012053</v>
      </c>
      <c r="J3079">
        <v>6001051735</v>
      </c>
      <c r="K3079">
        <v>100024519</v>
      </c>
      <c r="L3079" s="1">
        <v>46126</v>
      </c>
      <c r="M3079" t="s">
        <v>833</v>
      </c>
      <c r="N3079">
        <v>1200012053</v>
      </c>
      <c r="O3079" t="s">
        <v>776</v>
      </c>
      <c r="P3079" t="s">
        <v>54</v>
      </c>
      <c r="Q3079" t="s">
        <v>724</v>
      </c>
    </row>
    <row r="3080" spans="1:17" x14ac:dyDescent="0.3">
      <c r="A3080" t="s">
        <v>826</v>
      </c>
      <c r="B3080" t="s">
        <v>382</v>
      </c>
      <c r="C3080" s="1">
        <v>46120</v>
      </c>
      <c r="D3080">
        <v>1517.94</v>
      </c>
      <c r="E3080" t="s">
        <v>92</v>
      </c>
      <c r="F3080" t="s">
        <v>96</v>
      </c>
      <c r="G3080" t="s">
        <v>486</v>
      </c>
      <c r="H3080" t="s">
        <v>527</v>
      </c>
      <c r="I3080">
        <v>1200012053</v>
      </c>
      <c r="J3080">
        <v>6001057207</v>
      </c>
      <c r="K3080">
        <v>100033763</v>
      </c>
      <c r="L3080" s="1">
        <v>46132</v>
      </c>
      <c r="M3080" t="s">
        <v>833</v>
      </c>
      <c r="N3080">
        <v>1200012053</v>
      </c>
      <c r="O3080" t="s">
        <v>776</v>
      </c>
      <c r="P3080" t="s">
        <v>54</v>
      </c>
      <c r="Q3080" t="s">
        <v>724</v>
      </c>
    </row>
    <row r="3081" spans="1:17" x14ac:dyDescent="0.3">
      <c r="A3081" t="s">
        <v>826</v>
      </c>
      <c r="B3081" t="s">
        <v>382</v>
      </c>
      <c r="C3081" s="1">
        <v>46148</v>
      </c>
      <c r="D3081">
        <v>1342.08</v>
      </c>
      <c r="E3081" t="s">
        <v>92</v>
      </c>
      <c r="F3081" t="s">
        <v>96</v>
      </c>
      <c r="G3081" t="s">
        <v>486</v>
      </c>
      <c r="H3081" t="s">
        <v>527</v>
      </c>
      <c r="I3081">
        <v>1200012053</v>
      </c>
      <c r="J3081">
        <v>6001062093</v>
      </c>
      <c r="K3081">
        <v>100042078</v>
      </c>
      <c r="L3081" s="1">
        <v>46170</v>
      </c>
      <c r="M3081" t="s">
        <v>833</v>
      </c>
      <c r="N3081">
        <v>1200012053</v>
      </c>
      <c r="O3081" t="s">
        <v>776</v>
      </c>
      <c r="P3081" t="s">
        <v>54</v>
      </c>
      <c r="Q3081" t="s">
        <v>724</v>
      </c>
    </row>
    <row r="3082" spans="1:17" x14ac:dyDescent="0.3">
      <c r="A3082" t="s">
        <v>826</v>
      </c>
      <c r="B3082" t="s">
        <v>382</v>
      </c>
      <c r="C3082" s="1">
        <v>46175</v>
      </c>
      <c r="D3082">
        <v>946.62</v>
      </c>
      <c r="E3082" t="s">
        <v>92</v>
      </c>
      <c r="F3082" t="s">
        <v>96</v>
      </c>
      <c r="G3082" t="s">
        <v>486</v>
      </c>
      <c r="H3082" t="s">
        <v>527</v>
      </c>
      <c r="I3082">
        <v>1200012053</v>
      </c>
      <c r="J3082">
        <v>6001066613</v>
      </c>
      <c r="K3082">
        <v>100049501</v>
      </c>
      <c r="L3082" s="1">
        <v>46190</v>
      </c>
      <c r="M3082" t="s">
        <v>833</v>
      </c>
      <c r="N3082">
        <v>1200012053</v>
      </c>
      <c r="O3082" t="s">
        <v>776</v>
      </c>
      <c r="P3082" t="s">
        <v>54</v>
      </c>
      <c r="Q3082" t="s">
        <v>724</v>
      </c>
    </row>
    <row r="3083" spans="1:17" x14ac:dyDescent="0.3">
      <c r="A3083" t="s">
        <v>826</v>
      </c>
      <c r="B3083" t="s">
        <v>382</v>
      </c>
      <c r="C3083" s="1">
        <v>46209</v>
      </c>
      <c r="D3083">
        <v>1177.92</v>
      </c>
      <c r="E3083" t="s">
        <v>92</v>
      </c>
      <c r="F3083" t="s">
        <v>96</v>
      </c>
      <c r="G3083" t="s">
        <v>486</v>
      </c>
      <c r="H3083" t="s">
        <v>527</v>
      </c>
      <c r="I3083">
        <v>1200012053</v>
      </c>
      <c r="J3083">
        <v>6001072891</v>
      </c>
      <c r="K3083">
        <v>100061177</v>
      </c>
      <c r="L3083" s="1">
        <v>46220</v>
      </c>
      <c r="M3083" t="s">
        <v>833</v>
      </c>
      <c r="N3083">
        <v>1200012053</v>
      </c>
      <c r="O3083" t="s">
        <v>776</v>
      </c>
      <c r="P3083" t="s">
        <v>54</v>
      </c>
      <c r="Q3083" t="s">
        <v>724</v>
      </c>
    </row>
    <row r="3084" spans="1:17" x14ac:dyDescent="0.3">
      <c r="A3084" t="s">
        <v>826</v>
      </c>
      <c r="B3084" t="s">
        <v>382</v>
      </c>
      <c r="C3084" s="1">
        <v>46237</v>
      </c>
      <c r="D3084">
        <v>954.72</v>
      </c>
      <c r="E3084" t="s">
        <v>92</v>
      </c>
      <c r="F3084" t="s">
        <v>96</v>
      </c>
      <c r="G3084" t="s">
        <v>486</v>
      </c>
      <c r="H3084" t="s">
        <v>527</v>
      </c>
      <c r="I3084">
        <v>1200012053</v>
      </c>
      <c r="J3084">
        <v>6001077315</v>
      </c>
      <c r="K3084">
        <v>100069108</v>
      </c>
      <c r="L3084" s="1">
        <v>46244</v>
      </c>
      <c r="M3084" t="s">
        <v>833</v>
      </c>
      <c r="N3084">
        <v>1200012053</v>
      </c>
      <c r="O3084" t="s">
        <v>776</v>
      </c>
      <c r="P3084" t="s">
        <v>54</v>
      </c>
      <c r="Q3084" t="s">
        <v>724</v>
      </c>
    </row>
    <row r="3085" spans="1:17" x14ac:dyDescent="0.3">
      <c r="A3085" t="s">
        <v>824</v>
      </c>
      <c r="B3085" t="s">
        <v>382</v>
      </c>
      <c r="C3085" s="1">
        <v>44971</v>
      </c>
      <c r="D3085">
        <v>323.04000000000002</v>
      </c>
      <c r="E3085" t="s">
        <v>92</v>
      </c>
      <c r="F3085" t="s">
        <v>96</v>
      </c>
      <c r="G3085" t="s">
        <v>155</v>
      </c>
      <c r="H3085" t="s">
        <v>598</v>
      </c>
      <c r="I3085">
        <v>1200009671</v>
      </c>
      <c r="J3085">
        <v>6000839064</v>
      </c>
      <c r="K3085">
        <v>100018084</v>
      </c>
      <c r="L3085" s="1">
        <v>44977</v>
      </c>
      <c r="M3085" t="s">
        <v>833</v>
      </c>
      <c r="N3085">
        <v>1200009671</v>
      </c>
      <c r="O3085" t="s">
        <v>776</v>
      </c>
      <c r="P3085" t="s">
        <v>54</v>
      </c>
      <c r="Q3085" t="s">
        <v>724</v>
      </c>
    </row>
    <row r="3086" spans="1:17" x14ac:dyDescent="0.3">
      <c r="A3086" t="s">
        <v>824</v>
      </c>
      <c r="B3086" t="s">
        <v>382</v>
      </c>
      <c r="C3086" s="1">
        <v>45047</v>
      </c>
      <c r="D3086">
        <v>323.04000000000002</v>
      </c>
      <c r="E3086" t="s">
        <v>92</v>
      </c>
      <c r="F3086" t="s">
        <v>96</v>
      </c>
      <c r="G3086" t="s">
        <v>155</v>
      </c>
      <c r="H3086" t="s">
        <v>598</v>
      </c>
      <c r="I3086">
        <v>1200009671</v>
      </c>
      <c r="J3086">
        <v>6000852337</v>
      </c>
      <c r="K3086">
        <v>100040272</v>
      </c>
      <c r="L3086" s="1">
        <v>45061</v>
      </c>
      <c r="M3086" t="s">
        <v>833</v>
      </c>
      <c r="N3086">
        <v>1200009671</v>
      </c>
      <c r="O3086" t="s">
        <v>776</v>
      </c>
      <c r="P3086" t="s">
        <v>54</v>
      </c>
      <c r="Q3086" t="s">
        <v>724</v>
      </c>
    </row>
    <row r="3087" spans="1:17" x14ac:dyDescent="0.3">
      <c r="A3087" t="s">
        <v>824</v>
      </c>
      <c r="B3087" t="s">
        <v>382</v>
      </c>
      <c r="C3087" s="1">
        <v>45138</v>
      </c>
      <c r="D3087">
        <v>323.04000000000002</v>
      </c>
      <c r="E3087" t="s">
        <v>92</v>
      </c>
      <c r="F3087" t="s">
        <v>96</v>
      </c>
      <c r="G3087" t="s">
        <v>155</v>
      </c>
      <c r="H3087" t="s">
        <v>598</v>
      </c>
      <c r="I3087">
        <v>1200009671</v>
      </c>
      <c r="J3087">
        <v>6000867811</v>
      </c>
      <c r="K3087">
        <v>100067298</v>
      </c>
      <c r="L3087" s="1">
        <v>45140</v>
      </c>
      <c r="M3087" t="s">
        <v>833</v>
      </c>
      <c r="N3087">
        <v>1200009671</v>
      </c>
      <c r="O3087" t="s">
        <v>776</v>
      </c>
      <c r="P3087" t="s">
        <v>54</v>
      </c>
      <c r="Q3087" t="s">
        <v>724</v>
      </c>
    </row>
    <row r="3088" spans="1:17" x14ac:dyDescent="0.3">
      <c r="A3088" t="s">
        <v>824</v>
      </c>
      <c r="B3088" t="s">
        <v>382</v>
      </c>
      <c r="C3088" s="1">
        <v>45230</v>
      </c>
      <c r="D3088">
        <v>323.05</v>
      </c>
      <c r="E3088" t="s">
        <v>92</v>
      </c>
      <c r="F3088" t="s">
        <v>96</v>
      </c>
      <c r="G3088" t="s">
        <v>155</v>
      </c>
      <c r="H3088" t="s">
        <v>598</v>
      </c>
      <c r="I3088">
        <v>1200009671</v>
      </c>
      <c r="J3088">
        <v>6000883788</v>
      </c>
      <c r="K3088">
        <v>100094076</v>
      </c>
      <c r="L3088" s="1">
        <v>45238</v>
      </c>
      <c r="M3088" t="s">
        <v>833</v>
      </c>
      <c r="N3088">
        <v>1200009671</v>
      </c>
      <c r="O3088" t="s">
        <v>776</v>
      </c>
      <c r="P3088" t="s">
        <v>54</v>
      </c>
      <c r="Q3088" t="s">
        <v>724</v>
      </c>
    </row>
    <row r="3089" spans="1:17" x14ac:dyDescent="0.3">
      <c r="A3089" t="s">
        <v>824</v>
      </c>
      <c r="B3089" t="s">
        <v>382</v>
      </c>
      <c r="C3089" s="1">
        <v>45322</v>
      </c>
      <c r="D3089">
        <v>312.07</v>
      </c>
      <c r="E3089" t="s">
        <v>92</v>
      </c>
      <c r="F3089" t="s">
        <v>96</v>
      </c>
      <c r="G3089" t="s">
        <v>155</v>
      </c>
      <c r="H3089" t="s">
        <v>598</v>
      </c>
      <c r="I3089">
        <v>1200009671</v>
      </c>
      <c r="J3089">
        <v>6000904861</v>
      </c>
      <c r="K3089">
        <v>100012006</v>
      </c>
      <c r="L3089" s="1">
        <v>45327</v>
      </c>
      <c r="M3089" t="s">
        <v>833</v>
      </c>
      <c r="N3089">
        <v>1200009671</v>
      </c>
      <c r="O3089" t="s">
        <v>776</v>
      </c>
      <c r="P3089" t="s">
        <v>54</v>
      </c>
      <c r="Q3089" t="s">
        <v>724</v>
      </c>
    </row>
    <row r="3090" spans="1:17" x14ac:dyDescent="0.3">
      <c r="A3090" t="s">
        <v>824</v>
      </c>
      <c r="B3090" t="s">
        <v>382</v>
      </c>
      <c r="C3090" s="1">
        <v>45412</v>
      </c>
      <c r="D3090">
        <v>312.07</v>
      </c>
      <c r="E3090" t="s">
        <v>92</v>
      </c>
      <c r="F3090" t="s">
        <v>96</v>
      </c>
      <c r="G3090" t="s">
        <v>155</v>
      </c>
      <c r="H3090" t="s">
        <v>598</v>
      </c>
      <c r="I3090">
        <v>1200009671</v>
      </c>
      <c r="J3090">
        <v>6000920580</v>
      </c>
      <c r="K3090">
        <v>100041651</v>
      </c>
      <c r="L3090" s="1">
        <v>45428</v>
      </c>
      <c r="M3090" t="s">
        <v>833</v>
      </c>
      <c r="N3090">
        <v>1200009671</v>
      </c>
      <c r="O3090" t="s">
        <v>776</v>
      </c>
      <c r="P3090" t="s">
        <v>54</v>
      </c>
      <c r="Q3090" t="s">
        <v>724</v>
      </c>
    </row>
    <row r="3091" spans="1:17" x14ac:dyDescent="0.3">
      <c r="A3091" t="s">
        <v>824</v>
      </c>
      <c r="B3091" t="s">
        <v>382</v>
      </c>
      <c r="C3091" s="1">
        <v>45504</v>
      </c>
      <c r="D3091">
        <v>312.07</v>
      </c>
      <c r="E3091" t="s">
        <v>92</v>
      </c>
      <c r="F3091" t="s">
        <v>96</v>
      </c>
      <c r="G3091" t="s">
        <v>155</v>
      </c>
      <c r="H3091" t="s">
        <v>598</v>
      </c>
      <c r="I3091">
        <v>1200009671</v>
      </c>
      <c r="J3091">
        <v>6000936141</v>
      </c>
      <c r="K3091">
        <v>100068920</v>
      </c>
      <c r="L3091" s="1">
        <v>45506</v>
      </c>
      <c r="M3091" t="s">
        <v>833</v>
      </c>
      <c r="N3091">
        <v>1200009671</v>
      </c>
      <c r="O3091" t="s">
        <v>776</v>
      </c>
      <c r="P3091" t="s">
        <v>54</v>
      </c>
      <c r="Q3091" t="s">
        <v>724</v>
      </c>
    </row>
    <row r="3092" spans="1:17" x14ac:dyDescent="0.3">
      <c r="A3092" t="s">
        <v>824</v>
      </c>
      <c r="B3092" t="s">
        <v>382</v>
      </c>
      <c r="C3092" s="1">
        <v>45596</v>
      </c>
      <c r="D3092">
        <v>312.05</v>
      </c>
      <c r="E3092" t="s">
        <v>92</v>
      </c>
      <c r="F3092" t="s">
        <v>96</v>
      </c>
      <c r="G3092" t="s">
        <v>155</v>
      </c>
      <c r="H3092" t="s">
        <v>598</v>
      </c>
      <c r="I3092">
        <v>1200009671</v>
      </c>
      <c r="J3092">
        <v>6000952237</v>
      </c>
      <c r="K3092">
        <v>100095896</v>
      </c>
      <c r="L3092" s="1">
        <v>45601</v>
      </c>
      <c r="M3092" t="s">
        <v>833</v>
      </c>
      <c r="N3092">
        <v>1200009671</v>
      </c>
      <c r="O3092" t="s">
        <v>776</v>
      </c>
      <c r="P3092" t="s">
        <v>54</v>
      </c>
      <c r="Q3092" t="s">
        <v>724</v>
      </c>
    </row>
    <row r="3093" spans="1:17" x14ac:dyDescent="0.3">
      <c r="A3093" t="s">
        <v>824</v>
      </c>
      <c r="B3093" t="s">
        <v>382</v>
      </c>
      <c r="C3093" s="1">
        <v>45743</v>
      </c>
      <c r="D3093">
        <v>364.5</v>
      </c>
      <c r="E3093" t="s">
        <v>92</v>
      </c>
      <c r="F3093" t="s">
        <v>96</v>
      </c>
      <c r="G3093" t="s">
        <v>155</v>
      </c>
      <c r="H3093" t="s">
        <v>632</v>
      </c>
      <c r="I3093">
        <v>1200012530</v>
      </c>
      <c r="J3093">
        <v>6000984958</v>
      </c>
      <c r="K3093">
        <v>100029008</v>
      </c>
      <c r="L3093" s="1">
        <v>45749</v>
      </c>
      <c r="M3093" t="s">
        <v>833</v>
      </c>
      <c r="N3093">
        <v>1200012530</v>
      </c>
      <c r="O3093" t="s">
        <v>776</v>
      </c>
      <c r="P3093" t="s">
        <v>54</v>
      </c>
      <c r="Q3093" t="s">
        <v>724</v>
      </c>
    </row>
    <row r="3094" spans="1:17" x14ac:dyDescent="0.3">
      <c r="A3094" t="s">
        <v>824</v>
      </c>
      <c r="B3094" t="s">
        <v>382</v>
      </c>
      <c r="C3094" s="1">
        <v>45777</v>
      </c>
      <c r="D3094">
        <v>364.5</v>
      </c>
      <c r="E3094" t="s">
        <v>92</v>
      </c>
      <c r="F3094" t="s">
        <v>96</v>
      </c>
      <c r="G3094" t="s">
        <v>155</v>
      </c>
      <c r="H3094" t="s">
        <v>632</v>
      </c>
      <c r="I3094">
        <v>1200012530</v>
      </c>
      <c r="J3094">
        <v>6000991100</v>
      </c>
      <c r="K3094">
        <v>100039259</v>
      </c>
      <c r="L3094" s="1">
        <v>45790</v>
      </c>
      <c r="M3094" t="s">
        <v>833</v>
      </c>
      <c r="N3094">
        <v>1200012530</v>
      </c>
      <c r="O3094" t="s">
        <v>776</v>
      </c>
      <c r="P3094" t="s">
        <v>54</v>
      </c>
      <c r="Q3094" t="s">
        <v>724</v>
      </c>
    </row>
    <row r="3095" spans="1:17" x14ac:dyDescent="0.3">
      <c r="A3095" t="s">
        <v>824</v>
      </c>
      <c r="B3095" t="s">
        <v>382</v>
      </c>
      <c r="C3095" s="1">
        <v>45869</v>
      </c>
      <c r="D3095">
        <v>364.5</v>
      </c>
      <c r="E3095" t="s">
        <v>92</v>
      </c>
      <c r="F3095" t="s">
        <v>96</v>
      </c>
      <c r="G3095" t="s">
        <v>155</v>
      </c>
      <c r="H3095" t="s">
        <v>632</v>
      </c>
      <c r="I3095">
        <v>1200012530</v>
      </c>
      <c r="J3095">
        <v>6001007250</v>
      </c>
      <c r="K3095">
        <v>100066363</v>
      </c>
      <c r="L3095" s="1">
        <v>45874</v>
      </c>
      <c r="M3095" t="s">
        <v>833</v>
      </c>
      <c r="N3095">
        <v>1200012530</v>
      </c>
      <c r="O3095" t="s">
        <v>776</v>
      </c>
      <c r="P3095" t="s">
        <v>54</v>
      </c>
      <c r="Q3095" t="s">
        <v>724</v>
      </c>
    </row>
    <row r="3096" spans="1:17" x14ac:dyDescent="0.3">
      <c r="A3096" t="s">
        <v>824</v>
      </c>
      <c r="B3096" t="s">
        <v>382</v>
      </c>
      <c r="C3096" s="1">
        <v>45961</v>
      </c>
      <c r="D3096">
        <v>364.5</v>
      </c>
      <c r="E3096" t="s">
        <v>92</v>
      </c>
      <c r="F3096" t="s">
        <v>96</v>
      </c>
      <c r="G3096" t="s">
        <v>155</v>
      </c>
      <c r="H3096" t="s">
        <v>632</v>
      </c>
      <c r="I3096">
        <v>1200012530</v>
      </c>
      <c r="J3096">
        <v>6001023812</v>
      </c>
      <c r="K3096">
        <v>100093504</v>
      </c>
      <c r="L3096" s="1">
        <v>45967</v>
      </c>
      <c r="M3096" t="s">
        <v>833</v>
      </c>
      <c r="N3096">
        <v>1200012530</v>
      </c>
      <c r="O3096" t="s">
        <v>776</v>
      </c>
      <c r="P3096" t="s">
        <v>54</v>
      </c>
      <c r="Q3096" t="s">
        <v>724</v>
      </c>
    </row>
    <row r="3097" spans="1:17" x14ac:dyDescent="0.3">
      <c r="A3097" t="s">
        <v>824</v>
      </c>
      <c r="B3097" t="s">
        <v>382</v>
      </c>
      <c r="C3097" s="1">
        <v>46108</v>
      </c>
      <c r="D3097">
        <v>374.81</v>
      </c>
      <c r="E3097" t="s">
        <v>92</v>
      </c>
      <c r="F3097" t="s">
        <v>96</v>
      </c>
      <c r="G3097" t="s">
        <v>155</v>
      </c>
      <c r="H3097" t="s">
        <v>632</v>
      </c>
      <c r="I3097">
        <v>1200012530</v>
      </c>
      <c r="J3097">
        <v>6001054839</v>
      </c>
      <c r="K3097">
        <v>100029419</v>
      </c>
      <c r="L3097" s="1">
        <v>46126</v>
      </c>
      <c r="M3097" t="s">
        <v>833</v>
      </c>
      <c r="N3097">
        <v>1200012530</v>
      </c>
      <c r="O3097" t="s">
        <v>776</v>
      </c>
      <c r="P3097" t="s">
        <v>54</v>
      </c>
      <c r="Q3097" t="s">
        <v>724</v>
      </c>
    </row>
    <row r="3098" spans="1:17" x14ac:dyDescent="0.3">
      <c r="A3098" t="s">
        <v>824</v>
      </c>
      <c r="B3098" t="s">
        <v>382</v>
      </c>
      <c r="C3098" s="1">
        <v>46142</v>
      </c>
      <c r="D3098">
        <v>374.81</v>
      </c>
      <c r="E3098" t="s">
        <v>92</v>
      </c>
      <c r="F3098" t="s">
        <v>96</v>
      </c>
      <c r="G3098" t="s">
        <v>155</v>
      </c>
      <c r="H3098" t="s">
        <v>632</v>
      </c>
      <c r="I3098">
        <v>1200012530</v>
      </c>
      <c r="J3098">
        <v>6001061230</v>
      </c>
      <c r="K3098">
        <v>100040043</v>
      </c>
      <c r="L3098" s="1">
        <v>46169</v>
      </c>
      <c r="M3098" t="s">
        <v>833</v>
      </c>
      <c r="N3098">
        <v>1200012530</v>
      </c>
      <c r="O3098" t="s">
        <v>776</v>
      </c>
      <c r="P3098" t="s">
        <v>54</v>
      </c>
      <c r="Q3098" t="s">
        <v>724</v>
      </c>
    </row>
    <row r="3099" spans="1:17" x14ac:dyDescent="0.3">
      <c r="A3099" t="s">
        <v>824</v>
      </c>
      <c r="B3099" t="s">
        <v>382</v>
      </c>
      <c r="C3099" s="1">
        <v>46234</v>
      </c>
      <c r="D3099">
        <v>374.82</v>
      </c>
      <c r="E3099" t="s">
        <v>92</v>
      </c>
      <c r="F3099" t="s">
        <v>96</v>
      </c>
      <c r="G3099" t="s">
        <v>155</v>
      </c>
      <c r="H3099" t="s">
        <v>632</v>
      </c>
      <c r="I3099">
        <v>1200012530</v>
      </c>
      <c r="J3099">
        <v>6001077227</v>
      </c>
      <c r="K3099">
        <v>100067897</v>
      </c>
      <c r="L3099" s="1"/>
      <c r="M3099" t="s">
        <v>836</v>
      </c>
      <c r="N3099">
        <v>1200012530</v>
      </c>
      <c r="O3099" t="s">
        <v>776</v>
      </c>
      <c r="P3099" t="s">
        <v>53</v>
      </c>
      <c r="Q3099" t="s">
        <v>724</v>
      </c>
    </row>
    <row r="3100" spans="1:17" x14ac:dyDescent="0.3">
      <c r="A3100" t="s">
        <v>826</v>
      </c>
      <c r="B3100" t="s">
        <v>382</v>
      </c>
      <c r="C3100" s="1">
        <v>46184</v>
      </c>
      <c r="D3100">
        <v>3238.44</v>
      </c>
      <c r="E3100" t="s">
        <v>92</v>
      </c>
      <c r="F3100" t="s">
        <v>96</v>
      </c>
      <c r="G3100" t="s">
        <v>110</v>
      </c>
      <c r="H3100" t="s">
        <v>528</v>
      </c>
      <c r="I3100">
        <v>500008054</v>
      </c>
      <c r="J3100">
        <v>6001068536</v>
      </c>
      <c r="K3100">
        <v>100052662</v>
      </c>
      <c r="L3100" s="1">
        <v>46223</v>
      </c>
      <c r="M3100" t="s">
        <v>833</v>
      </c>
      <c r="N3100">
        <v>500008054</v>
      </c>
      <c r="O3100" t="s">
        <v>776</v>
      </c>
      <c r="P3100" t="s">
        <v>54</v>
      </c>
      <c r="Q3100" t="s">
        <v>724</v>
      </c>
    </row>
    <row r="3101" spans="1:17" x14ac:dyDescent="0.3">
      <c r="A3101" t="s">
        <v>826</v>
      </c>
      <c r="B3101" t="s">
        <v>382</v>
      </c>
      <c r="C3101" s="1">
        <v>46213</v>
      </c>
      <c r="D3101">
        <v>6449.52</v>
      </c>
      <c r="E3101" t="s">
        <v>92</v>
      </c>
      <c r="F3101" t="s">
        <v>96</v>
      </c>
      <c r="G3101" t="s">
        <v>110</v>
      </c>
      <c r="H3101" t="s">
        <v>528</v>
      </c>
      <c r="I3101">
        <v>500008054</v>
      </c>
      <c r="J3101">
        <v>6001074437</v>
      </c>
      <c r="K3101">
        <v>100063591</v>
      </c>
      <c r="L3101" s="1">
        <v>46223</v>
      </c>
      <c r="M3101" t="s">
        <v>833</v>
      </c>
      <c r="N3101">
        <v>500008054</v>
      </c>
      <c r="O3101" t="s">
        <v>776</v>
      </c>
      <c r="P3101" t="s">
        <v>54</v>
      </c>
      <c r="Q3101" t="s">
        <v>724</v>
      </c>
    </row>
    <row r="3102" spans="1:17" x14ac:dyDescent="0.3">
      <c r="A3102" t="s">
        <v>826</v>
      </c>
      <c r="B3102" t="s">
        <v>382</v>
      </c>
      <c r="C3102" s="1">
        <v>46213</v>
      </c>
      <c r="D3102">
        <v>2974.44</v>
      </c>
      <c r="E3102" t="s">
        <v>92</v>
      </c>
      <c r="F3102" t="s">
        <v>96</v>
      </c>
      <c r="G3102" t="s">
        <v>110</v>
      </c>
      <c r="H3102" t="s">
        <v>528</v>
      </c>
      <c r="I3102">
        <v>500008056</v>
      </c>
      <c r="J3102">
        <v>6001074438</v>
      </c>
      <c r="K3102">
        <v>100063592</v>
      </c>
      <c r="L3102" s="1">
        <v>46225</v>
      </c>
      <c r="M3102" t="s">
        <v>833</v>
      </c>
      <c r="N3102">
        <v>500008056</v>
      </c>
      <c r="O3102" t="s">
        <v>776</v>
      </c>
      <c r="P3102" t="s">
        <v>54</v>
      </c>
      <c r="Q3102" t="s">
        <v>724</v>
      </c>
    </row>
    <row r="3103" spans="1:17" x14ac:dyDescent="0.3">
      <c r="A3103" t="s">
        <v>826</v>
      </c>
      <c r="B3103" t="s">
        <v>382</v>
      </c>
      <c r="C3103" s="1">
        <v>46246</v>
      </c>
      <c r="D3103">
        <v>6742.68</v>
      </c>
      <c r="E3103" t="s">
        <v>92</v>
      </c>
      <c r="F3103" t="s">
        <v>96</v>
      </c>
      <c r="G3103" t="s">
        <v>110</v>
      </c>
      <c r="H3103" t="s">
        <v>528</v>
      </c>
      <c r="I3103">
        <v>500008054</v>
      </c>
      <c r="J3103">
        <v>6001079185</v>
      </c>
      <c r="K3103">
        <v>100071846</v>
      </c>
      <c r="L3103" s="1">
        <v>46253</v>
      </c>
      <c r="M3103" t="s">
        <v>833</v>
      </c>
      <c r="N3103">
        <v>500008054</v>
      </c>
      <c r="O3103" t="s">
        <v>776</v>
      </c>
      <c r="P3103" t="s">
        <v>54</v>
      </c>
      <c r="Q3103" t="s">
        <v>724</v>
      </c>
    </row>
    <row r="3104" spans="1:17" x14ac:dyDescent="0.3">
      <c r="A3104" t="s">
        <v>826</v>
      </c>
      <c r="B3104" t="s">
        <v>382</v>
      </c>
      <c r="C3104" s="1">
        <v>46246</v>
      </c>
      <c r="D3104">
        <v>6416.28</v>
      </c>
      <c r="E3104" t="s">
        <v>92</v>
      </c>
      <c r="F3104" t="s">
        <v>96</v>
      </c>
      <c r="G3104" t="s">
        <v>110</v>
      </c>
      <c r="H3104" t="s">
        <v>528</v>
      </c>
      <c r="I3104">
        <v>500008056</v>
      </c>
      <c r="J3104">
        <v>6001079186</v>
      </c>
      <c r="K3104">
        <v>100071847</v>
      </c>
      <c r="L3104" s="1">
        <v>46253</v>
      </c>
      <c r="M3104" t="s">
        <v>833</v>
      </c>
      <c r="N3104">
        <v>500008056</v>
      </c>
      <c r="O3104" t="s">
        <v>776</v>
      </c>
      <c r="P3104" t="s">
        <v>54</v>
      </c>
      <c r="Q3104" t="s">
        <v>724</v>
      </c>
    </row>
    <row r="3105" spans="1:17" x14ac:dyDescent="0.3">
      <c r="A3105" t="s">
        <v>824</v>
      </c>
      <c r="B3105" t="s">
        <v>382</v>
      </c>
      <c r="C3105" s="1">
        <v>46097</v>
      </c>
      <c r="D3105">
        <v>7663.74</v>
      </c>
      <c r="E3105" t="s">
        <v>94</v>
      </c>
      <c r="F3105" t="s">
        <v>94</v>
      </c>
      <c r="G3105" t="s">
        <v>487</v>
      </c>
      <c r="H3105" t="s">
        <v>637</v>
      </c>
      <c r="I3105">
        <v>1200008800</v>
      </c>
      <c r="J3105">
        <v>6001052872</v>
      </c>
      <c r="K3105">
        <v>100025903</v>
      </c>
      <c r="L3105" s="1"/>
      <c r="M3105" t="s">
        <v>834</v>
      </c>
      <c r="N3105">
        <v>1200008800</v>
      </c>
      <c r="O3105" t="s">
        <v>776</v>
      </c>
      <c r="P3105" t="s">
        <v>53</v>
      </c>
      <c r="Q3105" t="s">
        <v>724</v>
      </c>
    </row>
    <row r="3106" spans="1:17" x14ac:dyDescent="0.3">
      <c r="A3106" t="s">
        <v>824</v>
      </c>
      <c r="B3106" t="s">
        <v>382</v>
      </c>
      <c r="C3106" s="1">
        <v>45810</v>
      </c>
      <c r="D3106">
        <v>7486.92</v>
      </c>
      <c r="E3106" t="s">
        <v>92</v>
      </c>
      <c r="F3106" t="s">
        <v>96</v>
      </c>
      <c r="G3106" t="s">
        <v>789</v>
      </c>
      <c r="H3106" t="s">
        <v>790</v>
      </c>
      <c r="I3106">
        <v>1200011086</v>
      </c>
      <c r="J3106">
        <v>6000996288</v>
      </c>
      <c r="K3106">
        <v>100047726</v>
      </c>
      <c r="L3106" s="1">
        <v>45923</v>
      </c>
      <c r="M3106" t="s">
        <v>833</v>
      </c>
      <c r="N3106">
        <v>1200011086</v>
      </c>
      <c r="O3106" t="s">
        <v>776</v>
      </c>
      <c r="P3106" t="s">
        <v>54</v>
      </c>
      <c r="Q3106" t="s">
        <v>724</v>
      </c>
    </row>
    <row r="3107" spans="1:17" x14ac:dyDescent="0.3">
      <c r="A3107" t="s">
        <v>824</v>
      </c>
      <c r="B3107" t="s">
        <v>382</v>
      </c>
      <c r="C3107" s="1">
        <v>45929</v>
      </c>
      <c r="D3107">
        <v>8492.26</v>
      </c>
      <c r="E3107" t="s">
        <v>92</v>
      </c>
      <c r="F3107" t="s">
        <v>96</v>
      </c>
      <c r="G3107" t="s">
        <v>789</v>
      </c>
      <c r="H3107" t="s">
        <v>790</v>
      </c>
      <c r="I3107">
        <v>1200011086</v>
      </c>
      <c r="J3107">
        <v>6001016601</v>
      </c>
      <c r="K3107">
        <v>100081041</v>
      </c>
      <c r="L3107" s="1">
        <v>45954</v>
      </c>
      <c r="M3107" t="s">
        <v>833</v>
      </c>
      <c r="N3107">
        <v>1200011086</v>
      </c>
      <c r="O3107" t="s">
        <v>776</v>
      </c>
      <c r="P3107" t="s">
        <v>54</v>
      </c>
      <c r="Q3107" t="s">
        <v>724</v>
      </c>
    </row>
    <row r="3108" spans="1:17" x14ac:dyDescent="0.3">
      <c r="A3108" t="s">
        <v>824</v>
      </c>
      <c r="B3108" t="s">
        <v>382</v>
      </c>
      <c r="C3108" s="1">
        <v>45958</v>
      </c>
      <c r="D3108">
        <v>8087.38</v>
      </c>
      <c r="E3108" t="s">
        <v>92</v>
      </c>
      <c r="F3108" t="s">
        <v>96</v>
      </c>
      <c r="G3108" t="s">
        <v>789</v>
      </c>
      <c r="H3108" t="s">
        <v>790</v>
      </c>
      <c r="I3108">
        <v>1200011086</v>
      </c>
      <c r="J3108">
        <v>6001023074</v>
      </c>
      <c r="K3108">
        <v>100092251</v>
      </c>
      <c r="L3108" s="1">
        <v>45979</v>
      </c>
      <c r="M3108" t="s">
        <v>833</v>
      </c>
      <c r="N3108">
        <v>1200011086</v>
      </c>
      <c r="O3108" t="s">
        <v>776</v>
      </c>
      <c r="P3108" t="s">
        <v>54</v>
      </c>
      <c r="Q3108" t="s">
        <v>724</v>
      </c>
    </row>
    <row r="3109" spans="1:17" x14ac:dyDescent="0.3">
      <c r="A3109" t="s">
        <v>824</v>
      </c>
      <c r="B3109" t="s">
        <v>382</v>
      </c>
      <c r="C3109" s="1">
        <v>45343</v>
      </c>
      <c r="D3109">
        <v>2676</v>
      </c>
      <c r="E3109" t="s">
        <v>92</v>
      </c>
      <c r="F3109" t="s">
        <v>96</v>
      </c>
      <c r="G3109" t="s">
        <v>664</v>
      </c>
      <c r="H3109" t="s">
        <v>665</v>
      </c>
      <c r="I3109">
        <v>1200011926</v>
      </c>
      <c r="J3109">
        <v>6000908311</v>
      </c>
      <c r="K3109">
        <v>100020578</v>
      </c>
      <c r="L3109" s="1">
        <v>45349</v>
      </c>
      <c r="M3109" t="s">
        <v>833</v>
      </c>
      <c r="N3109">
        <v>1200011926</v>
      </c>
      <c r="O3109" t="s">
        <v>776</v>
      </c>
      <c r="P3109" t="s">
        <v>54</v>
      </c>
      <c r="Q3109" t="s">
        <v>724</v>
      </c>
    </row>
    <row r="3110" spans="1:17" x14ac:dyDescent="0.3">
      <c r="A3110" t="s">
        <v>824</v>
      </c>
      <c r="B3110" t="s">
        <v>382</v>
      </c>
      <c r="C3110" s="1">
        <v>45435</v>
      </c>
      <c r="D3110">
        <v>2676</v>
      </c>
      <c r="E3110" t="s">
        <v>92</v>
      </c>
      <c r="F3110" t="s">
        <v>96</v>
      </c>
      <c r="G3110" t="s">
        <v>664</v>
      </c>
      <c r="H3110" t="s">
        <v>665</v>
      </c>
      <c r="I3110">
        <v>1200011926</v>
      </c>
      <c r="J3110">
        <v>6000923869</v>
      </c>
      <c r="K3110">
        <v>100047649</v>
      </c>
      <c r="L3110" s="1">
        <v>45439</v>
      </c>
      <c r="M3110" t="s">
        <v>833</v>
      </c>
      <c r="N3110">
        <v>1200011926</v>
      </c>
      <c r="O3110" t="s">
        <v>776</v>
      </c>
      <c r="P3110" t="s">
        <v>54</v>
      </c>
      <c r="Q3110" t="s">
        <v>724</v>
      </c>
    </row>
    <row r="3111" spans="1:17" x14ac:dyDescent="0.3">
      <c r="A3111" t="s">
        <v>824</v>
      </c>
      <c r="B3111" t="s">
        <v>382</v>
      </c>
      <c r="C3111" s="1">
        <v>45525</v>
      </c>
      <c r="D3111">
        <v>2676</v>
      </c>
      <c r="E3111" t="s">
        <v>92</v>
      </c>
      <c r="F3111" t="s">
        <v>96</v>
      </c>
      <c r="G3111" t="s">
        <v>664</v>
      </c>
      <c r="H3111" t="s">
        <v>665</v>
      </c>
      <c r="I3111">
        <v>1200011926</v>
      </c>
      <c r="J3111">
        <v>6000938977</v>
      </c>
      <c r="K3111">
        <v>100074116</v>
      </c>
      <c r="L3111" s="1">
        <v>45534</v>
      </c>
      <c r="M3111" t="s">
        <v>833</v>
      </c>
      <c r="N3111">
        <v>1200011926</v>
      </c>
      <c r="O3111" t="s">
        <v>776</v>
      </c>
      <c r="P3111" t="s">
        <v>54</v>
      </c>
      <c r="Q3111" t="s">
        <v>724</v>
      </c>
    </row>
    <row r="3112" spans="1:17" x14ac:dyDescent="0.3">
      <c r="A3112" t="s">
        <v>824</v>
      </c>
      <c r="B3112" t="s">
        <v>382</v>
      </c>
      <c r="C3112" s="1">
        <v>45617</v>
      </c>
      <c r="D3112">
        <v>2676</v>
      </c>
      <c r="E3112" t="s">
        <v>92</v>
      </c>
      <c r="F3112" t="s">
        <v>96</v>
      </c>
      <c r="G3112" t="s">
        <v>664</v>
      </c>
      <c r="H3112" t="s">
        <v>665</v>
      </c>
      <c r="I3112">
        <v>1200011926</v>
      </c>
      <c r="J3112">
        <v>6000956433</v>
      </c>
      <c r="K3112">
        <v>100103259</v>
      </c>
      <c r="L3112" s="1">
        <v>45622</v>
      </c>
      <c r="M3112" t="s">
        <v>833</v>
      </c>
      <c r="N3112">
        <v>1200011926</v>
      </c>
      <c r="O3112" t="s">
        <v>776</v>
      </c>
      <c r="P3112" t="s">
        <v>54</v>
      </c>
      <c r="Q3112" t="s">
        <v>724</v>
      </c>
    </row>
    <row r="3113" spans="1:17" x14ac:dyDescent="0.3">
      <c r="A3113" t="s">
        <v>826</v>
      </c>
      <c r="B3113" t="s">
        <v>382</v>
      </c>
      <c r="C3113" s="1">
        <v>45761</v>
      </c>
      <c r="D3113">
        <v>140.58000000000001</v>
      </c>
      <c r="E3113" t="s">
        <v>92</v>
      </c>
      <c r="F3113" t="s">
        <v>96</v>
      </c>
      <c r="G3113" t="s">
        <v>488</v>
      </c>
      <c r="H3113" t="s">
        <v>620</v>
      </c>
      <c r="I3113">
        <v>1200012874</v>
      </c>
      <c r="J3113">
        <v>6000988852</v>
      </c>
      <c r="K3113">
        <v>100035460</v>
      </c>
      <c r="L3113" s="1">
        <v>45821</v>
      </c>
      <c r="M3113" t="s">
        <v>833</v>
      </c>
      <c r="N3113">
        <v>1200012874</v>
      </c>
      <c r="O3113" t="s">
        <v>776</v>
      </c>
      <c r="P3113" t="s">
        <v>54</v>
      </c>
      <c r="Q3113" t="s">
        <v>724</v>
      </c>
    </row>
    <row r="3114" spans="1:17" x14ac:dyDescent="0.3">
      <c r="A3114" t="s">
        <v>826</v>
      </c>
      <c r="B3114" t="s">
        <v>382</v>
      </c>
      <c r="C3114" s="1">
        <v>45846</v>
      </c>
      <c r="D3114">
        <v>69.48</v>
      </c>
      <c r="E3114" t="s">
        <v>92</v>
      </c>
      <c r="F3114" t="s">
        <v>96</v>
      </c>
      <c r="G3114" t="s">
        <v>488</v>
      </c>
      <c r="H3114" t="s">
        <v>620</v>
      </c>
      <c r="I3114">
        <v>1200012874</v>
      </c>
      <c r="J3114">
        <v>6001003592</v>
      </c>
      <c r="K3114">
        <v>100060467</v>
      </c>
      <c r="L3114" s="1">
        <v>45877</v>
      </c>
      <c r="M3114" t="s">
        <v>833</v>
      </c>
      <c r="N3114">
        <v>1200012874</v>
      </c>
      <c r="O3114" t="s">
        <v>776</v>
      </c>
      <c r="P3114" t="s">
        <v>54</v>
      </c>
      <c r="Q3114" t="s">
        <v>724</v>
      </c>
    </row>
    <row r="3115" spans="1:17" x14ac:dyDescent="0.3">
      <c r="A3115" t="s">
        <v>825</v>
      </c>
      <c r="B3115" t="s">
        <v>382</v>
      </c>
      <c r="C3115" s="1">
        <v>45964</v>
      </c>
      <c r="D3115">
        <v>331.2</v>
      </c>
      <c r="E3115" t="s">
        <v>92</v>
      </c>
      <c r="F3115" t="s">
        <v>96</v>
      </c>
      <c r="G3115" t="s">
        <v>787</v>
      </c>
      <c r="H3115" t="s">
        <v>788</v>
      </c>
      <c r="I3115">
        <v>1200010931</v>
      </c>
      <c r="J3115">
        <v>6001024099</v>
      </c>
      <c r="K3115">
        <v>100094640</v>
      </c>
      <c r="L3115" s="1">
        <v>45973</v>
      </c>
      <c r="M3115" t="s">
        <v>833</v>
      </c>
      <c r="N3115">
        <v>1200010931</v>
      </c>
      <c r="O3115" t="s">
        <v>776</v>
      </c>
      <c r="P3115" t="s">
        <v>54</v>
      </c>
      <c r="Q3115" t="s">
        <v>724</v>
      </c>
    </row>
    <row r="3116" spans="1:17" x14ac:dyDescent="0.3">
      <c r="A3116" t="s">
        <v>824</v>
      </c>
      <c r="B3116" t="s">
        <v>382</v>
      </c>
      <c r="C3116" s="1">
        <v>45076</v>
      </c>
      <c r="D3116">
        <v>1462.19</v>
      </c>
      <c r="E3116" t="s">
        <v>92</v>
      </c>
      <c r="F3116" t="s">
        <v>96</v>
      </c>
      <c r="G3116" t="s">
        <v>395</v>
      </c>
      <c r="H3116" t="s">
        <v>600</v>
      </c>
      <c r="I3116">
        <v>800002282</v>
      </c>
      <c r="J3116">
        <v>6000856548</v>
      </c>
      <c r="K3116">
        <v>100047497</v>
      </c>
      <c r="L3116" s="1">
        <v>45089</v>
      </c>
      <c r="M3116" t="s">
        <v>833</v>
      </c>
      <c r="N3116">
        <v>800002282</v>
      </c>
      <c r="O3116" t="s">
        <v>776</v>
      </c>
      <c r="P3116" t="s">
        <v>54</v>
      </c>
      <c r="Q3116" t="s">
        <v>724</v>
      </c>
    </row>
    <row r="3117" spans="1:17" x14ac:dyDescent="0.3">
      <c r="A3117" t="s">
        <v>824</v>
      </c>
      <c r="B3117" t="s">
        <v>382</v>
      </c>
      <c r="C3117" s="1">
        <v>45076</v>
      </c>
      <c r="D3117">
        <v>610.87</v>
      </c>
      <c r="E3117" t="s">
        <v>92</v>
      </c>
      <c r="F3117" t="s">
        <v>96</v>
      </c>
      <c r="G3117" t="s">
        <v>395</v>
      </c>
      <c r="H3117" t="s">
        <v>600</v>
      </c>
      <c r="I3117">
        <v>800002282</v>
      </c>
      <c r="J3117">
        <v>6000856549</v>
      </c>
      <c r="K3117">
        <v>100047498</v>
      </c>
      <c r="L3117" s="1">
        <v>45089</v>
      </c>
      <c r="M3117" t="s">
        <v>833</v>
      </c>
      <c r="N3117">
        <v>800002282</v>
      </c>
      <c r="O3117" t="s">
        <v>776</v>
      </c>
      <c r="P3117" t="s">
        <v>54</v>
      </c>
      <c r="Q3117" t="s">
        <v>724</v>
      </c>
    </row>
    <row r="3118" spans="1:17" x14ac:dyDescent="0.3">
      <c r="A3118" t="s">
        <v>824</v>
      </c>
      <c r="B3118" t="s">
        <v>382</v>
      </c>
      <c r="C3118" s="1">
        <v>45082</v>
      </c>
      <c r="D3118">
        <v>152.77000000000001</v>
      </c>
      <c r="E3118" t="s">
        <v>92</v>
      </c>
      <c r="F3118" t="s">
        <v>96</v>
      </c>
      <c r="G3118" t="s">
        <v>395</v>
      </c>
      <c r="H3118" t="s">
        <v>600</v>
      </c>
      <c r="I3118">
        <v>800002281</v>
      </c>
      <c r="J3118">
        <v>6000857892</v>
      </c>
      <c r="K3118">
        <v>100050168</v>
      </c>
      <c r="L3118" s="1">
        <v>45099</v>
      </c>
      <c r="M3118" t="s">
        <v>833</v>
      </c>
      <c r="N3118">
        <v>800002281</v>
      </c>
      <c r="O3118" t="s">
        <v>776</v>
      </c>
      <c r="P3118" t="s">
        <v>54</v>
      </c>
      <c r="Q3118" t="s">
        <v>724</v>
      </c>
    </row>
    <row r="3119" spans="1:17" x14ac:dyDescent="0.3">
      <c r="A3119" t="s">
        <v>824</v>
      </c>
      <c r="B3119" t="s">
        <v>382</v>
      </c>
      <c r="C3119" s="1">
        <v>45082</v>
      </c>
      <c r="D3119">
        <v>1178.57</v>
      </c>
      <c r="E3119" t="s">
        <v>92</v>
      </c>
      <c r="F3119" t="s">
        <v>96</v>
      </c>
      <c r="G3119" t="s">
        <v>395</v>
      </c>
      <c r="H3119" t="s">
        <v>600</v>
      </c>
      <c r="I3119">
        <v>800002281</v>
      </c>
      <c r="J3119">
        <v>6000857893</v>
      </c>
      <c r="K3119">
        <v>100050169</v>
      </c>
      <c r="L3119" s="1">
        <v>45099</v>
      </c>
      <c r="M3119" t="s">
        <v>833</v>
      </c>
      <c r="N3119">
        <v>800002281</v>
      </c>
      <c r="O3119" t="s">
        <v>776</v>
      </c>
      <c r="P3119" t="s">
        <v>54</v>
      </c>
      <c r="Q3119" t="s">
        <v>724</v>
      </c>
    </row>
    <row r="3120" spans="1:17" x14ac:dyDescent="0.3">
      <c r="A3120" t="s">
        <v>824</v>
      </c>
      <c r="B3120" t="s">
        <v>382</v>
      </c>
      <c r="C3120" s="1">
        <v>45082</v>
      </c>
      <c r="D3120">
        <v>187.07</v>
      </c>
      <c r="E3120" t="s">
        <v>92</v>
      </c>
      <c r="F3120" t="s">
        <v>96</v>
      </c>
      <c r="G3120" t="s">
        <v>395</v>
      </c>
      <c r="H3120" t="s">
        <v>600</v>
      </c>
      <c r="I3120">
        <v>800002281</v>
      </c>
      <c r="J3120">
        <v>6000857901</v>
      </c>
      <c r="K3120">
        <v>100050177</v>
      </c>
      <c r="L3120" s="1">
        <v>45099</v>
      </c>
      <c r="M3120" t="s">
        <v>833</v>
      </c>
      <c r="N3120">
        <v>800002281</v>
      </c>
      <c r="O3120" t="s">
        <v>776</v>
      </c>
      <c r="P3120" t="s">
        <v>54</v>
      </c>
      <c r="Q3120" t="s">
        <v>724</v>
      </c>
    </row>
    <row r="3121" spans="1:17" x14ac:dyDescent="0.3">
      <c r="A3121" t="s">
        <v>824</v>
      </c>
      <c r="B3121" t="s">
        <v>382</v>
      </c>
      <c r="C3121" s="1">
        <v>45082</v>
      </c>
      <c r="D3121">
        <v>152.77000000000001</v>
      </c>
      <c r="E3121" t="s">
        <v>92</v>
      </c>
      <c r="F3121" t="s">
        <v>96</v>
      </c>
      <c r="G3121" t="s">
        <v>395</v>
      </c>
      <c r="H3121" t="s">
        <v>600</v>
      </c>
      <c r="I3121">
        <v>800002281</v>
      </c>
      <c r="J3121">
        <v>6000857904</v>
      </c>
      <c r="K3121">
        <v>100050180</v>
      </c>
      <c r="L3121" s="1">
        <v>45099</v>
      </c>
      <c r="M3121" t="s">
        <v>833</v>
      </c>
      <c r="N3121">
        <v>800002281</v>
      </c>
      <c r="O3121" t="s">
        <v>776</v>
      </c>
      <c r="P3121" t="s">
        <v>54</v>
      </c>
      <c r="Q3121" t="s">
        <v>724</v>
      </c>
    </row>
    <row r="3122" spans="1:17" x14ac:dyDescent="0.3">
      <c r="A3122" t="s">
        <v>824</v>
      </c>
      <c r="B3122" t="s">
        <v>382</v>
      </c>
      <c r="C3122" s="1">
        <v>45082</v>
      </c>
      <c r="D3122">
        <v>102.58</v>
      </c>
      <c r="E3122" t="s">
        <v>92</v>
      </c>
      <c r="F3122" t="s">
        <v>96</v>
      </c>
      <c r="G3122" t="s">
        <v>395</v>
      </c>
      <c r="H3122" t="s">
        <v>600</v>
      </c>
      <c r="I3122">
        <v>800002281</v>
      </c>
      <c r="J3122">
        <v>6000857891</v>
      </c>
      <c r="K3122">
        <v>100050167</v>
      </c>
      <c r="L3122" s="1">
        <v>45099</v>
      </c>
      <c r="M3122" t="s">
        <v>833</v>
      </c>
      <c r="N3122">
        <v>800002281</v>
      </c>
      <c r="O3122" t="s">
        <v>776</v>
      </c>
      <c r="P3122" t="s">
        <v>54</v>
      </c>
      <c r="Q3122" t="s">
        <v>724</v>
      </c>
    </row>
    <row r="3123" spans="1:17" x14ac:dyDescent="0.3">
      <c r="A3123" t="s">
        <v>824</v>
      </c>
      <c r="B3123" t="s">
        <v>382</v>
      </c>
      <c r="C3123" s="1">
        <v>45082</v>
      </c>
      <c r="D3123">
        <v>98.21</v>
      </c>
      <c r="E3123" t="s">
        <v>92</v>
      </c>
      <c r="F3123" t="s">
        <v>96</v>
      </c>
      <c r="G3123" t="s">
        <v>395</v>
      </c>
      <c r="H3123" t="s">
        <v>600</v>
      </c>
      <c r="I3123">
        <v>800002281</v>
      </c>
      <c r="J3123">
        <v>6000857874</v>
      </c>
      <c r="K3123">
        <v>100050098</v>
      </c>
      <c r="L3123" s="1">
        <v>45099</v>
      </c>
      <c r="M3123" t="s">
        <v>833</v>
      </c>
      <c r="N3123">
        <v>800002281</v>
      </c>
      <c r="O3123" t="s">
        <v>776</v>
      </c>
      <c r="P3123" t="s">
        <v>54</v>
      </c>
      <c r="Q3123" t="s">
        <v>724</v>
      </c>
    </row>
    <row r="3124" spans="1:17" x14ac:dyDescent="0.3">
      <c r="A3124" t="s">
        <v>824</v>
      </c>
      <c r="B3124" t="s">
        <v>382</v>
      </c>
      <c r="C3124" s="1">
        <v>45082</v>
      </c>
      <c r="D3124">
        <v>748.57</v>
      </c>
      <c r="E3124" t="s">
        <v>92</v>
      </c>
      <c r="F3124" t="s">
        <v>96</v>
      </c>
      <c r="G3124" t="s">
        <v>395</v>
      </c>
      <c r="H3124" t="s">
        <v>600</v>
      </c>
      <c r="I3124">
        <v>800002281</v>
      </c>
      <c r="J3124">
        <v>6000857873</v>
      </c>
      <c r="K3124">
        <v>100050097</v>
      </c>
      <c r="L3124" s="1">
        <v>45099</v>
      </c>
      <c r="M3124" t="s">
        <v>833</v>
      </c>
      <c r="N3124">
        <v>800002281</v>
      </c>
      <c r="O3124" t="s">
        <v>776</v>
      </c>
      <c r="P3124" t="s">
        <v>54</v>
      </c>
      <c r="Q3124" t="s">
        <v>724</v>
      </c>
    </row>
    <row r="3125" spans="1:17" x14ac:dyDescent="0.3">
      <c r="A3125" t="s">
        <v>824</v>
      </c>
      <c r="B3125" t="s">
        <v>382</v>
      </c>
      <c r="C3125" s="1">
        <v>45082</v>
      </c>
      <c r="D3125">
        <v>99.77</v>
      </c>
      <c r="E3125" t="s">
        <v>92</v>
      </c>
      <c r="F3125" t="s">
        <v>96</v>
      </c>
      <c r="G3125" t="s">
        <v>395</v>
      </c>
      <c r="H3125" t="s">
        <v>600</v>
      </c>
      <c r="I3125">
        <v>800002281</v>
      </c>
      <c r="J3125">
        <v>6000857887</v>
      </c>
      <c r="K3125">
        <v>100050111</v>
      </c>
      <c r="L3125" s="1">
        <v>45099</v>
      </c>
      <c r="M3125" t="s">
        <v>833</v>
      </c>
      <c r="N3125">
        <v>800002281</v>
      </c>
      <c r="O3125" t="s">
        <v>776</v>
      </c>
      <c r="P3125" t="s">
        <v>54</v>
      </c>
      <c r="Q3125" t="s">
        <v>724</v>
      </c>
    </row>
    <row r="3126" spans="1:17" x14ac:dyDescent="0.3">
      <c r="A3126" t="s">
        <v>824</v>
      </c>
      <c r="B3126" t="s">
        <v>382</v>
      </c>
      <c r="C3126" s="1">
        <v>45082</v>
      </c>
      <c r="D3126">
        <v>336.11</v>
      </c>
      <c r="E3126" t="s">
        <v>92</v>
      </c>
      <c r="F3126" t="s">
        <v>96</v>
      </c>
      <c r="G3126" t="s">
        <v>395</v>
      </c>
      <c r="H3126" t="s">
        <v>600</v>
      </c>
      <c r="I3126">
        <v>800002281</v>
      </c>
      <c r="J3126">
        <v>6000857876</v>
      </c>
      <c r="K3126">
        <v>100050100</v>
      </c>
      <c r="L3126" s="1">
        <v>45099</v>
      </c>
      <c r="M3126" t="s">
        <v>833</v>
      </c>
      <c r="N3126">
        <v>800002281</v>
      </c>
      <c r="O3126" t="s">
        <v>776</v>
      </c>
      <c r="P3126" t="s">
        <v>54</v>
      </c>
      <c r="Q3126" t="s">
        <v>724</v>
      </c>
    </row>
    <row r="3127" spans="1:17" x14ac:dyDescent="0.3">
      <c r="A3127" t="s">
        <v>824</v>
      </c>
      <c r="B3127" t="s">
        <v>382</v>
      </c>
      <c r="C3127" s="1">
        <v>45082</v>
      </c>
      <c r="D3127">
        <v>261.89999999999998</v>
      </c>
      <c r="E3127" t="s">
        <v>92</v>
      </c>
      <c r="F3127" t="s">
        <v>96</v>
      </c>
      <c r="G3127" t="s">
        <v>395</v>
      </c>
      <c r="H3127" t="s">
        <v>600</v>
      </c>
      <c r="I3127">
        <v>800002281</v>
      </c>
      <c r="J3127">
        <v>6000857880</v>
      </c>
      <c r="K3127">
        <v>100050104</v>
      </c>
      <c r="L3127" s="1">
        <v>45099</v>
      </c>
      <c r="M3127" t="s">
        <v>833</v>
      </c>
      <c r="N3127">
        <v>800002281</v>
      </c>
      <c r="O3127" t="s">
        <v>776</v>
      </c>
      <c r="P3127" t="s">
        <v>54</v>
      </c>
      <c r="Q3127" t="s">
        <v>724</v>
      </c>
    </row>
    <row r="3128" spans="1:17" x14ac:dyDescent="0.3">
      <c r="A3128" t="s">
        <v>824</v>
      </c>
      <c r="B3128" t="s">
        <v>382</v>
      </c>
      <c r="C3128" s="1">
        <v>45139</v>
      </c>
      <c r="D3128">
        <v>610.87</v>
      </c>
      <c r="E3128" t="s">
        <v>92</v>
      </c>
      <c r="F3128" t="s">
        <v>96</v>
      </c>
      <c r="G3128" t="s">
        <v>395</v>
      </c>
      <c r="H3128" t="s">
        <v>600</v>
      </c>
      <c r="I3128">
        <v>800002282</v>
      </c>
      <c r="J3128">
        <v>6000868080</v>
      </c>
      <c r="K3128">
        <v>100067742</v>
      </c>
      <c r="L3128" s="1">
        <v>45147</v>
      </c>
      <c r="M3128" t="s">
        <v>833</v>
      </c>
      <c r="N3128">
        <v>800002282</v>
      </c>
      <c r="O3128" t="s">
        <v>776</v>
      </c>
      <c r="P3128" t="s">
        <v>54</v>
      </c>
      <c r="Q3128" t="s">
        <v>724</v>
      </c>
    </row>
    <row r="3129" spans="1:17" x14ac:dyDescent="0.3">
      <c r="A3129" t="s">
        <v>824</v>
      </c>
      <c r="B3129" t="s">
        <v>382</v>
      </c>
      <c r="C3129" s="1">
        <v>45139</v>
      </c>
      <c r="D3129">
        <v>909.8</v>
      </c>
      <c r="E3129" t="s">
        <v>92</v>
      </c>
      <c r="F3129" t="s">
        <v>96</v>
      </c>
      <c r="G3129" t="s">
        <v>395</v>
      </c>
      <c r="H3129" t="s">
        <v>600</v>
      </c>
      <c r="I3129">
        <v>800002282</v>
      </c>
      <c r="J3129">
        <v>6000868083</v>
      </c>
      <c r="K3129">
        <v>100067745</v>
      </c>
      <c r="L3129" s="1">
        <v>45147</v>
      </c>
      <c r="M3129" t="s">
        <v>833</v>
      </c>
      <c r="N3129">
        <v>800002282</v>
      </c>
      <c r="O3129" t="s">
        <v>776</v>
      </c>
      <c r="P3129" t="s">
        <v>54</v>
      </c>
      <c r="Q3129" t="s">
        <v>724</v>
      </c>
    </row>
    <row r="3130" spans="1:17" x14ac:dyDescent="0.3">
      <c r="A3130" t="s">
        <v>824</v>
      </c>
      <c r="B3130" t="s">
        <v>382</v>
      </c>
      <c r="C3130" s="1">
        <v>45139</v>
      </c>
      <c r="D3130">
        <v>1462.19</v>
      </c>
      <c r="E3130" t="s">
        <v>92</v>
      </c>
      <c r="F3130" t="s">
        <v>96</v>
      </c>
      <c r="G3130" t="s">
        <v>395</v>
      </c>
      <c r="H3130" t="s">
        <v>600</v>
      </c>
      <c r="I3130">
        <v>800002282</v>
      </c>
      <c r="J3130">
        <v>6000868084</v>
      </c>
      <c r="K3130">
        <v>100067746</v>
      </c>
      <c r="L3130" s="1">
        <v>45147</v>
      </c>
      <c r="M3130" t="s">
        <v>833</v>
      </c>
      <c r="N3130">
        <v>800002282</v>
      </c>
      <c r="O3130" t="s">
        <v>776</v>
      </c>
      <c r="P3130" t="s">
        <v>54</v>
      </c>
      <c r="Q3130" t="s">
        <v>724</v>
      </c>
    </row>
    <row r="3131" spans="1:17" x14ac:dyDescent="0.3">
      <c r="A3131" t="s">
        <v>824</v>
      </c>
      <c r="B3131" t="s">
        <v>382</v>
      </c>
      <c r="C3131" s="1">
        <v>45210</v>
      </c>
      <c r="D3131">
        <v>1130.76</v>
      </c>
      <c r="E3131" t="s">
        <v>92</v>
      </c>
      <c r="F3131" t="s">
        <v>96</v>
      </c>
      <c r="G3131" t="s">
        <v>395</v>
      </c>
      <c r="H3131" t="s">
        <v>600</v>
      </c>
      <c r="I3131">
        <v>800002283</v>
      </c>
      <c r="J3131">
        <v>6000880305</v>
      </c>
      <c r="K3131">
        <v>100088441</v>
      </c>
      <c r="L3131" s="1">
        <v>45237</v>
      </c>
      <c r="M3131" t="s">
        <v>833</v>
      </c>
      <c r="N3131">
        <v>800002283</v>
      </c>
      <c r="O3131" t="s">
        <v>776</v>
      </c>
      <c r="P3131" t="s">
        <v>54</v>
      </c>
      <c r="Q3131" t="s">
        <v>724</v>
      </c>
    </row>
    <row r="3132" spans="1:17" x14ac:dyDescent="0.3">
      <c r="A3132" t="s">
        <v>824</v>
      </c>
      <c r="B3132" t="s">
        <v>382</v>
      </c>
      <c r="C3132" s="1">
        <v>45210</v>
      </c>
      <c r="D3132">
        <v>1841.71</v>
      </c>
      <c r="E3132" t="s">
        <v>92</v>
      </c>
      <c r="F3132" t="s">
        <v>96</v>
      </c>
      <c r="G3132" t="s">
        <v>395</v>
      </c>
      <c r="H3132" t="s">
        <v>600</v>
      </c>
      <c r="I3132">
        <v>800002283</v>
      </c>
      <c r="J3132">
        <v>6000880310</v>
      </c>
      <c r="K3132">
        <v>100088446</v>
      </c>
      <c r="L3132" s="1">
        <v>45237</v>
      </c>
      <c r="M3132" t="s">
        <v>833</v>
      </c>
      <c r="N3132">
        <v>800002283</v>
      </c>
      <c r="O3132" t="s">
        <v>776</v>
      </c>
      <c r="P3132" t="s">
        <v>54</v>
      </c>
      <c r="Q3132" t="s">
        <v>724</v>
      </c>
    </row>
    <row r="3133" spans="1:17" x14ac:dyDescent="0.3">
      <c r="A3133" t="s">
        <v>824</v>
      </c>
      <c r="B3133" t="s">
        <v>382</v>
      </c>
      <c r="C3133" s="1">
        <v>45210</v>
      </c>
      <c r="D3133">
        <v>1841.71</v>
      </c>
      <c r="E3133" t="s">
        <v>92</v>
      </c>
      <c r="F3133" t="s">
        <v>96</v>
      </c>
      <c r="G3133" t="s">
        <v>395</v>
      </c>
      <c r="H3133" t="s">
        <v>600</v>
      </c>
      <c r="I3133">
        <v>800002283</v>
      </c>
      <c r="J3133">
        <v>6000880320</v>
      </c>
      <c r="K3133">
        <v>100088456</v>
      </c>
      <c r="L3133" s="1">
        <v>45237</v>
      </c>
      <c r="M3133" t="s">
        <v>833</v>
      </c>
      <c r="N3133">
        <v>800002283</v>
      </c>
      <c r="O3133" t="s">
        <v>776</v>
      </c>
      <c r="P3133" t="s">
        <v>54</v>
      </c>
      <c r="Q3133" t="s">
        <v>724</v>
      </c>
    </row>
    <row r="3134" spans="1:17" x14ac:dyDescent="0.3">
      <c r="A3134" t="s">
        <v>824</v>
      </c>
      <c r="B3134" t="s">
        <v>382</v>
      </c>
      <c r="C3134" s="1">
        <v>45222</v>
      </c>
      <c r="D3134">
        <v>503.1</v>
      </c>
      <c r="E3134" t="s">
        <v>92</v>
      </c>
      <c r="F3134" t="s">
        <v>96</v>
      </c>
      <c r="G3134" t="s">
        <v>395</v>
      </c>
      <c r="H3134" t="s">
        <v>600</v>
      </c>
      <c r="I3134">
        <v>800002281</v>
      </c>
      <c r="J3134">
        <v>6000882246</v>
      </c>
      <c r="K3134">
        <v>100091481</v>
      </c>
      <c r="L3134" s="1">
        <v>45243</v>
      </c>
      <c r="M3134" t="s">
        <v>833</v>
      </c>
      <c r="N3134">
        <v>800002281</v>
      </c>
      <c r="O3134" t="s">
        <v>776</v>
      </c>
      <c r="P3134" t="s">
        <v>54</v>
      </c>
      <c r="Q3134" t="s">
        <v>724</v>
      </c>
    </row>
    <row r="3135" spans="1:17" x14ac:dyDescent="0.3">
      <c r="A3135" t="s">
        <v>824</v>
      </c>
      <c r="B3135" t="s">
        <v>382</v>
      </c>
      <c r="C3135" s="1">
        <v>45222</v>
      </c>
      <c r="D3135">
        <v>932.98</v>
      </c>
      <c r="E3135" t="s">
        <v>92</v>
      </c>
      <c r="F3135" t="s">
        <v>96</v>
      </c>
      <c r="G3135" t="s">
        <v>395</v>
      </c>
      <c r="H3135" t="s">
        <v>600</v>
      </c>
      <c r="I3135">
        <v>800002281</v>
      </c>
      <c r="J3135">
        <v>6000882255</v>
      </c>
      <c r="K3135">
        <v>100091490</v>
      </c>
      <c r="L3135" s="1">
        <v>45243</v>
      </c>
      <c r="M3135" t="s">
        <v>833</v>
      </c>
      <c r="N3135">
        <v>800002281</v>
      </c>
      <c r="O3135" t="s">
        <v>776</v>
      </c>
      <c r="P3135" t="s">
        <v>54</v>
      </c>
      <c r="Q3135" t="s">
        <v>724</v>
      </c>
    </row>
    <row r="3136" spans="1:17" x14ac:dyDescent="0.3">
      <c r="A3136" t="s">
        <v>824</v>
      </c>
      <c r="B3136" t="s">
        <v>382</v>
      </c>
      <c r="C3136" s="1">
        <v>45222</v>
      </c>
      <c r="D3136">
        <v>204.22</v>
      </c>
      <c r="E3136" t="s">
        <v>92</v>
      </c>
      <c r="F3136" t="s">
        <v>96</v>
      </c>
      <c r="G3136" t="s">
        <v>395</v>
      </c>
      <c r="H3136" t="s">
        <v>600</v>
      </c>
      <c r="I3136">
        <v>800002281</v>
      </c>
      <c r="J3136">
        <v>6000882253</v>
      </c>
      <c r="K3136">
        <v>100091488</v>
      </c>
      <c r="L3136" s="1">
        <v>45243</v>
      </c>
      <c r="M3136" t="s">
        <v>833</v>
      </c>
      <c r="N3136">
        <v>800002281</v>
      </c>
      <c r="O3136" t="s">
        <v>776</v>
      </c>
      <c r="P3136" t="s">
        <v>54</v>
      </c>
      <c r="Q3136" t="s">
        <v>724</v>
      </c>
    </row>
    <row r="3137" spans="1:17" x14ac:dyDescent="0.3">
      <c r="A3137" t="s">
        <v>824</v>
      </c>
      <c r="B3137" t="s">
        <v>382</v>
      </c>
      <c r="C3137" s="1">
        <v>45222</v>
      </c>
      <c r="D3137">
        <v>180.38</v>
      </c>
      <c r="E3137" t="s">
        <v>92</v>
      </c>
      <c r="F3137" t="s">
        <v>96</v>
      </c>
      <c r="G3137" t="s">
        <v>395</v>
      </c>
      <c r="H3137" t="s">
        <v>600</v>
      </c>
      <c r="I3137">
        <v>800002281</v>
      </c>
      <c r="J3137">
        <v>6000882271</v>
      </c>
      <c r="K3137">
        <v>100091507</v>
      </c>
      <c r="L3137" s="1">
        <v>45243</v>
      </c>
      <c r="M3137" t="s">
        <v>833</v>
      </c>
      <c r="N3137">
        <v>800002281</v>
      </c>
      <c r="O3137" t="s">
        <v>776</v>
      </c>
      <c r="P3137" t="s">
        <v>54</v>
      </c>
      <c r="Q3137" t="s">
        <v>724</v>
      </c>
    </row>
    <row r="3138" spans="1:17" x14ac:dyDescent="0.3">
      <c r="A3138" t="s">
        <v>824</v>
      </c>
      <c r="B3138" t="s">
        <v>382</v>
      </c>
      <c r="C3138" s="1">
        <v>45222</v>
      </c>
      <c r="D3138">
        <v>157.84</v>
      </c>
      <c r="E3138" t="s">
        <v>92</v>
      </c>
      <c r="F3138" t="s">
        <v>96</v>
      </c>
      <c r="G3138" t="s">
        <v>395</v>
      </c>
      <c r="H3138" t="s">
        <v>600</v>
      </c>
      <c r="I3138">
        <v>800002281</v>
      </c>
      <c r="J3138">
        <v>6000882275</v>
      </c>
      <c r="K3138">
        <v>100091511</v>
      </c>
      <c r="L3138" s="1">
        <v>45243</v>
      </c>
      <c r="M3138" t="s">
        <v>833</v>
      </c>
      <c r="N3138">
        <v>800002281</v>
      </c>
      <c r="O3138" t="s">
        <v>776</v>
      </c>
      <c r="P3138" t="s">
        <v>54</v>
      </c>
      <c r="Q3138" t="s">
        <v>724</v>
      </c>
    </row>
    <row r="3139" spans="1:17" x14ac:dyDescent="0.3">
      <c r="A3139" t="s">
        <v>824</v>
      </c>
      <c r="B3139" t="s">
        <v>382</v>
      </c>
      <c r="C3139" s="1">
        <v>45222</v>
      </c>
      <c r="D3139">
        <v>159.22</v>
      </c>
      <c r="E3139" t="s">
        <v>92</v>
      </c>
      <c r="F3139" t="s">
        <v>96</v>
      </c>
      <c r="G3139" t="s">
        <v>395</v>
      </c>
      <c r="H3139" t="s">
        <v>600</v>
      </c>
      <c r="I3139">
        <v>800002281</v>
      </c>
      <c r="J3139">
        <v>6000882280</v>
      </c>
      <c r="K3139">
        <v>100091516</v>
      </c>
      <c r="L3139" s="1">
        <v>45243</v>
      </c>
      <c r="M3139" t="s">
        <v>833</v>
      </c>
      <c r="N3139">
        <v>800002281</v>
      </c>
      <c r="O3139" t="s">
        <v>776</v>
      </c>
      <c r="P3139" t="s">
        <v>54</v>
      </c>
      <c r="Q3139" t="s">
        <v>724</v>
      </c>
    </row>
    <row r="3140" spans="1:17" x14ac:dyDescent="0.3">
      <c r="A3140" t="s">
        <v>824</v>
      </c>
      <c r="B3140" t="s">
        <v>382</v>
      </c>
      <c r="C3140" s="1">
        <v>45222</v>
      </c>
      <c r="D3140">
        <v>273.83</v>
      </c>
      <c r="E3140" t="s">
        <v>92</v>
      </c>
      <c r="F3140" t="s">
        <v>96</v>
      </c>
      <c r="G3140" t="s">
        <v>395</v>
      </c>
      <c r="H3140" t="s">
        <v>600</v>
      </c>
      <c r="I3140">
        <v>800002281</v>
      </c>
      <c r="J3140">
        <v>6000882262</v>
      </c>
      <c r="K3140">
        <v>100091498</v>
      </c>
      <c r="L3140" s="1">
        <v>45243</v>
      </c>
      <c r="M3140" t="s">
        <v>833</v>
      </c>
      <c r="N3140">
        <v>800002281</v>
      </c>
      <c r="O3140" t="s">
        <v>776</v>
      </c>
      <c r="P3140" t="s">
        <v>54</v>
      </c>
      <c r="Q3140" t="s">
        <v>724</v>
      </c>
    </row>
    <row r="3141" spans="1:17" x14ac:dyDescent="0.3">
      <c r="A3141" t="s">
        <v>824</v>
      </c>
      <c r="B3141" t="s">
        <v>382</v>
      </c>
      <c r="C3141" s="1">
        <v>45222</v>
      </c>
      <c r="D3141">
        <v>1508.39</v>
      </c>
      <c r="E3141" t="s">
        <v>92</v>
      </c>
      <c r="F3141" t="s">
        <v>96</v>
      </c>
      <c r="G3141" t="s">
        <v>395</v>
      </c>
      <c r="H3141" t="s">
        <v>600</v>
      </c>
      <c r="I3141">
        <v>800002281</v>
      </c>
      <c r="J3141">
        <v>6000882273</v>
      </c>
      <c r="K3141">
        <v>100091509</v>
      </c>
      <c r="L3141" s="1">
        <v>45243</v>
      </c>
      <c r="M3141" t="s">
        <v>833</v>
      </c>
      <c r="N3141">
        <v>800002281</v>
      </c>
      <c r="O3141" t="s">
        <v>776</v>
      </c>
      <c r="P3141" t="s">
        <v>54</v>
      </c>
      <c r="Q3141" t="s">
        <v>724</v>
      </c>
    </row>
    <row r="3142" spans="1:17" x14ac:dyDescent="0.3">
      <c r="A3142" t="s">
        <v>824</v>
      </c>
      <c r="B3142" t="s">
        <v>382</v>
      </c>
      <c r="C3142" s="1">
        <v>45222</v>
      </c>
      <c r="D3142">
        <v>245.9</v>
      </c>
      <c r="E3142" t="s">
        <v>92</v>
      </c>
      <c r="F3142" t="s">
        <v>96</v>
      </c>
      <c r="G3142" t="s">
        <v>395</v>
      </c>
      <c r="H3142" t="s">
        <v>600</v>
      </c>
      <c r="I3142">
        <v>800002281</v>
      </c>
      <c r="J3142">
        <v>6000882277</v>
      </c>
      <c r="K3142">
        <v>100091513</v>
      </c>
      <c r="L3142" s="1">
        <v>45243</v>
      </c>
      <c r="M3142" t="s">
        <v>833</v>
      </c>
      <c r="N3142">
        <v>800002281</v>
      </c>
      <c r="O3142" t="s">
        <v>776</v>
      </c>
      <c r="P3142" t="s">
        <v>54</v>
      </c>
      <c r="Q3142" t="s">
        <v>724</v>
      </c>
    </row>
    <row r="3143" spans="1:17" x14ac:dyDescent="0.3">
      <c r="A3143" t="s">
        <v>824</v>
      </c>
      <c r="B3143" t="s">
        <v>382</v>
      </c>
      <c r="C3143" s="1">
        <v>45222</v>
      </c>
      <c r="D3143">
        <v>336.61</v>
      </c>
      <c r="E3143" t="s">
        <v>92</v>
      </c>
      <c r="F3143" t="s">
        <v>96</v>
      </c>
      <c r="G3143" t="s">
        <v>395</v>
      </c>
      <c r="H3143" t="s">
        <v>600</v>
      </c>
      <c r="I3143">
        <v>800002281</v>
      </c>
      <c r="J3143">
        <v>6000882245</v>
      </c>
      <c r="K3143">
        <v>100091480</v>
      </c>
      <c r="L3143" s="1">
        <v>45243</v>
      </c>
      <c r="M3143" t="s">
        <v>833</v>
      </c>
      <c r="N3143">
        <v>800002281</v>
      </c>
      <c r="O3143" t="s">
        <v>776</v>
      </c>
      <c r="P3143" t="s">
        <v>54</v>
      </c>
      <c r="Q3143" t="s">
        <v>724</v>
      </c>
    </row>
    <row r="3144" spans="1:17" x14ac:dyDescent="0.3">
      <c r="A3144" t="s">
        <v>824</v>
      </c>
      <c r="B3144" t="s">
        <v>382</v>
      </c>
      <c r="C3144" s="1">
        <v>45226</v>
      </c>
      <c r="D3144">
        <v>1462.19</v>
      </c>
      <c r="E3144" t="s">
        <v>92</v>
      </c>
      <c r="F3144" t="s">
        <v>96</v>
      </c>
      <c r="G3144" t="s">
        <v>395</v>
      </c>
      <c r="H3144" t="s">
        <v>600</v>
      </c>
      <c r="I3144">
        <v>800002282</v>
      </c>
      <c r="J3144">
        <v>6000883030</v>
      </c>
      <c r="K3144">
        <v>100092904</v>
      </c>
      <c r="L3144" s="1">
        <v>45243</v>
      </c>
      <c r="M3144" t="s">
        <v>833</v>
      </c>
      <c r="N3144">
        <v>800002282</v>
      </c>
      <c r="O3144" t="s">
        <v>776</v>
      </c>
      <c r="P3144" t="s">
        <v>54</v>
      </c>
      <c r="Q3144" t="s">
        <v>724</v>
      </c>
    </row>
    <row r="3145" spans="1:17" x14ac:dyDescent="0.3">
      <c r="A3145" t="s">
        <v>824</v>
      </c>
      <c r="B3145" t="s">
        <v>382</v>
      </c>
      <c r="C3145" s="1">
        <v>45226</v>
      </c>
      <c r="D3145">
        <v>909.8</v>
      </c>
      <c r="E3145" t="s">
        <v>92</v>
      </c>
      <c r="F3145" t="s">
        <v>96</v>
      </c>
      <c r="G3145" t="s">
        <v>395</v>
      </c>
      <c r="H3145" t="s">
        <v>600</v>
      </c>
      <c r="I3145">
        <v>800002282</v>
      </c>
      <c r="J3145">
        <v>6000883090</v>
      </c>
      <c r="K3145">
        <v>100093019</v>
      </c>
      <c r="L3145" s="1">
        <v>45243</v>
      </c>
      <c r="M3145" t="s">
        <v>833</v>
      </c>
      <c r="N3145">
        <v>800002282</v>
      </c>
      <c r="O3145" t="s">
        <v>776</v>
      </c>
      <c r="P3145" t="s">
        <v>54</v>
      </c>
      <c r="Q3145" t="s">
        <v>724</v>
      </c>
    </row>
    <row r="3146" spans="1:17" x14ac:dyDescent="0.3">
      <c r="A3146" t="s">
        <v>824</v>
      </c>
      <c r="B3146" t="s">
        <v>382</v>
      </c>
      <c r="C3146" s="1">
        <v>45232</v>
      </c>
      <c r="D3146">
        <v>285.94</v>
      </c>
      <c r="E3146" t="s">
        <v>92</v>
      </c>
      <c r="F3146" t="s">
        <v>96</v>
      </c>
      <c r="G3146" t="s">
        <v>395</v>
      </c>
      <c r="H3146" t="s">
        <v>600</v>
      </c>
      <c r="I3146">
        <v>800002281</v>
      </c>
      <c r="J3146">
        <v>6000884196</v>
      </c>
      <c r="K3146">
        <v>100095408</v>
      </c>
      <c r="L3146" s="1">
        <v>45275</v>
      </c>
      <c r="M3146" t="s">
        <v>833</v>
      </c>
      <c r="N3146">
        <v>800002281</v>
      </c>
      <c r="O3146" t="s">
        <v>776</v>
      </c>
      <c r="P3146" t="s">
        <v>54</v>
      </c>
      <c r="Q3146" t="s">
        <v>724</v>
      </c>
    </row>
    <row r="3147" spans="1:17" x14ac:dyDescent="0.3">
      <c r="A3147" t="s">
        <v>824</v>
      </c>
      <c r="B3147" t="s">
        <v>382</v>
      </c>
      <c r="C3147" s="1">
        <v>45232</v>
      </c>
      <c r="D3147">
        <v>383.42</v>
      </c>
      <c r="E3147" t="s">
        <v>92</v>
      </c>
      <c r="F3147" t="s">
        <v>96</v>
      </c>
      <c r="G3147" t="s">
        <v>395</v>
      </c>
      <c r="H3147" t="s">
        <v>600</v>
      </c>
      <c r="I3147">
        <v>800002281</v>
      </c>
      <c r="J3147">
        <v>6000884208</v>
      </c>
      <c r="K3147">
        <v>100095421</v>
      </c>
      <c r="L3147" s="1">
        <v>45245</v>
      </c>
      <c r="M3147" t="s">
        <v>833</v>
      </c>
      <c r="N3147">
        <v>800002281</v>
      </c>
      <c r="O3147" t="s">
        <v>776</v>
      </c>
      <c r="P3147" t="s">
        <v>54</v>
      </c>
      <c r="Q3147" t="s">
        <v>724</v>
      </c>
    </row>
    <row r="3148" spans="1:17" x14ac:dyDescent="0.3">
      <c r="A3148" t="s">
        <v>824</v>
      </c>
      <c r="B3148" t="s">
        <v>382</v>
      </c>
      <c r="C3148" s="1">
        <v>45232</v>
      </c>
      <c r="D3148">
        <v>230.7</v>
      </c>
      <c r="E3148" t="s">
        <v>92</v>
      </c>
      <c r="F3148" t="s">
        <v>96</v>
      </c>
      <c r="G3148" t="s">
        <v>395</v>
      </c>
      <c r="H3148" t="s">
        <v>600</v>
      </c>
      <c r="I3148">
        <v>800002281</v>
      </c>
      <c r="J3148">
        <v>6000884209</v>
      </c>
      <c r="K3148">
        <v>100095422</v>
      </c>
      <c r="L3148" s="1">
        <v>45275</v>
      </c>
      <c r="M3148" t="s">
        <v>833</v>
      </c>
      <c r="N3148">
        <v>800002281</v>
      </c>
      <c r="O3148" t="s">
        <v>776</v>
      </c>
      <c r="P3148" t="s">
        <v>54</v>
      </c>
      <c r="Q3148" t="s">
        <v>724</v>
      </c>
    </row>
    <row r="3149" spans="1:17" x14ac:dyDescent="0.3">
      <c r="A3149" t="s">
        <v>824</v>
      </c>
      <c r="B3149" t="s">
        <v>382</v>
      </c>
      <c r="C3149" s="1">
        <v>45232</v>
      </c>
      <c r="D3149">
        <v>929.63</v>
      </c>
      <c r="E3149" t="s">
        <v>92</v>
      </c>
      <c r="F3149" t="s">
        <v>96</v>
      </c>
      <c r="G3149" t="s">
        <v>395</v>
      </c>
      <c r="H3149" t="s">
        <v>600</v>
      </c>
      <c r="I3149">
        <v>800002281</v>
      </c>
      <c r="J3149">
        <v>6000884190</v>
      </c>
      <c r="K3149">
        <v>100095402</v>
      </c>
      <c r="L3149" s="1">
        <v>45275</v>
      </c>
      <c r="M3149" t="s">
        <v>833</v>
      </c>
      <c r="N3149">
        <v>800002281</v>
      </c>
      <c r="O3149" t="s">
        <v>776</v>
      </c>
      <c r="P3149" t="s">
        <v>54</v>
      </c>
      <c r="Q3149" t="s">
        <v>724</v>
      </c>
    </row>
    <row r="3150" spans="1:17" x14ac:dyDescent="0.3">
      <c r="A3150" t="s">
        <v>824</v>
      </c>
      <c r="B3150" t="s">
        <v>382</v>
      </c>
      <c r="C3150" s="1">
        <v>45232</v>
      </c>
      <c r="D3150">
        <v>473.76</v>
      </c>
      <c r="E3150" t="s">
        <v>92</v>
      </c>
      <c r="F3150" t="s">
        <v>96</v>
      </c>
      <c r="G3150" t="s">
        <v>395</v>
      </c>
      <c r="H3150" t="s">
        <v>600</v>
      </c>
      <c r="I3150">
        <v>800002281</v>
      </c>
      <c r="J3150">
        <v>6000884154</v>
      </c>
      <c r="K3150">
        <v>100095353</v>
      </c>
      <c r="L3150" s="1">
        <v>45275</v>
      </c>
      <c r="M3150" t="s">
        <v>833</v>
      </c>
      <c r="N3150">
        <v>800002281</v>
      </c>
      <c r="O3150" t="s">
        <v>776</v>
      </c>
      <c r="P3150" t="s">
        <v>54</v>
      </c>
      <c r="Q3150" t="s">
        <v>724</v>
      </c>
    </row>
    <row r="3151" spans="1:17" x14ac:dyDescent="0.3">
      <c r="A3151" t="s">
        <v>824</v>
      </c>
      <c r="B3151" t="s">
        <v>382</v>
      </c>
      <c r="C3151" s="1">
        <v>45232</v>
      </c>
      <c r="D3151">
        <v>344.42</v>
      </c>
      <c r="E3151" t="s">
        <v>92</v>
      </c>
      <c r="F3151" t="s">
        <v>96</v>
      </c>
      <c r="G3151" t="s">
        <v>395</v>
      </c>
      <c r="H3151" t="s">
        <v>600</v>
      </c>
      <c r="I3151">
        <v>800002281</v>
      </c>
      <c r="J3151">
        <v>6000884184</v>
      </c>
      <c r="K3151">
        <v>100095396</v>
      </c>
      <c r="L3151" s="1">
        <v>45275</v>
      </c>
      <c r="M3151" t="s">
        <v>833</v>
      </c>
      <c r="N3151">
        <v>800002281</v>
      </c>
      <c r="O3151" t="s">
        <v>776</v>
      </c>
      <c r="P3151" t="s">
        <v>54</v>
      </c>
      <c r="Q3151" t="s">
        <v>724</v>
      </c>
    </row>
    <row r="3152" spans="1:17" x14ac:dyDescent="0.3">
      <c r="A3152" t="s">
        <v>824</v>
      </c>
      <c r="B3152" t="s">
        <v>382</v>
      </c>
      <c r="C3152" s="1">
        <v>45232</v>
      </c>
      <c r="D3152">
        <v>2255.02</v>
      </c>
      <c r="E3152" t="s">
        <v>92</v>
      </c>
      <c r="F3152" t="s">
        <v>96</v>
      </c>
      <c r="G3152" t="s">
        <v>395</v>
      </c>
      <c r="H3152" t="s">
        <v>600</v>
      </c>
      <c r="I3152">
        <v>800002281</v>
      </c>
      <c r="J3152">
        <v>6000884205</v>
      </c>
      <c r="K3152">
        <v>100095418</v>
      </c>
      <c r="L3152" s="1">
        <v>45245</v>
      </c>
      <c r="M3152" t="s">
        <v>833</v>
      </c>
      <c r="N3152">
        <v>800002281</v>
      </c>
      <c r="O3152" t="s">
        <v>776</v>
      </c>
      <c r="P3152" t="s">
        <v>54</v>
      </c>
      <c r="Q3152" t="s">
        <v>724</v>
      </c>
    </row>
    <row r="3153" spans="1:17" x14ac:dyDescent="0.3">
      <c r="A3153" t="s">
        <v>824</v>
      </c>
      <c r="B3153" t="s">
        <v>382</v>
      </c>
      <c r="C3153" s="1">
        <v>45337</v>
      </c>
      <c r="D3153">
        <v>1085.04</v>
      </c>
      <c r="E3153" t="s">
        <v>92</v>
      </c>
      <c r="F3153" t="s">
        <v>96</v>
      </c>
      <c r="G3153" t="s">
        <v>395</v>
      </c>
      <c r="H3153" t="s">
        <v>600</v>
      </c>
      <c r="I3153">
        <v>800002283</v>
      </c>
      <c r="J3153">
        <v>6000907501</v>
      </c>
      <c r="K3153">
        <v>100019425</v>
      </c>
      <c r="L3153" s="1">
        <v>45341</v>
      </c>
      <c r="M3153" t="s">
        <v>833</v>
      </c>
      <c r="N3153">
        <v>800002283</v>
      </c>
      <c r="O3153" t="s">
        <v>776</v>
      </c>
      <c r="P3153" t="s">
        <v>54</v>
      </c>
      <c r="Q3153" t="s">
        <v>724</v>
      </c>
    </row>
    <row r="3154" spans="1:17" x14ac:dyDescent="0.3">
      <c r="A3154" t="s">
        <v>824</v>
      </c>
      <c r="B3154" t="s">
        <v>382</v>
      </c>
      <c r="C3154" s="1">
        <v>45348</v>
      </c>
      <c r="D3154">
        <v>154.33000000000001</v>
      </c>
      <c r="E3154" t="s">
        <v>92</v>
      </c>
      <c r="F3154" t="s">
        <v>96</v>
      </c>
      <c r="G3154" t="s">
        <v>395</v>
      </c>
      <c r="H3154" t="s">
        <v>600</v>
      </c>
      <c r="I3154">
        <v>800002281</v>
      </c>
      <c r="J3154">
        <v>6000908972</v>
      </c>
      <c r="K3154">
        <v>100021632</v>
      </c>
      <c r="L3154" s="1">
        <v>45357</v>
      </c>
      <c r="M3154" t="s">
        <v>833</v>
      </c>
      <c r="N3154">
        <v>800002281</v>
      </c>
      <c r="O3154" t="s">
        <v>776</v>
      </c>
      <c r="P3154" t="s">
        <v>54</v>
      </c>
      <c r="Q3154" t="s">
        <v>724</v>
      </c>
    </row>
    <row r="3155" spans="1:17" x14ac:dyDescent="0.3">
      <c r="A3155" t="s">
        <v>824</v>
      </c>
      <c r="B3155" t="s">
        <v>382</v>
      </c>
      <c r="C3155" s="1">
        <v>45348</v>
      </c>
      <c r="D3155">
        <v>132.88999999999999</v>
      </c>
      <c r="E3155" t="s">
        <v>92</v>
      </c>
      <c r="F3155" t="s">
        <v>96</v>
      </c>
      <c r="G3155" t="s">
        <v>395</v>
      </c>
      <c r="H3155" t="s">
        <v>600</v>
      </c>
      <c r="I3155">
        <v>800002281</v>
      </c>
      <c r="J3155">
        <v>6000908975</v>
      </c>
      <c r="K3155">
        <v>100021635</v>
      </c>
      <c r="L3155" s="1">
        <v>45357</v>
      </c>
      <c r="M3155" t="s">
        <v>833</v>
      </c>
      <c r="N3155">
        <v>800002281</v>
      </c>
      <c r="O3155" t="s">
        <v>776</v>
      </c>
      <c r="P3155" t="s">
        <v>54</v>
      </c>
      <c r="Q3155" t="s">
        <v>724</v>
      </c>
    </row>
    <row r="3156" spans="1:17" x14ac:dyDescent="0.3">
      <c r="A3156" t="s">
        <v>824</v>
      </c>
      <c r="B3156" t="s">
        <v>382</v>
      </c>
      <c r="C3156" s="1">
        <v>45348</v>
      </c>
      <c r="D3156">
        <v>159.22</v>
      </c>
      <c r="E3156" t="s">
        <v>92</v>
      </c>
      <c r="F3156" t="s">
        <v>96</v>
      </c>
      <c r="G3156" t="s">
        <v>395</v>
      </c>
      <c r="H3156" t="s">
        <v>600</v>
      </c>
      <c r="I3156">
        <v>800002281</v>
      </c>
      <c r="J3156">
        <v>6000908974</v>
      </c>
      <c r="K3156">
        <v>100021634</v>
      </c>
      <c r="L3156" s="1">
        <v>45357</v>
      </c>
      <c r="M3156" t="s">
        <v>833</v>
      </c>
      <c r="N3156">
        <v>800002281</v>
      </c>
      <c r="O3156" t="s">
        <v>776</v>
      </c>
      <c r="P3156" t="s">
        <v>54</v>
      </c>
      <c r="Q3156" t="s">
        <v>724</v>
      </c>
    </row>
    <row r="3157" spans="1:17" x14ac:dyDescent="0.3">
      <c r="A3157" t="s">
        <v>824</v>
      </c>
      <c r="B3157" t="s">
        <v>382</v>
      </c>
      <c r="C3157" s="1">
        <v>45386</v>
      </c>
      <c r="D3157">
        <v>428.27</v>
      </c>
      <c r="E3157" t="s">
        <v>92</v>
      </c>
      <c r="F3157" t="s">
        <v>96</v>
      </c>
      <c r="G3157" t="s">
        <v>395</v>
      </c>
      <c r="H3157" t="s">
        <v>600</v>
      </c>
      <c r="I3157">
        <v>800002281</v>
      </c>
      <c r="J3157">
        <v>6000915895</v>
      </c>
      <c r="K3157">
        <v>100034051</v>
      </c>
      <c r="L3157" s="1">
        <v>45399</v>
      </c>
      <c r="M3157" t="s">
        <v>833</v>
      </c>
      <c r="N3157">
        <v>800002281</v>
      </c>
      <c r="O3157" t="s">
        <v>776</v>
      </c>
      <c r="P3157" t="s">
        <v>54</v>
      </c>
      <c r="Q3157" t="s">
        <v>724</v>
      </c>
    </row>
    <row r="3158" spans="1:17" x14ac:dyDescent="0.3">
      <c r="A3158" t="s">
        <v>824</v>
      </c>
      <c r="B3158" t="s">
        <v>382</v>
      </c>
      <c r="C3158" s="1">
        <v>45386</v>
      </c>
      <c r="D3158">
        <v>858.14</v>
      </c>
      <c r="E3158" t="s">
        <v>92</v>
      </c>
      <c r="F3158" t="s">
        <v>96</v>
      </c>
      <c r="G3158" t="s">
        <v>395</v>
      </c>
      <c r="H3158" t="s">
        <v>600</v>
      </c>
      <c r="I3158">
        <v>800002281</v>
      </c>
      <c r="J3158">
        <v>6000915897</v>
      </c>
      <c r="K3158">
        <v>100034053</v>
      </c>
      <c r="L3158" s="1">
        <v>45399</v>
      </c>
      <c r="M3158" t="s">
        <v>833</v>
      </c>
      <c r="N3158">
        <v>800002281</v>
      </c>
      <c r="O3158" t="s">
        <v>776</v>
      </c>
      <c r="P3158" t="s">
        <v>54</v>
      </c>
      <c r="Q3158" t="s">
        <v>724</v>
      </c>
    </row>
    <row r="3159" spans="1:17" x14ac:dyDescent="0.3">
      <c r="A3159" t="s">
        <v>824</v>
      </c>
      <c r="B3159" t="s">
        <v>382</v>
      </c>
      <c r="C3159" s="1">
        <v>45386</v>
      </c>
      <c r="D3159">
        <v>154.33000000000001</v>
      </c>
      <c r="E3159" t="s">
        <v>92</v>
      </c>
      <c r="F3159" t="s">
        <v>96</v>
      </c>
      <c r="G3159" t="s">
        <v>395</v>
      </c>
      <c r="H3159" t="s">
        <v>600</v>
      </c>
      <c r="I3159">
        <v>800002281</v>
      </c>
      <c r="J3159">
        <v>6000915929</v>
      </c>
      <c r="K3159">
        <v>100034084</v>
      </c>
      <c r="L3159" s="1">
        <v>45399</v>
      </c>
      <c r="M3159" t="s">
        <v>833</v>
      </c>
      <c r="N3159">
        <v>800002281</v>
      </c>
      <c r="O3159" t="s">
        <v>776</v>
      </c>
      <c r="P3159" t="s">
        <v>54</v>
      </c>
      <c r="Q3159" t="s">
        <v>724</v>
      </c>
    </row>
    <row r="3160" spans="1:17" x14ac:dyDescent="0.3">
      <c r="A3160" t="s">
        <v>824</v>
      </c>
      <c r="B3160" t="s">
        <v>382</v>
      </c>
      <c r="C3160" s="1">
        <v>45386</v>
      </c>
      <c r="D3160">
        <v>142.97</v>
      </c>
      <c r="E3160" t="s">
        <v>92</v>
      </c>
      <c r="F3160" t="s">
        <v>96</v>
      </c>
      <c r="G3160" t="s">
        <v>395</v>
      </c>
      <c r="H3160" t="s">
        <v>600</v>
      </c>
      <c r="I3160">
        <v>800002281</v>
      </c>
      <c r="J3160">
        <v>6000915931</v>
      </c>
      <c r="K3160">
        <v>100034086</v>
      </c>
      <c r="L3160" s="1">
        <v>45399</v>
      </c>
      <c r="M3160" t="s">
        <v>833</v>
      </c>
      <c r="N3160">
        <v>800002281</v>
      </c>
      <c r="O3160" t="s">
        <v>776</v>
      </c>
      <c r="P3160" t="s">
        <v>54</v>
      </c>
      <c r="Q3160" t="s">
        <v>724</v>
      </c>
    </row>
    <row r="3161" spans="1:17" x14ac:dyDescent="0.3">
      <c r="A3161" t="s">
        <v>824</v>
      </c>
      <c r="B3161" t="s">
        <v>382</v>
      </c>
      <c r="C3161" s="1">
        <v>45386</v>
      </c>
      <c r="D3161">
        <v>159.22</v>
      </c>
      <c r="E3161" t="s">
        <v>92</v>
      </c>
      <c r="F3161" t="s">
        <v>96</v>
      </c>
      <c r="G3161" t="s">
        <v>395</v>
      </c>
      <c r="H3161" t="s">
        <v>600</v>
      </c>
      <c r="I3161">
        <v>800002281</v>
      </c>
      <c r="J3161">
        <v>6000915952</v>
      </c>
      <c r="K3161">
        <v>100034127</v>
      </c>
      <c r="L3161" s="1">
        <v>45399</v>
      </c>
      <c r="M3161" t="s">
        <v>833</v>
      </c>
      <c r="N3161">
        <v>800002281</v>
      </c>
      <c r="O3161" t="s">
        <v>776</v>
      </c>
      <c r="P3161" t="s">
        <v>54</v>
      </c>
      <c r="Q3161" t="s">
        <v>724</v>
      </c>
    </row>
    <row r="3162" spans="1:17" x14ac:dyDescent="0.3">
      <c r="A3162" t="s">
        <v>824</v>
      </c>
      <c r="B3162" t="s">
        <v>382</v>
      </c>
      <c r="C3162" s="1">
        <v>45386</v>
      </c>
      <c r="D3162">
        <v>1371.2</v>
      </c>
      <c r="E3162" t="s">
        <v>92</v>
      </c>
      <c r="F3162" t="s">
        <v>96</v>
      </c>
      <c r="G3162" t="s">
        <v>395</v>
      </c>
      <c r="H3162" t="s">
        <v>600</v>
      </c>
      <c r="I3162">
        <v>800002281</v>
      </c>
      <c r="J3162">
        <v>6000915960</v>
      </c>
      <c r="K3162">
        <v>100034135</v>
      </c>
      <c r="L3162" s="1">
        <v>45399</v>
      </c>
      <c r="M3162" t="s">
        <v>833</v>
      </c>
      <c r="N3162">
        <v>800002281</v>
      </c>
      <c r="O3162" t="s">
        <v>776</v>
      </c>
      <c r="P3162" t="s">
        <v>54</v>
      </c>
      <c r="Q3162" t="s">
        <v>724</v>
      </c>
    </row>
    <row r="3163" spans="1:17" x14ac:dyDescent="0.3">
      <c r="A3163" t="s">
        <v>824</v>
      </c>
      <c r="B3163" t="s">
        <v>382</v>
      </c>
      <c r="C3163" s="1">
        <v>45386</v>
      </c>
      <c r="D3163">
        <v>220.96</v>
      </c>
      <c r="E3163" t="s">
        <v>92</v>
      </c>
      <c r="F3163" t="s">
        <v>96</v>
      </c>
      <c r="G3163" t="s">
        <v>395</v>
      </c>
      <c r="H3163" t="s">
        <v>600</v>
      </c>
      <c r="I3163">
        <v>800002281</v>
      </c>
      <c r="J3163">
        <v>6000915963</v>
      </c>
      <c r="K3163">
        <v>100034138</v>
      </c>
      <c r="L3163" s="1">
        <v>45399</v>
      </c>
      <c r="M3163" t="s">
        <v>833</v>
      </c>
      <c r="N3163">
        <v>800002281</v>
      </c>
      <c r="O3163" t="s">
        <v>776</v>
      </c>
      <c r="P3163" t="s">
        <v>54</v>
      </c>
      <c r="Q3163" t="s">
        <v>724</v>
      </c>
    </row>
    <row r="3164" spans="1:17" x14ac:dyDescent="0.3">
      <c r="A3164" t="s">
        <v>824</v>
      </c>
      <c r="B3164" t="s">
        <v>382</v>
      </c>
      <c r="C3164" s="1">
        <v>45386</v>
      </c>
      <c r="D3164">
        <v>217.7</v>
      </c>
      <c r="E3164" t="s">
        <v>92</v>
      </c>
      <c r="F3164" t="s">
        <v>96</v>
      </c>
      <c r="G3164" t="s">
        <v>395</v>
      </c>
      <c r="H3164" t="s">
        <v>600</v>
      </c>
      <c r="I3164">
        <v>800002281</v>
      </c>
      <c r="J3164">
        <v>6000915967</v>
      </c>
      <c r="K3164">
        <v>100034142</v>
      </c>
      <c r="L3164" s="1">
        <v>45399</v>
      </c>
      <c r="M3164" t="s">
        <v>833</v>
      </c>
      <c r="N3164">
        <v>800002281</v>
      </c>
      <c r="O3164" t="s">
        <v>776</v>
      </c>
      <c r="P3164" t="s">
        <v>54</v>
      </c>
      <c r="Q3164" t="s">
        <v>724</v>
      </c>
    </row>
    <row r="3165" spans="1:17" x14ac:dyDescent="0.3">
      <c r="A3165" t="s">
        <v>824</v>
      </c>
      <c r="B3165" t="s">
        <v>382</v>
      </c>
      <c r="C3165" s="1">
        <v>45386</v>
      </c>
      <c r="D3165">
        <v>305.44</v>
      </c>
      <c r="E3165" t="s">
        <v>92</v>
      </c>
      <c r="F3165" t="s">
        <v>96</v>
      </c>
      <c r="G3165" t="s">
        <v>395</v>
      </c>
      <c r="H3165" t="s">
        <v>600</v>
      </c>
      <c r="I3165">
        <v>800002281</v>
      </c>
      <c r="J3165">
        <v>6000915927</v>
      </c>
      <c r="K3165">
        <v>100034082</v>
      </c>
      <c r="L3165" s="1">
        <v>45399</v>
      </c>
      <c r="M3165" t="s">
        <v>833</v>
      </c>
      <c r="N3165">
        <v>800002281</v>
      </c>
      <c r="O3165" t="s">
        <v>776</v>
      </c>
      <c r="P3165" t="s">
        <v>54</v>
      </c>
      <c r="Q3165" t="s">
        <v>724</v>
      </c>
    </row>
    <row r="3166" spans="1:17" x14ac:dyDescent="0.3">
      <c r="A3166" t="s">
        <v>824</v>
      </c>
      <c r="B3166" t="s">
        <v>382</v>
      </c>
      <c r="C3166" s="1">
        <v>45386</v>
      </c>
      <c r="D3166">
        <v>132.88999999999999</v>
      </c>
      <c r="E3166" t="s">
        <v>92</v>
      </c>
      <c r="F3166" t="s">
        <v>96</v>
      </c>
      <c r="G3166" t="s">
        <v>395</v>
      </c>
      <c r="H3166" t="s">
        <v>600</v>
      </c>
      <c r="I3166">
        <v>800002281</v>
      </c>
      <c r="J3166">
        <v>6000915948</v>
      </c>
      <c r="K3166">
        <v>100034123</v>
      </c>
      <c r="L3166" s="1">
        <v>45399</v>
      </c>
      <c r="M3166" t="s">
        <v>833</v>
      </c>
      <c r="N3166">
        <v>800002281</v>
      </c>
      <c r="O3166" t="s">
        <v>776</v>
      </c>
      <c r="P3166" t="s">
        <v>54</v>
      </c>
      <c r="Q3166" t="s">
        <v>724</v>
      </c>
    </row>
    <row r="3167" spans="1:17" x14ac:dyDescent="0.3">
      <c r="A3167" t="s">
        <v>824</v>
      </c>
      <c r="B3167" t="s">
        <v>382</v>
      </c>
      <c r="C3167" s="1">
        <v>45418</v>
      </c>
      <c r="D3167">
        <v>1841.71</v>
      </c>
      <c r="E3167" t="s">
        <v>92</v>
      </c>
      <c r="F3167" t="s">
        <v>96</v>
      </c>
      <c r="G3167" t="s">
        <v>395</v>
      </c>
      <c r="H3167" t="s">
        <v>600</v>
      </c>
      <c r="I3167">
        <v>800002283</v>
      </c>
      <c r="J3167">
        <v>6000921513</v>
      </c>
      <c r="K3167">
        <v>100043916</v>
      </c>
      <c r="L3167" s="1">
        <v>45428</v>
      </c>
      <c r="M3167" t="s">
        <v>833</v>
      </c>
      <c r="N3167">
        <v>800002283</v>
      </c>
      <c r="O3167" t="s">
        <v>776</v>
      </c>
      <c r="P3167" t="s">
        <v>54</v>
      </c>
      <c r="Q3167" t="s">
        <v>724</v>
      </c>
    </row>
    <row r="3168" spans="1:17" x14ac:dyDescent="0.3">
      <c r="A3168" t="s">
        <v>824</v>
      </c>
      <c r="B3168" t="s">
        <v>382</v>
      </c>
      <c r="C3168" s="1">
        <v>45418</v>
      </c>
      <c r="D3168">
        <v>1130.76</v>
      </c>
      <c r="E3168" t="s">
        <v>92</v>
      </c>
      <c r="F3168" t="s">
        <v>96</v>
      </c>
      <c r="G3168" t="s">
        <v>395</v>
      </c>
      <c r="H3168" t="s">
        <v>600</v>
      </c>
      <c r="I3168">
        <v>800002283</v>
      </c>
      <c r="J3168">
        <v>6000921515</v>
      </c>
      <c r="K3168">
        <v>100043918</v>
      </c>
      <c r="L3168" s="1">
        <v>45428</v>
      </c>
      <c r="M3168" t="s">
        <v>833</v>
      </c>
      <c r="N3168">
        <v>800002283</v>
      </c>
      <c r="O3168" t="s">
        <v>776</v>
      </c>
      <c r="P3168" t="s">
        <v>54</v>
      </c>
      <c r="Q3168" t="s">
        <v>724</v>
      </c>
    </row>
    <row r="3169" spans="1:17" x14ac:dyDescent="0.3">
      <c r="A3169" t="s">
        <v>824</v>
      </c>
      <c r="B3169" t="s">
        <v>382</v>
      </c>
      <c r="C3169" s="1">
        <v>45455</v>
      </c>
      <c r="D3169">
        <v>946.51</v>
      </c>
      <c r="E3169" t="s">
        <v>92</v>
      </c>
      <c r="F3169" t="s">
        <v>96</v>
      </c>
      <c r="G3169" t="s">
        <v>395</v>
      </c>
      <c r="H3169" t="s">
        <v>600</v>
      </c>
      <c r="I3169">
        <v>800002282</v>
      </c>
      <c r="J3169">
        <v>6000927743</v>
      </c>
      <c r="K3169">
        <v>100054702</v>
      </c>
      <c r="L3169" s="1">
        <v>45477</v>
      </c>
      <c r="M3169" t="s">
        <v>833</v>
      </c>
      <c r="N3169">
        <v>800002282</v>
      </c>
      <c r="O3169" t="s">
        <v>776</v>
      </c>
      <c r="P3169" t="s">
        <v>54</v>
      </c>
      <c r="Q3169" t="s">
        <v>724</v>
      </c>
    </row>
    <row r="3170" spans="1:17" x14ac:dyDescent="0.3">
      <c r="A3170" t="s">
        <v>824</v>
      </c>
      <c r="B3170" t="s">
        <v>382</v>
      </c>
      <c r="C3170" s="1">
        <v>45455</v>
      </c>
      <c r="D3170">
        <v>635.52</v>
      </c>
      <c r="E3170" t="s">
        <v>92</v>
      </c>
      <c r="F3170" t="s">
        <v>96</v>
      </c>
      <c r="G3170" t="s">
        <v>395</v>
      </c>
      <c r="H3170" t="s">
        <v>600</v>
      </c>
      <c r="I3170">
        <v>800002282</v>
      </c>
      <c r="J3170">
        <v>6000927748</v>
      </c>
      <c r="K3170">
        <v>100054707</v>
      </c>
      <c r="L3170" s="1">
        <v>45477</v>
      </c>
      <c r="M3170" t="s">
        <v>833</v>
      </c>
      <c r="N3170">
        <v>800002282</v>
      </c>
      <c r="O3170" t="s">
        <v>776</v>
      </c>
      <c r="P3170" t="s">
        <v>54</v>
      </c>
      <c r="Q3170" t="s">
        <v>724</v>
      </c>
    </row>
    <row r="3171" spans="1:17" x14ac:dyDescent="0.3">
      <c r="A3171" t="s">
        <v>824</v>
      </c>
      <c r="B3171" t="s">
        <v>382</v>
      </c>
      <c r="C3171" s="1">
        <v>45455</v>
      </c>
      <c r="D3171">
        <v>1521.18</v>
      </c>
      <c r="E3171" t="s">
        <v>92</v>
      </c>
      <c r="F3171" t="s">
        <v>96</v>
      </c>
      <c r="G3171" t="s">
        <v>395</v>
      </c>
      <c r="H3171" t="s">
        <v>600</v>
      </c>
      <c r="I3171">
        <v>800002282</v>
      </c>
      <c r="J3171">
        <v>6000927744</v>
      </c>
      <c r="K3171">
        <v>100054703</v>
      </c>
      <c r="L3171" s="1">
        <v>45477</v>
      </c>
      <c r="M3171" t="s">
        <v>833</v>
      </c>
      <c r="N3171">
        <v>800002282</v>
      </c>
      <c r="O3171" t="s">
        <v>776</v>
      </c>
      <c r="P3171" t="s">
        <v>54</v>
      </c>
      <c r="Q3171" t="s">
        <v>724</v>
      </c>
    </row>
    <row r="3172" spans="1:17" x14ac:dyDescent="0.3">
      <c r="A3172" t="s">
        <v>824</v>
      </c>
      <c r="B3172" t="s">
        <v>382</v>
      </c>
      <c r="C3172" s="1">
        <v>45512</v>
      </c>
      <c r="D3172">
        <v>635.52</v>
      </c>
      <c r="E3172" t="s">
        <v>92</v>
      </c>
      <c r="F3172" t="s">
        <v>96</v>
      </c>
      <c r="G3172" t="s">
        <v>395</v>
      </c>
      <c r="H3172" t="s">
        <v>600</v>
      </c>
      <c r="I3172">
        <v>800002282</v>
      </c>
      <c r="J3172">
        <v>6000937893</v>
      </c>
      <c r="K3172">
        <v>100072232</v>
      </c>
      <c r="L3172" s="1">
        <v>45537</v>
      </c>
      <c r="M3172" t="s">
        <v>833</v>
      </c>
      <c r="N3172">
        <v>800002282</v>
      </c>
      <c r="O3172" t="s">
        <v>776</v>
      </c>
      <c r="P3172" t="s">
        <v>54</v>
      </c>
      <c r="Q3172" t="s">
        <v>724</v>
      </c>
    </row>
    <row r="3173" spans="1:17" x14ac:dyDescent="0.3">
      <c r="A3173" t="s">
        <v>824</v>
      </c>
      <c r="B3173" t="s">
        <v>382</v>
      </c>
      <c r="C3173" s="1">
        <v>45512</v>
      </c>
      <c r="D3173">
        <v>1521.18</v>
      </c>
      <c r="E3173" t="s">
        <v>92</v>
      </c>
      <c r="F3173" t="s">
        <v>96</v>
      </c>
      <c r="G3173" t="s">
        <v>395</v>
      </c>
      <c r="H3173" t="s">
        <v>600</v>
      </c>
      <c r="I3173">
        <v>800002282</v>
      </c>
      <c r="J3173">
        <v>6000937899</v>
      </c>
      <c r="K3173">
        <v>100072238</v>
      </c>
      <c r="L3173" s="1">
        <v>45537</v>
      </c>
      <c r="M3173" t="s">
        <v>833</v>
      </c>
      <c r="N3173">
        <v>800002282</v>
      </c>
      <c r="O3173" t="s">
        <v>776</v>
      </c>
      <c r="P3173" t="s">
        <v>54</v>
      </c>
      <c r="Q3173" t="s">
        <v>724</v>
      </c>
    </row>
    <row r="3174" spans="1:17" x14ac:dyDescent="0.3">
      <c r="A3174" t="s">
        <v>824</v>
      </c>
      <c r="B3174" t="s">
        <v>382</v>
      </c>
      <c r="C3174" s="1">
        <v>45512</v>
      </c>
      <c r="D3174">
        <v>946.51</v>
      </c>
      <c r="E3174" t="s">
        <v>92</v>
      </c>
      <c r="F3174" t="s">
        <v>96</v>
      </c>
      <c r="G3174" t="s">
        <v>395</v>
      </c>
      <c r="H3174" t="s">
        <v>600</v>
      </c>
      <c r="I3174">
        <v>800002282</v>
      </c>
      <c r="J3174">
        <v>6000937901</v>
      </c>
      <c r="K3174">
        <v>100072240</v>
      </c>
      <c r="L3174" s="1">
        <v>45537</v>
      </c>
      <c r="M3174" t="s">
        <v>833</v>
      </c>
      <c r="N3174">
        <v>800002282</v>
      </c>
      <c r="O3174" t="s">
        <v>776</v>
      </c>
      <c r="P3174" t="s">
        <v>54</v>
      </c>
      <c r="Q3174" t="s">
        <v>724</v>
      </c>
    </row>
    <row r="3175" spans="1:17" x14ac:dyDescent="0.3">
      <c r="A3175" t="s">
        <v>824</v>
      </c>
      <c r="B3175" t="s">
        <v>382</v>
      </c>
      <c r="C3175" s="1">
        <v>45554</v>
      </c>
      <c r="D3175">
        <v>1176.3800000000001</v>
      </c>
      <c r="E3175" t="s">
        <v>92</v>
      </c>
      <c r="F3175" t="s">
        <v>96</v>
      </c>
      <c r="G3175" t="s">
        <v>395</v>
      </c>
      <c r="H3175" t="s">
        <v>600</v>
      </c>
      <c r="I3175">
        <v>800002283</v>
      </c>
      <c r="J3175">
        <v>6000943827</v>
      </c>
      <c r="K3175">
        <v>100082468</v>
      </c>
      <c r="L3175" s="1">
        <v>45561</v>
      </c>
      <c r="M3175" t="s">
        <v>833</v>
      </c>
      <c r="N3175">
        <v>800002283</v>
      </c>
      <c r="O3175" t="s">
        <v>776</v>
      </c>
      <c r="P3175" t="s">
        <v>54</v>
      </c>
      <c r="Q3175" t="s">
        <v>724</v>
      </c>
    </row>
    <row r="3176" spans="1:17" x14ac:dyDescent="0.3">
      <c r="A3176" t="s">
        <v>824</v>
      </c>
      <c r="B3176" t="s">
        <v>382</v>
      </c>
      <c r="C3176" s="1">
        <v>45554</v>
      </c>
      <c r="D3176">
        <v>1916.02</v>
      </c>
      <c r="E3176" t="s">
        <v>92</v>
      </c>
      <c r="F3176" t="s">
        <v>96</v>
      </c>
      <c r="G3176" t="s">
        <v>395</v>
      </c>
      <c r="H3176" t="s">
        <v>600</v>
      </c>
      <c r="I3176">
        <v>800002283</v>
      </c>
      <c r="J3176">
        <v>6000943829</v>
      </c>
      <c r="K3176">
        <v>100082470</v>
      </c>
      <c r="L3176" s="1">
        <v>45561</v>
      </c>
      <c r="M3176" t="s">
        <v>833</v>
      </c>
      <c r="N3176">
        <v>800002283</v>
      </c>
      <c r="O3176" t="s">
        <v>776</v>
      </c>
      <c r="P3176" t="s">
        <v>54</v>
      </c>
      <c r="Q3176" t="s">
        <v>724</v>
      </c>
    </row>
    <row r="3177" spans="1:17" x14ac:dyDescent="0.3">
      <c r="A3177" t="s">
        <v>824</v>
      </c>
      <c r="B3177" t="s">
        <v>382</v>
      </c>
      <c r="C3177" s="1">
        <v>45569</v>
      </c>
      <c r="D3177">
        <v>226.49</v>
      </c>
      <c r="E3177" t="s">
        <v>92</v>
      </c>
      <c r="F3177" t="s">
        <v>96</v>
      </c>
      <c r="G3177" t="s">
        <v>395</v>
      </c>
      <c r="H3177" t="s">
        <v>600</v>
      </c>
      <c r="I3177">
        <v>800002281</v>
      </c>
      <c r="J3177">
        <v>6000947340</v>
      </c>
      <c r="K3177">
        <v>100088224</v>
      </c>
      <c r="L3177" s="1">
        <v>45574</v>
      </c>
      <c r="M3177" t="s">
        <v>833</v>
      </c>
      <c r="N3177">
        <v>800002281</v>
      </c>
      <c r="O3177" t="s">
        <v>776</v>
      </c>
      <c r="P3177" t="s">
        <v>54</v>
      </c>
      <c r="Q3177" t="s">
        <v>724</v>
      </c>
    </row>
    <row r="3178" spans="1:17" x14ac:dyDescent="0.3">
      <c r="A3178" t="s">
        <v>824</v>
      </c>
      <c r="B3178" t="s">
        <v>382</v>
      </c>
      <c r="C3178" s="1">
        <v>45569</v>
      </c>
      <c r="D3178">
        <v>1426.54</v>
      </c>
      <c r="E3178" t="s">
        <v>92</v>
      </c>
      <c r="F3178" t="s">
        <v>96</v>
      </c>
      <c r="G3178" t="s">
        <v>395</v>
      </c>
      <c r="H3178" t="s">
        <v>600</v>
      </c>
      <c r="I3178">
        <v>800002281</v>
      </c>
      <c r="J3178">
        <v>6000947357</v>
      </c>
      <c r="K3178">
        <v>100088241</v>
      </c>
      <c r="L3178" s="1">
        <v>45573</v>
      </c>
      <c r="M3178" t="s">
        <v>833</v>
      </c>
      <c r="N3178">
        <v>800002281</v>
      </c>
      <c r="O3178" t="s">
        <v>776</v>
      </c>
      <c r="P3178" t="s">
        <v>54</v>
      </c>
      <c r="Q3178" t="s">
        <v>724</v>
      </c>
    </row>
    <row r="3179" spans="1:17" x14ac:dyDescent="0.3">
      <c r="A3179" t="s">
        <v>824</v>
      </c>
      <c r="B3179" t="s">
        <v>382</v>
      </c>
      <c r="C3179" s="1">
        <v>45569</v>
      </c>
      <c r="D3179">
        <v>229.87</v>
      </c>
      <c r="E3179" t="s">
        <v>92</v>
      </c>
      <c r="F3179" t="s">
        <v>96</v>
      </c>
      <c r="G3179" t="s">
        <v>395</v>
      </c>
      <c r="H3179" t="s">
        <v>600</v>
      </c>
      <c r="I3179">
        <v>800002281</v>
      </c>
      <c r="J3179">
        <v>6000947360</v>
      </c>
      <c r="K3179">
        <v>100088244</v>
      </c>
      <c r="L3179" s="1">
        <v>45574</v>
      </c>
      <c r="M3179" t="s">
        <v>833</v>
      </c>
      <c r="N3179">
        <v>800002281</v>
      </c>
      <c r="O3179" t="s">
        <v>776</v>
      </c>
      <c r="P3179" t="s">
        <v>54</v>
      </c>
      <c r="Q3179" t="s">
        <v>724</v>
      </c>
    </row>
    <row r="3180" spans="1:17" x14ac:dyDescent="0.3">
      <c r="A3180" t="s">
        <v>824</v>
      </c>
      <c r="B3180" t="s">
        <v>382</v>
      </c>
      <c r="C3180" s="1">
        <v>45569</v>
      </c>
      <c r="D3180">
        <v>892.76</v>
      </c>
      <c r="E3180" t="s">
        <v>92</v>
      </c>
      <c r="F3180" t="s">
        <v>96</v>
      </c>
      <c r="G3180" t="s">
        <v>395</v>
      </c>
      <c r="H3180" t="s">
        <v>600</v>
      </c>
      <c r="I3180">
        <v>800002281</v>
      </c>
      <c r="J3180">
        <v>6000947339</v>
      </c>
      <c r="K3180">
        <v>100088223</v>
      </c>
      <c r="L3180" s="1">
        <v>45573</v>
      </c>
      <c r="M3180" t="s">
        <v>833</v>
      </c>
      <c r="N3180">
        <v>800002281</v>
      </c>
      <c r="O3180" t="s">
        <v>776</v>
      </c>
      <c r="P3180" t="s">
        <v>54</v>
      </c>
      <c r="Q3180" t="s">
        <v>724</v>
      </c>
    </row>
    <row r="3181" spans="1:17" x14ac:dyDescent="0.3">
      <c r="A3181" t="s">
        <v>824</v>
      </c>
      <c r="B3181" t="s">
        <v>382</v>
      </c>
      <c r="C3181" s="1">
        <v>45569</v>
      </c>
      <c r="D3181">
        <v>317.76</v>
      </c>
      <c r="E3181" t="s">
        <v>92</v>
      </c>
      <c r="F3181" t="s">
        <v>96</v>
      </c>
      <c r="G3181" t="s">
        <v>395</v>
      </c>
      <c r="H3181" t="s">
        <v>600</v>
      </c>
      <c r="I3181">
        <v>800002281</v>
      </c>
      <c r="J3181">
        <v>6000947352</v>
      </c>
      <c r="K3181">
        <v>100088236</v>
      </c>
      <c r="L3181" s="1">
        <v>45573</v>
      </c>
      <c r="M3181" t="s">
        <v>833</v>
      </c>
      <c r="N3181">
        <v>800002281</v>
      </c>
      <c r="O3181" t="s">
        <v>776</v>
      </c>
      <c r="P3181" t="s">
        <v>54</v>
      </c>
      <c r="Q3181" t="s">
        <v>724</v>
      </c>
    </row>
    <row r="3182" spans="1:17" x14ac:dyDescent="0.3">
      <c r="A3182" t="s">
        <v>824</v>
      </c>
      <c r="B3182" t="s">
        <v>382</v>
      </c>
      <c r="C3182" s="1">
        <v>45569</v>
      </c>
      <c r="D3182">
        <v>148.72999999999999</v>
      </c>
      <c r="E3182" t="s">
        <v>92</v>
      </c>
      <c r="F3182" t="s">
        <v>96</v>
      </c>
      <c r="G3182" t="s">
        <v>395</v>
      </c>
      <c r="H3182" t="s">
        <v>600</v>
      </c>
      <c r="I3182">
        <v>800002281</v>
      </c>
      <c r="J3182">
        <v>6000947353</v>
      </c>
      <c r="K3182">
        <v>100088237</v>
      </c>
      <c r="L3182" s="1">
        <v>45573</v>
      </c>
      <c r="M3182" t="s">
        <v>833</v>
      </c>
      <c r="N3182">
        <v>800002281</v>
      </c>
      <c r="O3182" t="s">
        <v>776</v>
      </c>
      <c r="P3182" t="s">
        <v>54</v>
      </c>
      <c r="Q3182" t="s">
        <v>724</v>
      </c>
    </row>
    <row r="3183" spans="1:17" x14ac:dyDescent="0.3">
      <c r="A3183" t="s">
        <v>824</v>
      </c>
      <c r="B3183" t="s">
        <v>382</v>
      </c>
      <c r="C3183" s="1">
        <v>45569</v>
      </c>
      <c r="D3183">
        <v>138.26</v>
      </c>
      <c r="E3183" t="s">
        <v>92</v>
      </c>
      <c r="F3183" t="s">
        <v>96</v>
      </c>
      <c r="G3183" t="s">
        <v>395</v>
      </c>
      <c r="H3183" t="s">
        <v>600</v>
      </c>
      <c r="I3183">
        <v>800002281</v>
      </c>
      <c r="J3183">
        <v>6000947355</v>
      </c>
      <c r="K3183">
        <v>100088239</v>
      </c>
      <c r="L3183" s="1">
        <v>45573</v>
      </c>
      <c r="M3183" t="s">
        <v>833</v>
      </c>
      <c r="N3183">
        <v>800002281</v>
      </c>
      <c r="O3183" t="s">
        <v>776</v>
      </c>
      <c r="P3183" t="s">
        <v>54</v>
      </c>
      <c r="Q3183" t="s">
        <v>724</v>
      </c>
    </row>
    <row r="3184" spans="1:17" x14ac:dyDescent="0.3">
      <c r="A3184" t="s">
        <v>824</v>
      </c>
      <c r="B3184" t="s">
        <v>382</v>
      </c>
      <c r="C3184" s="1">
        <v>45569</v>
      </c>
      <c r="D3184">
        <v>165.64</v>
      </c>
      <c r="E3184" t="s">
        <v>92</v>
      </c>
      <c r="F3184" t="s">
        <v>96</v>
      </c>
      <c r="G3184" t="s">
        <v>395</v>
      </c>
      <c r="H3184" t="s">
        <v>600</v>
      </c>
      <c r="I3184">
        <v>800002281</v>
      </c>
      <c r="J3184">
        <v>6000947356</v>
      </c>
      <c r="K3184">
        <v>100088240</v>
      </c>
      <c r="L3184" s="1">
        <v>45573</v>
      </c>
      <c r="M3184" t="s">
        <v>833</v>
      </c>
      <c r="N3184">
        <v>800002281</v>
      </c>
      <c r="O3184" t="s">
        <v>776</v>
      </c>
      <c r="P3184" t="s">
        <v>54</v>
      </c>
      <c r="Q3184" t="s">
        <v>724</v>
      </c>
    </row>
    <row r="3185" spans="1:17" x14ac:dyDescent="0.3">
      <c r="A3185" t="s">
        <v>824</v>
      </c>
      <c r="B3185" t="s">
        <v>382</v>
      </c>
      <c r="C3185" s="1">
        <v>45569</v>
      </c>
      <c r="D3185">
        <v>445.54</v>
      </c>
      <c r="E3185" t="s">
        <v>92</v>
      </c>
      <c r="F3185" t="s">
        <v>96</v>
      </c>
      <c r="G3185" t="s">
        <v>395</v>
      </c>
      <c r="H3185" t="s">
        <v>600</v>
      </c>
      <c r="I3185">
        <v>800002281</v>
      </c>
      <c r="J3185">
        <v>6000947348</v>
      </c>
      <c r="K3185">
        <v>100088232</v>
      </c>
      <c r="L3185" s="1">
        <v>45573</v>
      </c>
      <c r="M3185" t="s">
        <v>833</v>
      </c>
      <c r="N3185">
        <v>800002281</v>
      </c>
      <c r="O3185" t="s">
        <v>776</v>
      </c>
      <c r="P3185" t="s">
        <v>54</v>
      </c>
      <c r="Q3185" t="s">
        <v>724</v>
      </c>
    </row>
    <row r="3186" spans="1:17" x14ac:dyDescent="0.3">
      <c r="A3186" t="s">
        <v>824</v>
      </c>
      <c r="B3186" t="s">
        <v>382</v>
      </c>
      <c r="C3186" s="1">
        <v>45588</v>
      </c>
      <c r="D3186">
        <v>635.52</v>
      </c>
      <c r="E3186" t="s">
        <v>92</v>
      </c>
      <c r="F3186" t="s">
        <v>96</v>
      </c>
      <c r="G3186" t="s">
        <v>395</v>
      </c>
      <c r="H3186" t="s">
        <v>600</v>
      </c>
      <c r="I3186">
        <v>800002282</v>
      </c>
      <c r="J3186">
        <v>6000950787</v>
      </c>
      <c r="K3186">
        <v>100093469</v>
      </c>
      <c r="L3186" s="1">
        <v>45596</v>
      </c>
      <c r="M3186" t="s">
        <v>833</v>
      </c>
      <c r="N3186">
        <v>800002282</v>
      </c>
      <c r="O3186" t="s">
        <v>776</v>
      </c>
      <c r="P3186" t="s">
        <v>54</v>
      </c>
      <c r="Q3186" t="s">
        <v>724</v>
      </c>
    </row>
    <row r="3187" spans="1:17" x14ac:dyDescent="0.3">
      <c r="A3187" t="s">
        <v>824</v>
      </c>
      <c r="B3187" t="s">
        <v>382</v>
      </c>
      <c r="C3187" s="1">
        <v>45588</v>
      </c>
      <c r="D3187">
        <v>1656.4</v>
      </c>
      <c r="E3187" t="s">
        <v>92</v>
      </c>
      <c r="F3187" t="s">
        <v>96</v>
      </c>
      <c r="G3187" t="s">
        <v>395</v>
      </c>
      <c r="H3187" t="s">
        <v>600</v>
      </c>
      <c r="I3187">
        <v>800002282</v>
      </c>
      <c r="J3187">
        <v>6000950788</v>
      </c>
      <c r="K3187">
        <v>100093470</v>
      </c>
      <c r="L3187" s="1">
        <v>45596</v>
      </c>
      <c r="M3187" t="s">
        <v>833</v>
      </c>
      <c r="N3187">
        <v>800002282</v>
      </c>
      <c r="O3187" t="s">
        <v>776</v>
      </c>
      <c r="P3187" t="s">
        <v>54</v>
      </c>
      <c r="Q3187" t="s">
        <v>724</v>
      </c>
    </row>
    <row r="3188" spans="1:17" x14ac:dyDescent="0.3">
      <c r="A3188" t="s">
        <v>824</v>
      </c>
      <c r="B3188" t="s">
        <v>382</v>
      </c>
      <c r="C3188" s="1">
        <v>45953</v>
      </c>
      <c r="D3188">
        <v>2037.46</v>
      </c>
      <c r="E3188" t="s">
        <v>92</v>
      </c>
      <c r="F3188" t="s">
        <v>96</v>
      </c>
      <c r="G3188" t="s">
        <v>648</v>
      </c>
      <c r="H3188" t="s">
        <v>601</v>
      </c>
      <c r="I3188">
        <v>1200012900</v>
      </c>
      <c r="J3188">
        <v>6001022337</v>
      </c>
      <c r="K3188">
        <v>100090982</v>
      </c>
      <c r="L3188" s="1">
        <v>45979</v>
      </c>
      <c r="M3188" t="s">
        <v>833</v>
      </c>
      <c r="N3188">
        <v>1200012900</v>
      </c>
      <c r="O3188" t="s">
        <v>776</v>
      </c>
      <c r="P3188" t="s">
        <v>54</v>
      </c>
      <c r="Q3188" t="s">
        <v>724</v>
      </c>
    </row>
    <row r="3189" spans="1:17" x14ac:dyDescent="0.3">
      <c r="A3189" t="s">
        <v>824</v>
      </c>
      <c r="B3189" t="s">
        <v>382</v>
      </c>
      <c r="C3189" s="1">
        <v>44987</v>
      </c>
      <c r="D3189">
        <v>1601.16</v>
      </c>
      <c r="E3189" t="s">
        <v>92</v>
      </c>
      <c r="F3189" t="s">
        <v>96</v>
      </c>
      <c r="G3189" t="s">
        <v>621</v>
      </c>
      <c r="H3189" t="s">
        <v>622</v>
      </c>
      <c r="I3189">
        <v>1200005364</v>
      </c>
      <c r="J3189">
        <v>6000842136</v>
      </c>
      <c r="K3189">
        <v>100024090</v>
      </c>
      <c r="L3189" s="1">
        <v>44995</v>
      </c>
      <c r="M3189" t="s">
        <v>833</v>
      </c>
      <c r="N3189">
        <v>1200005364</v>
      </c>
      <c r="O3189" t="s">
        <v>776</v>
      </c>
      <c r="P3189" t="s">
        <v>54</v>
      </c>
      <c r="Q3189" t="s">
        <v>724</v>
      </c>
    </row>
    <row r="3190" spans="1:17" x14ac:dyDescent="0.3">
      <c r="A3190" t="s">
        <v>824</v>
      </c>
      <c r="B3190" t="s">
        <v>382</v>
      </c>
      <c r="C3190" s="1">
        <v>45021</v>
      </c>
      <c r="D3190">
        <v>2486.9</v>
      </c>
      <c r="E3190" t="s">
        <v>92</v>
      </c>
      <c r="F3190" t="s">
        <v>96</v>
      </c>
      <c r="G3190" t="s">
        <v>621</v>
      </c>
      <c r="H3190" t="s">
        <v>622</v>
      </c>
      <c r="I3190">
        <v>1200005364</v>
      </c>
      <c r="J3190">
        <v>6000848691</v>
      </c>
      <c r="K3190">
        <v>100034406</v>
      </c>
      <c r="L3190" s="1">
        <v>45041</v>
      </c>
      <c r="M3190" t="s">
        <v>833</v>
      </c>
      <c r="N3190">
        <v>1200005364</v>
      </c>
      <c r="O3190" t="s">
        <v>776</v>
      </c>
      <c r="P3190" t="s">
        <v>54</v>
      </c>
      <c r="Q3190" t="s">
        <v>724</v>
      </c>
    </row>
    <row r="3191" spans="1:17" x14ac:dyDescent="0.3">
      <c r="A3191" t="s">
        <v>824</v>
      </c>
      <c r="B3191" t="s">
        <v>382</v>
      </c>
      <c r="C3191" s="1">
        <v>45111</v>
      </c>
      <c r="D3191">
        <v>2044.03</v>
      </c>
      <c r="E3191" t="s">
        <v>92</v>
      </c>
      <c r="F3191" t="s">
        <v>96</v>
      </c>
      <c r="G3191" t="s">
        <v>621</v>
      </c>
      <c r="H3191" t="s">
        <v>622</v>
      </c>
      <c r="I3191">
        <v>1200005364</v>
      </c>
      <c r="J3191">
        <v>6000863555</v>
      </c>
      <c r="K3191">
        <v>100060278</v>
      </c>
      <c r="L3191" s="1">
        <v>45119</v>
      </c>
      <c r="M3191" t="s">
        <v>833</v>
      </c>
      <c r="N3191">
        <v>1200005364</v>
      </c>
      <c r="O3191" t="s">
        <v>776</v>
      </c>
      <c r="P3191" t="s">
        <v>54</v>
      </c>
      <c r="Q3191" t="s">
        <v>724</v>
      </c>
    </row>
    <row r="3192" spans="1:17" x14ac:dyDescent="0.3">
      <c r="A3192" t="s">
        <v>824</v>
      </c>
      <c r="B3192" t="s">
        <v>382</v>
      </c>
      <c r="C3192" s="1">
        <v>45202</v>
      </c>
      <c r="D3192">
        <v>2044.03</v>
      </c>
      <c r="E3192" t="s">
        <v>92</v>
      </c>
      <c r="F3192" t="s">
        <v>96</v>
      </c>
      <c r="G3192" t="s">
        <v>621</v>
      </c>
      <c r="H3192" t="s">
        <v>622</v>
      </c>
      <c r="I3192">
        <v>1200005364</v>
      </c>
      <c r="J3192">
        <v>6000878290</v>
      </c>
      <c r="K3192">
        <v>100085424</v>
      </c>
      <c r="L3192" s="1">
        <v>45205</v>
      </c>
      <c r="M3192" t="s">
        <v>833</v>
      </c>
      <c r="N3192">
        <v>1200005364</v>
      </c>
      <c r="O3192" t="s">
        <v>776</v>
      </c>
      <c r="P3192" t="s">
        <v>54</v>
      </c>
      <c r="Q3192" t="s">
        <v>724</v>
      </c>
    </row>
    <row r="3193" spans="1:17" x14ac:dyDescent="0.3">
      <c r="A3193" t="s">
        <v>824</v>
      </c>
      <c r="B3193" t="s">
        <v>382</v>
      </c>
      <c r="C3193" s="1">
        <v>45294</v>
      </c>
      <c r="D3193">
        <v>2044.03</v>
      </c>
      <c r="E3193" t="s">
        <v>92</v>
      </c>
      <c r="F3193" t="s">
        <v>96</v>
      </c>
      <c r="G3193" t="s">
        <v>621</v>
      </c>
      <c r="H3193" t="s">
        <v>622</v>
      </c>
      <c r="I3193">
        <v>1200005364</v>
      </c>
      <c r="J3193">
        <v>6000900309</v>
      </c>
      <c r="K3193">
        <v>100004766</v>
      </c>
      <c r="L3193" s="1">
        <v>45306</v>
      </c>
      <c r="M3193" t="s">
        <v>833</v>
      </c>
      <c r="N3193">
        <v>1200005364</v>
      </c>
      <c r="O3193" t="s">
        <v>776</v>
      </c>
      <c r="P3193" t="s">
        <v>54</v>
      </c>
      <c r="Q3193" t="s">
        <v>724</v>
      </c>
    </row>
    <row r="3194" spans="1:17" x14ac:dyDescent="0.3">
      <c r="A3194" t="s">
        <v>824</v>
      </c>
      <c r="B3194" t="s">
        <v>382</v>
      </c>
      <c r="C3194" s="1">
        <v>45386</v>
      </c>
      <c r="D3194">
        <v>2179.06</v>
      </c>
      <c r="E3194" t="s">
        <v>92</v>
      </c>
      <c r="F3194" t="s">
        <v>96</v>
      </c>
      <c r="G3194" t="s">
        <v>621</v>
      </c>
      <c r="H3194" t="s">
        <v>622</v>
      </c>
      <c r="I3194">
        <v>1200005364</v>
      </c>
      <c r="J3194">
        <v>6000915670</v>
      </c>
      <c r="K3194">
        <v>100033745</v>
      </c>
      <c r="L3194" s="1">
        <v>45399</v>
      </c>
      <c r="M3194" t="s">
        <v>833</v>
      </c>
      <c r="N3194">
        <v>1200005364</v>
      </c>
      <c r="O3194" t="s">
        <v>776</v>
      </c>
      <c r="P3194" t="s">
        <v>54</v>
      </c>
      <c r="Q3194" t="s">
        <v>724</v>
      </c>
    </row>
    <row r="3195" spans="1:17" x14ac:dyDescent="0.3">
      <c r="A3195" t="s">
        <v>824</v>
      </c>
      <c r="B3195" t="s">
        <v>382</v>
      </c>
      <c r="C3195" s="1">
        <v>45477</v>
      </c>
      <c r="D3195">
        <v>2111.54</v>
      </c>
      <c r="E3195" t="s">
        <v>92</v>
      </c>
      <c r="F3195" t="s">
        <v>96</v>
      </c>
      <c r="G3195" t="s">
        <v>621</v>
      </c>
      <c r="H3195" t="s">
        <v>622</v>
      </c>
      <c r="I3195">
        <v>1200005364</v>
      </c>
      <c r="J3195">
        <v>6000931498</v>
      </c>
      <c r="K3195">
        <v>100061456</v>
      </c>
      <c r="L3195" s="1">
        <v>45481</v>
      </c>
      <c r="M3195" t="s">
        <v>833</v>
      </c>
      <c r="N3195">
        <v>1200005364</v>
      </c>
      <c r="O3195" t="s">
        <v>776</v>
      </c>
      <c r="P3195" t="s">
        <v>54</v>
      </c>
      <c r="Q3195" t="s">
        <v>724</v>
      </c>
    </row>
    <row r="3196" spans="1:17" x14ac:dyDescent="0.3">
      <c r="A3196" t="s">
        <v>824</v>
      </c>
      <c r="B3196" t="s">
        <v>382</v>
      </c>
      <c r="C3196" s="1">
        <v>45566</v>
      </c>
      <c r="D3196">
        <v>2111.54</v>
      </c>
      <c r="E3196" t="s">
        <v>92</v>
      </c>
      <c r="F3196" t="s">
        <v>96</v>
      </c>
      <c r="G3196" t="s">
        <v>621</v>
      </c>
      <c r="H3196" t="s">
        <v>622</v>
      </c>
      <c r="I3196">
        <v>1200005364</v>
      </c>
      <c r="J3196">
        <v>6000946186</v>
      </c>
      <c r="K3196">
        <v>100086565</v>
      </c>
      <c r="L3196" s="1">
        <v>45569</v>
      </c>
      <c r="M3196" t="s">
        <v>833</v>
      </c>
      <c r="N3196">
        <v>1200005364</v>
      </c>
      <c r="O3196" t="s">
        <v>776</v>
      </c>
      <c r="P3196" t="s">
        <v>54</v>
      </c>
      <c r="Q3196" t="s">
        <v>724</v>
      </c>
    </row>
    <row r="3197" spans="1:17" x14ac:dyDescent="0.3">
      <c r="A3197" t="s">
        <v>824</v>
      </c>
      <c r="B3197" t="s">
        <v>382</v>
      </c>
      <c r="C3197" s="1">
        <v>45663</v>
      </c>
      <c r="D3197">
        <v>2111.54</v>
      </c>
      <c r="E3197" t="s">
        <v>92</v>
      </c>
      <c r="F3197" t="s">
        <v>96</v>
      </c>
      <c r="G3197" t="s">
        <v>621</v>
      </c>
      <c r="H3197" t="s">
        <v>622</v>
      </c>
      <c r="I3197">
        <v>1200005364</v>
      </c>
      <c r="J3197">
        <v>6000972239</v>
      </c>
      <c r="K3197">
        <v>100004526</v>
      </c>
      <c r="L3197" s="1">
        <v>45699</v>
      </c>
      <c r="M3197" t="s">
        <v>833</v>
      </c>
      <c r="N3197">
        <v>1200005364</v>
      </c>
      <c r="O3197" t="s">
        <v>776</v>
      </c>
      <c r="P3197" t="s">
        <v>54</v>
      </c>
      <c r="Q3197" t="s">
        <v>724</v>
      </c>
    </row>
    <row r="3198" spans="1:17" x14ac:dyDescent="0.3">
      <c r="A3198" t="s">
        <v>824</v>
      </c>
      <c r="B3198" t="s">
        <v>382</v>
      </c>
      <c r="C3198" s="1">
        <v>45750</v>
      </c>
      <c r="D3198">
        <v>1963.37</v>
      </c>
      <c r="E3198" t="s">
        <v>92</v>
      </c>
      <c r="F3198" t="s">
        <v>96</v>
      </c>
      <c r="G3198" t="s">
        <v>621</v>
      </c>
      <c r="H3198" t="s">
        <v>622</v>
      </c>
      <c r="I3198">
        <v>1200005364</v>
      </c>
      <c r="J3198">
        <v>6000986417</v>
      </c>
      <c r="K3198">
        <v>100031879</v>
      </c>
      <c r="L3198" s="1">
        <v>45751</v>
      </c>
      <c r="M3198" t="s">
        <v>833</v>
      </c>
      <c r="N3198">
        <v>1200005364</v>
      </c>
      <c r="O3198" t="s">
        <v>776</v>
      </c>
      <c r="P3198" t="s">
        <v>54</v>
      </c>
      <c r="Q3198" t="s">
        <v>724</v>
      </c>
    </row>
    <row r="3199" spans="1:17" x14ac:dyDescent="0.3">
      <c r="A3199" t="s">
        <v>824</v>
      </c>
      <c r="B3199" t="s">
        <v>382</v>
      </c>
      <c r="C3199" s="1">
        <v>45931</v>
      </c>
      <c r="D3199">
        <v>2037.43</v>
      </c>
      <c r="E3199" t="s">
        <v>92</v>
      </c>
      <c r="F3199" t="s">
        <v>96</v>
      </c>
      <c r="G3199" t="s">
        <v>621</v>
      </c>
      <c r="H3199" t="s">
        <v>622</v>
      </c>
      <c r="I3199">
        <v>1200012900</v>
      </c>
      <c r="J3199">
        <v>6001017671</v>
      </c>
      <c r="K3199">
        <v>100083238</v>
      </c>
      <c r="L3199" s="1">
        <v>45964</v>
      </c>
      <c r="M3199" t="s">
        <v>833</v>
      </c>
      <c r="N3199">
        <v>1200012900</v>
      </c>
      <c r="O3199" t="s">
        <v>776</v>
      </c>
      <c r="P3199" t="s">
        <v>54</v>
      </c>
      <c r="Q3199" t="s">
        <v>724</v>
      </c>
    </row>
    <row r="3200" spans="1:17" x14ac:dyDescent="0.3">
      <c r="A3200" t="s">
        <v>824</v>
      </c>
      <c r="B3200" t="s">
        <v>382</v>
      </c>
      <c r="C3200" s="1">
        <v>46027</v>
      </c>
      <c r="D3200">
        <v>2037.46</v>
      </c>
      <c r="E3200" t="s">
        <v>92</v>
      </c>
      <c r="F3200" t="s">
        <v>96</v>
      </c>
      <c r="G3200" t="s">
        <v>621</v>
      </c>
      <c r="H3200" t="s">
        <v>622</v>
      </c>
      <c r="I3200">
        <v>1200012900</v>
      </c>
      <c r="J3200">
        <v>6001037412</v>
      </c>
      <c r="K3200">
        <v>100001163</v>
      </c>
      <c r="L3200" s="1">
        <v>46048</v>
      </c>
      <c r="M3200" t="s">
        <v>833</v>
      </c>
      <c r="N3200">
        <v>1200012900</v>
      </c>
      <c r="O3200" t="s">
        <v>776</v>
      </c>
      <c r="P3200" t="s">
        <v>54</v>
      </c>
      <c r="Q3200" t="s">
        <v>724</v>
      </c>
    </row>
    <row r="3201" spans="1:17" x14ac:dyDescent="0.3">
      <c r="A3201" t="s">
        <v>824</v>
      </c>
      <c r="B3201" t="s">
        <v>382</v>
      </c>
      <c r="C3201" s="1">
        <v>46121</v>
      </c>
      <c r="D3201">
        <v>1984.7</v>
      </c>
      <c r="E3201" t="s">
        <v>92</v>
      </c>
      <c r="F3201" t="s">
        <v>96</v>
      </c>
      <c r="G3201" t="s">
        <v>621</v>
      </c>
      <c r="H3201" t="s">
        <v>622</v>
      </c>
      <c r="I3201">
        <v>1200012900</v>
      </c>
      <c r="J3201">
        <v>6001057227</v>
      </c>
      <c r="K3201">
        <v>100033784</v>
      </c>
      <c r="L3201" s="1">
        <v>46134</v>
      </c>
      <c r="M3201" t="s">
        <v>833</v>
      </c>
      <c r="N3201">
        <v>1200012900</v>
      </c>
      <c r="O3201" t="s">
        <v>776</v>
      </c>
      <c r="P3201" t="s">
        <v>54</v>
      </c>
      <c r="Q3201" t="s">
        <v>724</v>
      </c>
    </row>
    <row r="3202" spans="1:17" x14ac:dyDescent="0.3">
      <c r="A3202" t="s">
        <v>824</v>
      </c>
      <c r="B3202" t="s">
        <v>382</v>
      </c>
      <c r="C3202" s="1">
        <v>46205</v>
      </c>
      <c r="D3202">
        <v>1699.61</v>
      </c>
      <c r="E3202" t="s">
        <v>93</v>
      </c>
      <c r="F3202" t="s">
        <v>94</v>
      </c>
      <c r="G3202" t="s">
        <v>621</v>
      </c>
      <c r="H3202" t="s">
        <v>622</v>
      </c>
      <c r="I3202">
        <v>1200012900</v>
      </c>
      <c r="J3202">
        <v>6001072092</v>
      </c>
      <c r="K3202">
        <v>100059938</v>
      </c>
      <c r="L3202" s="1"/>
      <c r="M3202" t="s">
        <v>834</v>
      </c>
      <c r="N3202">
        <v>1200012900</v>
      </c>
      <c r="O3202" t="s">
        <v>776</v>
      </c>
      <c r="P3202" t="s">
        <v>53</v>
      </c>
      <c r="Q3202" t="s">
        <v>724</v>
      </c>
    </row>
    <row r="3203" spans="1:17" x14ac:dyDescent="0.3">
      <c r="A3203" t="s">
        <v>826</v>
      </c>
      <c r="B3203" t="s">
        <v>683</v>
      </c>
      <c r="C3203" s="1">
        <v>45497</v>
      </c>
      <c r="D3203">
        <v>3787.7</v>
      </c>
      <c r="E3203" t="s">
        <v>92</v>
      </c>
      <c r="F3203" t="s">
        <v>96</v>
      </c>
      <c r="G3203" t="s">
        <v>63</v>
      </c>
      <c r="H3203" t="s">
        <v>684</v>
      </c>
      <c r="I3203">
        <v>300014688</v>
      </c>
      <c r="J3203">
        <v>6000934980</v>
      </c>
      <c r="K3203">
        <v>100067171</v>
      </c>
      <c r="L3203" s="1">
        <v>45510</v>
      </c>
      <c r="M3203" t="s">
        <v>833</v>
      </c>
      <c r="N3203">
        <v>300014688</v>
      </c>
      <c r="O3203" t="s">
        <v>776</v>
      </c>
      <c r="P3203" t="s">
        <v>54</v>
      </c>
      <c r="Q3203" t="s">
        <v>725</v>
      </c>
    </row>
    <row r="3204" spans="1:17" x14ac:dyDescent="0.3">
      <c r="A3204" t="s">
        <v>824</v>
      </c>
      <c r="B3204" t="s">
        <v>683</v>
      </c>
      <c r="C3204" s="1">
        <v>46225</v>
      </c>
      <c r="D3204">
        <v>8100</v>
      </c>
      <c r="E3204" t="s">
        <v>92</v>
      </c>
      <c r="F3204" t="s">
        <v>96</v>
      </c>
      <c r="G3204" t="s">
        <v>63</v>
      </c>
      <c r="H3204" t="s">
        <v>684</v>
      </c>
      <c r="I3204">
        <v>300016296</v>
      </c>
      <c r="J3204">
        <v>6001075681</v>
      </c>
      <c r="K3204">
        <v>100065602</v>
      </c>
      <c r="L3204" s="1">
        <v>46244</v>
      </c>
      <c r="M3204" t="s">
        <v>833</v>
      </c>
      <c r="N3204">
        <v>300016296</v>
      </c>
      <c r="O3204" t="s">
        <v>776</v>
      </c>
      <c r="P3204" t="s">
        <v>54</v>
      </c>
      <c r="Q3204" t="s">
        <v>725</v>
      </c>
    </row>
    <row r="3205" spans="1:17" x14ac:dyDescent="0.3">
      <c r="A3205" t="s">
        <v>824</v>
      </c>
      <c r="B3205" t="s">
        <v>382</v>
      </c>
      <c r="C3205" s="1">
        <v>44946</v>
      </c>
      <c r="D3205">
        <v>123.95</v>
      </c>
      <c r="E3205" t="s">
        <v>92</v>
      </c>
      <c r="F3205" t="s">
        <v>96</v>
      </c>
      <c r="G3205" t="s">
        <v>188</v>
      </c>
      <c r="H3205" t="s">
        <v>602</v>
      </c>
      <c r="I3205">
        <v>1200009111</v>
      </c>
      <c r="J3205">
        <v>6000835207</v>
      </c>
      <c r="K3205">
        <v>100008107</v>
      </c>
      <c r="L3205" s="1">
        <v>44949</v>
      </c>
      <c r="M3205" t="s">
        <v>833</v>
      </c>
      <c r="N3205">
        <v>1200009111</v>
      </c>
      <c r="O3205" t="s">
        <v>776</v>
      </c>
      <c r="P3205" t="s">
        <v>54</v>
      </c>
      <c r="Q3205" t="s">
        <v>724</v>
      </c>
    </row>
    <row r="3206" spans="1:17" x14ac:dyDescent="0.3">
      <c r="A3206" t="s">
        <v>824</v>
      </c>
      <c r="B3206" t="s">
        <v>382</v>
      </c>
      <c r="C3206" s="1">
        <v>45029</v>
      </c>
      <c r="D3206">
        <v>123.95</v>
      </c>
      <c r="E3206" t="s">
        <v>92</v>
      </c>
      <c r="F3206" t="s">
        <v>96</v>
      </c>
      <c r="G3206" t="s">
        <v>188</v>
      </c>
      <c r="H3206" t="s">
        <v>602</v>
      </c>
      <c r="I3206">
        <v>1200009111</v>
      </c>
      <c r="J3206">
        <v>6000850006</v>
      </c>
      <c r="K3206">
        <v>100036499</v>
      </c>
      <c r="L3206" s="1">
        <v>45037</v>
      </c>
      <c r="M3206" t="s">
        <v>833</v>
      </c>
      <c r="N3206">
        <v>1200009111</v>
      </c>
      <c r="O3206" t="s">
        <v>776</v>
      </c>
      <c r="P3206" t="s">
        <v>54</v>
      </c>
      <c r="Q3206" t="s">
        <v>724</v>
      </c>
    </row>
    <row r="3207" spans="1:17" x14ac:dyDescent="0.3">
      <c r="A3207" t="s">
        <v>824</v>
      </c>
      <c r="B3207" t="s">
        <v>382</v>
      </c>
      <c r="C3207" s="1">
        <v>45117</v>
      </c>
      <c r="D3207">
        <v>130.24</v>
      </c>
      <c r="E3207" t="s">
        <v>92</v>
      </c>
      <c r="F3207" t="s">
        <v>96</v>
      </c>
      <c r="G3207" t="s">
        <v>188</v>
      </c>
      <c r="H3207" t="s">
        <v>602</v>
      </c>
      <c r="I3207">
        <v>1200009111</v>
      </c>
      <c r="J3207">
        <v>6000864872</v>
      </c>
      <c r="K3207">
        <v>100062310</v>
      </c>
      <c r="L3207" s="1">
        <v>45209</v>
      </c>
      <c r="M3207" t="s">
        <v>833</v>
      </c>
      <c r="N3207">
        <v>1200009111</v>
      </c>
      <c r="O3207" t="s">
        <v>776</v>
      </c>
      <c r="P3207" t="s">
        <v>54</v>
      </c>
      <c r="Q3207" t="s">
        <v>724</v>
      </c>
    </row>
    <row r="3208" spans="1:17" x14ac:dyDescent="0.3">
      <c r="A3208" t="s">
        <v>824</v>
      </c>
      <c r="B3208" t="s">
        <v>382</v>
      </c>
      <c r="C3208" s="1">
        <v>45225</v>
      </c>
      <c r="D3208">
        <v>127.67</v>
      </c>
      <c r="E3208" t="s">
        <v>92</v>
      </c>
      <c r="F3208" t="s">
        <v>96</v>
      </c>
      <c r="G3208" t="s">
        <v>188</v>
      </c>
      <c r="H3208" t="s">
        <v>602</v>
      </c>
      <c r="I3208">
        <v>1200009111</v>
      </c>
      <c r="J3208">
        <v>6000882794</v>
      </c>
      <c r="K3208">
        <v>100092487</v>
      </c>
      <c r="L3208" s="1">
        <v>45275</v>
      </c>
      <c r="M3208" t="s">
        <v>833</v>
      </c>
      <c r="N3208">
        <v>1200009111</v>
      </c>
      <c r="O3208" t="s">
        <v>776</v>
      </c>
      <c r="P3208" t="s">
        <v>54</v>
      </c>
      <c r="Q3208" t="s">
        <v>724</v>
      </c>
    </row>
    <row r="3209" spans="1:17" x14ac:dyDescent="0.3">
      <c r="A3209" t="s">
        <v>824</v>
      </c>
      <c r="B3209" t="s">
        <v>382</v>
      </c>
      <c r="C3209" s="1">
        <v>45225</v>
      </c>
      <c r="D3209">
        <v>126.43</v>
      </c>
      <c r="E3209" t="s">
        <v>92</v>
      </c>
      <c r="F3209" t="s">
        <v>96</v>
      </c>
      <c r="G3209" t="s">
        <v>188</v>
      </c>
      <c r="H3209" t="s">
        <v>602</v>
      </c>
      <c r="I3209">
        <v>1200009111</v>
      </c>
      <c r="J3209">
        <v>6000882796</v>
      </c>
      <c r="K3209">
        <v>100092489</v>
      </c>
      <c r="L3209" s="1">
        <v>45238</v>
      </c>
      <c r="M3209" t="s">
        <v>833</v>
      </c>
      <c r="N3209">
        <v>1200009111</v>
      </c>
      <c r="O3209" t="s">
        <v>776</v>
      </c>
      <c r="P3209" t="s">
        <v>54</v>
      </c>
      <c r="Q3209" t="s">
        <v>724</v>
      </c>
    </row>
    <row r="3210" spans="1:17" x14ac:dyDescent="0.3">
      <c r="A3210" t="s">
        <v>824</v>
      </c>
      <c r="B3210" t="s">
        <v>382</v>
      </c>
      <c r="C3210" s="1">
        <v>45295</v>
      </c>
      <c r="D3210">
        <v>127.67</v>
      </c>
      <c r="E3210" t="s">
        <v>92</v>
      </c>
      <c r="F3210" t="s">
        <v>96</v>
      </c>
      <c r="G3210" t="s">
        <v>188</v>
      </c>
      <c r="H3210" t="s">
        <v>602</v>
      </c>
      <c r="I3210">
        <v>1200009111</v>
      </c>
      <c r="J3210">
        <v>6000900512</v>
      </c>
      <c r="K3210">
        <v>100004982</v>
      </c>
      <c r="L3210" s="1">
        <v>45372</v>
      </c>
      <c r="M3210" t="s">
        <v>833</v>
      </c>
      <c r="N3210">
        <v>1200009111</v>
      </c>
      <c r="O3210" t="s">
        <v>776</v>
      </c>
      <c r="P3210" t="s">
        <v>54</v>
      </c>
      <c r="Q3210" t="s">
        <v>724</v>
      </c>
    </row>
    <row r="3211" spans="1:17" x14ac:dyDescent="0.3">
      <c r="A3211" t="s">
        <v>824</v>
      </c>
      <c r="B3211" t="s">
        <v>382</v>
      </c>
      <c r="C3211" s="1">
        <v>45386</v>
      </c>
      <c r="D3211">
        <v>127.67</v>
      </c>
      <c r="E3211" t="s">
        <v>92</v>
      </c>
      <c r="F3211" t="s">
        <v>96</v>
      </c>
      <c r="G3211" t="s">
        <v>188</v>
      </c>
      <c r="H3211" t="s">
        <v>602</v>
      </c>
      <c r="I3211">
        <v>1200009111</v>
      </c>
      <c r="J3211">
        <v>6000915801</v>
      </c>
      <c r="K3211">
        <v>100033924</v>
      </c>
      <c r="L3211" s="1">
        <v>45462</v>
      </c>
      <c r="M3211" t="s">
        <v>833</v>
      </c>
      <c r="N3211">
        <v>1200009111</v>
      </c>
      <c r="O3211" t="s">
        <v>776</v>
      </c>
      <c r="P3211" t="s">
        <v>54</v>
      </c>
      <c r="Q3211" t="s">
        <v>724</v>
      </c>
    </row>
    <row r="3212" spans="1:17" x14ac:dyDescent="0.3">
      <c r="A3212" t="s">
        <v>824</v>
      </c>
      <c r="B3212" t="s">
        <v>382</v>
      </c>
      <c r="C3212" s="1">
        <v>45498</v>
      </c>
      <c r="D3212">
        <v>42.55</v>
      </c>
      <c r="E3212" t="s">
        <v>92</v>
      </c>
      <c r="F3212" t="s">
        <v>96</v>
      </c>
      <c r="G3212" t="s">
        <v>188</v>
      </c>
      <c r="H3212" t="s">
        <v>602</v>
      </c>
      <c r="I3212">
        <v>1200009111</v>
      </c>
      <c r="J3212">
        <v>6000935287</v>
      </c>
      <c r="K3212">
        <v>100067632</v>
      </c>
      <c r="L3212" s="1">
        <v>45503</v>
      </c>
      <c r="M3212" t="s">
        <v>833</v>
      </c>
      <c r="N3212">
        <v>1200009111</v>
      </c>
      <c r="O3212" t="s">
        <v>776</v>
      </c>
      <c r="P3212" t="s">
        <v>54</v>
      </c>
      <c r="Q3212" t="s">
        <v>724</v>
      </c>
    </row>
    <row r="3213" spans="1:17" x14ac:dyDescent="0.3">
      <c r="A3213" t="s">
        <v>824</v>
      </c>
      <c r="B3213" t="s">
        <v>382</v>
      </c>
      <c r="C3213" s="1">
        <v>45541</v>
      </c>
      <c r="D3213">
        <v>60</v>
      </c>
      <c r="E3213" t="s">
        <v>92</v>
      </c>
      <c r="F3213" t="s">
        <v>96</v>
      </c>
      <c r="G3213" t="s">
        <v>188</v>
      </c>
      <c r="H3213" t="s">
        <v>602</v>
      </c>
      <c r="I3213">
        <v>1200012400</v>
      </c>
      <c r="J3213">
        <v>6000941759</v>
      </c>
      <c r="K3213">
        <v>100078656</v>
      </c>
      <c r="L3213" s="1">
        <v>45547</v>
      </c>
      <c r="M3213" t="s">
        <v>833</v>
      </c>
      <c r="N3213">
        <v>1200012400</v>
      </c>
      <c r="O3213" t="s">
        <v>776</v>
      </c>
      <c r="P3213" t="s">
        <v>54</v>
      </c>
      <c r="Q3213" t="s">
        <v>724</v>
      </c>
    </row>
    <row r="3214" spans="1:17" x14ac:dyDescent="0.3">
      <c r="A3214" t="s">
        <v>824</v>
      </c>
      <c r="B3214" t="s">
        <v>382</v>
      </c>
      <c r="C3214" s="1">
        <v>45561</v>
      </c>
      <c r="D3214">
        <v>216</v>
      </c>
      <c r="E3214" t="s">
        <v>92</v>
      </c>
      <c r="F3214" t="s">
        <v>96</v>
      </c>
      <c r="G3214" t="s">
        <v>188</v>
      </c>
      <c r="H3214" t="s">
        <v>602</v>
      </c>
      <c r="I3214">
        <v>1200012400</v>
      </c>
      <c r="J3214">
        <v>6000945084</v>
      </c>
      <c r="K3214">
        <v>100084195</v>
      </c>
      <c r="L3214" s="1">
        <v>45562</v>
      </c>
      <c r="M3214" t="s">
        <v>833</v>
      </c>
      <c r="N3214">
        <v>1200012400</v>
      </c>
      <c r="O3214" t="s">
        <v>776</v>
      </c>
      <c r="P3214" t="s">
        <v>54</v>
      </c>
      <c r="Q3214" t="s">
        <v>724</v>
      </c>
    </row>
    <row r="3215" spans="1:17" x14ac:dyDescent="0.3">
      <c r="A3215" t="s">
        <v>824</v>
      </c>
      <c r="B3215" t="s">
        <v>382</v>
      </c>
      <c r="C3215" s="1">
        <v>45625</v>
      </c>
      <c r="D3215">
        <v>216</v>
      </c>
      <c r="E3215" t="s">
        <v>92</v>
      </c>
      <c r="F3215" t="s">
        <v>96</v>
      </c>
      <c r="G3215" t="s">
        <v>188</v>
      </c>
      <c r="H3215" t="s">
        <v>602</v>
      </c>
      <c r="I3215">
        <v>1200012400</v>
      </c>
      <c r="J3215">
        <v>6000958444</v>
      </c>
      <c r="K3215">
        <v>100106905</v>
      </c>
      <c r="L3215" s="1">
        <v>45629</v>
      </c>
      <c r="M3215" t="s">
        <v>833</v>
      </c>
      <c r="N3215">
        <v>1200012400</v>
      </c>
      <c r="O3215" t="s">
        <v>776</v>
      </c>
      <c r="P3215" t="s">
        <v>54</v>
      </c>
      <c r="Q3215" t="s">
        <v>724</v>
      </c>
    </row>
    <row r="3216" spans="1:17" x14ac:dyDescent="0.3">
      <c r="A3216" t="s">
        <v>824</v>
      </c>
      <c r="B3216" t="s">
        <v>382</v>
      </c>
      <c r="C3216" s="1">
        <v>45726</v>
      </c>
      <c r="D3216">
        <v>216</v>
      </c>
      <c r="E3216" t="s">
        <v>92</v>
      </c>
      <c r="F3216" t="s">
        <v>96</v>
      </c>
      <c r="G3216" t="s">
        <v>188</v>
      </c>
      <c r="H3216" t="s">
        <v>602</v>
      </c>
      <c r="I3216">
        <v>1200012400</v>
      </c>
      <c r="J3216">
        <v>6000982211</v>
      </c>
      <c r="K3216">
        <v>100024478</v>
      </c>
      <c r="L3216" s="1">
        <v>45730</v>
      </c>
      <c r="M3216" t="s">
        <v>833</v>
      </c>
      <c r="N3216">
        <v>1200012400</v>
      </c>
      <c r="O3216" t="s">
        <v>776</v>
      </c>
      <c r="P3216" t="s">
        <v>54</v>
      </c>
      <c r="Q3216" t="s">
        <v>724</v>
      </c>
    </row>
    <row r="3217" spans="1:17" x14ac:dyDescent="0.3">
      <c r="A3217" t="s">
        <v>824</v>
      </c>
      <c r="B3217" t="s">
        <v>382</v>
      </c>
      <c r="C3217" s="1">
        <v>45936</v>
      </c>
      <c r="D3217">
        <v>222.48</v>
      </c>
      <c r="E3217" t="s">
        <v>92</v>
      </c>
      <c r="F3217" t="s">
        <v>96</v>
      </c>
      <c r="G3217" t="s">
        <v>188</v>
      </c>
      <c r="H3217" t="s">
        <v>602</v>
      </c>
      <c r="I3217">
        <v>1200012400</v>
      </c>
      <c r="J3217">
        <v>6001018872</v>
      </c>
      <c r="K3217">
        <v>100084773</v>
      </c>
      <c r="L3217" s="1">
        <v>45959</v>
      </c>
      <c r="M3217" t="s">
        <v>833</v>
      </c>
      <c r="N3217">
        <v>1200012400</v>
      </c>
      <c r="O3217" t="s">
        <v>776</v>
      </c>
      <c r="P3217" t="s">
        <v>54</v>
      </c>
      <c r="Q3217" t="s">
        <v>724</v>
      </c>
    </row>
    <row r="3218" spans="1:17" x14ac:dyDescent="0.3">
      <c r="A3218" t="s">
        <v>824</v>
      </c>
      <c r="B3218" t="s">
        <v>382</v>
      </c>
      <c r="C3218" s="1">
        <v>45936</v>
      </c>
      <c r="D3218">
        <v>218.16</v>
      </c>
      <c r="E3218" t="s">
        <v>92</v>
      </c>
      <c r="F3218" t="s">
        <v>96</v>
      </c>
      <c r="G3218" t="s">
        <v>188</v>
      </c>
      <c r="H3218" t="s">
        <v>602</v>
      </c>
      <c r="I3218">
        <v>1200012400</v>
      </c>
      <c r="J3218">
        <v>6001018870</v>
      </c>
      <c r="K3218">
        <v>100084771</v>
      </c>
      <c r="L3218" s="1">
        <v>45959</v>
      </c>
      <c r="M3218" t="s">
        <v>833</v>
      </c>
      <c r="N3218">
        <v>1200012400</v>
      </c>
      <c r="O3218" t="s">
        <v>776</v>
      </c>
      <c r="P3218" t="s">
        <v>54</v>
      </c>
      <c r="Q3218" t="s">
        <v>724</v>
      </c>
    </row>
    <row r="3219" spans="1:17" x14ac:dyDescent="0.3">
      <c r="A3219" t="s">
        <v>824</v>
      </c>
      <c r="B3219" t="s">
        <v>382</v>
      </c>
      <c r="C3219" s="1">
        <v>45996</v>
      </c>
      <c r="D3219">
        <v>222.48</v>
      </c>
      <c r="E3219" t="s">
        <v>92</v>
      </c>
      <c r="F3219" t="s">
        <v>96</v>
      </c>
      <c r="G3219" t="s">
        <v>188</v>
      </c>
      <c r="H3219" t="s">
        <v>602</v>
      </c>
      <c r="I3219">
        <v>1200012400</v>
      </c>
      <c r="J3219">
        <v>6001032544</v>
      </c>
      <c r="K3219">
        <v>100107976</v>
      </c>
      <c r="L3219" s="1">
        <v>46003</v>
      </c>
      <c r="M3219" t="s">
        <v>833</v>
      </c>
      <c r="N3219">
        <v>1200012400</v>
      </c>
      <c r="O3219" t="s">
        <v>776</v>
      </c>
      <c r="P3219" t="s">
        <v>54</v>
      </c>
      <c r="Q3219" t="s">
        <v>724</v>
      </c>
    </row>
    <row r="3220" spans="1:17" x14ac:dyDescent="0.3">
      <c r="A3220" t="s">
        <v>824</v>
      </c>
      <c r="B3220" t="s">
        <v>382</v>
      </c>
      <c r="C3220" s="1">
        <v>46086</v>
      </c>
      <c r="D3220">
        <v>222.48</v>
      </c>
      <c r="E3220" t="s">
        <v>92</v>
      </c>
      <c r="F3220" t="s">
        <v>96</v>
      </c>
      <c r="G3220" t="s">
        <v>188</v>
      </c>
      <c r="H3220" t="s">
        <v>602</v>
      </c>
      <c r="I3220">
        <v>1200012400</v>
      </c>
      <c r="J3220">
        <v>6001051392</v>
      </c>
      <c r="K3220">
        <v>100024087</v>
      </c>
      <c r="L3220" s="1">
        <v>46098</v>
      </c>
      <c r="M3220" t="s">
        <v>833</v>
      </c>
      <c r="N3220">
        <v>1200012400</v>
      </c>
      <c r="O3220" t="s">
        <v>776</v>
      </c>
      <c r="P3220" t="s">
        <v>54</v>
      </c>
      <c r="Q3220" t="s">
        <v>724</v>
      </c>
    </row>
    <row r="3221" spans="1:17" x14ac:dyDescent="0.3">
      <c r="A3221" t="s">
        <v>824</v>
      </c>
      <c r="B3221" t="s">
        <v>683</v>
      </c>
      <c r="C3221" s="1">
        <v>46140</v>
      </c>
      <c r="D3221">
        <v>3500</v>
      </c>
      <c r="E3221" t="s">
        <v>92</v>
      </c>
      <c r="F3221" t="s">
        <v>96</v>
      </c>
      <c r="G3221" t="s">
        <v>693</v>
      </c>
      <c r="H3221" t="s">
        <v>694</v>
      </c>
      <c r="I3221">
        <v>300016295</v>
      </c>
      <c r="J3221">
        <v>6001060345</v>
      </c>
      <c r="K3221">
        <v>100038622</v>
      </c>
      <c r="L3221" s="1">
        <v>46153</v>
      </c>
      <c r="M3221" t="s">
        <v>833</v>
      </c>
      <c r="N3221">
        <v>300016295</v>
      </c>
      <c r="O3221" t="s">
        <v>776</v>
      </c>
      <c r="P3221" t="s">
        <v>54</v>
      </c>
      <c r="Q3221" t="s">
        <v>725</v>
      </c>
    </row>
    <row r="3222" spans="1:17" x14ac:dyDescent="0.3">
      <c r="A3222" t="s">
        <v>824</v>
      </c>
      <c r="B3222" t="s">
        <v>382</v>
      </c>
      <c r="C3222" s="1">
        <v>45322</v>
      </c>
      <c r="D3222">
        <v>6849.6</v>
      </c>
      <c r="E3222" t="s">
        <v>92</v>
      </c>
      <c r="F3222" t="s">
        <v>96</v>
      </c>
      <c r="G3222" t="s">
        <v>677</v>
      </c>
      <c r="H3222" t="s">
        <v>612</v>
      </c>
      <c r="I3222">
        <v>500006525</v>
      </c>
      <c r="J3222">
        <v>6000904839</v>
      </c>
      <c r="K3222">
        <v>100011984</v>
      </c>
      <c r="L3222" s="1">
        <v>45341</v>
      </c>
      <c r="M3222" t="s">
        <v>833</v>
      </c>
      <c r="N3222">
        <v>500006525</v>
      </c>
      <c r="O3222" t="s">
        <v>776</v>
      </c>
      <c r="P3222" t="s">
        <v>54</v>
      </c>
      <c r="Q3222" t="s">
        <v>724</v>
      </c>
    </row>
    <row r="3223" spans="1:17" x14ac:dyDescent="0.3">
      <c r="A3223" t="s">
        <v>824</v>
      </c>
      <c r="B3223" t="s">
        <v>382</v>
      </c>
      <c r="C3223" s="1">
        <v>45350</v>
      </c>
      <c r="D3223">
        <v>6849.6</v>
      </c>
      <c r="E3223" t="s">
        <v>92</v>
      </c>
      <c r="F3223" t="s">
        <v>96</v>
      </c>
      <c r="G3223" t="s">
        <v>677</v>
      </c>
      <c r="H3223" t="s">
        <v>612</v>
      </c>
      <c r="I3223">
        <v>500006525</v>
      </c>
      <c r="J3223">
        <v>6000909394</v>
      </c>
      <c r="K3223">
        <v>100022266</v>
      </c>
      <c r="L3223" s="1">
        <v>45365</v>
      </c>
      <c r="M3223" t="s">
        <v>833</v>
      </c>
      <c r="N3223">
        <v>500006525</v>
      </c>
      <c r="O3223" t="s">
        <v>776</v>
      </c>
      <c r="P3223" t="s">
        <v>54</v>
      </c>
      <c r="Q3223" t="s">
        <v>724</v>
      </c>
    </row>
    <row r="3224" spans="1:17" x14ac:dyDescent="0.3">
      <c r="A3224" t="s">
        <v>824</v>
      </c>
      <c r="B3224" t="s">
        <v>382</v>
      </c>
      <c r="C3224" s="1">
        <v>44930</v>
      </c>
      <c r="D3224">
        <v>4286.1400000000003</v>
      </c>
      <c r="E3224" t="s">
        <v>92</v>
      </c>
      <c r="F3224" t="s">
        <v>96</v>
      </c>
      <c r="G3224" t="s">
        <v>135</v>
      </c>
      <c r="H3224" t="s">
        <v>603</v>
      </c>
      <c r="I3224">
        <v>500004813</v>
      </c>
      <c r="J3224">
        <v>6000831813</v>
      </c>
      <c r="K3224">
        <v>100004010</v>
      </c>
      <c r="L3224" s="1">
        <v>44942</v>
      </c>
      <c r="M3224" t="s">
        <v>833</v>
      </c>
      <c r="N3224">
        <v>500004813</v>
      </c>
      <c r="O3224" t="s">
        <v>776</v>
      </c>
      <c r="P3224" t="s">
        <v>54</v>
      </c>
      <c r="Q3224" t="s">
        <v>724</v>
      </c>
    </row>
    <row r="3225" spans="1:17" x14ac:dyDescent="0.3">
      <c r="A3225" t="s">
        <v>824</v>
      </c>
      <c r="B3225" t="s">
        <v>382</v>
      </c>
      <c r="C3225" s="1">
        <v>44963</v>
      </c>
      <c r="D3225">
        <v>366.95</v>
      </c>
      <c r="E3225" t="s">
        <v>92</v>
      </c>
      <c r="F3225" t="s">
        <v>96</v>
      </c>
      <c r="G3225" t="s">
        <v>135</v>
      </c>
      <c r="H3225" t="s">
        <v>603</v>
      </c>
      <c r="I3225">
        <v>500004813</v>
      </c>
      <c r="J3225">
        <v>6000837648</v>
      </c>
      <c r="K3225">
        <v>100015905</v>
      </c>
      <c r="L3225" s="1">
        <v>44965</v>
      </c>
      <c r="M3225" t="s">
        <v>833</v>
      </c>
      <c r="N3225">
        <v>500004813</v>
      </c>
      <c r="O3225" t="s">
        <v>776</v>
      </c>
      <c r="P3225" t="s">
        <v>54</v>
      </c>
      <c r="Q3225" t="s">
        <v>724</v>
      </c>
    </row>
    <row r="3226" spans="1:17" x14ac:dyDescent="0.3">
      <c r="A3226" t="s">
        <v>824</v>
      </c>
      <c r="B3226" t="s">
        <v>382</v>
      </c>
      <c r="C3226" s="1">
        <v>44963</v>
      </c>
      <c r="D3226">
        <v>6291.38</v>
      </c>
      <c r="E3226" t="s">
        <v>92</v>
      </c>
      <c r="F3226" t="s">
        <v>96</v>
      </c>
      <c r="G3226" t="s">
        <v>135</v>
      </c>
      <c r="H3226" t="s">
        <v>603</v>
      </c>
      <c r="I3226">
        <v>500004813</v>
      </c>
      <c r="J3226">
        <v>6000837930</v>
      </c>
      <c r="K3226">
        <v>100016250</v>
      </c>
      <c r="L3226" s="1">
        <v>44981</v>
      </c>
      <c r="M3226" t="s">
        <v>833</v>
      </c>
      <c r="N3226">
        <v>500004813</v>
      </c>
      <c r="O3226" t="s">
        <v>776</v>
      </c>
      <c r="P3226" t="s">
        <v>54</v>
      </c>
      <c r="Q3226" t="s">
        <v>724</v>
      </c>
    </row>
    <row r="3227" spans="1:17" x14ac:dyDescent="0.3">
      <c r="A3227" t="s">
        <v>824</v>
      </c>
      <c r="B3227" t="s">
        <v>382</v>
      </c>
      <c r="C3227" s="1">
        <v>44985</v>
      </c>
      <c r="D3227">
        <v>366.95</v>
      </c>
      <c r="E3227" t="s">
        <v>92</v>
      </c>
      <c r="F3227" t="s">
        <v>96</v>
      </c>
      <c r="G3227" t="s">
        <v>135</v>
      </c>
      <c r="H3227" t="s">
        <v>603</v>
      </c>
      <c r="I3227">
        <v>500004813</v>
      </c>
      <c r="J3227">
        <v>6000841057</v>
      </c>
      <c r="K3227">
        <v>100021570</v>
      </c>
      <c r="L3227" s="1">
        <v>44987</v>
      </c>
      <c r="M3227" t="s">
        <v>833</v>
      </c>
      <c r="N3227">
        <v>500004813</v>
      </c>
      <c r="O3227" t="s">
        <v>776</v>
      </c>
      <c r="P3227" t="s">
        <v>54</v>
      </c>
      <c r="Q3227" t="s">
        <v>724</v>
      </c>
    </row>
    <row r="3228" spans="1:17" x14ac:dyDescent="0.3">
      <c r="A3228" t="s">
        <v>824</v>
      </c>
      <c r="B3228" t="s">
        <v>382</v>
      </c>
      <c r="C3228" s="1">
        <v>44988</v>
      </c>
      <c r="D3228">
        <v>3469.36</v>
      </c>
      <c r="E3228" t="s">
        <v>92</v>
      </c>
      <c r="F3228" t="s">
        <v>96</v>
      </c>
      <c r="G3228" t="s">
        <v>135</v>
      </c>
      <c r="H3228" t="s">
        <v>603</v>
      </c>
      <c r="I3228">
        <v>500004813</v>
      </c>
      <c r="J3228">
        <v>6000842370</v>
      </c>
      <c r="K3228">
        <v>100024436</v>
      </c>
      <c r="L3228" s="1">
        <v>44991</v>
      </c>
      <c r="M3228" t="s">
        <v>833</v>
      </c>
      <c r="N3228">
        <v>500004813</v>
      </c>
      <c r="O3228" t="s">
        <v>776</v>
      </c>
      <c r="P3228" t="s">
        <v>54</v>
      </c>
      <c r="Q3228" t="s">
        <v>724</v>
      </c>
    </row>
    <row r="3229" spans="1:17" x14ac:dyDescent="0.3">
      <c r="A3229" t="s">
        <v>824</v>
      </c>
      <c r="B3229" t="s">
        <v>382</v>
      </c>
      <c r="C3229" s="1">
        <v>44993</v>
      </c>
      <c r="D3229">
        <v>366.95</v>
      </c>
      <c r="E3229" t="s">
        <v>92</v>
      </c>
      <c r="F3229" t="s">
        <v>96</v>
      </c>
      <c r="G3229" t="s">
        <v>135</v>
      </c>
      <c r="H3229" t="s">
        <v>603</v>
      </c>
      <c r="I3229">
        <v>500004813</v>
      </c>
      <c r="J3229">
        <v>6000843754</v>
      </c>
      <c r="K3229">
        <v>100026334</v>
      </c>
      <c r="L3229" s="1">
        <v>44998</v>
      </c>
      <c r="M3229" t="s">
        <v>833</v>
      </c>
      <c r="N3229">
        <v>500004813</v>
      </c>
      <c r="O3229" t="s">
        <v>776</v>
      </c>
      <c r="P3229" t="s">
        <v>54</v>
      </c>
      <c r="Q3229" t="s">
        <v>724</v>
      </c>
    </row>
    <row r="3230" spans="1:17" x14ac:dyDescent="0.3">
      <c r="A3230" t="s">
        <v>824</v>
      </c>
      <c r="B3230" t="s">
        <v>382</v>
      </c>
      <c r="C3230" s="1">
        <v>45016</v>
      </c>
      <c r="D3230">
        <v>366.95</v>
      </c>
      <c r="E3230" t="s">
        <v>92</v>
      </c>
      <c r="F3230" t="s">
        <v>96</v>
      </c>
      <c r="G3230" t="s">
        <v>135</v>
      </c>
      <c r="H3230" t="s">
        <v>603</v>
      </c>
      <c r="I3230">
        <v>500004813</v>
      </c>
      <c r="J3230">
        <v>6000847568</v>
      </c>
      <c r="K3230">
        <v>100032204</v>
      </c>
      <c r="L3230" s="1">
        <v>45022</v>
      </c>
      <c r="M3230" t="s">
        <v>833</v>
      </c>
      <c r="N3230">
        <v>500004813</v>
      </c>
      <c r="O3230" t="s">
        <v>776</v>
      </c>
      <c r="P3230" t="s">
        <v>54</v>
      </c>
      <c r="Q3230" t="s">
        <v>724</v>
      </c>
    </row>
    <row r="3231" spans="1:17" x14ac:dyDescent="0.3">
      <c r="A3231" t="s">
        <v>824</v>
      </c>
      <c r="B3231" t="s">
        <v>382</v>
      </c>
      <c r="C3231" s="1">
        <v>45021</v>
      </c>
      <c r="D3231">
        <v>5905.16</v>
      </c>
      <c r="E3231" t="s">
        <v>92</v>
      </c>
      <c r="F3231" t="s">
        <v>96</v>
      </c>
      <c r="G3231" t="s">
        <v>135</v>
      </c>
      <c r="H3231" t="s">
        <v>603</v>
      </c>
      <c r="I3231">
        <v>500004813</v>
      </c>
      <c r="J3231">
        <v>6000848759</v>
      </c>
      <c r="K3231">
        <v>100034502</v>
      </c>
      <c r="L3231" s="1">
        <v>45040</v>
      </c>
      <c r="M3231" t="s">
        <v>833</v>
      </c>
      <c r="N3231">
        <v>500004813</v>
      </c>
      <c r="O3231" t="s">
        <v>776</v>
      </c>
      <c r="P3231" t="s">
        <v>54</v>
      </c>
      <c r="Q3231" t="s">
        <v>724</v>
      </c>
    </row>
    <row r="3232" spans="1:17" x14ac:dyDescent="0.3">
      <c r="A3232" t="s">
        <v>824</v>
      </c>
      <c r="B3232" t="s">
        <v>382</v>
      </c>
      <c r="C3232" s="1">
        <v>45047</v>
      </c>
      <c r="D3232">
        <v>366.95</v>
      </c>
      <c r="E3232" t="s">
        <v>92</v>
      </c>
      <c r="F3232" t="s">
        <v>96</v>
      </c>
      <c r="G3232" t="s">
        <v>135</v>
      </c>
      <c r="H3232" t="s">
        <v>603</v>
      </c>
      <c r="I3232">
        <v>500004813</v>
      </c>
      <c r="J3232">
        <v>6000852316</v>
      </c>
      <c r="K3232">
        <v>100040247</v>
      </c>
      <c r="L3232" s="1">
        <v>45048</v>
      </c>
      <c r="M3232" t="s">
        <v>833</v>
      </c>
      <c r="N3232">
        <v>500004813</v>
      </c>
      <c r="O3232" t="s">
        <v>776</v>
      </c>
      <c r="P3232" t="s">
        <v>54</v>
      </c>
      <c r="Q3232" t="s">
        <v>724</v>
      </c>
    </row>
    <row r="3233" spans="1:17" x14ac:dyDescent="0.3">
      <c r="A3233" t="s">
        <v>824</v>
      </c>
      <c r="B3233" t="s">
        <v>382</v>
      </c>
      <c r="C3233" s="1">
        <v>45050</v>
      </c>
      <c r="D3233">
        <v>4471.18</v>
      </c>
      <c r="E3233" t="s">
        <v>92</v>
      </c>
      <c r="F3233" t="s">
        <v>96</v>
      </c>
      <c r="G3233" t="s">
        <v>135</v>
      </c>
      <c r="H3233" t="s">
        <v>603</v>
      </c>
      <c r="I3233">
        <v>500004813</v>
      </c>
      <c r="J3233">
        <v>6000853084</v>
      </c>
      <c r="K3233">
        <v>100041910</v>
      </c>
      <c r="L3233" s="1">
        <v>45058</v>
      </c>
      <c r="M3233" t="s">
        <v>833</v>
      </c>
      <c r="N3233">
        <v>500004813</v>
      </c>
      <c r="O3233" t="s">
        <v>776</v>
      </c>
      <c r="P3233" t="s">
        <v>54</v>
      </c>
      <c r="Q3233" t="s">
        <v>724</v>
      </c>
    </row>
    <row r="3234" spans="1:17" x14ac:dyDescent="0.3">
      <c r="A3234" t="s">
        <v>824</v>
      </c>
      <c r="B3234" t="s">
        <v>382</v>
      </c>
      <c r="C3234" s="1">
        <v>45077</v>
      </c>
      <c r="D3234">
        <v>366.95</v>
      </c>
      <c r="E3234" t="s">
        <v>92</v>
      </c>
      <c r="F3234" t="s">
        <v>96</v>
      </c>
      <c r="G3234" t="s">
        <v>135</v>
      </c>
      <c r="H3234" t="s">
        <v>603</v>
      </c>
      <c r="I3234">
        <v>500004813</v>
      </c>
      <c r="J3234">
        <v>6000856800</v>
      </c>
      <c r="K3234">
        <v>100047854</v>
      </c>
      <c r="L3234" s="1">
        <v>45078</v>
      </c>
      <c r="M3234" t="s">
        <v>833</v>
      </c>
      <c r="N3234">
        <v>500004813</v>
      </c>
      <c r="O3234" t="s">
        <v>776</v>
      </c>
      <c r="P3234" t="s">
        <v>54</v>
      </c>
      <c r="Q3234" t="s">
        <v>724</v>
      </c>
    </row>
    <row r="3235" spans="1:17" x14ac:dyDescent="0.3">
      <c r="A3235" t="s">
        <v>824</v>
      </c>
      <c r="B3235" t="s">
        <v>382</v>
      </c>
      <c r="C3235" s="1">
        <v>45083</v>
      </c>
      <c r="D3235">
        <v>3330.22</v>
      </c>
      <c r="E3235" t="s">
        <v>92</v>
      </c>
      <c r="F3235" t="s">
        <v>96</v>
      </c>
      <c r="G3235" t="s">
        <v>135</v>
      </c>
      <c r="H3235" t="s">
        <v>603</v>
      </c>
      <c r="I3235">
        <v>500004813</v>
      </c>
      <c r="J3235">
        <v>6000858082</v>
      </c>
      <c r="K3235">
        <v>100050436</v>
      </c>
      <c r="L3235" s="1">
        <v>45091</v>
      </c>
      <c r="M3235" t="s">
        <v>833</v>
      </c>
      <c r="N3235">
        <v>500004813</v>
      </c>
      <c r="O3235" t="s">
        <v>776</v>
      </c>
      <c r="P3235" t="s">
        <v>54</v>
      </c>
      <c r="Q3235" t="s">
        <v>724</v>
      </c>
    </row>
    <row r="3236" spans="1:17" x14ac:dyDescent="0.3">
      <c r="A3236" t="s">
        <v>824</v>
      </c>
      <c r="B3236" t="s">
        <v>382</v>
      </c>
      <c r="C3236" s="1">
        <v>45107</v>
      </c>
      <c r="D3236">
        <v>366.95</v>
      </c>
      <c r="E3236" t="s">
        <v>92</v>
      </c>
      <c r="F3236" t="s">
        <v>96</v>
      </c>
      <c r="G3236" t="s">
        <v>135</v>
      </c>
      <c r="H3236" t="s">
        <v>603</v>
      </c>
      <c r="I3236">
        <v>500004813</v>
      </c>
      <c r="J3236">
        <v>6000862648</v>
      </c>
      <c r="K3236">
        <v>100058301</v>
      </c>
      <c r="L3236" s="1">
        <v>45117</v>
      </c>
      <c r="M3236" t="s">
        <v>833</v>
      </c>
      <c r="N3236">
        <v>500004813</v>
      </c>
      <c r="O3236" t="s">
        <v>776</v>
      </c>
      <c r="P3236" t="s">
        <v>54</v>
      </c>
      <c r="Q3236" t="s">
        <v>724</v>
      </c>
    </row>
    <row r="3237" spans="1:17" x14ac:dyDescent="0.3">
      <c r="A3237" t="s">
        <v>824</v>
      </c>
      <c r="B3237" t="s">
        <v>382</v>
      </c>
      <c r="C3237" s="1">
        <v>45117</v>
      </c>
      <c r="D3237">
        <v>5386.75</v>
      </c>
      <c r="E3237" t="s">
        <v>92</v>
      </c>
      <c r="F3237" t="s">
        <v>96</v>
      </c>
      <c r="G3237" t="s">
        <v>135</v>
      </c>
      <c r="H3237" t="s">
        <v>603</v>
      </c>
      <c r="I3237">
        <v>500004813</v>
      </c>
      <c r="J3237">
        <v>6000864817</v>
      </c>
      <c r="K3237">
        <v>100062243</v>
      </c>
      <c r="L3237" s="1">
        <v>45135</v>
      </c>
      <c r="M3237" t="s">
        <v>833</v>
      </c>
      <c r="N3237">
        <v>500004813</v>
      </c>
      <c r="O3237" t="s">
        <v>776</v>
      </c>
      <c r="P3237" t="s">
        <v>54</v>
      </c>
      <c r="Q3237" t="s">
        <v>724</v>
      </c>
    </row>
    <row r="3238" spans="1:17" x14ac:dyDescent="0.3">
      <c r="A3238" t="s">
        <v>824</v>
      </c>
      <c r="B3238" t="s">
        <v>382</v>
      </c>
      <c r="C3238" s="1">
        <v>45142</v>
      </c>
      <c r="D3238">
        <v>4763.1400000000003</v>
      </c>
      <c r="E3238" t="s">
        <v>92</v>
      </c>
      <c r="F3238" t="s">
        <v>96</v>
      </c>
      <c r="G3238" t="s">
        <v>135</v>
      </c>
      <c r="H3238" t="s">
        <v>603</v>
      </c>
      <c r="I3238">
        <v>500004813</v>
      </c>
      <c r="J3238">
        <v>6000868589</v>
      </c>
      <c r="K3238">
        <v>100069428</v>
      </c>
      <c r="L3238" s="1">
        <v>45167</v>
      </c>
      <c r="M3238" t="s">
        <v>833</v>
      </c>
      <c r="N3238">
        <v>500004813</v>
      </c>
      <c r="O3238" t="s">
        <v>776</v>
      </c>
      <c r="P3238" t="s">
        <v>54</v>
      </c>
      <c r="Q3238" t="s">
        <v>724</v>
      </c>
    </row>
    <row r="3239" spans="1:17" x14ac:dyDescent="0.3">
      <c r="A3239" t="s">
        <v>824</v>
      </c>
      <c r="B3239" t="s">
        <v>382</v>
      </c>
      <c r="C3239" s="1">
        <v>45142</v>
      </c>
      <c r="D3239">
        <v>1220.6400000000001</v>
      </c>
      <c r="E3239" t="s">
        <v>92</v>
      </c>
      <c r="F3239" t="s">
        <v>96</v>
      </c>
      <c r="G3239" t="s">
        <v>135</v>
      </c>
      <c r="H3239" t="s">
        <v>603</v>
      </c>
      <c r="I3239">
        <v>500004813</v>
      </c>
      <c r="J3239">
        <v>6000868591</v>
      </c>
      <c r="K3239">
        <v>100069430</v>
      </c>
      <c r="L3239" s="1">
        <v>45167</v>
      </c>
      <c r="M3239" t="s">
        <v>833</v>
      </c>
      <c r="N3239">
        <v>500004813</v>
      </c>
      <c r="O3239" t="s">
        <v>776</v>
      </c>
      <c r="P3239" t="s">
        <v>54</v>
      </c>
      <c r="Q3239" t="s">
        <v>724</v>
      </c>
    </row>
    <row r="3240" spans="1:17" x14ac:dyDescent="0.3">
      <c r="A3240" t="s">
        <v>824</v>
      </c>
      <c r="B3240" t="s">
        <v>382</v>
      </c>
      <c r="C3240" s="1">
        <v>45169</v>
      </c>
      <c r="D3240">
        <v>366.95</v>
      </c>
      <c r="E3240" t="s">
        <v>92</v>
      </c>
      <c r="F3240" t="s">
        <v>96</v>
      </c>
      <c r="G3240" t="s">
        <v>135</v>
      </c>
      <c r="H3240" t="s">
        <v>603</v>
      </c>
      <c r="I3240">
        <v>500004813</v>
      </c>
      <c r="J3240">
        <v>6000872283</v>
      </c>
      <c r="K3240">
        <v>100075762</v>
      </c>
      <c r="L3240" s="1">
        <v>45175</v>
      </c>
      <c r="M3240" t="s">
        <v>833</v>
      </c>
      <c r="N3240">
        <v>500004813</v>
      </c>
      <c r="O3240" t="s">
        <v>776</v>
      </c>
      <c r="P3240" t="s">
        <v>54</v>
      </c>
      <c r="Q3240" t="s">
        <v>724</v>
      </c>
    </row>
    <row r="3241" spans="1:17" x14ac:dyDescent="0.3">
      <c r="A3241" t="s">
        <v>824</v>
      </c>
      <c r="B3241" t="s">
        <v>382</v>
      </c>
      <c r="C3241" s="1">
        <v>45169</v>
      </c>
      <c r="D3241">
        <v>230.4</v>
      </c>
      <c r="E3241" t="s">
        <v>92</v>
      </c>
      <c r="F3241" t="s">
        <v>96</v>
      </c>
      <c r="G3241" t="s">
        <v>135</v>
      </c>
      <c r="H3241" t="s">
        <v>603</v>
      </c>
      <c r="I3241">
        <v>500004813</v>
      </c>
      <c r="J3241">
        <v>6000872290</v>
      </c>
      <c r="K3241">
        <v>100075769</v>
      </c>
      <c r="L3241" s="1">
        <v>45175</v>
      </c>
      <c r="M3241" t="s">
        <v>833</v>
      </c>
      <c r="N3241">
        <v>500004813</v>
      </c>
      <c r="O3241" t="s">
        <v>776</v>
      </c>
      <c r="P3241" t="s">
        <v>54</v>
      </c>
      <c r="Q3241" t="s">
        <v>724</v>
      </c>
    </row>
    <row r="3242" spans="1:17" x14ac:dyDescent="0.3">
      <c r="A3242" t="s">
        <v>825</v>
      </c>
      <c r="B3242" t="s">
        <v>382</v>
      </c>
      <c r="C3242" s="1">
        <v>45169</v>
      </c>
      <c r="D3242">
        <v>129.6</v>
      </c>
      <c r="E3242" t="s">
        <v>92</v>
      </c>
      <c r="F3242" t="s">
        <v>96</v>
      </c>
      <c r="G3242" t="s">
        <v>135</v>
      </c>
      <c r="H3242" t="s">
        <v>603</v>
      </c>
      <c r="I3242">
        <v>500006730</v>
      </c>
      <c r="J3242">
        <v>6000872299</v>
      </c>
      <c r="K3242">
        <v>100075778</v>
      </c>
      <c r="L3242" s="1">
        <v>45217</v>
      </c>
      <c r="M3242" t="s">
        <v>833</v>
      </c>
      <c r="N3242">
        <v>500006730</v>
      </c>
      <c r="O3242" t="s">
        <v>776</v>
      </c>
      <c r="P3242" t="s">
        <v>54</v>
      </c>
      <c r="Q3242" t="s">
        <v>724</v>
      </c>
    </row>
    <row r="3243" spans="1:17" x14ac:dyDescent="0.3">
      <c r="A3243" t="s">
        <v>825</v>
      </c>
      <c r="B3243" t="s">
        <v>382</v>
      </c>
      <c r="C3243" s="1">
        <v>45174</v>
      </c>
      <c r="D3243">
        <v>918.5</v>
      </c>
      <c r="E3243" t="s">
        <v>92</v>
      </c>
      <c r="F3243" t="s">
        <v>96</v>
      </c>
      <c r="G3243" t="s">
        <v>135</v>
      </c>
      <c r="H3243" t="s">
        <v>603</v>
      </c>
      <c r="I3243">
        <v>500006730</v>
      </c>
      <c r="J3243">
        <v>6000873304</v>
      </c>
      <c r="K3243">
        <v>100077685</v>
      </c>
      <c r="L3243" s="1">
        <v>45217</v>
      </c>
      <c r="M3243" t="s">
        <v>833</v>
      </c>
      <c r="N3243">
        <v>500006730</v>
      </c>
      <c r="O3243" t="s">
        <v>776</v>
      </c>
      <c r="P3243" t="s">
        <v>54</v>
      </c>
      <c r="Q3243" t="s">
        <v>724</v>
      </c>
    </row>
    <row r="3244" spans="1:17" x14ac:dyDescent="0.3">
      <c r="A3244" t="s">
        <v>825</v>
      </c>
      <c r="B3244" t="s">
        <v>382</v>
      </c>
      <c r="C3244" s="1">
        <v>45201</v>
      </c>
      <c r="D3244">
        <v>129.6</v>
      </c>
      <c r="E3244" t="s">
        <v>92</v>
      </c>
      <c r="F3244" t="s">
        <v>96</v>
      </c>
      <c r="G3244" t="s">
        <v>135</v>
      </c>
      <c r="H3244" t="s">
        <v>603</v>
      </c>
      <c r="I3244">
        <v>500006730</v>
      </c>
      <c r="J3244">
        <v>6000877894</v>
      </c>
      <c r="K3244">
        <v>100084448</v>
      </c>
      <c r="L3244" s="1">
        <v>45217</v>
      </c>
      <c r="M3244" t="s">
        <v>833</v>
      </c>
      <c r="N3244">
        <v>500006730</v>
      </c>
      <c r="O3244" t="s">
        <v>776</v>
      </c>
      <c r="P3244" t="s">
        <v>54</v>
      </c>
      <c r="Q3244" t="s">
        <v>724</v>
      </c>
    </row>
    <row r="3245" spans="1:17" x14ac:dyDescent="0.3">
      <c r="A3245" t="s">
        <v>825</v>
      </c>
      <c r="B3245" t="s">
        <v>382</v>
      </c>
      <c r="C3245" s="1">
        <v>45204</v>
      </c>
      <c r="D3245">
        <v>1761.05</v>
      </c>
      <c r="E3245" t="s">
        <v>92</v>
      </c>
      <c r="F3245" t="s">
        <v>96</v>
      </c>
      <c r="G3245" t="s">
        <v>135</v>
      </c>
      <c r="H3245" t="s">
        <v>603</v>
      </c>
      <c r="I3245">
        <v>500006730</v>
      </c>
      <c r="J3245">
        <v>6000878707</v>
      </c>
      <c r="K3245">
        <v>100086220</v>
      </c>
      <c r="L3245" s="1">
        <v>45217</v>
      </c>
      <c r="M3245" t="s">
        <v>833</v>
      </c>
      <c r="N3245">
        <v>500006730</v>
      </c>
      <c r="O3245" t="s">
        <v>776</v>
      </c>
      <c r="P3245" t="s">
        <v>54</v>
      </c>
      <c r="Q3245" t="s">
        <v>724</v>
      </c>
    </row>
    <row r="3246" spans="1:17" x14ac:dyDescent="0.3">
      <c r="A3246" t="s">
        <v>824</v>
      </c>
      <c r="B3246" t="s">
        <v>382</v>
      </c>
      <c r="C3246" s="1">
        <v>45204</v>
      </c>
      <c r="D3246">
        <v>4031.76</v>
      </c>
      <c r="E3246" t="s">
        <v>92</v>
      </c>
      <c r="F3246" t="s">
        <v>96</v>
      </c>
      <c r="G3246" t="s">
        <v>135</v>
      </c>
      <c r="H3246" t="s">
        <v>603</v>
      </c>
      <c r="I3246">
        <v>500006730</v>
      </c>
      <c r="J3246">
        <v>6000878699</v>
      </c>
      <c r="K3246">
        <v>100086212</v>
      </c>
      <c r="L3246" s="1">
        <v>45216</v>
      </c>
      <c r="M3246" t="s">
        <v>833</v>
      </c>
      <c r="N3246">
        <v>500006730</v>
      </c>
      <c r="O3246" t="s">
        <v>776</v>
      </c>
      <c r="P3246" t="s">
        <v>54</v>
      </c>
      <c r="Q3246" t="s">
        <v>724</v>
      </c>
    </row>
    <row r="3247" spans="1:17" x14ac:dyDescent="0.3">
      <c r="A3247" t="s">
        <v>825</v>
      </c>
      <c r="B3247" t="s">
        <v>382</v>
      </c>
      <c r="C3247" s="1">
        <v>45230</v>
      </c>
      <c r="D3247">
        <v>129.6</v>
      </c>
      <c r="E3247" t="s">
        <v>92</v>
      </c>
      <c r="F3247" t="s">
        <v>96</v>
      </c>
      <c r="G3247" t="s">
        <v>135</v>
      </c>
      <c r="H3247" t="s">
        <v>603</v>
      </c>
      <c r="I3247">
        <v>500006730</v>
      </c>
      <c r="J3247">
        <v>6000883546</v>
      </c>
      <c r="K3247">
        <v>100093755</v>
      </c>
      <c r="L3247" s="1">
        <v>45245</v>
      </c>
      <c r="M3247" t="s">
        <v>833</v>
      </c>
      <c r="N3247">
        <v>500006730</v>
      </c>
      <c r="O3247" t="s">
        <v>776</v>
      </c>
      <c r="P3247" t="s">
        <v>54</v>
      </c>
      <c r="Q3247" t="s">
        <v>724</v>
      </c>
    </row>
    <row r="3248" spans="1:17" x14ac:dyDescent="0.3">
      <c r="A3248" t="s">
        <v>824</v>
      </c>
      <c r="B3248" t="s">
        <v>382</v>
      </c>
      <c r="C3248" s="1">
        <v>45230</v>
      </c>
      <c r="D3248">
        <v>230.4</v>
      </c>
      <c r="E3248" t="s">
        <v>92</v>
      </c>
      <c r="F3248" t="s">
        <v>96</v>
      </c>
      <c r="G3248" t="s">
        <v>135</v>
      </c>
      <c r="H3248" t="s">
        <v>603</v>
      </c>
      <c r="I3248">
        <v>500006730</v>
      </c>
      <c r="J3248">
        <v>6000883553</v>
      </c>
      <c r="K3248">
        <v>100093762</v>
      </c>
      <c r="L3248" s="1">
        <v>45232</v>
      </c>
      <c r="M3248" t="s">
        <v>833</v>
      </c>
      <c r="N3248">
        <v>500006730</v>
      </c>
      <c r="O3248" t="s">
        <v>776</v>
      </c>
      <c r="P3248" t="s">
        <v>54</v>
      </c>
      <c r="Q3248" t="s">
        <v>724</v>
      </c>
    </row>
    <row r="3249" spans="1:17" x14ac:dyDescent="0.3">
      <c r="A3249" t="s">
        <v>824</v>
      </c>
      <c r="B3249" t="s">
        <v>382</v>
      </c>
      <c r="C3249" s="1">
        <v>45236</v>
      </c>
      <c r="D3249">
        <v>1464.87</v>
      </c>
      <c r="E3249" t="s">
        <v>92</v>
      </c>
      <c r="F3249" t="s">
        <v>96</v>
      </c>
      <c r="G3249" t="s">
        <v>135</v>
      </c>
      <c r="H3249" t="s">
        <v>603</v>
      </c>
      <c r="I3249">
        <v>500006730</v>
      </c>
      <c r="J3249">
        <v>6000884750</v>
      </c>
      <c r="K3249">
        <v>100096234</v>
      </c>
      <c r="L3249" s="1">
        <v>45238</v>
      </c>
      <c r="M3249" t="s">
        <v>833</v>
      </c>
      <c r="N3249">
        <v>500006730</v>
      </c>
      <c r="O3249" t="s">
        <v>776</v>
      </c>
      <c r="P3249" t="s">
        <v>54</v>
      </c>
      <c r="Q3249" t="s">
        <v>724</v>
      </c>
    </row>
    <row r="3250" spans="1:17" x14ac:dyDescent="0.3">
      <c r="A3250" t="s">
        <v>825</v>
      </c>
      <c r="B3250" t="s">
        <v>382</v>
      </c>
      <c r="C3250" s="1">
        <v>45236</v>
      </c>
      <c r="D3250">
        <v>2862.5</v>
      </c>
      <c r="E3250" t="s">
        <v>92</v>
      </c>
      <c r="F3250" t="s">
        <v>96</v>
      </c>
      <c r="G3250" t="s">
        <v>135</v>
      </c>
      <c r="H3250" t="s">
        <v>603</v>
      </c>
      <c r="I3250">
        <v>500006730</v>
      </c>
      <c r="J3250">
        <v>6000884752</v>
      </c>
      <c r="K3250">
        <v>100096236</v>
      </c>
      <c r="L3250" s="1">
        <v>45260</v>
      </c>
      <c r="M3250" t="s">
        <v>833</v>
      </c>
      <c r="N3250">
        <v>500006730</v>
      </c>
      <c r="O3250" t="s">
        <v>776</v>
      </c>
      <c r="P3250" t="s">
        <v>54</v>
      </c>
      <c r="Q3250" t="s">
        <v>724</v>
      </c>
    </row>
    <row r="3251" spans="1:17" x14ac:dyDescent="0.3">
      <c r="A3251" t="s">
        <v>824</v>
      </c>
      <c r="B3251" t="s">
        <v>382</v>
      </c>
      <c r="C3251" s="1">
        <v>45265</v>
      </c>
      <c r="D3251">
        <v>1795.48</v>
      </c>
      <c r="E3251" t="s">
        <v>92</v>
      </c>
      <c r="F3251" t="s">
        <v>96</v>
      </c>
      <c r="G3251" t="s">
        <v>135</v>
      </c>
      <c r="H3251" t="s">
        <v>603</v>
      </c>
      <c r="I3251">
        <v>500006730</v>
      </c>
      <c r="J3251">
        <v>6000891470</v>
      </c>
      <c r="K3251">
        <v>100107556</v>
      </c>
      <c r="L3251" s="1">
        <v>45267</v>
      </c>
      <c r="M3251" t="s">
        <v>833</v>
      </c>
      <c r="N3251">
        <v>500006730</v>
      </c>
      <c r="O3251" t="s">
        <v>776</v>
      </c>
      <c r="P3251" t="s">
        <v>54</v>
      </c>
      <c r="Q3251" t="s">
        <v>724</v>
      </c>
    </row>
    <row r="3252" spans="1:17" x14ac:dyDescent="0.3">
      <c r="A3252" t="s">
        <v>825</v>
      </c>
      <c r="B3252" t="s">
        <v>382</v>
      </c>
      <c r="C3252" s="1">
        <v>45265</v>
      </c>
      <c r="D3252">
        <v>1009.8</v>
      </c>
      <c r="E3252" t="s">
        <v>92</v>
      </c>
      <c r="F3252" t="s">
        <v>96</v>
      </c>
      <c r="G3252" t="s">
        <v>135</v>
      </c>
      <c r="H3252" t="s">
        <v>603</v>
      </c>
      <c r="I3252">
        <v>500006730</v>
      </c>
      <c r="J3252">
        <v>6000891474</v>
      </c>
      <c r="K3252">
        <v>100107560</v>
      </c>
      <c r="L3252" s="1">
        <v>45275</v>
      </c>
      <c r="M3252" t="s">
        <v>833</v>
      </c>
      <c r="N3252">
        <v>500006730</v>
      </c>
      <c r="O3252" t="s">
        <v>776</v>
      </c>
      <c r="P3252" t="s">
        <v>54</v>
      </c>
      <c r="Q3252" t="s">
        <v>724</v>
      </c>
    </row>
    <row r="3253" spans="1:17" x14ac:dyDescent="0.3">
      <c r="A3253" t="s">
        <v>825</v>
      </c>
      <c r="B3253" t="s">
        <v>382</v>
      </c>
      <c r="C3253" s="1">
        <v>45294</v>
      </c>
      <c r="D3253">
        <v>132.19</v>
      </c>
      <c r="E3253" t="s">
        <v>92</v>
      </c>
      <c r="F3253" t="s">
        <v>96</v>
      </c>
      <c r="G3253" t="s">
        <v>135</v>
      </c>
      <c r="H3253" t="s">
        <v>603</v>
      </c>
      <c r="I3253">
        <v>500006730</v>
      </c>
      <c r="J3253">
        <v>6000899853</v>
      </c>
      <c r="K3253">
        <v>100004249</v>
      </c>
      <c r="L3253" s="1">
        <v>45343</v>
      </c>
      <c r="M3253" t="s">
        <v>833</v>
      </c>
      <c r="N3253">
        <v>500006730</v>
      </c>
      <c r="O3253" t="s">
        <v>776</v>
      </c>
      <c r="P3253" t="s">
        <v>54</v>
      </c>
      <c r="Q3253" t="s">
        <v>724</v>
      </c>
    </row>
    <row r="3254" spans="1:17" x14ac:dyDescent="0.3">
      <c r="A3254" t="s">
        <v>824</v>
      </c>
      <c r="B3254" t="s">
        <v>382</v>
      </c>
      <c r="C3254" s="1">
        <v>45294</v>
      </c>
      <c r="D3254">
        <v>235.01</v>
      </c>
      <c r="E3254" t="s">
        <v>92</v>
      </c>
      <c r="F3254" t="s">
        <v>96</v>
      </c>
      <c r="G3254" t="s">
        <v>135</v>
      </c>
      <c r="H3254" t="s">
        <v>603</v>
      </c>
      <c r="I3254">
        <v>500004813</v>
      </c>
      <c r="J3254">
        <v>6000899841</v>
      </c>
      <c r="K3254">
        <v>100004237</v>
      </c>
      <c r="L3254" s="1">
        <v>45343</v>
      </c>
      <c r="M3254" t="s">
        <v>833</v>
      </c>
      <c r="N3254">
        <v>500004813</v>
      </c>
      <c r="O3254" t="s">
        <v>776</v>
      </c>
      <c r="P3254" t="s">
        <v>54</v>
      </c>
      <c r="Q3254" t="s">
        <v>724</v>
      </c>
    </row>
    <row r="3255" spans="1:17" x14ac:dyDescent="0.3">
      <c r="A3255" t="s">
        <v>824</v>
      </c>
      <c r="B3255" t="s">
        <v>382</v>
      </c>
      <c r="C3255" s="1">
        <v>45295</v>
      </c>
      <c r="D3255">
        <v>4136.75</v>
      </c>
      <c r="E3255" t="s">
        <v>92</v>
      </c>
      <c r="F3255" t="s">
        <v>96</v>
      </c>
      <c r="G3255" t="s">
        <v>135</v>
      </c>
      <c r="H3255" t="s">
        <v>603</v>
      </c>
      <c r="I3255">
        <v>500006730</v>
      </c>
      <c r="J3255">
        <v>6000900387</v>
      </c>
      <c r="K3255">
        <v>100004850</v>
      </c>
      <c r="L3255" s="1">
        <v>45308</v>
      </c>
      <c r="M3255" t="s">
        <v>833</v>
      </c>
      <c r="N3255">
        <v>500006730</v>
      </c>
      <c r="O3255" t="s">
        <v>776</v>
      </c>
      <c r="P3255" t="s">
        <v>54</v>
      </c>
      <c r="Q3255" t="s">
        <v>724</v>
      </c>
    </row>
    <row r="3256" spans="1:17" x14ac:dyDescent="0.3">
      <c r="A3256" t="s">
        <v>825</v>
      </c>
      <c r="B3256" t="s">
        <v>382</v>
      </c>
      <c r="C3256" s="1">
        <v>45295</v>
      </c>
      <c r="D3256">
        <v>421.06</v>
      </c>
      <c r="E3256" t="s">
        <v>92</v>
      </c>
      <c r="F3256" t="s">
        <v>96</v>
      </c>
      <c r="G3256" t="s">
        <v>135</v>
      </c>
      <c r="H3256" t="s">
        <v>603</v>
      </c>
      <c r="I3256">
        <v>500006730</v>
      </c>
      <c r="J3256">
        <v>6000900368</v>
      </c>
      <c r="K3256">
        <v>100004831</v>
      </c>
      <c r="L3256" s="1">
        <v>45343</v>
      </c>
      <c r="M3256" t="s">
        <v>833</v>
      </c>
      <c r="N3256">
        <v>500006730</v>
      </c>
      <c r="O3256" t="s">
        <v>776</v>
      </c>
      <c r="P3256" t="s">
        <v>54</v>
      </c>
      <c r="Q3256" t="s">
        <v>724</v>
      </c>
    </row>
    <row r="3257" spans="1:17" x14ac:dyDescent="0.3">
      <c r="A3257" t="s">
        <v>825</v>
      </c>
      <c r="B3257" t="s">
        <v>382</v>
      </c>
      <c r="C3257" s="1">
        <v>45322</v>
      </c>
      <c r="D3257">
        <v>132.19</v>
      </c>
      <c r="E3257" t="s">
        <v>92</v>
      </c>
      <c r="F3257" t="s">
        <v>96</v>
      </c>
      <c r="G3257" t="s">
        <v>135</v>
      </c>
      <c r="H3257" t="s">
        <v>603</v>
      </c>
      <c r="I3257">
        <v>500006730</v>
      </c>
      <c r="J3257">
        <v>6000904721</v>
      </c>
      <c r="K3257">
        <v>100011806</v>
      </c>
      <c r="L3257" s="1">
        <v>45343</v>
      </c>
      <c r="M3257" t="s">
        <v>833</v>
      </c>
      <c r="N3257">
        <v>500006730</v>
      </c>
      <c r="O3257" t="s">
        <v>776</v>
      </c>
      <c r="P3257" t="s">
        <v>54</v>
      </c>
      <c r="Q3257" t="s">
        <v>724</v>
      </c>
    </row>
    <row r="3258" spans="1:17" x14ac:dyDescent="0.3">
      <c r="A3258" t="s">
        <v>824</v>
      </c>
      <c r="B3258" t="s">
        <v>382</v>
      </c>
      <c r="C3258" s="1">
        <v>45322</v>
      </c>
      <c r="D3258">
        <v>239.9</v>
      </c>
      <c r="E3258" t="s">
        <v>92</v>
      </c>
      <c r="F3258" t="s">
        <v>96</v>
      </c>
      <c r="G3258" t="s">
        <v>135</v>
      </c>
      <c r="H3258" t="s">
        <v>603</v>
      </c>
      <c r="I3258">
        <v>500006730</v>
      </c>
      <c r="J3258">
        <v>6000904717</v>
      </c>
      <c r="K3258">
        <v>100011802</v>
      </c>
      <c r="L3258" s="1">
        <v>45345</v>
      </c>
      <c r="M3258" t="s">
        <v>833</v>
      </c>
      <c r="N3258">
        <v>500006730</v>
      </c>
      <c r="O3258" t="s">
        <v>776</v>
      </c>
      <c r="P3258" t="s">
        <v>54</v>
      </c>
      <c r="Q3258" t="s">
        <v>724</v>
      </c>
    </row>
    <row r="3259" spans="1:17" x14ac:dyDescent="0.3">
      <c r="A3259" t="s">
        <v>824</v>
      </c>
      <c r="B3259" t="s">
        <v>382</v>
      </c>
      <c r="C3259" s="1">
        <v>45327</v>
      </c>
      <c r="D3259">
        <v>1088.73</v>
      </c>
      <c r="E3259" t="s">
        <v>92</v>
      </c>
      <c r="F3259" t="s">
        <v>96</v>
      </c>
      <c r="G3259" t="s">
        <v>135</v>
      </c>
      <c r="H3259" t="s">
        <v>603</v>
      </c>
      <c r="I3259">
        <v>500006730</v>
      </c>
      <c r="J3259">
        <v>6000905605</v>
      </c>
      <c r="K3259">
        <v>100015379</v>
      </c>
      <c r="L3259" s="1">
        <v>45344</v>
      </c>
      <c r="M3259" t="s">
        <v>833</v>
      </c>
      <c r="N3259">
        <v>500006730</v>
      </c>
      <c r="O3259" t="s">
        <v>776</v>
      </c>
      <c r="P3259" t="s">
        <v>54</v>
      </c>
      <c r="Q3259" t="s">
        <v>724</v>
      </c>
    </row>
    <row r="3260" spans="1:17" x14ac:dyDescent="0.3">
      <c r="A3260" t="s">
        <v>825</v>
      </c>
      <c r="B3260" t="s">
        <v>382</v>
      </c>
      <c r="C3260" s="1">
        <v>45327</v>
      </c>
      <c r="D3260">
        <v>1104.3599999999999</v>
      </c>
      <c r="E3260" t="s">
        <v>92</v>
      </c>
      <c r="F3260" t="s">
        <v>96</v>
      </c>
      <c r="G3260" t="s">
        <v>135</v>
      </c>
      <c r="H3260" t="s">
        <v>603</v>
      </c>
      <c r="I3260">
        <v>500006730</v>
      </c>
      <c r="J3260">
        <v>6000905615</v>
      </c>
      <c r="K3260">
        <v>100015389</v>
      </c>
      <c r="L3260" s="1">
        <v>45352</v>
      </c>
      <c r="M3260" t="s">
        <v>833</v>
      </c>
      <c r="N3260">
        <v>500006730</v>
      </c>
      <c r="O3260" t="s">
        <v>776</v>
      </c>
      <c r="P3260" t="s">
        <v>54</v>
      </c>
      <c r="Q3260" t="s">
        <v>724</v>
      </c>
    </row>
    <row r="3261" spans="1:17" x14ac:dyDescent="0.3">
      <c r="A3261" t="s">
        <v>825</v>
      </c>
      <c r="B3261" t="s">
        <v>382</v>
      </c>
      <c r="C3261" s="1">
        <v>45351</v>
      </c>
      <c r="D3261">
        <v>132.19</v>
      </c>
      <c r="E3261" t="s">
        <v>92</v>
      </c>
      <c r="F3261" t="s">
        <v>96</v>
      </c>
      <c r="G3261" t="s">
        <v>135</v>
      </c>
      <c r="H3261" t="s">
        <v>603</v>
      </c>
      <c r="I3261">
        <v>500006730</v>
      </c>
      <c r="J3261">
        <v>6000909585</v>
      </c>
      <c r="K3261">
        <v>100022623</v>
      </c>
      <c r="L3261" s="1">
        <v>45364</v>
      </c>
      <c r="M3261" t="s">
        <v>833</v>
      </c>
      <c r="N3261">
        <v>500006730</v>
      </c>
      <c r="O3261" t="s">
        <v>776</v>
      </c>
      <c r="P3261" t="s">
        <v>54</v>
      </c>
      <c r="Q3261" t="s">
        <v>724</v>
      </c>
    </row>
    <row r="3262" spans="1:17" x14ac:dyDescent="0.3">
      <c r="A3262" t="s">
        <v>824</v>
      </c>
      <c r="B3262" t="s">
        <v>382</v>
      </c>
      <c r="C3262" s="1">
        <v>45351</v>
      </c>
      <c r="D3262">
        <v>239.9</v>
      </c>
      <c r="E3262" t="s">
        <v>92</v>
      </c>
      <c r="F3262" t="s">
        <v>96</v>
      </c>
      <c r="G3262" t="s">
        <v>135</v>
      </c>
      <c r="H3262" t="s">
        <v>603</v>
      </c>
      <c r="I3262">
        <v>500006730</v>
      </c>
      <c r="J3262">
        <v>6000909593</v>
      </c>
      <c r="K3262">
        <v>100022631</v>
      </c>
      <c r="L3262" s="1">
        <v>45352</v>
      </c>
      <c r="M3262" t="s">
        <v>833</v>
      </c>
      <c r="N3262">
        <v>500006730</v>
      </c>
      <c r="O3262" t="s">
        <v>776</v>
      </c>
      <c r="P3262" t="s">
        <v>54</v>
      </c>
      <c r="Q3262" t="s">
        <v>724</v>
      </c>
    </row>
    <row r="3263" spans="1:17" x14ac:dyDescent="0.3">
      <c r="A3263" t="s">
        <v>825</v>
      </c>
      <c r="B3263" t="s">
        <v>382</v>
      </c>
      <c r="C3263" s="1">
        <v>45356</v>
      </c>
      <c r="D3263">
        <v>491.27</v>
      </c>
      <c r="E3263" t="s">
        <v>92</v>
      </c>
      <c r="F3263" t="s">
        <v>96</v>
      </c>
      <c r="G3263" t="s">
        <v>135</v>
      </c>
      <c r="H3263" t="s">
        <v>603</v>
      </c>
      <c r="I3263">
        <v>500006730</v>
      </c>
      <c r="J3263">
        <v>6000910507</v>
      </c>
      <c r="K3263">
        <v>100024999</v>
      </c>
      <c r="L3263" s="1">
        <v>45376</v>
      </c>
      <c r="M3263" t="s">
        <v>833</v>
      </c>
      <c r="N3263">
        <v>500006730</v>
      </c>
      <c r="O3263" t="s">
        <v>776</v>
      </c>
      <c r="P3263" t="s">
        <v>54</v>
      </c>
      <c r="Q3263" t="s">
        <v>724</v>
      </c>
    </row>
    <row r="3264" spans="1:17" x14ac:dyDescent="0.3">
      <c r="A3264" t="s">
        <v>824</v>
      </c>
      <c r="B3264" t="s">
        <v>382</v>
      </c>
      <c r="C3264" s="1">
        <v>45356</v>
      </c>
      <c r="D3264">
        <v>2353.36</v>
      </c>
      <c r="E3264" t="s">
        <v>92</v>
      </c>
      <c r="F3264" t="s">
        <v>96</v>
      </c>
      <c r="G3264" t="s">
        <v>135</v>
      </c>
      <c r="H3264" t="s">
        <v>603</v>
      </c>
      <c r="I3264">
        <v>500006730</v>
      </c>
      <c r="J3264">
        <v>6000910515</v>
      </c>
      <c r="K3264">
        <v>100025007</v>
      </c>
      <c r="L3264" s="1">
        <v>45357</v>
      </c>
      <c r="M3264" t="s">
        <v>833</v>
      </c>
      <c r="N3264">
        <v>500006730</v>
      </c>
      <c r="O3264" t="s">
        <v>776</v>
      </c>
      <c r="P3264" t="s">
        <v>54</v>
      </c>
      <c r="Q3264" t="s">
        <v>724</v>
      </c>
    </row>
    <row r="3265" spans="1:17" x14ac:dyDescent="0.3">
      <c r="A3265" t="s">
        <v>824</v>
      </c>
      <c r="B3265" t="s">
        <v>382</v>
      </c>
      <c r="C3265" s="1">
        <v>45383</v>
      </c>
      <c r="D3265">
        <v>239.9</v>
      </c>
      <c r="E3265" t="s">
        <v>92</v>
      </c>
      <c r="F3265" t="s">
        <v>96</v>
      </c>
      <c r="G3265" t="s">
        <v>135</v>
      </c>
      <c r="H3265" t="s">
        <v>603</v>
      </c>
      <c r="I3265">
        <v>500006730</v>
      </c>
      <c r="J3265">
        <v>6000914894</v>
      </c>
      <c r="K3265">
        <v>100032118</v>
      </c>
      <c r="L3265" s="1">
        <v>45398</v>
      </c>
      <c r="M3265" t="s">
        <v>833</v>
      </c>
      <c r="N3265">
        <v>500006730</v>
      </c>
      <c r="O3265" t="s">
        <v>776</v>
      </c>
      <c r="P3265" t="s">
        <v>54</v>
      </c>
      <c r="Q3265" t="s">
        <v>724</v>
      </c>
    </row>
    <row r="3266" spans="1:17" x14ac:dyDescent="0.3">
      <c r="A3266" t="s">
        <v>825</v>
      </c>
      <c r="B3266" t="s">
        <v>382</v>
      </c>
      <c r="C3266" s="1">
        <v>45383</v>
      </c>
      <c r="D3266">
        <v>132.19</v>
      </c>
      <c r="E3266" t="s">
        <v>92</v>
      </c>
      <c r="F3266" t="s">
        <v>96</v>
      </c>
      <c r="G3266" t="s">
        <v>135</v>
      </c>
      <c r="H3266" t="s">
        <v>603</v>
      </c>
      <c r="I3266">
        <v>500006730</v>
      </c>
      <c r="J3266">
        <v>6000914918</v>
      </c>
      <c r="K3266">
        <v>100032142</v>
      </c>
      <c r="L3266" s="1">
        <v>45397</v>
      </c>
      <c r="M3266" t="s">
        <v>833</v>
      </c>
      <c r="N3266">
        <v>500006730</v>
      </c>
      <c r="O3266" t="s">
        <v>776</v>
      </c>
      <c r="P3266" t="s">
        <v>54</v>
      </c>
      <c r="Q3266" t="s">
        <v>724</v>
      </c>
    </row>
    <row r="3267" spans="1:17" x14ac:dyDescent="0.3">
      <c r="A3267" t="s">
        <v>825</v>
      </c>
      <c r="B3267" t="s">
        <v>382</v>
      </c>
      <c r="C3267" s="1">
        <v>45386</v>
      </c>
      <c r="D3267">
        <v>1117.1500000000001</v>
      </c>
      <c r="E3267" t="s">
        <v>92</v>
      </c>
      <c r="F3267" t="s">
        <v>96</v>
      </c>
      <c r="G3267" t="s">
        <v>135</v>
      </c>
      <c r="H3267" t="s">
        <v>603</v>
      </c>
      <c r="I3267">
        <v>500006730</v>
      </c>
      <c r="J3267">
        <v>6000915693</v>
      </c>
      <c r="K3267">
        <v>100033801</v>
      </c>
      <c r="L3267" s="1">
        <v>45397</v>
      </c>
      <c r="M3267" t="s">
        <v>833</v>
      </c>
      <c r="N3267">
        <v>500006730</v>
      </c>
      <c r="O3267" t="s">
        <v>776</v>
      </c>
      <c r="P3267" t="s">
        <v>54</v>
      </c>
      <c r="Q3267" t="s">
        <v>724</v>
      </c>
    </row>
    <row r="3268" spans="1:17" x14ac:dyDescent="0.3">
      <c r="A3268" t="s">
        <v>824</v>
      </c>
      <c r="B3268" t="s">
        <v>382</v>
      </c>
      <c r="C3268" s="1">
        <v>45386</v>
      </c>
      <c r="D3268">
        <v>2391.6</v>
      </c>
      <c r="E3268" t="s">
        <v>92</v>
      </c>
      <c r="F3268" t="s">
        <v>96</v>
      </c>
      <c r="G3268" t="s">
        <v>135</v>
      </c>
      <c r="H3268" t="s">
        <v>603</v>
      </c>
      <c r="I3268">
        <v>500006730</v>
      </c>
      <c r="J3268">
        <v>6000915712</v>
      </c>
      <c r="K3268">
        <v>100033820</v>
      </c>
      <c r="L3268" s="1">
        <v>45398</v>
      </c>
      <c r="M3268" t="s">
        <v>833</v>
      </c>
      <c r="N3268">
        <v>500006730</v>
      </c>
      <c r="O3268" t="s">
        <v>776</v>
      </c>
      <c r="P3268" t="s">
        <v>54</v>
      </c>
      <c r="Q3268" t="s">
        <v>724</v>
      </c>
    </row>
    <row r="3269" spans="1:17" x14ac:dyDescent="0.3">
      <c r="A3269" t="s">
        <v>824</v>
      </c>
      <c r="B3269" t="s">
        <v>382</v>
      </c>
      <c r="C3269" s="1">
        <v>45412</v>
      </c>
      <c r="D3269">
        <v>239.9</v>
      </c>
      <c r="E3269" t="s">
        <v>92</v>
      </c>
      <c r="F3269" t="s">
        <v>96</v>
      </c>
      <c r="G3269" t="s">
        <v>135</v>
      </c>
      <c r="H3269" t="s">
        <v>603</v>
      </c>
      <c r="I3269">
        <v>500004813</v>
      </c>
      <c r="J3269">
        <v>6000920304</v>
      </c>
      <c r="K3269">
        <v>100041233</v>
      </c>
      <c r="L3269" s="1">
        <v>45414</v>
      </c>
      <c r="M3269" t="s">
        <v>833</v>
      </c>
      <c r="N3269">
        <v>500004813</v>
      </c>
      <c r="O3269" t="s">
        <v>776</v>
      </c>
      <c r="P3269" t="s">
        <v>54</v>
      </c>
      <c r="Q3269" t="s">
        <v>724</v>
      </c>
    </row>
    <row r="3270" spans="1:17" x14ac:dyDescent="0.3">
      <c r="A3270" t="s">
        <v>825</v>
      </c>
      <c r="B3270" t="s">
        <v>382</v>
      </c>
      <c r="C3270" s="1">
        <v>45412</v>
      </c>
      <c r="D3270">
        <v>132.19</v>
      </c>
      <c r="E3270" t="s">
        <v>92</v>
      </c>
      <c r="F3270" t="s">
        <v>96</v>
      </c>
      <c r="G3270" t="s">
        <v>135</v>
      </c>
      <c r="H3270" t="s">
        <v>603</v>
      </c>
      <c r="I3270">
        <v>500006730</v>
      </c>
      <c r="J3270">
        <v>6000920301</v>
      </c>
      <c r="K3270">
        <v>100041230</v>
      </c>
      <c r="L3270" s="1">
        <v>45491</v>
      </c>
      <c r="M3270" t="s">
        <v>833</v>
      </c>
      <c r="N3270">
        <v>500006730</v>
      </c>
      <c r="O3270" t="s">
        <v>776</v>
      </c>
      <c r="P3270" t="s">
        <v>54</v>
      </c>
      <c r="Q3270" t="s">
        <v>724</v>
      </c>
    </row>
    <row r="3271" spans="1:17" x14ac:dyDescent="0.3">
      <c r="A3271" t="s">
        <v>824</v>
      </c>
      <c r="B3271" t="s">
        <v>382</v>
      </c>
      <c r="C3271" s="1">
        <v>45418</v>
      </c>
      <c r="D3271">
        <v>7122.75</v>
      </c>
      <c r="E3271" t="s">
        <v>92</v>
      </c>
      <c r="F3271" t="s">
        <v>96</v>
      </c>
      <c r="G3271" t="s">
        <v>135</v>
      </c>
      <c r="H3271" t="s">
        <v>626</v>
      </c>
      <c r="I3271">
        <v>500006730</v>
      </c>
      <c r="J3271">
        <v>6000921445</v>
      </c>
      <c r="K3271">
        <v>100043826</v>
      </c>
      <c r="L3271" s="1">
        <v>45490</v>
      </c>
      <c r="M3271" t="s">
        <v>833</v>
      </c>
      <c r="N3271">
        <v>500006730</v>
      </c>
      <c r="O3271" t="s">
        <v>776</v>
      </c>
      <c r="P3271" t="s">
        <v>54</v>
      </c>
      <c r="Q3271" t="s">
        <v>724</v>
      </c>
    </row>
    <row r="3272" spans="1:17" x14ac:dyDescent="0.3">
      <c r="A3272" t="s">
        <v>825</v>
      </c>
      <c r="B3272" t="s">
        <v>382</v>
      </c>
      <c r="C3272" s="1">
        <v>45418</v>
      </c>
      <c r="D3272">
        <v>2430.96</v>
      </c>
      <c r="E3272" t="s">
        <v>92</v>
      </c>
      <c r="F3272" t="s">
        <v>96</v>
      </c>
      <c r="G3272" t="s">
        <v>135</v>
      </c>
      <c r="H3272" t="s">
        <v>603</v>
      </c>
      <c r="I3272">
        <v>500006730</v>
      </c>
      <c r="J3272">
        <v>6000921403</v>
      </c>
      <c r="K3272">
        <v>100043783</v>
      </c>
      <c r="L3272" s="1">
        <v>45491</v>
      </c>
      <c r="M3272" t="s">
        <v>833</v>
      </c>
      <c r="N3272">
        <v>500006730</v>
      </c>
      <c r="O3272" t="s">
        <v>776</v>
      </c>
      <c r="P3272" t="s">
        <v>54</v>
      </c>
      <c r="Q3272" t="s">
        <v>724</v>
      </c>
    </row>
    <row r="3273" spans="1:17" x14ac:dyDescent="0.3">
      <c r="A3273" t="s">
        <v>824</v>
      </c>
      <c r="B3273" t="s">
        <v>382</v>
      </c>
      <c r="C3273" s="1">
        <v>45443</v>
      </c>
      <c r="D3273">
        <v>239.9</v>
      </c>
      <c r="E3273" t="s">
        <v>92</v>
      </c>
      <c r="F3273" t="s">
        <v>96</v>
      </c>
      <c r="G3273" t="s">
        <v>135</v>
      </c>
      <c r="H3273" t="s">
        <v>626</v>
      </c>
      <c r="I3273">
        <v>500006730</v>
      </c>
      <c r="J3273">
        <v>6000925167</v>
      </c>
      <c r="K3273">
        <v>100049744</v>
      </c>
      <c r="L3273" s="1">
        <v>45490</v>
      </c>
      <c r="M3273" t="s">
        <v>833</v>
      </c>
      <c r="N3273">
        <v>500006730</v>
      </c>
      <c r="O3273" t="s">
        <v>776</v>
      </c>
      <c r="P3273" t="s">
        <v>54</v>
      </c>
      <c r="Q3273" t="s">
        <v>724</v>
      </c>
    </row>
    <row r="3274" spans="1:17" x14ac:dyDescent="0.3">
      <c r="A3274" t="s">
        <v>825</v>
      </c>
      <c r="B3274" t="s">
        <v>382</v>
      </c>
      <c r="C3274" s="1">
        <v>45443</v>
      </c>
      <c r="D3274">
        <v>132.19</v>
      </c>
      <c r="E3274" t="s">
        <v>92</v>
      </c>
      <c r="F3274" t="s">
        <v>96</v>
      </c>
      <c r="G3274" t="s">
        <v>135</v>
      </c>
      <c r="H3274" t="s">
        <v>626</v>
      </c>
      <c r="I3274">
        <v>500006730</v>
      </c>
      <c r="J3274">
        <v>6000925168</v>
      </c>
      <c r="K3274">
        <v>100049745</v>
      </c>
      <c r="L3274" s="1">
        <v>45490</v>
      </c>
      <c r="M3274" t="s">
        <v>833</v>
      </c>
      <c r="N3274">
        <v>500006730</v>
      </c>
      <c r="O3274" t="s">
        <v>776</v>
      </c>
      <c r="P3274" t="s">
        <v>54</v>
      </c>
      <c r="Q3274" t="s">
        <v>724</v>
      </c>
    </row>
    <row r="3275" spans="1:17" x14ac:dyDescent="0.3">
      <c r="A3275" t="s">
        <v>825</v>
      </c>
      <c r="B3275" t="s">
        <v>382</v>
      </c>
      <c r="C3275" s="1">
        <v>45448</v>
      </c>
      <c r="D3275">
        <v>413.16</v>
      </c>
      <c r="E3275" t="s">
        <v>92</v>
      </c>
      <c r="F3275" t="s">
        <v>96</v>
      </c>
      <c r="G3275" t="s">
        <v>135</v>
      </c>
      <c r="H3275" t="s">
        <v>626</v>
      </c>
      <c r="I3275">
        <v>500006730</v>
      </c>
      <c r="J3275">
        <v>6000926104</v>
      </c>
      <c r="K3275">
        <v>100051982</v>
      </c>
      <c r="L3275" s="1">
        <v>45490</v>
      </c>
      <c r="M3275" t="s">
        <v>833</v>
      </c>
      <c r="N3275">
        <v>500006730</v>
      </c>
      <c r="O3275" t="s">
        <v>776</v>
      </c>
      <c r="P3275" t="s">
        <v>54</v>
      </c>
      <c r="Q3275" t="s">
        <v>724</v>
      </c>
    </row>
    <row r="3276" spans="1:17" x14ac:dyDescent="0.3">
      <c r="A3276" t="s">
        <v>824</v>
      </c>
      <c r="B3276" t="s">
        <v>382</v>
      </c>
      <c r="C3276" s="1">
        <v>45448</v>
      </c>
      <c r="D3276">
        <v>347.51</v>
      </c>
      <c r="E3276" t="s">
        <v>92</v>
      </c>
      <c r="F3276" t="s">
        <v>96</v>
      </c>
      <c r="G3276" t="s">
        <v>135</v>
      </c>
      <c r="H3276" t="s">
        <v>626</v>
      </c>
      <c r="I3276">
        <v>500006730</v>
      </c>
      <c r="J3276">
        <v>6000926102</v>
      </c>
      <c r="K3276">
        <v>100051980</v>
      </c>
      <c r="L3276" s="1">
        <v>45490</v>
      </c>
      <c r="M3276" t="s">
        <v>833</v>
      </c>
      <c r="N3276">
        <v>500006730</v>
      </c>
      <c r="O3276" t="s">
        <v>776</v>
      </c>
      <c r="P3276" t="s">
        <v>54</v>
      </c>
      <c r="Q3276" t="s">
        <v>724</v>
      </c>
    </row>
    <row r="3277" spans="1:17" x14ac:dyDescent="0.3">
      <c r="A3277" t="s">
        <v>824</v>
      </c>
      <c r="B3277" t="s">
        <v>382</v>
      </c>
      <c r="C3277" s="1">
        <v>45495</v>
      </c>
      <c r="D3277">
        <v>3451.27</v>
      </c>
      <c r="E3277" t="s">
        <v>92</v>
      </c>
      <c r="F3277" t="s">
        <v>96</v>
      </c>
      <c r="G3277" t="s">
        <v>135</v>
      </c>
      <c r="H3277" t="s">
        <v>626</v>
      </c>
      <c r="I3277">
        <v>500006730</v>
      </c>
      <c r="J3277">
        <v>6000934596</v>
      </c>
      <c r="K3277">
        <v>100066491</v>
      </c>
      <c r="L3277" s="1">
        <v>45503</v>
      </c>
      <c r="M3277" t="s">
        <v>833</v>
      </c>
      <c r="N3277">
        <v>500006730</v>
      </c>
      <c r="O3277" t="s">
        <v>776</v>
      </c>
      <c r="P3277" t="s">
        <v>54</v>
      </c>
      <c r="Q3277" t="s">
        <v>724</v>
      </c>
    </row>
    <row r="3278" spans="1:17" x14ac:dyDescent="0.3">
      <c r="A3278" t="s">
        <v>825</v>
      </c>
      <c r="B3278" t="s">
        <v>382</v>
      </c>
      <c r="C3278" s="1">
        <v>45495</v>
      </c>
      <c r="D3278">
        <v>2847.16</v>
      </c>
      <c r="E3278" t="s">
        <v>92</v>
      </c>
      <c r="F3278" t="s">
        <v>96</v>
      </c>
      <c r="G3278" t="s">
        <v>135</v>
      </c>
      <c r="H3278" t="s">
        <v>603</v>
      </c>
      <c r="I3278">
        <v>500006730</v>
      </c>
      <c r="J3278">
        <v>6000934594</v>
      </c>
      <c r="K3278">
        <v>100066489</v>
      </c>
      <c r="L3278" s="1">
        <v>45513</v>
      </c>
      <c r="M3278" t="s">
        <v>833</v>
      </c>
      <c r="N3278">
        <v>500006730</v>
      </c>
      <c r="O3278" t="s">
        <v>776</v>
      </c>
      <c r="P3278" t="s">
        <v>54</v>
      </c>
      <c r="Q3278" t="s">
        <v>724</v>
      </c>
    </row>
    <row r="3279" spans="1:17" x14ac:dyDescent="0.3">
      <c r="A3279" t="s">
        <v>824</v>
      </c>
      <c r="B3279" t="s">
        <v>382</v>
      </c>
      <c r="C3279" s="1">
        <v>45495</v>
      </c>
      <c r="D3279">
        <v>239.9</v>
      </c>
      <c r="E3279" t="s">
        <v>92</v>
      </c>
      <c r="F3279" t="s">
        <v>96</v>
      </c>
      <c r="G3279" t="s">
        <v>135</v>
      </c>
      <c r="H3279" t="s">
        <v>626</v>
      </c>
      <c r="I3279">
        <v>500006730</v>
      </c>
      <c r="J3279">
        <v>6000934592</v>
      </c>
      <c r="K3279">
        <v>100066487</v>
      </c>
      <c r="L3279" s="1">
        <v>45503</v>
      </c>
      <c r="M3279" t="s">
        <v>833</v>
      </c>
      <c r="N3279">
        <v>500006730</v>
      </c>
      <c r="O3279" t="s">
        <v>776</v>
      </c>
      <c r="P3279" t="s">
        <v>54</v>
      </c>
      <c r="Q3279" t="s">
        <v>724</v>
      </c>
    </row>
    <row r="3280" spans="1:17" x14ac:dyDescent="0.3">
      <c r="A3280" t="s">
        <v>825</v>
      </c>
      <c r="B3280" t="s">
        <v>382</v>
      </c>
      <c r="C3280" s="1">
        <v>45495</v>
      </c>
      <c r="D3280">
        <v>132.19</v>
      </c>
      <c r="E3280" t="s">
        <v>92</v>
      </c>
      <c r="F3280" t="s">
        <v>96</v>
      </c>
      <c r="G3280" t="s">
        <v>135</v>
      </c>
      <c r="H3280" t="s">
        <v>603</v>
      </c>
      <c r="I3280">
        <v>500006730</v>
      </c>
      <c r="J3280">
        <v>6000934583</v>
      </c>
      <c r="K3280">
        <v>100066478</v>
      </c>
      <c r="L3280" s="1">
        <v>45510</v>
      </c>
      <c r="M3280" t="s">
        <v>833</v>
      </c>
      <c r="N3280">
        <v>500006730</v>
      </c>
      <c r="O3280" t="s">
        <v>776</v>
      </c>
      <c r="P3280" t="s">
        <v>54</v>
      </c>
      <c r="Q3280" t="s">
        <v>724</v>
      </c>
    </row>
    <row r="3281" spans="1:17" x14ac:dyDescent="0.3">
      <c r="A3281" t="s">
        <v>825</v>
      </c>
      <c r="B3281" t="s">
        <v>382</v>
      </c>
      <c r="C3281" s="1">
        <v>45504</v>
      </c>
      <c r="D3281">
        <v>132.19</v>
      </c>
      <c r="E3281" t="s">
        <v>92</v>
      </c>
      <c r="F3281" t="s">
        <v>96</v>
      </c>
      <c r="G3281" t="s">
        <v>135</v>
      </c>
      <c r="H3281" t="s">
        <v>626</v>
      </c>
      <c r="I3281">
        <v>500006730</v>
      </c>
      <c r="J3281">
        <v>6000936004</v>
      </c>
      <c r="K3281">
        <v>100068740</v>
      </c>
      <c r="L3281" s="1">
        <v>45513</v>
      </c>
      <c r="M3281" t="s">
        <v>833</v>
      </c>
      <c r="N3281">
        <v>500006730</v>
      </c>
      <c r="O3281" t="s">
        <v>776</v>
      </c>
      <c r="P3281" t="s">
        <v>54</v>
      </c>
      <c r="Q3281" t="s">
        <v>724</v>
      </c>
    </row>
    <row r="3282" spans="1:17" x14ac:dyDescent="0.3">
      <c r="A3282" t="s">
        <v>824</v>
      </c>
      <c r="B3282" t="s">
        <v>382</v>
      </c>
      <c r="C3282" s="1">
        <v>45504</v>
      </c>
      <c r="D3282">
        <v>239.9</v>
      </c>
      <c r="E3282" t="s">
        <v>92</v>
      </c>
      <c r="F3282" t="s">
        <v>96</v>
      </c>
      <c r="G3282" t="s">
        <v>135</v>
      </c>
      <c r="H3282" t="s">
        <v>626</v>
      </c>
      <c r="I3282">
        <v>500006730</v>
      </c>
      <c r="J3282">
        <v>6000936011</v>
      </c>
      <c r="K3282">
        <v>100068747</v>
      </c>
      <c r="L3282" s="1">
        <v>45506</v>
      </c>
      <c r="M3282" t="s">
        <v>833</v>
      </c>
      <c r="N3282">
        <v>500006730</v>
      </c>
      <c r="O3282" t="s">
        <v>776</v>
      </c>
      <c r="P3282" t="s">
        <v>54</v>
      </c>
      <c r="Q3282" t="s">
        <v>724</v>
      </c>
    </row>
    <row r="3283" spans="1:17" x14ac:dyDescent="0.3">
      <c r="A3283" t="s">
        <v>824</v>
      </c>
      <c r="B3283" t="s">
        <v>382</v>
      </c>
      <c r="C3283" s="1">
        <v>45509</v>
      </c>
      <c r="D3283">
        <v>5355.85</v>
      </c>
      <c r="E3283" t="s">
        <v>92</v>
      </c>
      <c r="F3283" t="s">
        <v>96</v>
      </c>
      <c r="G3283" t="s">
        <v>135</v>
      </c>
      <c r="H3283" t="s">
        <v>626</v>
      </c>
      <c r="I3283">
        <v>500006730</v>
      </c>
      <c r="J3283">
        <v>6000936955</v>
      </c>
      <c r="K3283">
        <v>100070813</v>
      </c>
      <c r="L3283" s="1">
        <v>45527</v>
      </c>
      <c r="M3283" t="s">
        <v>833</v>
      </c>
      <c r="N3283">
        <v>500006730</v>
      </c>
      <c r="O3283" t="s">
        <v>776</v>
      </c>
      <c r="P3283" t="s">
        <v>54</v>
      </c>
      <c r="Q3283" t="s">
        <v>724</v>
      </c>
    </row>
    <row r="3284" spans="1:17" x14ac:dyDescent="0.3">
      <c r="A3284" t="s">
        <v>825</v>
      </c>
      <c r="B3284" t="s">
        <v>382</v>
      </c>
      <c r="C3284" s="1">
        <v>45509</v>
      </c>
      <c r="D3284">
        <v>1727.34</v>
      </c>
      <c r="E3284" t="s">
        <v>92</v>
      </c>
      <c r="F3284" t="s">
        <v>96</v>
      </c>
      <c r="G3284" t="s">
        <v>135</v>
      </c>
      <c r="H3284" t="s">
        <v>626</v>
      </c>
      <c r="I3284">
        <v>500006730</v>
      </c>
      <c r="J3284">
        <v>6000936961</v>
      </c>
      <c r="K3284">
        <v>100070819</v>
      </c>
      <c r="L3284" s="1">
        <v>45525</v>
      </c>
      <c r="M3284" t="s">
        <v>833</v>
      </c>
      <c r="N3284">
        <v>500006730</v>
      </c>
      <c r="O3284" t="s">
        <v>776</v>
      </c>
      <c r="P3284" t="s">
        <v>54</v>
      </c>
      <c r="Q3284" t="s">
        <v>724</v>
      </c>
    </row>
    <row r="3285" spans="1:17" x14ac:dyDescent="0.3">
      <c r="A3285" t="s">
        <v>825</v>
      </c>
      <c r="B3285" t="s">
        <v>382</v>
      </c>
      <c r="C3285" s="1">
        <v>45537</v>
      </c>
      <c r="D3285">
        <v>132.19</v>
      </c>
      <c r="E3285" t="s">
        <v>92</v>
      </c>
      <c r="F3285" t="s">
        <v>96</v>
      </c>
      <c r="G3285" t="s">
        <v>135</v>
      </c>
      <c r="H3285" t="s">
        <v>626</v>
      </c>
      <c r="I3285">
        <v>500006730</v>
      </c>
      <c r="J3285">
        <v>6000940231</v>
      </c>
      <c r="K3285">
        <v>100076591</v>
      </c>
      <c r="L3285" s="1">
        <v>45596</v>
      </c>
      <c r="M3285" t="s">
        <v>833</v>
      </c>
      <c r="N3285">
        <v>500006730</v>
      </c>
      <c r="O3285" t="s">
        <v>776</v>
      </c>
      <c r="P3285" t="s">
        <v>54</v>
      </c>
      <c r="Q3285" t="s">
        <v>724</v>
      </c>
    </row>
    <row r="3286" spans="1:17" x14ac:dyDescent="0.3">
      <c r="A3286" t="s">
        <v>824</v>
      </c>
      <c r="B3286" t="s">
        <v>382</v>
      </c>
      <c r="C3286" s="1">
        <v>45537</v>
      </c>
      <c r="D3286">
        <v>239.9</v>
      </c>
      <c r="E3286" t="s">
        <v>92</v>
      </c>
      <c r="F3286" t="s">
        <v>96</v>
      </c>
      <c r="G3286" t="s">
        <v>135</v>
      </c>
      <c r="H3286" t="s">
        <v>626</v>
      </c>
      <c r="I3286">
        <v>500006730</v>
      </c>
      <c r="J3286">
        <v>6000940241</v>
      </c>
      <c r="K3286">
        <v>100076601</v>
      </c>
      <c r="L3286" s="1">
        <v>45538</v>
      </c>
      <c r="M3286" t="s">
        <v>833</v>
      </c>
      <c r="N3286">
        <v>500006730</v>
      </c>
      <c r="O3286" t="s">
        <v>776</v>
      </c>
      <c r="P3286" t="s">
        <v>54</v>
      </c>
      <c r="Q3286" t="s">
        <v>724</v>
      </c>
    </row>
    <row r="3287" spans="1:17" x14ac:dyDescent="0.3">
      <c r="A3287" t="s">
        <v>824</v>
      </c>
      <c r="B3287" t="s">
        <v>382</v>
      </c>
      <c r="C3287" s="1">
        <v>45539</v>
      </c>
      <c r="D3287">
        <v>2316.59</v>
      </c>
      <c r="E3287" t="s">
        <v>92</v>
      </c>
      <c r="F3287" t="s">
        <v>96</v>
      </c>
      <c r="G3287" t="s">
        <v>135</v>
      </c>
      <c r="H3287" t="s">
        <v>626</v>
      </c>
      <c r="I3287">
        <v>500006730</v>
      </c>
      <c r="J3287">
        <v>6000940889</v>
      </c>
      <c r="K3287">
        <v>100077407</v>
      </c>
      <c r="L3287" s="1">
        <v>45539</v>
      </c>
      <c r="M3287" t="s">
        <v>833</v>
      </c>
      <c r="N3287">
        <v>500006730</v>
      </c>
      <c r="O3287" t="s">
        <v>776</v>
      </c>
      <c r="P3287" t="s">
        <v>54</v>
      </c>
      <c r="Q3287" t="s">
        <v>724</v>
      </c>
    </row>
    <row r="3288" spans="1:17" x14ac:dyDescent="0.3">
      <c r="A3288" t="s">
        <v>825</v>
      </c>
      <c r="B3288" t="s">
        <v>382</v>
      </c>
      <c r="C3288" s="1">
        <v>45539</v>
      </c>
      <c r="D3288">
        <v>1806.98</v>
      </c>
      <c r="E3288" t="s">
        <v>92</v>
      </c>
      <c r="F3288" t="s">
        <v>96</v>
      </c>
      <c r="G3288" t="s">
        <v>135</v>
      </c>
      <c r="H3288" t="s">
        <v>626</v>
      </c>
      <c r="I3288">
        <v>500006730</v>
      </c>
      <c r="J3288">
        <v>6000940898</v>
      </c>
      <c r="K3288">
        <v>100077416</v>
      </c>
      <c r="L3288" s="1">
        <v>45596</v>
      </c>
      <c r="M3288" t="s">
        <v>833</v>
      </c>
      <c r="N3288">
        <v>500006730</v>
      </c>
      <c r="O3288" t="s">
        <v>776</v>
      </c>
      <c r="P3288" t="s">
        <v>54</v>
      </c>
      <c r="Q3288" t="s">
        <v>724</v>
      </c>
    </row>
    <row r="3289" spans="1:17" x14ac:dyDescent="0.3">
      <c r="A3289" t="s">
        <v>825</v>
      </c>
      <c r="B3289" t="s">
        <v>382</v>
      </c>
      <c r="C3289" s="1">
        <v>45565</v>
      </c>
      <c r="D3289">
        <v>132.19</v>
      </c>
      <c r="E3289" t="s">
        <v>92</v>
      </c>
      <c r="F3289" t="s">
        <v>96</v>
      </c>
      <c r="G3289" t="s">
        <v>135</v>
      </c>
      <c r="H3289" t="s">
        <v>626</v>
      </c>
      <c r="I3289">
        <v>500006730</v>
      </c>
      <c r="J3289">
        <v>6000945572</v>
      </c>
      <c r="K3289">
        <v>100084969</v>
      </c>
      <c r="L3289" s="1">
        <v>45596</v>
      </c>
      <c r="M3289" t="s">
        <v>833</v>
      </c>
      <c r="N3289">
        <v>500006730</v>
      </c>
      <c r="O3289" t="s">
        <v>776</v>
      </c>
      <c r="P3289" t="s">
        <v>54</v>
      </c>
      <c r="Q3289" t="s">
        <v>724</v>
      </c>
    </row>
    <row r="3290" spans="1:17" x14ac:dyDescent="0.3">
      <c r="A3290" t="s">
        <v>824</v>
      </c>
      <c r="B3290" t="s">
        <v>382</v>
      </c>
      <c r="C3290" s="1">
        <v>45565</v>
      </c>
      <c r="D3290">
        <v>239.9</v>
      </c>
      <c r="E3290" t="s">
        <v>92</v>
      </c>
      <c r="F3290" t="s">
        <v>96</v>
      </c>
      <c r="G3290" t="s">
        <v>135</v>
      </c>
      <c r="H3290" t="s">
        <v>626</v>
      </c>
      <c r="I3290">
        <v>500006730</v>
      </c>
      <c r="J3290">
        <v>6000945576</v>
      </c>
      <c r="K3290">
        <v>100084973</v>
      </c>
      <c r="L3290" s="1">
        <v>45595</v>
      </c>
      <c r="M3290" t="s">
        <v>833</v>
      </c>
      <c r="N3290">
        <v>500006730</v>
      </c>
      <c r="O3290" t="s">
        <v>776</v>
      </c>
      <c r="P3290" t="s">
        <v>54</v>
      </c>
      <c r="Q3290" t="s">
        <v>724</v>
      </c>
    </row>
    <row r="3291" spans="1:17" x14ac:dyDescent="0.3">
      <c r="A3291" t="s">
        <v>825</v>
      </c>
      <c r="B3291" t="s">
        <v>382</v>
      </c>
      <c r="C3291" s="1">
        <v>45568</v>
      </c>
      <c r="D3291">
        <v>952.44</v>
      </c>
      <c r="E3291" t="s">
        <v>92</v>
      </c>
      <c r="F3291" t="s">
        <v>96</v>
      </c>
      <c r="G3291" t="s">
        <v>135</v>
      </c>
      <c r="H3291" t="s">
        <v>626</v>
      </c>
      <c r="I3291">
        <v>500006730</v>
      </c>
      <c r="J3291">
        <v>6000946605</v>
      </c>
      <c r="K3291">
        <v>100087203</v>
      </c>
      <c r="L3291" s="1">
        <v>45596</v>
      </c>
      <c r="M3291" t="s">
        <v>833</v>
      </c>
      <c r="N3291">
        <v>500006730</v>
      </c>
      <c r="O3291" t="s">
        <v>776</v>
      </c>
      <c r="P3291" t="s">
        <v>54</v>
      </c>
      <c r="Q3291" t="s">
        <v>724</v>
      </c>
    </row>
    <row r="3292" spans="1:17" x14ac:dyDescent="0.3">
      <c r="A3292" t="s">
        <v>824</v>
      </c>
      <c r="B3292" t="s">
        <v>382</v>
      </c>
      <c r="C3292" s="1">
        <v>45568</v>
      </c>
      <c r="D3292">
        <v>1638.5</v>
      </c>
      <c r="E3292" t="s">
        <v>92</v>
      </c>
      <c r="F3292" t="s">
        <v>96</v>
      </c>
      <c r="G3292" t="s">
        <v>135</v>
      </c>
      <c r="H3292" t="s">
        <v>626</v>
      </c>
      <c r="I3292">
        <v>500006730</v>
      </c>
      <c r="J3292">
        <v>6000946620</v>
      </c>
      <c r="K3292">
        <v>100087218</v>
      </c>
      <c r="L3292" s="1">
        <v>45600</v>
      </c>
      <c r="M3292" t="s">
        <v>833</v>
      </c>
      <c r="N3292">
        <v>500006730</v>
      </c>
      <c r="O3292" t="s">
        <v>776</v>
      </c>
      <c r="P3292" t="s">
        <v>54</v>
      </c>
      <c r="Q3292" t="s">
        <v>724</v>
      </c>
    </row>
    <row r="3293" spans="1:17" x14ac:dyDescent="0.3">
      <c r="A3293" t="s">
        <v>824</v>
      </c>
      <c r="B3293" t="s">
        <v>683</v>
      </c>
      <c r="C3293" s="1">
        <v>45596</v>
      </c>
      <c r="D3293">
        <v>239.9</v>
      </c>
      <c r="E3293" t="s">
        <v>92</v>
      </c>
      <c r="F3293" t="s">
        <v>96</v>
      </c>
      <c r="G3293" t="s">
        <v>135</v>
      </c>
      <c r="H3293" t="s">
        <v>626</v>
      </c>
      <c r="I3293">
        <v>500006730</v>
      </c>
      <c r="J3293">
        <v>6000952131</v>
      </c>
      <c r="K3293">
        <v>100095736</v>
      </c>
      <c r="L3293" s="1">
        <v>45600</v>
      </c>
      <c r="M3293" t="s">
        <v>833</v>
      </c>
      <c r="N3293">
        <v>500006730</v>
      </c>
      <c r="O3293" t="s">
        <v>776</v>
      </c>
      <c r="P3293" t="s">
        <v>54</v>
      </c>
      <c r="Q3293" t="s">
        <v>725</v>
      </c>
    </row>
    <row r="3294" spans="1:17" x14ac:dyDescent="0.3">
      <c r="A3294" t="s">
        <v>824</v>
      </c>
      <c r="B3294" t="s">
        <v>382</v>
      </c>
      <c r="C3294" s="1">
        <v>45596</v>
      </c>
      <c r="D3294">
        <v>239.9</v>
      </c>
      <c r="E3294" t="s">
        <v>92</v>
      </c>
      <c r="F3294" t="s">
        <v>96</v>
      </c>
      <c r="G3294" t="s">
        <v>135</v>
      </c>
      <c r="H3294" t="s">
        <v>603</v>
      </c>
      <c r="I3294">
        <v>500004813</v>
      </c>
      <c r="J3294">
        <v>6000952042</v>
      </c>
      <c r="K3294">
        <v>100095623</v>
      </c>
      <c r="L3294" s="1">
        <v>46209</v>
      </c>
      <c r="M3294" t="s">
        <v>833</v>
      </c>
      <c r="N3294">
        <v>500004813</v>
      </c>
      <c r="O3294" t="s">
        <v>776</v>
      </c>
      <c r="P3294" t="s">
        <v>54</v>
      </c>
      <c r="Q3294" t="s">
        <v>724</v>
      </c>
    </row>
    <row r="3295" spans="1:17" x14ac:dyDescent="0.3">
      <c r="A3295" t="s">
        <v>825</v>
      </c>
      <c r="B3295" t="s">
        <v>382</v>
      </c>
      <c r="C3295" s="1">
        <v>45596</v>
      </c>
      <c r="D3295">
        <v>132.19</v>
      </c>
      <c r="E3295" t="s">
        <v>92</v>
      </c>
      <c r="F3295" t="s">
        <v>96</v>
      </c>
      <c r="G3295" t="s">
        <v>135</v>
      </c>
      <c r="H3295" t="s">
        <v>626</v>
      </c>
      <c r="I3295">
        <v>500006730</v>
      </c>
      <c r="J3295">
        <v>6000952044</v>
      </c>
      <c r="K3295">
        <v>100095625</v>
      </c>
      <c r="L3295" s="1">
        <v>45621</v>
      </c>
      <c r="M3295" t="s">
        <v>833</v>
      </c>
      <c r="N3295">
        <v>500006730</v>
      </c>
      <c r="O3295" t="s">
        <v>776</v>
      </c>
      <c r="P3295" t="s">
        <v>54</v>
      </c>
      <c r="Q3295" t="s">
        <v>724</v>
      </c>
    </row>
    <row r="3296" spans="1:17" x14ac:dyDescent="0.3">
      <c r="A3296" t="s">
        <v>824</v>
      </c>
      <c r="B3296" t="s">
        <v>382</v>
      </c>
      <c r="C3296" s="1">
        <v>45603</v>
      </c>
      <c r="D3296">
        <v>11758.4</v>
      </c>
      <c r="E3296" t="s">
        <v>92</v>
      </c>
      <c r="F3296" t="s">
        <v>96</v>
      </c>
      <c r="G3296" t="s">
        <v>135</v>
      </c>
      <c r="H3296" t="s">
        <v>626</v>
      </c>
      <c r="I3296">
        <v>500006730</v>
      </c>
      <c r="J3296">
        <v>6000953544</v>
      </c>
      <c r="K3296">
        <v>100098463</v>
      </c>
      <c r="L3296" s="1">
        <v>45622</v>
      </c>
      <c r="M3296" t="s">
        <v>833</v>
      </c>
      <c r="N3296">
        <v>500006730</v>
      </c>
      <c r="O3296" t="s">
        <v>776</v>
      </c>
      <c r="P3296" t="s">
        <v>54</v>
      </c>
      <c r="Q3296" t="s">
        <v>724</v>
      </c>
    </row>
    <row r="3297" spans="1:17" x14ac:dyDescent="0.3">
      <c r="A3297" t="s">
        <v>825</v>
      </c>
      <c r="B3297" t="s">
        <v>382</v>
      </c>
      <c r="C3297" s="1">
        <v>45603</v>
      </c>
      <c r="D3297">
        <v>5727.84</v>
      </c>
      <c r="E3297" t="s">
        <v>92</v>
      </c>
      <c r="F3297" t="s">
        <v>96</v>
      </c>
      <c r="G3297" t="s">
        <v>135</v>
      </c>
      <c r="H3297" t="s">
        <v>626</v>
      </c>
      <c r="I3297">
        <v>500006730</v>
      </c>
      <c r="J3297">
        <v>6000953548</v>
      </c>
      <c r="K3297">
        <v>100098467</v>
      </c>
      <c r="L3297" s="1">
        <v>45623</v>
      </c>
      <c r="M3297" t="s">
        <v>833</v>
      </c>
      <c r="N3297">
        <v>500006730</v>
      </c>
      <c r="O3297" t="s">
        <v>776</v>
      </c>
      <c r="P3297" t="s">
        <v>54</v>
      </c>
      <c r="Q3297" t="s">
        <v>724</v>
      </c>
    </row>
    <row r="3298" spans="1:17" x14ac:dyDescent="0.3">
      <c r="A3298" t="s">
        <v>825</v>
      </c>
      <c r="B3298" t="s">
        <v>382</v>
      </c>
      <c r="C3298" s="1">
        <v>45628</v>
      </c>
      <c r="D3298">
        <v>146.77000000000001</v>
      </c>
      <c r="E3298" t="s">
        <v>92</v>
      </c>
      <c r="F3298" t="s">
        <v>96</v>
      </c>
      <c r="G3298" t="s">
        <v>135</v>
      </c>
      <c r="H3298" t="s">
        <v>626</v>
      </c>
      <c r="I3298">
        <v>500006730</v>
      </c>
      <c r="J3298">
        <v>6000970533</v>
      </c>
      <c r="K3298">
        <v>100002782</v>
      </c>
      <c r="L3298" s="1">
        <v>45707</v>
      </c>
      <c r="M3298" t="s">
        <v>833</v>
      </c>
      <c r="N3298">
        <v>500006730</v>
      </c>
      <c r="O3298" t="s">
        <v>776</v>
      </c>
      <c r="P3298" t="s">
        <v>54</v>
      </c>
      <c r="Q3298" t="s">
        <v>724</v>
      </c>
    </row>
    <row r="3299" spans="1:17" x14ac:dyDescent="0.3">
      <c r="A3299" t="s">
        <v>824</v>
      </c>
      <c r="B3299" t="s">
        <v>382</v>
      </c>
      <c r="C3299" s="1">
        <v>45628</v>
      </c>
      <c r="D3299">
        <v>271.44</v>
      </c>
      <c r="E3299" t="s">
        <v>92</v>
      </c>
      <c r="F3299" t="s">
        <v>96</v>
      </c>
      <c r="G3299" t="s">
        <v>135</v>
      </c>
      <c r="H3299" t="s">
        <v>626</v>
      </c>
      <c r="I3299">
        <v>500006730</v>
      </c>
      <c r="J3299">
        <v>6000972736</v>
      </c>
      <c r="K3299">
        <v>100005000</v>
      </c>
      <c r="L3299" s="1">
        <v>45685</v>
      </c>
      <c r="M3299" t="s">
        <v>833</v>
      </c>
      <c r="N3299">
        <v>500006730</v>
      </c>
      <c r="O3299" t="s">
        <v>776</v>
      </c>
      <c r="P3299" t="s">
        <v>54</v>
      </c>
      <c r="Q3299" t="s">
        <v>724</v>
      </c>
    </row>
    <row r="3300" spans="1:17" x14ac:dyDescent="0.3">
      <c r="A3300" t="s">
        <v>824</v>
      </c>
      <c r="B3300" t="s">
        <v>382</v>
      </c>
      <c r="C3300" s="1">
        <v>45628</v>
      </c>
      <c r="D3300">
        <v>238.2</v>
      </c>
      <c r="E3300" t="s">
        <v>92</v>
      </c>
      <c r="F3300" t="s">
        <v>96</v>
      </c>
      <c r="G3300" t="s">
        <v>135</v>
      </c>
      <c r="H3300" t="s">
        <v>626</v>
      </c>
      <c r="I3300">
        <v>500006730</v>
      </c>
      <c r="J3300">
        <v>6000958861</v>
      </c>
      <c r="K3300">
        <v>100107630</v>
      </c>
      <c r="L3300" s="1">
        <v>45629</v>
      </c>
      <c r="M3300" t="s">
        <v>833</v>
      </c>
      <c r="N3300">
        <v>500006730</v>
      </c>
      <c r="O3300" t="s">
        <v>776</v>
      </c>
      <c r="P3300" t="s">
        <v>54</v>
      </c>
      <c r="Q3300" t="s">
        <v>724</v>
      </c>
    </row>
    <row r="3301" spans="1:17" x14ac:dyDescent="0.3">
      <c r="A3301" t="s">
        <v>824</v>
      </c>
      <c r="B3301" t="s">
        <v>382</v>
      </c>
      <c r="C3301" s="1">
        <v>45628</v>
      </c>
      <c r="D3301">
        <v>230.4</v>
      </c>
      <c r="E3301" t="s">
        <v>92</v>
      </c>
      <c r="F3301" t="s">
        <v>96</v>
      </c>
      <c r="G3301" t="s">
        <v>135</v>
      </c>
      <c r="H3301" t="s">
        <v>626</v>
      </c>
      <c r="I3301">
        <v>500006730</v>
      </c>
      <c r="J3301">
        <v>6000958895</v>
      </c>
      <c r="K3301">
        <v>100107664</v>
      </c>
      <c r="L3301" s="1">
        <v>45629</v>
      </c>
      <c r="M3301" t="s">
        <v>833</v>
      </c>
      <c r="N3301">
        <v>500006730</v>
      </c>
      <c r="O3301" t="s">
        <v>776</v>
      </c>
      <c r="P3301" t="s">
        <v>54</v>
      </c>
      <c r="Q3301" t="s">
        <v>724</v>
      </c>
    </row>
    <row r="3302" spans="1:17" x14ac:dyDescent="0.3">
      <c r="A3302" t="s">
        <v>824</v>
      </c>
      <c r="B3302" t="s">
        <v>382</v>
      </c>
      <c r="C3302" s="1">
        <v>45628</v>
      </c>
      <c r="D3302">
        <v>129.9</v>
      </c>
      <c r="E3302" t="s">
        <v>92</v>
      </c>
      <c r="F3302" t="s">
        <v>96</v>
      </c>
      <c r="G3302" t="s">
        <v>135</v>
      </c>
      <c r="H3302" t="s">
        <v>626</v>
      </c>
      <c r="I3302">
        <v>500006730</v>
      </c>
      <c r="J3302">
        <v>6000958909</v>
      </c>
      <c r="K3302">
        <v>100107678</v>
      </c>
      <c r="L3302" s="1">
        <v>45629</v>
      </c>
      <c r="M3302" t="s">
        <v>833</v>
      </c>
      <c r="N3302">
        <v>500006730</v>
      </c>
      <c r="O3302" t="s">
        <v>776</v>
      </c>
      <c r="P3302" t="s">
        <v>54</v>
      </c>
      <c r="Q3302" t="s">
        <v>724</v>
      </c>
    </row>
    <row r="3303" spans="1:17" x14ac:dyDescent="0.3">
      <c r="A3303" t="s">
        <v>825</v>
      </c>
      <c r="B3303" t="s">
        <v>382</v>
      </c>
      <c r="C3303" s="1">
        <v>45631</v>
      </c>
      <c r="D3303">
        <v>1850.28</v>
      </c>
      <c r="E3303" t="s">
        <v>92</v>
      </c>
      <c r="F3303" t="s">
        <v>96</v>
      </c>
      <c r="G3303" t="s">
        <v>135</v>
      </c>
      <c r="H3303" t="s">
        <v>626</v>
      </c>
      <c r="I3303">
        <v>500006730</v>
      </c>
      <c r="J3303">
        <v>6000960212</v>
      </c>
      <c r="K3303">
        <v>100109689</v>
      </c>
      <c r="L3303" s="1">
        <v>45631</v>
      </c>
      <c r="M3303" t="s">
        <v>833</v>
      </c>
      <c r="N3303">
        <v>500006730</v>
      </c>
      <c r="O3303" t="s">
        <v>776</v>
      </c>
      <c r="P3303" t="s">
        <v>54</v>
      </c>
      <c r="Q3303" t="s">
        <v>724</v>
      </c>
    </row>
    <row r="3304" spans="1:17" x14ac:dyDescent="0.3">
      <c r="A3304" t="s">
        <v>824</v>
      </c>
      <c r="B3304" t="s">
        <v>382</v>
      </c>
      <c r="C3304" s="1">
        <v>45631</v>
      </c>
      <c r="D3304">
        <v>4681.42</v>
      </c>
      <c r="E3304" t="s">
        <v>92</v>
      </c>
      <c r="F3304" t="s">
        <v>96</v>
      </c>
      <c r="G3304" t="s">
        <v>135</v>
      </c>
      <c r="H3304" t="s">
        <v>626</v>
      </c>
      <c r="I3304">
        <v>500006730</v>
      </c>
      <c r="J3304">
        <v>6000960213</v>
      </c>
      <c r="K3304">
        <v>100109690</v>
      </c>
      <c r="L3304" s="1">
        <v>45632</v>
      </c>
      <c r="M3304" t="s">
        <v>833</v>
      </c>
      <c r="N3304">
        <v>500006730</v>
      </c>
      <c r="O3304" t="s">
        <v>776</v>
      </c>
      <c r="P3304" t="s">
        <v>54</v>
      </c>
      <c r="Q3304" t="s">
        <v>724</v>
      </c>
    </row>
    <row r="3305" spans="1:17" x14ac:dyDescent="0.3">
      <c r="A3305" t="s">
        <v>825</v>
      </c>
      <c r="B3305" t="s">
        <v>382</v>
      </c>
      <c r="C3305" s="1">
        <v>45663</v>
      </c>
      <c r="D3305">
        <v>137.05000000000001</v>
      </c>
      <c r="E3305" t="s">
        <v>92</v>
      </c>
      <c r="F3305" t="s">
        <v>96</v>
      </c>
      <c r="G3305" t="s">
        <v>135</v>
      </c>
      <c r="H3305" t="s">
        <v>626</v>
      </c>
      <c r="I3305">
        <v>500006730</v>
      </c>
      <c r="J3305">
        <v>6000971729</v>
      </c>
      <c r="K3305">
        <v>100004013</v>
      </c>
      <c r="L3305" s="1">
        <v>45701</v>
      </c>
      <c r="M3305" t="s">
        <v>833</v>
      </c>
      <c r="N3305">
        <v>500006730</v>
      </c>
      <c r="O3305" t="s">
        <v>776</v>
      </c>
      <c r="P3305" t="s">
        <v>54</v>
      </c>
      <c r="Q3305" t="s">
        <v>724</v>
      </c>
    </row>
    <row r="3306" spans="1:17" x14ac:dyDescent="0.3">
      <c r="A3306" t="s">
        <v>824</v>
      </c>
      <c r="B3306" t="s">
        <v>382</v>
      </c>
      <c r="C3306" s="1">
        <v>45663</v>
      </c>
      <c r="D3306">
        <v>253.8</v>
      </c>
      <c r="E3306" t="s">
        <v>92</v>
      </c>
      <c r="F3306" t="s">
        <v>96</v>
      </c>
      <c r="G3306" t="s">
        <v>135</v>
      </c>
      <c r="H3306" t="s">
        <v>626</v>
      </c>
      <c r="I3306">
        <v>500006730</v>
      </c>
      <c r="J3306">
        <v>6000971724</v>
      </c>
      <c r="K3306">
        <v>100004008</v>
      </c>
      <c r="L3306" s="1">
        <v>45691</v>
      </c>
      <c r="M3306" t="s">
        <v>833</v>
      </c>
      <c r="N3306">
        <v>500006730</v>
      </c>
      <c r="O3306" t="s">
        <v>776</v>
      </c>
      <c r="P3306" t="s">
        <v>54</v>
      </c>
      <c r="Q3306" t="s">
        <v>724</v>
      </c>
    </row>
    <row r="3307" spans="1:17" x14ac:dyDescent="0.3">
      <c r="A3307" t="s">
        <v>824</v>
      </c>
      <c r="B3307" t="s">
        <v>382</v>
      </c>
      <c r="C3307" s="1">
        <v>45663</v>
      </c>
      <c r="D3307">
        <v>3540.12</v>
      </c>
      <c r="E3307" t="s">
        <v>92</v>
      </c>
      <c r="F3307" t="s">
        <v>96</v>
      </c>
      <c r="G3307" t="s">
        <v>135</v>
      </c>
      <c r="H3307" t="s">
        <v>626</v>
      </c>
      <c r="I3307">
        <v>500006730</v>
      </c>
      <c r="J3307">
        <v>6000972397</v>
      </c>
      <c r="K3307">
        <v>100004685</v>
      </c>
      <c r="L3307" s="1">
        <v>45692</v>
      </c>
      <c r="M3307" t="s">
        <v>833</v>
      </c>
      <c r="N3307">
        <v>500006730</v>
      </c>
      <c r="O3307" t="s">
        <v>776</v>
      </c>
      <c r="P3307" t="s">
        <v>54</v>
      </c>
      <c r="Q3307" t="s">
        <v>724</v>
      </c>
    </row>
    <row r="3308" spans="1:17" x14ac:dyDescent="0.3">
      <c r="A3308" t="s">
        <v>825</v>
      </c>
      <c r="B3308" t="s">
        <v>382</v>
      </c>
      <c r="C3308" s="1">
        <v>45663</v>
      </c>
      <c r="D3308">
        <v>2414.7199999999998</v>
      </c>
      <c r="E3308" t="s">
        <v>92</v>
      </c>
      <c r="F3308" t="s">
        <v>96</v>
      </c>
      <c r="G3308" t="s">
        <v>135</v>
      </c>
      <c r="H3308" t="s">
        <v>626</v>
      </c>
      <c r="I3308">
        <v>500006730</v>
      </c>
      <c r="J3308">
        <v>6000972440</v>
      </c>
      <c r="K3308">
        <v>100004729</v>
      </c>
      <c r="L3308" s="1">
        <v>45707</v>
      </c>
      <c r="M3308" t="s">
        <v>833</v>
      </c>
      <c r="N3308">
        <v>500006730</v>
      </c>
      <c r="O3308" t="s">
        <v>776</v>
      </c>
      <c r="P3308" t="s">
        <v>54</v>
      </c>
      <c r="Q3308" t="s">
        <v>724</v>
      </c>
    </row>
    <row r="3309" spans="1:17" x14ac:dyDescent="0.3">
      <c r="A3309" t="s">
        <v>825</v>
      </c>
      <c r="B3309" t="s">
        <v>382</v>
      </c>
      <c r="C3309" s="1">
        <v>45688</v>
      </c>
      <c r="D3309">
        <v>137.05000000000001</v>
      </c>
      <c r="E3309" t="s">
        <v>92</v>
      </c>
      <c r="F3309" t="s">
        <v>96</v>
      </c>
      <c r="G3309" t="s">
        <v>135</v>
      </c>
      <c r="H3309" t="s">
        <v>626</v>
      </c>
      <c r="I3309">
        <v>500006730</v>
      </c>
      <c r="J3309">
        <v>6000976005</v>
      </c>
      <c r="K3309">
        <v>100010591</v>
      </c>
      <c r="L3309" s="1">
        <v>45708</v>
      </c>
      <c r="M3309" t="s">
        <v>833</v>
      </c>
      <c r="N3309">
        <v>500006730</v>
      </c>
      <c r="O3309" t="s">
        <v>776</v>
      </c>
      <c r="P3309" t="s">
        <v>54</v>
      </c>
      <c r="Q3309" t="s">
        <v>724</v>
      </c>
    </row>
    <row r="3310" spans="1:17" x14ac:dyDescent="0.3">
      <c r="A3310" t="s">
        <v>824</v>
      </c>
      <c r="B3310" t="s">
        <v>382</v>
      </c>
      <c r="C3310" s="1">
        <v>45688</v>
      </c>
      <c r="D3310">
        <v>253.8</v>
      </c>
      <c r="E3310" t="s">
        <v>92</v>
      </c>
      <c r="F3310" t="s">
        <v>96</v>
      </c>
      <c r="G3310" t="s">
        <v>135</v>
      </c>
      <c r="H3310" t="s">
        <v>626</v>
      </c>
      <c r="I3310">
        <v>500006730</v>
      </c>
      <c r="J3310">
        <v>6000976009</v>
      </c>
      <c r="K3310">
        <v>100010595</v>
      </c>
      <c r="L3310" s="1">
        <v>45691</v>
      </c>
      <c r="M3310" t="s">
        <v>833</v>
      </c>
      <c r="N3310">
        <v>500006730</v>
      </c>
      <c r="O3310" t="s">
        <v>776</v>
      </c>
      <c r="P3310" t="s">
        <v>54</v>
      </c>
      <c r="Q3310" t="s">
        <v>724</v>
      </c>
    </row>
    <row r="3311" spans="1:17" x14ac:dyDescent="0.3">
      <c r="A3311" t="s">
        <v>824</v>
      </c>
      <c r="B3311" t="s">
        <v>382</v>
      </c>
      <c r="C3311" s="1">
        <v>45693</v>
      </c>
      <c r="D3311">
        <v>3887.67</v>
      </c>
      <c r="E3311" t="s">
        <v>92</v>
      </c>
      <c r="F3311" t="s">
        <v>96</v>
      </c>
      <c r="G3311" t="s">
        <v>135</v>
      </c>
      <c r="H3311" t="s">
        <v>626</v>
      </c>
      <c r="I3311">
        <v>500006730</v>
      </c>
      <c r="J3311">
        <v>6000976919</v>
      </c>
      <c r="K3311">
        <v>100014228</v>
      </c>
      <c r="L3311" s="1">
        <v>45709</v>
      </c>
      <c r="M3311" t="s">
        <v>833</v>
      </c>
      <c r="N3311">
        <v>500006730</v>
      </c>
      <c r="O3311" t="s">
        <v>776</v>
      </c>
      <c r="P3311" t="s">
        <v>54</v>
      </c>
      <c r="Q3311" t="s">
        <v>724</v>
      </c>
    </row>
    <row r="3312" spans="1:17" x14ac:dyDescent="0.3">
      <c r="A3312" t="s">
        <v>825</v>
      </c>
      <c r="B3312" t="s">
        <v>382</v>
      </c>
      <c r="C3312" s="1">
        <v>45693</v>
      </c>
      <c r="D3312">
        <v>5047.4399999999996</v>
      </c>
      <c r="E3312" t="s">
        <v>92</v>
      </c>
      <c r="F3312" t="s">
        <v>96</v>
      </c>
      <c r="G3312" t="s">
        <v>135</v>
      </c>
      <c r="H3312" t="s">
        <v>626</v>
      </c>
      <c r="I3312">
        <v>500006730</v>
      </c>
      <c r="J3312">
        <v>6000976935</v>
      </c>
      <c r="K3312">
        <v>100014244</v>
      </c>
      <c r="L3312" s="1">
        <v>45712</v>
      </c>
      <c r="M3312" t="s">
        <v>833</v>
      </c>
      <c r="N3312">
        <v>500006730</v>
      </c>
      <c r="O3312" t="s">
        <v>776</v>
      </c>
      <c r="P3312" t="s">
        <v>54</v>
      </c>
      <c r="Q3312" t="s">
        <v>724</v>
      </c>
    </row>
    <row r="3313" spans="1:17" x14ac:dyDescent="0.3">
      <c r="A3313" t="s">
        <v>825</v>
      </c>
      <c r="B3313" t="s">
        <v>382</v>
      </c>
      <c r="C3313" s="1">
        <v>45716</v>
      </c>
      <c r="D3313">
        <v>137.05000000000001</v>
      </c>
      <c r="E3313" t="s">
        <v>92</v>
      </c>
      <c r="F3313" t="s">
        <v>96</v>
      </c>
      <c r="G3313" t="s">
        <v>135</v>
      </c>
      <c r="H3313" t="s">
        <v>626</v>
      </c>
      <c r="I3313">
        <v>500006730</v>
      </c>
      <c r="J3313">
        <v>6000980320</v>
      </c>
      <c r="K3313">
        <v>100020689</v>
      </c>
      <c r="L3313" s="1">
        <v>45723</v>
      </c>
      <c r="M3313" t="s">
        <v>833</v>
      </c>
      <c r="N3313">
        <v>500006730</v>
      </c>
      <c r="O3313" t="s">
        <v>776</v>
      </c>
      <c r="P3313" t="s">
        <v>54</v>
      </c>
      <c r="Q3313" t="s">
        <v>724</v>
      </c>
    </row>
    <row r="3314" spans="1:17" x14ac:dyDescent="0.3">
      <c r="A3314" t="s">
        <v>824</v>
      </c>
      <c r="B3314" t="s">
        <v>382</v>
      </c>
      <c r="C3314" s="1">
        <v>45716</v>
      </c>
      <c r="D3314">
        <v>233.49</v>
      </c>
      <c r="E3314" t="s">
        <v>92</v>
      </c>
      <c r="F3314" t="s">
        <v>96</v>
      </c>
      <c r="G3314" t="s">
        <v>135</v>
      </c>
      <c r="H3314" t="s">
        <v>626</v>
      </c>
      <c r="I3314">
        <v>500006730</v>
      </c>
      <c r="J3314">
        <v>6000980322</v>
      </c>
      <c r="K3314">
        <v>100020691</v>
      </c>
      <c r="L3314" s="1">
        <v>45720</v>
      </c>
      <c r="M3314" t="s">
        <v>833</v>
      </c>
      <c r="N3314">
        <v>500006730</v>
      </c>
      <c r="O3314" t="s">
        <v>776</v>
      </c>
      <c r="P3314" t="s">
        <v>54</v>
      </c>
      <c r="Q3314" t="s">
        <v>724</v>
      </c>
    </row>
    <row r="3315" spans="1:17" x14ac:dyDescent="0.3">
      <c r="A3315" t="s">
        <v>824</v>
      </c>
      <c r="B3315" t="s">
        <v>382</v>
      </c>
      <c r="C3315" s="1">
        <v>45722</v>
      </c>
      <c r="D3315">
        <v>4944.5200000000004</v>
      </c>
      <c r="E3315" t="s">
        <v>92</v>
      </c>
      <c r="F3315" t="s">
        <v>96</v>
      </c>
      <c r="G3315" t="s">
        <v>135</v>
      </c>
      <c r="H3315" t="s">
        <v>626</v>
      </c>
      <c r="I3315">
        <v>500006730</v>
      </c>
      <c r="J3315">
        <v>6000981414</v>
      </c>
      <c r="K3315">
        <v>100023412</v>
      </c>
      <c r="L3315" s="1">
        <v>45729</v>
      </c>
      <c r="M3315" t="s">
        <v>833</v>
      </c>
      <c r="N3315">
        <v>500006730</v>
      </c>
      <c r="O3315" t="s">
        <v>776</v>
      </c>
      <c r="P3315" t="s">
        <v>54</v>
      </c>
      <c r="Q3315" t="s">
        <v>724</v>
      </c>
    </row>
    <row r="3316" spans="1:17" x14ac:dyDescent="0.3">
      <c r="A3316" t="s">
        <v>825</v>
      </c>
      <c r="B3316" t="s">
        <v>382</v>
      </c>
      <c r="C3316" s="1">
        <v>45749</v>
      </c>
      <c r="D3316">
        <v>137.05000000000001</v>
      </c>
      <c r="E3316" t="s">
        <v>92</v>
      </c>
      <c r="F3316" t="s">
        <v>96</v>
      </c>
      <c r="G3316" t="s">
        <v>135</v>
      </c>
      <c r="H3316" t="s">
        <v>626</v>
      </c>
      <c r="I3316">
        <v>500006730</v>
      </c>
      <c r="J3316">
        <v>6000986061</v>
      </c>
      <c r="K3316">
        <v>100031405</v>
      </c>
      <c r="L3316" s="1">
        <v>45755</v>
      </c>
      <c r="M3316" t="s">
        <v>833</v>
      </c>
      <c r="N3316">
        <v>500006730</v>
      </c>
      <c r="O3316" t="s">
        <v>776</v>
      </c>
      <c r="P3316" t="s">
        <v>54</v>
      </c>
      <c r="Q3316" t="s">
        <v>724</v>
      </c>
    </row>
    <row r="3317" spans="1:17" x14ac:dyDescent="0.3">
      <c r="A3317" t="s">
        <v>824</v>
      </c>
      <c r="B3317" t="s">
        <v>382</v>
      </c>
      <c r="C3317" s="1">
        <v>45749</v>
      </c>
      <c r="D3317">
        <v>233.49</v>
      </c>
      <c r="E3317" t="s">
        <v>92</v>
      </c>
      <c r="F3317" t="s">
        <v>96</v>
      </c>
      <c r="G3317" t="s">
        <v>135</v>
      </c>
      <c r="H3317" t="s">
        <v>626</v>
      </c>
      <c r="I3317">
        <v>500006730</v>
      </c>
      <c r="J3317">
        <v>6000986119</v>
      </c>
      <c r="K3317">
        <v>100031465</v>
      </c>
      <c r="L3317" s="1">
        <v>45750</v>
      </c>
      <c r="M3317" t="s">
        <v>833</v>
      </c>
      <c r="N3317">
        <v>500006730</v>
      </c>
      <c r="O3317" t="s">
        <v>776</v>
      </c>
      <c r="P3317" t="s">
        <v>54</v>
      </c>
      <c r="Q3317" t="s">
        <v>724</v>
      </c>
    </row>
    <row r="3318" spans="1:17" x14ac:dyDescent="0.3">
      <c r="A3318" t="s">
        <v>824</v>
      </c>
      <c r="B3318" t="s">
        <v>382</v>
      </c>
      <c r="C3318" s="1">
        <v>45754</v>
      </c>
      <c r="D3318">
        <v>3400.25</v>
      </c>
      <c r="E3318" t="s">
        <v>92</v>
      </c>
      <c r="F3318" t="s">
        <v>96</v>
      </c>
      <c r="G3318" t="s">
        <v>135</v>
      </c>
      <c r="H3318" t="s">
        <v>626</v>
      </c>
      <c r="I3318">
        <v>500006730</v>
      </c>
      <c r="J3318">
        <v>6000987375</v>
      </c>
      <c r="K3318">
        <v>100033254</v>
      </c>
      <c r="L3318" s="1">
        <v>45757</v>
      </c>
      <c r="M3318" t="s">
        <v>833</v>
      </c>
      <c r="N3318">
        <v>500006730</v>
      </c>
      <c r="O3318" t="s">
        <v>776</v>
      </c>
      <c r="P3318" t="s">
        <v>54</v>
      </c>
      <c r="Q3318" t="s">
        <v>724</v>
      </c>
    </row>
    <row r="3319" spans="1:17" x14ac:dyDescent="0.3">
      <c r="A3319" t="s">
        <v>825</v>
      </c>
      <c r="B3319" t="s">
        <v>382</v>
      </c>
      <c r="C3319" s="1">
        <v>45754</v>
      </c>
      <c r="D3319">
        <v>811.73</v>
      </c>
      <c r="E3319" t="s">
        <v>92</v>
      </c>
      <c r="F3319" t="s">
        <v>96</v>
      </c>
      <c r="G3319" t="s">
        <v>135</v>
      </c>
      <c r="H3319" t="s">
        <v>626</v>
      </c>
      <c r="I3319">
        <v>500006730</v>
      </c>
      <c r="J3319">
        <v>6000987377</v>
      </c>
      <c r="K3319">
        <v>100033256</v>
      </c>
      <c r="L3319" s="1">
        <v>45757</v>
      </c>
      <c r="M3319" t="s">
        <v>833</v>
      </c>
      <c r="N3319">
        <v>500006730</v>
      </c>
      <c r="O3319" t="s">
        <v>776</v>
      </c>
      <c r="P3319" t="s">
        <v>54</v>
      </c>
      <c r="Q3319" t="s">
        <v>724</v>
      </c>
    </row>
    <row r="3320" spans="1:17" x14ac:dyDescent="0.3">
      <c r="A3320" t="s">
        <v>824</v>
      </c>
      <c r="B3320" t="s">
        <v>382</v>
      </c>
      <c r="C3320" s="1">
        <v>45777</v>
      </c>
      <c r="D3320">
        <v>233.49</v>
      </c>
      <c r="E3320" t="s">
        <v>92</v>
      </c>
      <c r="F3320" t="s">
        <v>96</v>
      </c>
      <c r="G3320" t="s">
        <v>135</v>
      </c>
      <c r="H3320" t="s">
        <v>626</v>
      </c>
      <c r="I3320">
        <v>500006730</v>
      </c>
      <c r="J3320">
        <v>6000990923</v>
      </c>
      <c r="K3320">
        <v>100038980</v>
      </c>
      <c r="L3320" s="1">
        <v>45783</v>
      </c>
      <c r="M3320" t="s">
        <v>833</v>
      </c>
      <c r="N3320">
        <v>500006730</v>
      </c>
      <c r="O3320" t="s">
        <v>776</v>
      </c>
      <c r="P3320" t="s">
        <v>54</v>
      </c>
      <c r="Q3320" t="s">
        <v>724</v>
      </c>
    </row>
    <row r="3321" spans="1:17" x14ac:dyDescent="0.3">
      <c r="A3321" t="s">
        <v>825</v>
      </c>
      <c r="B3321" t="s">
        <v>382</v>
      </c>
      <c r="C3321" s="1">
        <v>45777</v>
      </c>
      <c r="D3321">
        <v>137.05000000000001</v>
      </c>
      <c r="E3321" t="s">
        <v>92</v>
      </c>
      <c r="F3321" t="s">
        <v>96</v>
      </c>
      <c r="G3321" t="s">
        <v>135</v>
      </c>
      <c r="H3321" t="s">
        <v>626</v>
      </c>
      <c r="I3321">
        <v>500006730</v>
      </c>
      <c r="J3321">
        <v>6000990927</v>
      </c>
      <c r="K3321">
        <v>100038984</v>
      </c>
      <c r="L3321" s="1">
        <v>45800</v>
      </c>
      <c r="M3321" t="s">
        <v>833</v>
      </c>
      <c r="N3321">
        <v>500006730</v>
      </c>
      <c r="O3321" t="s">
        <v>776</v>
      </c>
      <c r="P3321" t="s">
        <v>54</v>
      </c>
      <c r="Q3321" t="s">
        <v>724</v>
      </c>
    </row>
    <row r="3322" spans="1:17" x14ac:dyDescent="0.3">
      <c r="A3322" t="s">
        <v>825</v>
      </c>
      <c r="B3322" t="s">
        <v>382</v>
      </c>
      <c r="C3322" s="1">
        <v>45784</v>
      </c>
      <c r="D3322">
        <v>1065.96</v>
      </c>
      <c r="E3322" t="s">
        <v>92</v>
      </c>
      <c r="F3322" t="s">
        <v>96</v>
      </c>
      <c r="G3322" t="s">
        <v>135</v>
      </c>
      <c r="H3322" t="s">
        <v>626</v>
      </c>
      <c r="I3322">
        <v>500006730</v>
      </c>
      <c r="J3322">
        <v>6000992090</v>
      </c>
      <c r="K3322">
        <v>100041144</v>
      </c>
      <c r="L3322" s="1">
        <v>45799</v>
      </c>
      <c r="M3322" t="s">
        <v>833</v>
      </c>
      <c r="N3322">
        <v>500006730</v>
      </c>
      <c r="O3322" t="s">
        <v>776</v>
      </c>
      <c r="P3322" t="s">
        <v>54</v>
      </c>
      <c r="Q3322" t="s">
        <v>724</v>
      </c>
    </row>
    <row r="3323" spans="1:17" x14ac:dyDescent="0.3">
      <c r="A3323" t="s">
        <v>824</v>
      </c>
      <c r="B3323" t="s">
        <v>382</v>
      </c>
      <c r="C3323" s="1">
        <v>45784</v>
      </c>
      <c r="D3323">
        <v>7968.17</v>
      </c>
      <c r="E3323" t="s">
        <v>92</v>
      </c>
      <c r="F3323" t="s">
        <v>96</v>
      </c>
      <c r="G3323" t="s">
        <v>135</v>
      </c>
      <c r="H3323" t="s">
        <v>626</v>
      </c>
      <c r="I3323">
        <v>500006730</v>
      </c>
      <c r="J3323">
        <v>6000992163</v>
      </c>
      <c r="K3323">
        <v>100041217</v>
      </c>
      <c r="L3323" s="1">
        <v>45803</v>
      </c>
      <c r="M3323" t="s">
        <v>833</v>
      </c>
      <c r="N3323">
        <v>500006730</v>
      </c>
      <c r="O3323" t="s">
        <v>776</v>
      </c>
      <c r="P3323" t="s">
        <v>54</v>
      </c>
      <c r="Q3323" t="s">
        <v>724</v>
      </c>
    </row>
    <row r="3324" spans="1:17" x14ac:dyDescent="0.3">
      <c r="A3324" t="s">
        <v>825</v>
      </c>
      <c r="B3324" t="s">
        <v>382</v>
      </c>
      <c r="C3324" s="1">
        <v>45810</v>
      </c>
      <c r="D3324">
        <v>137.05000000000001</v>
      </c>
      <c r="E3324" t="s">
        <v>92</v>
      </c>
      <c r="F3324" t="s">
        <v>96</v>
      </c>
      <c r="G3324" t="s">
        <v>135</v>
      </c>
      <c r="H3324" t="s">
        <v>626</v>
      </c>
      <c r="I3324">
        <v>500006730</v>
      </c>
      <c r="J3324">
        <v>6000996050</v>
      </c>
      <c r="K3324">
        <v>100047418</v>
      </c>
      <c r="L3324" s="1">
        <v>45825</v>
      </c>
      <c r="M3324" t="s">
        <v>833</v>
      </c>
      <c r="N3324">
        <v>500006730</v>
      </c>
      <c r="O3324" t="s">
        <v>776</v>
      </c>
      <c r="P3324" t="s">
        <v>54</v>
      </c>
      <c r="Q3324" t="s">
        <v>724</v>
      </c>
    </row>
    <row r="3325" spans="1:17" x14ac:dyDescent="0.3">
      <c r="A3325" t="s">
        <v>824</v>
      </c>
      <c r="B3325" t="s">
        <v>382</v>
      </c>
      <c r="C3325" s="1">
        <v>45810</v>
      </c>
      <c r="D3325">
        <v>233.49</v>
      </c>
      <c r="E3325" t="s">
        <v>92</v>
      </c>
      <c r="F3325" t="s">
        <v>96</v>
      </c>
      <c r="G3325" t="s">
        <v>135</v>
      </c>
      <c r="H3325" t="s">
        <v>626</v>
      </c>
      <c r="I3325">
        <v>500006730</v>
      </c>
      <c r="J3325">
        <v>6000996052</v>
      </c>
      <c r="K3325">
        <v>100047420</v>
      </c>
      <c r="L3325" s="1">
        <v>45811</v>
      </c>
      <c r="M3325" t="s">
        <v>833</v>
      </c>
      <c r="N3325">
        <v>500006730</v>
      </c>
      <c r="O3325" t="s">
        <v>776</v>
      </c>
      <c r="P3325" t="s">
        <v>54</v>
      </c>
      <c r="Q3325" t="s">
        <v>724</v>
      </c>
    </row>
    <row r="3326" spans="1:17" x14ac:dyDescent="0.3">
      <c r="A3326" t="s">
        <v>825</v>
      </c>
      <c r="B3326" t="s">
        <v>382</v>
      </c>
      <c r="C3326" s="1">
        <v>45812</v>
      </c>
      <c r="D3326">
        <v>272.88</v>
      </c>
      <c r="E3326" t="s">
        <v>92</v>
      </c>
      <c r="F3326" t="s">
        <v>96</v>
      </c>
      <c r="G3326" t="s">
        <v>135</v>
      </c>
      <c r="H3326" t="s">
        <v>626</v>
      </c>
      <c r="I3326">
        <v>500006730</v>
      </c>
      <c r="J3326">
        <v>6000996710</v>
      </c>
      <c r="K3326">
        <v>100048838</v>
      </c>
      <c r="L3326" s="1">
        <v>45825</v>
      </c>
      <c r="M3326" t="s">
        <v>833</v>
      </c>
      <c r="N3326">
        <v>500006730</v>
      </c>
      <c r="O3326" t="s">
        <v>776</v>
      </c>
      <c r="P3326" t="s">
        <v>54</v>
      </c>
      <c r="Q3326" t="s">
        <v>724</v>
      </c>
    </row>
    <row r="3327" spans="1:17" x14ac:dyDescent="0.3">
      <c r="A3327" t="s">
        <v>824</v>
      </c>
      <c r="B3327" t="s">
        <v>382</v>
      </c>
      <c r="C3327" s="1">
        <v>45812</v>
      </c>
      <c r="D3327">
        <v>2152.9</v>
      </c>
      <c r="E3327" t="s">
        <v>92</v>
      </c>
      <c r="F3327" t="s">
        <v>96</v>
      </c>
      <c r="G3327" t="s">
        <v>135</v>
      </c>
      <c r="H3327" t="s">
        <v>626</v>
      </c>
      <c r="I3327">
        <v>500006730</v>
      </c>
      <c r="J3327">
        <v>6000996728</v>
      </c>
      <c r="K3327">
        <v>100048893</v>
      </c>
      <c r="L3327" s="1">
        <v>45813</v>
      </c>
      <c r="M3327" t="s">
        <v>833</v>
      </c>
      <c r="N3327">
        <v>500006730</v>
      </c>
      <c r="O3327" t="s">
        <v>776</v>
      </c>
      <c r="P3327" t="s">
        <v>54</v>
      </c>
      <c r="Q3327" t="s">
        <v>724</v>
      </c>
    </row>
    <row r="3328" spans="1:17" x14ac:dyDescent="0.3">
      <c r="A3328" t="s">
        <v>824</v>
      </c>
      <c r="B3328" t="s">
        <v>382</v>
      </c>
      <c r="C3328" s="1">
        <v>45839</v>
      </c>
      <c r="D3328">
        <v>233.49</v>
      </c>
      <c r="E3328" t="s">
        <v>92</v>
      </c>
      <c r="F3328" t="s">
        <v>96</v>
      </c>
      <c r="G3328" t="s">
        <v>135</v>
      </c>
      <c r="H3328" t="s">
        <v>626</v>
      </c>
      <c r="I3328">
        <v>500006730</v>
      </c>
      <c r="J3328">
        <v>6001001186</v>
      </c>
      <c r="K3328">
        <v>100056322</v>
      </c>
      <c r="L3328" s="1">
        <v>45840</v>
      </c>
      <c r="M3328" t="s">
        <v>833</v>
      </c>
      <c r="N3328">
        <v>500006730</v>
      </c>
      <c r="O3328" t="s">
        <v>776</v>
      </c>
      <c r="P3328" t="s">
        <v>54</v>
      </c>
      <c r="Q3328" t="s">
        <v>724</v>
      </c>
    </row>
    <row r="3329" spans="1:17" x14ac:dyDescent="0.3">
      <c r="A3329" t="s">
        <v>825</v>
      </c>
      <c r="B3329" t="s">
        <v>382</v>
      </c>
      <c r="C3329" s="1">
        <v>45839</v>
      </c>
      <c r="D3329">
        <v>137.05000000000001</v>
      </c>
      <c r="E3329" t="s">
        <v>92</v>
      </c>
      <c r="F3329" t="s">
        <v>96</v>
      </c>
      <c r="G3329" t="s">
        <v>135</v>
      </c>
      <c r="H3329" t="s">
        <v>626</v>
      </c>
      <c r="I3329">
        <v>500006730</v>
      </c>
      <c r="J3329">
        <v>6001001202</v>
      </c>
      <c r="K3329">
        <v>100056338</v>
      </c>
      <c r="L3329" s="1">
        <v>45840</v>
      </c>
      <c r="M3329" t="s">
        <v>833</v>
      </c>
      <c r="N3329">
        <v>500006730</v>
      </c>
      <c r="O3329" t="s">
        <v>776</v>
      </c>
      <c r="P3329" t="s">
        <v>54</v>
      </c>
      <c r="Q3329" t="s">
        <v>724</v>
      </c>
    </row>
    <row r="3330" spans="1:17" x14ac:dyDescent="0.3">
      <c r="A3330" t="s">
        <v>825</v>
      </c>
      <c r="B3330" t="s">
        <v>382</v>
      </c>
      <c r="C3330" s="1">
        <v>45845</v>
      </c>
      <c r="D3330">
        <v>1114.56</v>
      </c>
      <c r="E3330" t="s">
        <v>92</v>
      </c>
      <c r="F3330" t="s">
        <v>96</v>
      </c>
      <c r="G3330" t="s">
        <v>135</v>
      </c>
      <c r="H3330" t="s">
        <v>626</v>
      </c>
      <c r="I3330">
        <v>500006730</v>
      </c>
      <c r="J3330">
        <v>6001003067</v>
      </c>
      <c r="K3330">
        <v>100059683</v>
      </c>
      <c r="L3330" s="1">
        <v>45846</v>
      </c>
      <c r="M3330" t="s">
        <v>833</v>
      </c>
      <c r="N3330">
        <v>500006730</v>
      </c>
      <c r="O3330" t="s">
        <v>776</v>
      </c>
      <c r="P3330" t="s">
        <v>54</v>
      </c>
      <c r="Q3330" t="s">
        <v>724</v>
      </c>
    </row>
    <row r="3331" spans="1:17" x14ac:dyDescent="0.3">
      <c r="A3331" t="s">
        <v>824</v>
      </c>
      <c r="B3331" t="s">
        <v>382</v>
      </c>
      <c r="C3331" s="1">
        <v>45845</v>
      </c>
      <c r="D3331">
        <v>7094.48</v>
      </c>
      <c r="E3331" t="s">
        <v>92</v>
      </c>
      <c r="F3331" t="s">
        <v>96</v>
      </c>
      <c r="G3331" t="s">
        <v>135</v>
      </c>
      <c r="H3331" t="s">
        <v>626</v>
      </c>
      <c r="I3331">
        <v>500006730</v>
      </c>
      <c r="J3331">
        <v>6001003071</v>
      </c>
      <c r="K3331">
        <v>100059687</v>
      </c>
      <c r="L3331" s="1">
        <v>45863</v>
      </c>
      <c r="M3331" t="s">
        <v>833</v>
      </c>
      <c r="N3331">
        <v>500006730</v>
      </c>
      <c r="O3331" t="s">
        <v>776</v>
      </c>
      <c r="P3331" t="s">
        <v>54</v>
      </c>
      <c r="Q3331" t="s">
        <v>724</v>
      </c>
    </row>
    <row r="3332" spans="1:17" x14ac:dyDescent="0.3">
      <c r="A3332" t="s">
        <v>825</v>
      </c>
      <c r="B3332" t="s">
        <v>382</v>
      </c>
      <c r="C3332" s="1">
        <v>45869</v>
      </c>
      <c r="D3332">
        <v>137.05000000000001</v>
      </c>
      <c r="E3332" t="s">
        <v>92</v>
      </c>
      <c r="F3332" t="s">
        <v>96</v>
      </c>
      <c r="G3332" t="s">
        <v>135</v>
      </c>
      <c r="H3332" t="s">
        <v>626</v>
      </c>
      <c r="I3332">
        <v>500006730</v>
      </c>
      <c r="J3332">
        <v>6001007045</v>
      </c>
      <c r="K3332">
        <v>100066057</v>
      </c>
      <c r="L3332" s="1">
        <v>45887</v>
      </c>
      <c r="M3332" t="s">
        <v>833</v>
      </c>
      <c r="N3332">
        <v>500006730</v>
      </c>
      <c r="O3332" t="s">
        <v>776</v>
      </c>
      <c r="P3332" t="s">
        <v>54</v>
      </c>
      <c r="Q3332" t="s">
        <v>724</v>
      </c>
    </row>
    <row r="3333" spans="1:17" x14ac:dyDescent="0.3">
      <c r="A3333" t="s">
        <v>824</v>
      </c>
      <c r="B3333" t="s">
        <v>382</v>
      </c>
      <c r="C3333" s="1">
        <v>45869</v>
      </c>
      <c r="D3333">
        <v>233.49</v>
      </c>
      <c r="E3333" t="s">
        <v>92</v>
      </c>
      <c r="F3333" t="s">
        <v>96</v>
      </c>
      <c r="G3333" t="s">
        <v>135</v>
      </c>
      <c r="H3333" t="s">
        <v>626</v>
      </c>
      <c r="I3333">
        <v>500006730</v>
      </c>
      <c r="J3333">
        <v>6001007061</v>
      </c>
      <c r="K3333">
        <v>100066073</v>
      </c>
      <c r="L3333" s="1">
        <v>45870</v>
      </c>
      <c r="M3333" t="s">
        <v>833</v>
      </c>
      <c r="N3333">
        <v>500006730</v>
      </c>
      <c r="O3333" t="s">
        <v>776</v>
      </c>
      <c r="P3333" t="s">
        <v>54</v>
      </c>
      <c r="Q3333" t="s">
        <v>724</v>
      </c>
    </row>
    <row r="3334" spans="1:17" x14ac:dyDescent="0.3">
      <c r="A3334" t="s">
        <v>825</v>
      </c>
      <c r="B3334" t="s">
        <v>382</v>
      </c>
      <c r="C3334" s="1">
        <v>45873</v>
      </c>
      <c r="D3334">
        <v>1546.2</v>
      </c>
      <c r="E3334" t="s">
        <v>92</v>
      </c>
      <c r="F3334" t="s">
        <v>96</v>
      </c>
      <c r="G3334" t="s">
        <v>135</v>
      </c>
      <c r="H3334" t="s">
        <v>626</v>
      </c>
      <c r="I3334">
        <v>500006730</v>
      </c>
      <c r="J3334">
        <v>6001007974</v>
      </c>
      <c r="K3334">
        <v>100068246</v>
      </c>
      <c r="L3334" s="1">
        <v>45883</v>
      </c>
      <c r="M3334" t="s">
        <v>833</v>
      </c>
      <c r="N3334">
        <v>500006730</v>
      </c>
      <c r="O3334" t="s">
        <v>776</v>
      </c>
      <c r="P3334" t="s">
        <v>54</v>
      </c>
      <c r="Q3334" t="s">
        <v>724</v>
      </c>
    </row>
    <row r="3335" spans="1:17" x14ac:dyDescent="0.3">
      <c r="A3335" t="s">
        <v>824</v>
      </c>
      <c r="B3335" t="s">
        <v>382</v>
      </c>
      <c r="C3335" s="1">
        <v>45873</v>
      </c>
      <c r="D3335">
        <v>1109.8699999999999</v>
      </c>
      <c r="E3335" t="s">
        <v>92</v>
      </c>
      <c r="F3335" t="s">
        <v>96</v>
      </c>
      <c r="G3335" t="s">
        <v>135</v>
      </c>
      <c r="H3335" t="s">
        <v>626</v>
      </c>
      <c r="I3335">
        <v>500006730</v>
      </c>
      <c r="J3335">
        <v>6001007984</v>
      </c>
      <c r="K3335">
        <v>100068256</v>
      </c>
      <c r="L3335" s="1">
        <v>45875</v>
      </c>
      <c r="M3335" t="s">
        <v>833</v>
      </c>
      <c r="N3335">
        <v>500006730</v>
      </c>
      <c r="O3335" t="s">
        <v>776</v>
      </c>
      <c r="P3335" t="s">
        <v>54</v>
      </c>
      <c r="Q3335" t="s">
        <v>724</v>
      </c>
    </row>
    <row r="3336" spans="1:17" x14ac:dyDescent="0.3">
      <c r="A3336" t="s">
        <v>824</v>
      </c>
      <c r="B3336" t="s">
        <v>382</v>
      </c>
      <c r="C3336" s="1">
        <v>45901</v>
      </c>
      <c r="D3336">
        <v>233.49</v>
      </c>
      <c r="E3336" t="s">
        <v>92</v>
      </c>
      <c r="F3336" t="s">
        <v>96</v>
      </c>
      <c r="G3336" t="s">
        <v>135</v>
      </c>
      <c r="H3336" t="s">
        <v>626</v>
      </c>
      <c r="I3336">
        <v>500006730</v>
      </c>
      <c r="J3336">
        <v>6001011753</v>
      </c>
      <c r="K3336">
        <v>100073664</v>
      </c>
      <c r="L3336" s="1">
        <v>45911</v>
      </c>
      <c r="M3336" t="s">
        <v>833</v>
      </c>
      <c r="N3336">
        <v>500006730</v>
      </c>
      <c r="O3336" t="s">
        <v>776</v>
      </c>
      <c r="P3336" t="s">
        <v>54</v>
      </c>
      <c r="Q3336" t="s">
        <v>724</v>
      </c>
    </row>
    <row r="3337" spans="1:17" x14ac:dyDescent="0.3">
      <c r="A3337" t="s">
        <v>825</v>
      </c>
      <c r="B3337" t="s">
        <v>382</v>
      </c>
      <c r="C3337" s="1">
        <v>45901</v>
      </c>
      <c r="D3337">
        <v>137.05000000000001</v>
      </c>
      <c r="E3337" t="s">
        <v>92</v>
      </c>
      <c r="F3337" t="s">
        <v>96</v>
      </c>
      <c r="G3337" t="s">
        <v>135</v>
      </c>
      <c r="H3337" t="s">
        <v>626</v>
      </c>
      <c r="I3337">
        <v>500006730</v>
      </c>
      <c r="J3337">
        <v>6001011754</v>
      </c>
      <c r="K3337">
        <v>100073665</v>
      </c>
      <c r="L3337" s="1">
        <v>45910</v>
      </c>
      <c r="M3337" t="s">
        <v>833</v>
      </c>
      <c r="N3337">
        <v>500006730</v>
      </c>
      <c r="O3337" t="s">
        <v>776</v>
      </c>
      <c r="P3337" t="s">
        <v>54</v>
      </c>
      <c r="Q3337" t="s">
        <v>724</v>
      </c>
    </row>
    <row r="3338" spans="1:17" x14ac:dyDescent="0.3">
      <c r="A3338" t="s">
        <v>825</v>
      </c>
      <c r="B3338" t="s">
        <v>382</v>
      </c>
      <c r="C3338" s="1">
        <v>45902</v>
      </c>
      <c r="D3338">
        <v>2009.18</v>
      </c>
      <c r="E3338" t="s">
        <v>92</v>
      </c>
      <c r="F3338" t="s">
        <v>96</v>
      </c>
      <c r="G3338" t="s">
        <v>135</v>
      </c>
      <c r="H3338" t="s">
        <v>626</v>
      </c>
      <c r="I3338">
        <v>500006730</v>
      </c>
      <c r="J3338">
        <v>6001012058</v>
      </c>
      <c r="K3338">
        <v>100074017</v>
      </c>
      <c r="L3338" s="1">
        <v>45910</v>
      </c>
      <c r="M3338" t="s">
        <v>833</v>
      </c>
      <c r="N3338">
        <v>500006730</v>
      </c>
      <c r="O3338" t="s">
        <v>776</v>
      </c>
      <c r="P3338" t="s">
        <v>54</v>
      </c>
      <c r="Q3338" t="s">
        <v>724</v>
      </c>
    </row>
    <row r="3339" spans="1:17" x14ac:dyDescent="0.3">
      <c r="A3339" t="s">
        <v>824</v>
      </c>
      <c r="B3339" t="s">
        <v>382</v>
      </c>
      <c r="C3339" s="1">
        <v>45902</v>
      </c>
      <c r="D3339">
        <v>2554.2199999999998</v>
      </c>
      <c r="E3339" t="s">
        <v>92</v>
      </c>
      <c r="F3339" t="s">
        <v>96</v>
      </c>
      <c r="G3339" t="s">
        <v>135</v>
      </c>
      <c r="H3339" t="s">
        <v>626</v>
      </c>
      <c r="I3339">
        <v>500006730</v>
      </c>
      <c r="J3339">
        <v>6001012062</v>
      </c>
      <c r="K3339">
        <v>100074021</v>
      </c>
      <c r="L3339" s="1">
        <v>45910</v>
      </c>
      <c r="M3339" t="s">
        <v>833</v>
      </c>
      <c r="N3339">
        <v>500006730</v>
      </c>
      <c r="O3339" t="s">
        <v>776</v>
      </c>
      <c r="P3339" t="s">
        <v>54</v>
      </c>
      <c r="Q3339" t="s">
        <v>724</v>
      </c>
    </row>
    <row r="3340" spans="1:17" x14ac:dyDescent="0.3">
      <c r="A3340" t="s">
        <v>825</v>
      </c>
      <c r="B3340" t="s">
        <v>382</v>
      </c>
      <c r="C3340" s="1">
        <v>45930</v>
      </c>
      <c r="D3340">
        <v>139.97</v>
      </c>
      <c r="E3340" t="s">
        <v>92</v>
      </c>
      <c r="F3340" t="s">
        <v>96</v>
      </c>
      <c r="G3340" t="s">
        <v>135</v>
      </c>
      <c r="H3340" t="s">
        <v>626</v>
      </c>
      <c r="I3340">
        <v>500006730</v>
      </c>
      <c r="J3340">
        <v>6001017092</v>
      </c>
      <c r="K3340">
        <v>100081750</v>
      </c>
      <c r="L3340" s="1">
        <v>45951</v>
      </c>
      <c r="M3340" t="s">
        <v>833</v>
      </c>
      <c r="N3340">
        <v>500006730</v>
      </c>
      <c r="O3340" t="s">
        <v>776</v>
      </c>
      <c r="P3340" t="s">
        <v>54</v>
      </c>
      <c r="Q3340" t="s">
        <v>724</v>
      </c>
    </row>
    <row r="3341" spans="1:17" x14ac:dyDescent="0.3">
      <c r="A3341" t="s">
        <v>824</v>
      </c>
      <c r="B3341" t="s">
        <v>382</v>
      </c>
      <c r="C3341" s="1">
        <v>45930</v>
      </c>
      <c r="D3341">
        <v>238.47</v>
      </c>
      <c r="E3341" t="s">
        <v>92</v>
      </c>
      <c r="F3341" t="s">
        <v>96</v>
      </c>
      <c r="G3341" t="s">
        <v>135</v>
      </c>
      <c r="H3341" t="s">
        <v>626</v>
      </c>
      <c r="I3341">
        <v>500006730</v>
      </c>
      <c r="J3341">
        <v>6001017100</v>
      </c>
      <c r="K3341">
        <v>100081758</v>
      </c>
      <c r="L3341" s="1">
        <v>45951</v>
      </c>
      <c r="M3341" t="s">
        <v>833</v>
      </c>
      <c r="N3341">
        <v>500006730</v>
      </c>
      <c r="O3341" t="s">
        <v>776</v>
      </c>
      <c r="P3341" t="s">
        <v>54</v>
      </c>
      <c r="Q3341" t="s">
        <v>724</v>
      </c>
    </row>
    <row r="3342" spans="1:17" x14ac:dyDescent="0.3">
      <c r="A3342" t="s">
        <v>825</v>
      </c>
      <c r="B3342" t="s">
        <v>382</v>
      </c>
      <c r="C3342" s="1">
        <v>45936</v>
      </c>
      <c r="D3342">
        <v>746.89</v>
      </c>
      <c r="E3342" t="s">
        <v>92</v>
      </c>
      <c r="F3342" t="s">
        <v>96</v>
      </c>
      <c r="G3342" t="s">
        <v>135</v>
      </c>
      <c r="H3342" t="s">
        <v>626</v>
      </c>
      <c r="I3342">
        <v>500006730</v>
      </c>
      <c r="J3342">
        <v>6001018717</v>
      </c>
      <c r="K3342">
        <v>100084375</v>
      </c>
      <c r="L3342" s="1">
        <v>45951</v>
      </c>
      <c r="M3342" t="s">
        <v>833</v>
      </c>
      <c r="N3342">
        <v>500006730</v>
      </c>
      <c r="O3342" t="s">
        <v>776</v>
      </c>
      <c r="P3342" t="s">
        <v>54</v>
      </c>
      <c r="Q3342" t="s">
        <v>724</v>
      </c>
    </row>
    <row r="3343" spans="1:17" x14ac:dyDescent="0.3">
      <c r="A3343" t="s">
        <v>824</v>
      </c>
      <c r="B3343" t="s">
        <v>382</v>
      </c>
      <c r="C3343" s="1">
        <v>45966</v>
      </c>
      <c r="D3343">
        <v>1525.75</v>
      </c>
      <c r="E3343" t="s">
        <v>92</v>
      </c>
      <c r="F3343" t="s">
        <v>96</v>
      </c>
      <c r="G3343" t="s">
        <v>135</v>
      </c>
      <c r="H3343" t="s">
        <v>626</v>
      </c>
      <c r="I3343">
        <v>500006730</v>
      </c>
      <c r="J3343">
        <v>6001024904</v>
      </c>
      <c r="K3343">
        <v>100095772</v>
      </c>
      <c r="L3343" s="1">
        <v>45980</v>
      </c>
      <c r="M3343" t="s">
        <v>833</v>
      </c>
      <c r="N3343">
        <v>500006730</v>
      </c>
      <c r="O3343" t="s">
        <v>776</v>
      </c>
      <c r="P3343" t="s">
        <v>54</v>
      </c>
      <c r="Q3343" t="s">
        <v>724</v>
      </c>
    </row>
    <row r="3344" spans="1:17" x14ac:dyDescent="0.3">
      <c r="A3344" t="s">
        <v>825</v>
      </c>
      <c r="B3344" t="s">
        <v>382</v>
      </c>
      <c r="C3344" s="1">
        <v>45966</v>
      </c>
      <c r="D3344">
        <v>2104.63</v>
      </c>
      <c r="E3344" t="s">
        <v>92</v>
      </c>
      <c r="F3344" t="s">
        <v>96</v>
      </c>
      <c r="G3344" t="s">
        <v>135</v>
      </c>
      <c r="H3344" t="s">
        <v>626</v>
      </c>
      <c r="I3344">
        <v>500006730</v>
      </c>
      <c r="J3344">
        <v>6001024912</v>
      </c>
      <c r="K3344">
        <v>100095780</v>
      </c>
      <c r="L3344" s="1">
        <v>45978</v>
      </c>
      <c r="M3344" t="s">
        <v>833</v>
      </c>
      <c r="N3344">
        <v>500006730</v>
      </c>
      <c r="O3344" t="s">
        <v>776</v>
      </c>
      <c r="P3344" t="s">
        <v>54</v>
      </c>
      <c r="Q3344" t="s">
        <v>724</v>
      </c>
    </row>
    <row r="3345" spans="1:17" x14ac:dyDescent="0.3">
      <c r="A3345" t="s">
        <v>824</v>
      </c>
      <c r="B3345" t="s">
        <v>382</v>
      </c>
      <c r="C3345" s="1">
        <v>45971</v>
      </c>
      <c r="D3345">
        <v>238.47</v>
      </c>
      <c r="E3345" t="s">
        <v>92</v>
      </c>
      <c r="F3345" t="s">
        <v>96</v>
      </c>
      <c r="G3345" t="s">
        <v>135</v>
      </c>
      <c r="H3345" t="s">
        <v>626</v>
      </c>
      <c r="I3345">
        <v>500006730</v>
      </c>
      <c r="J3345">
        <v>6001025995</v>
      </c>
      <c r="K3345">
        <v>100097307</v>
      </c>
      <c r="L3345" s="1">
        <v>45980</v>
      </c>
      <c r="M3345" t="s">
        <v>833</v>
      </c>
      <c r="N3345">
        <v>500006730</v>
      </c>
      <c r="O3345" t="s">
        <v>776</v>
      </c>
      <c r="P3345" t="s">
        <v>54</v>
      </c>
      <c r="Q3345" t="s">
        <v>724</v>
      </c>
    </row>
    <row r="3346" spans="1:17" x14ac:dyDescent="0.3">
      <c r="A3346" t="s">
        <v>825</v>
      </c>
      <c r="B3346" t="s">
        <v>382</v>
      </c>
      <c r="C3346" s="1">
        <v>45971</v>
      </c>
      <c r="D3346">
        <v>139.97</v>
      </c>
      <c r="E3346" t="s">
        <v>92</v>
      </c>
      <c r="F3346" t="s">
        <v>96</v>
      </c>
      <c r="G3346" t="s">
        <v>135</v>
      </c>
      <c r="H3346" t="s">
        <v>626</v>
      </c>
      <c r="I3346">
        <v>500006730</v>
      </c>
      <c r="J3346">
        <v>6001025998</v>
      </c>
      <c r="K3346">
        <v>100097310</v>
      </c>
      <c r="L3346" s="1">
        <v>45978</v>
      </c>
      <c r="M3346" t="s">
        <v>833</v>
      </c>
      <c r="N3346">
        <v>500006730</v>
      </c>
      <c r="O3346" t="s">
        <v>776</v>
      </c>
      <c r="P3346" t="s">
        <v>54</v>
      </c>
      <c r="Q3346" t="s">
        <v>724</v>
      </c>
    </row>
    <row r="3347" spans="1:17" x14ac:dyDescent="0.3">
      <c r="A3347" t="s">
        <v>824</v>
      </c>
      <c r="B3347" t="s">
        <v>382</v>
      </c>
      <c r="C3347" s="1">
        <v>45993</v>
      </c>
      <c r="D3347">
        <v>2239.56</v>
      </c>
      <c r="E3347" t="s">
        <v>92</v>
      </c>
      <c r="F3347" t="s">
        <v>96</v>
      </c>
      <c r="G3347" t="s">
        <v>135</v>
      </c>
      <c r="H3347" t="s">
        <v>626</v>
      </c>
      <c r="I3347">
        <v>500006730</v>
      </c>
      <c r="J3347">
        <v>6001030799</v>
      </c>
      <c r="K3347">
        <v>100104785</v>
      </c>
      <c r="L3347" s="1">
        <v>45994</v>
      </c>
      <c r="M3347" t="s">
        <v>833</v>
      </c>
      <c r="N3347">
        <v>500006730</v>
      </c>
      <c r="O3347" t="s">
        <v>776</v>
      </c>
      <c r="P3347" t="s">
        <v>54</v>
      </c>
      <c r="Q3347" t="s">
        <v>724</v>
      </c>
    </row>
    <row r="3348" spans="1:17" x14ac:dyDescent="0.3">
      <c r="A3348" t="s">
        <v>825</v>
      </c>
      <c r="B3348" t="s">
        <v>382</v>
      </c>
      <c r="C3348" s="1">
        <v>45993</v>
      </c>
      <c r="D3348">
        <v>1992.26</v>
      </c>
      <c r="E3348" t="s">
        <v>92</v>
      </c>
      <c r="F3348" t="s">
        <v>96</v>
      </c>
      <c r="G3348" t="s">
        <v>135</v>
      </c>
      <c r="H3348" t="s">
        <v>626</v>
      </c>
      <c r="I3348">
        <v>500006730</v>
      </c>
      <c r="J3348">
        <v>6001030805</v>
      </c>
      <c r="K3348">
        <v>100104791</v>
      </c>
      <c r="L3348" s="1">
        <v>45999</v>
      </c>
      <c r="M3348" t="s">
        <v>833</v>
      </c>
      <c r="N3348">
        <v>500006730</v>
      </c>
      <c r="O3348" t="s">
        <v>776</v>
      </c>
      <c r="P3348" t="s">
        <v>54</v>
      </c>
      <c r="Q3348" t="s">
        <v>724</v>
      </c>
    </row>
    <row r="3349" spans="1:17" x14ac:dyDescent="0.3">
      <c r="A3349" t="s">
        <v>824</v>
      </c>
      <c r="B3349" t="s">
        <v>382</v>
      </c>
      <c r="C3349" s="1">
        <v>45995</v>
      </c>
      <c r="D3349">
        <v>139.97</v>
      </c>
      <c r="E3349" t="s">
        <v>92</v>
      </c>
      <c r="F3349" t="s">
        <v>96</v>
      </c>
      <c r="G3349" t="s">
        <v>135</v>
      </c>
      <c r="H3349" t="s">
        <v>626</v>
      </c>
      <c r="I3349">
        <v>500006730</v>
      </c>
      <c r="J3349">
        <v>6001031951</v>
      </c>
      <c r="K3349">
        <v>100106502</v>
      </c>
      <c r="L3349" s="1">
        <v>46007</v>
      </c>
      <c r="M3349" t="s">
        <v>833</v>
      </c>
      <c r="N3349">
        <v>500006730</v>
      </c>
      <c r="O3349" t="s">
        <v>776</v>
      </c>
      <c r="P3349" t="s">
        <v>54</v>
      </c>
      <c r="Q3349" t="s">
        <v>724</v>
      </c>
    </row>
    <row r="3350" spans="1:17" x14ac:dyDescent="0.3">
      <c r="A3350" t="s">
        <v>824</v>
      </c>
      <c r="B3350" t="s">
        <v>382</v>
      </c>
      <c r="C3350" s="1">
        <v>45995</v>
      </c>
      <c r="D3350">
        <v>238.47</v>
      </c>
      <c r="E3350" t="s">
        <v>92</v>
      </c>
      <c r="F3350" t="s">
        <v>96</v>
      </c>
      <c r="G3350" t="s">
        <v>135</v>
      </c>
      <c r="H3350" t="s">
        <v>626</v>
      </c>
      <c r="I3350">
        <v>500006730</v>
      </c>
      <c r="J3350">
        <v>6001031942</v>
      </c>
      <c r="K3350">
        <v>100106493</v>
      </c>
      <c r="L3350" s="1">
        <v>46000</v>
      </c>
      <c r="M3350" t="s">
        <v>833</v>
      </c>
      <c r="N3350">
        <v>500006730</v>
      </c>
      <c r="O3350" t="s">
        <v>776</v>
      </c>
      <c r="P3350" t="s">
        <v>54</v>
      </c>
      <c r="Q3350" t="s">
        <v>724</v>
      </c>
    </row>
    <row r="3351" spans="1:17" x14ac:dyDescent="0.3">
      <c r="A3351" t="s">
        <v>825</v>
      </c>
      <c r="B3351" t="s">
        <v>382</v>
      </c>
      <c r="C3351" s="1">
        <v>46027</v>
      </c>
      <c r="D3351">
        <v>1243.02</v>
      </c>
      <c r="E3351" t="s">
        <v>92</v>
      </c>
      <c r="F3351" t="s">
        <v>96</v>
      </c>
      <c r="G3351" t="s">
        <v>135</v>
      </c>
      <c r="H3351" t="s">
        <v>626</v>
      </c>
      <c r="I3351">
        <v>500006730</v>
      </c>
      <c r="J3351">
        <v>6001037202</v>
      </c>
      <c r="K3351">
        <v>100000938</v>
      </c>
      <c r="L3351" s="1">
        <v>46048</v>
      </c>
      <c r="M3351" t="s">
        <v>833</v>
      </c>
      <c r="N3351">
        <v>500006730</v>
      </c>
      <c r="O3351" t="s">
        <v>776</v>
      </c>
      <c r="P3351" t="s">
        <v>54</v>
      </c>
      <c r="Q3351" t="s">
        <v>724</v>
      </c>
    </row>
    <row r="3352" spans="1:17" x14ac:dyDescent="0.3">
      <c r="A3352" t="s">
        <v>824</v>
      </c>
      <c r="B3352" t="s">
        <v>382</v>
      </c>
      <c r="C3352" s="1">
        <v>46027</v>
      </c>
      <c r="D3352">
        <v>2592.39</v>
      </c>
      <c r="E3352" t="s">
        <v>92</v>
      </c>
      <c r="F3352" t="s">
        <v>96</v>
      </c>
      <c r="G3352" t="s">
        <v>135</v>
      </c>
      <c r="H3352" t="s">
        <v>603</v>
      </c>
      <c r="I3352">
        <v>500004813</v>
      </c>
      <c r="J3352">
        <v>6001037281</v>
      </c>
      <c r="K3352">
        <v>100001019</v>
      </c>
      <c r="L3352" s="1">
        <v>46057</v>
      </c>
      <c r="M3352" t="s">
        <v>833</v>
      </c>
      <c r="N3352">
        <v>500004813</v>
      </c>
      <c r="O3352" t="s">
        <v>776</v>
      </c>
      <c r="P3352" t="s">
        <v>54</v>
      </c>
      <c r="Q3352" t="s">
        <v>724</v>
      </c>
    </row>
    <row r="3353" spans="1:17" x14ac:dyDescent="0.3">
      <c r="A3353" t="s">
        <v>824</v>
      </c>
      <c r="B3353" t="s">
        <v>382</v>
      </c>
      <c r="C3353" s="1">
        <v>46027</v>
      </c>
      <c r="D3353">
        <v>238.47</v>
      </c>
      <c r="E3353" t="s">
        <v>92</v>
      </c>
      <c r="F3353" t="s">
        <v>96</v>
      </c>
      <c r="G3353" t="s">
        <v>135</v>
      </c>
      <c r="H3353" t="s">
        <v>603</v>
      </c>
      <c r="I3353">
        <v>500004813</v>
      </c>
      <c r="J3353">
        <v>6001037152</v>
      </c>
      <c r="K3353">
        <v>100000889</v>
      </c>
      <c r="L3353" s="1">
        <v>46057</v>
      </c>
      <c r="M3353" t="s">
        <v>833</v>
      </c>
      <c r="N3353">
        <v>500004813</v>
      </c>
      <c r="O3353" t="s">
        <v>776</v>
      </c>
      <c r="P3353" t="s">
        <v>54</v>
      </c>
      <c r="Q3353" t="s">
        <v>724</v>
      </c>
    </row>
    <row r="3354" spans="1:17" x14ac:dyDescent="0.3">
      <c r="A3354" t="s">
        <v>825</v>
      </c>
      <c r="B3354" t="s">
        <v>382</v>
      </c>
      <c r="C3354" s="1">
        <v>46027</v>
      </c>
      <c r="D3354">
        <v>145.15</v>
      </c>
      <c r="E3354" t="s">
        <v>92</v>
      </c>
      <c r="F3354" t="s">
        <v>96</v>
      </c>
      <c r="G3354" t="s">
        <v>135</v>
      </c>
      <c r="H3354" t="s">
        <v>626</v>
      </c>
      <c r="I3354">
        <v>500006730</v>
      </c>
      <c r="J3354">
        <v>6001037058</v>
      </c>
      <c r="K3354">
        <v>100000795</v>
      </c>
      <c r="L3354" s="1">
        <v>46048</v>
      </c>
      <c r="M3354" t="s">
        <v>833</v>
      </c>
      <c r="N3354">
        <v>500006730</v>
      </c>
      <c r="O3354" t="s">
        <v>776</v>
      </c>
      <c r="P3354" t="s">
        <v>54</v>
      </c>
      <c r="Q3354" t="s">
        <v>724</v>
      </c>
    </row>
    <row r="3355" spans="1:17" x14ac:dyDescent="0.3">
      <c r="A3355" t="s">
        <v>824</v>
      </c>
      <c r="B3355" t="s">
        <v>382</v>
      </c>
      <c r="C3355" s="1">
        <v>46055</v>
      </c>
      <c r="D3355">
        <v>3047.26</v>
      </c>
      <c r="E3355" t="s">
        <v>92</v>
      </c>
      <c r="F3355" t="s">
        <v>96</v>
      </c>
      <c r="G3355" t="s">
        <v>135</v>
      </c>
      <c r="H3355" t="s">
        <v>626</v>
      </c>
      <c r="I3355">
        <v>500006730</v>
      </c>
      <c r="J3355">
        <v>6001045740</v>
      </c>
      <c r="K3355">
        <v>100013871</v>
      </c>
      <c r="L3355" s="1">
        <v>46066</v>
      </c>
      <c r="M3355" t="s">
        <v>833</v>
      </c>
      <c r="N3355">
        <v>500006730</v>
      </c>
      <c r="O3355" t="s">
        <v>776</v>
      </c>
      <c r="P3355" t="s">
        <v>54</v>
      </c>
      <c r="Q3355" t="s">
        <v>724</v>
      </c>
    </row>
    <row r="3356" spans="1:17" x14ac:dyDescent="0.3">
      <c r="A3356" t="s">
        <v>825</v>
      </c>
      <c r="B3356" t="s">
        <v>382</v>
      </c>
      <c r="C3356" s="1">
        <v>46055</v>
      </c>
      <c r="D3356">
        <v>458.21</v>
      </c>
      <c r="E3356" t="s">
        <v>92</v>
      </c>
      <c r="F3356" t="s">
        <v>96</v>
      </c>
      <c r="G3356" t="s">
        <v>135</v>
      </c>
      <c r="H3356" t="s">
        <v>626</v>
      </c>
      <c r="I3356">
        <v>500006730</v>
      </c>
      <c r="J3356">
        <v>6001045754</v>
      </c>
      <c r="K3356">
        <v>100013885</v>
      </c>
      <c r="L3356" s="1">
        <v>46058</v>
      </c>
      <c r="M3356" t="s">
        <v>833</v>
      </c>
      <c r="N3356">
        <v>500006730</v>
      </c>
      <c r="O3356" t="s">
        <v>776</v>
      </c>
      <c r="P3356" t="s">
        <v>54</v>
      </c>
      <c r="Q3356" t="s">
        <v>724</v>
      </c>
    </row>
    <row r="3357" spans="1:17" x14ac:dyDescent="0.3">
      <c r="A3357" t="s">
        <v>824</v>
      </c>
      <c r="B3357" t="s">
        <v>382</v>
      </c>
      <c r="C3357" s="1">
        <v>46055</v>
      </c>
      <c r="D3357">
        <v>238.47</v>
      </c>
      <c r="E3357" t="s">
        <v>92</v>
      </c>
      <c r="F3357" t="s">
        <v>96</v>
      </c>
      <c r="G3357" t="s">
        <v>135</v>
      </c>
      <c r="H3357" t="s">
        <v>626</v>
      </c>
      <c r="I3357">
        <v>500006730</v>
      </c>
      <c r="J3357">
        <v>6001045779</v>
      </c>
      <c r="K3357">
        <v>100013910</v>
      </c>
      <c r="L3357" s="1">
        <v>46070</v>
      </c>
      <c r="M3357" t="s">
        <v>833</v>
      </c>
      <c r="N3357">
        <v>500006730</v>
      </c>
      <c r="O3357" t="s">
        <v>776</v>
      </c>
      <c r="P3357" t="s">
        <v>54</v>
      </c>
      <c r="Q3357" t="s">
        <v>724</v>
      </c>
    </row>
    <row r="3358" spans="1:17" x14ac:dyDescent="0.3">
      <c r="A3358" t="s">
        <v>825</v>
      </c>
      <c r="B3358" t="s">
        <v>382</v>
      </c>
      <c r="C3358" s="1">
        <v>46055</v>
      </c>
      <c r="D3358">
        <v>145.15</v>
      </c>
      <c r="E3358" t="s">
        <v>92</v>
      </c>
      <c r="F3358" t="s">
        <v>96</v>
      </c>
      <c r="G3358" t="s">
        <v>135</v>
      </c>
      <c r="H3358" t="s">
        <v>626</v>
      </c>
      <c r="I3358">
        <v>500006730</v>
      </c>
      <c r="J3358">
        <v>6001045785</v>
      </c>
      <c r="K3358">
        <v>100013916</v>
      </c>
      <c r="L3358" s="1">
        <v>46058</v>
      </c>
      <c r="M3358" t="s">
        <v>833</v>
      </c>
      <c r="N3358">
        <v>500006730</v>
      </c>
      <c r="O3358" t="s">
        <v>776</v>
      </c>
      <c r="P3358" t="s">
        <v>54</v>
      </c>
      <c r="Q3358" t="s">
        <v>724</v>
      </c>
    </row>
    <row r="3359" spans="1:17" x14ac:dyDescent="0.3">
      <c r="A3359" t="s">
        <v>824</v>
      </c>
      <c r="B3359" t="s">
        <v>382</v>
      </c>
      <c r="C3359" s="1">
        <v>46083</v>
      </c>
      <c r="D3359">
        <v>3061.74</v>
      </c>
      <c r="E3359" t="s">
        <v>92</v>
      </c>
      <c r="F3359" t="s">
        <v>96</v>
      </c>
      <c r="G3359" t="s">
        <v>135</v>
      </c>
      <c r="H3359" t="s">
        <v>626</v>
      </c>
      <c r="I3359">
        <v>500006730</v>
      </c>
      <c r="J3359">
        <v>6001050342</v>
      </c>
      <c r="K3359">
        <v>100022415</v>
      </c>
      <c r="L3359" s="1">
        <v>46094</v>
      </c>
      <c r="M3359" t="s">
        <v>833</v>
      </c>
      <c r="N3359">
        <v>500006730</v>
      </c>
      <c r="O3359" t="s">
        <v>776</v>
      </c>
      <c r="P3359" t="s">
        <v>54</v>
      </c>
      <c r="Q3359" t="s">
        <v>724</v>
      </c>
    </row>
    <row r="3360" spans="1:17" x14ac:dyDescent="0.3">
      <c r="A3360" t="s">
        <v>825</v>
      </c>
      <c r="B3360" t="s">
        <v>382</v>
      </c>
      <c r="C3360" s="1">
        <v>46083</v>
      </c>
      <c r="D3360">
        <v>1577.28</v>
      </c>
      <c r="E3360" t="s">
        <v>92</v>
      </c>
      <c r="F3360" t="s">
        <v>96</v>
      </c>
      <c r="G3360" t="s">
        <v>135</v>
      </c>
      <c r="H3360" t="s">
        <v>626</v>
      </c>
      <c r="I3360">
        <v>500006730</v>
      </c>
      <c r="J3360">
        <v>6001050356</v>
      </c>
      <c r="K3360">
        <v>100022429</v>
      </c>
      <c r="L3360" s="1">
        <v>46085</v>
      </c>
      <c r="M3360" t="s">
        <v>833</v>
      </c>
      <c r="N3360">
        <v>500006730</v>
      </c>
      <c r="O3360" t="s">
        <v>776</v>
      </c>
      <c r="P3360" t="s">
        <v>54</v>
      </c>
      <c r="Q3360" t="s">
        <v>724</v>
      </c>
    </row>
    <row r="3361" spans="1:17" x14ac:dyDescent="0.3">
      <c r="A3361" t="s">
        <v>825</v>
      </c>
      <c r="B3361" t="s">
        <v>382</v>
      </c>
      <c r="C3361" s="1">
        <v>46083</v>
      </c>
      <c r="D3361">
        <v>145.15</v>
      </c>
      <c r="E3361" t="s">
        <v>92</v>
      </c>
      <c r="F3361" t="s">
        <v>96</v>
      </c>
      <c r="G3361" t="s">
        <v>135</v>
      </c>
      <c r="H3361" t="s">
        <v>626</v>
      </c>
      <c r="I3361">
        <v>500006730</v>
      </c>
      <c r="J3361">
        <v>6001050376</v>
      </c>
      <c r="K3361">
        <v>100022449</v>
      </c>
      <c r="L3361" s="1">
        <v>46086</v>
      </c>
      <c r="M3361" t="s">
        <v>833</v>
      </c>
      <c r="N3361">
        <v>500006730</v>
      </c>
      <c r="O3361" t="s">
        <v>776</v>
      </c>
      <c r="P3361" t="s">
        <v>54</v>
      </c>
      <c r="Q3361" t="s">
        <v>724</v>
      </c>
    </row>
    <row r="3362" spans="1:17" x14ac:dyDescent="0.3">
      <c r="A3362" t="s">
        <v>824</v>
      </c>
      <c r="B3362" t="s">
        <v>382</v>
      </c>
      <c r="C3362" s="1">
        <v>46083</v>
      </c>
      <c r="D3362">
        <v>243.65</v>
      </c>
      <c r="E3362" t="s">
        <v>92</v>
      </c>
      <c r="F3362" t="s">
        <v>96</v>
      </c>
      <c r="G3362" t="s">
        <v>135</v>
      </c>
      <c r="H3362" t="s">
        <v>626</v>
      </c>
      <c r="I3362">
        <v>500006730</v>
      </c>
      <c r="J3362">
        <v>6001050395</v>
      </c>
      <c r="K3362">
        <v>100022468</v>
      </c>
      <c r="L3362" s="1">
        <v>46094</v>
      </c>
      <c r="M3362" t="s">
        <v>833</v>
      </c>
      <c r="N3362">
        <v>500006730</v>
      </c>
      <c r="O3362" t="s">
        <v>776</v>
      </c>
      <c r="P3362" t="s">
        <v>54</v>
      </c>
      <c r="Q3362" t="s">
        <v>724</v>
      </c>
    </row>
    <row r="3363" spans="1:17" x14ac:dyDescent="0.3">
      <c r="A3363" t="s">
        <v>825</v>
      </c>
      <c r="B3363" t="s">
        <v>382</v>
      </c>
      <c r="C3363" s="1">
        <v>46112</v>
      </c>
      <c r="D3363">
        <v>565.05999999999995</v>
      </c>
      <c r="E3363" t="s">
        <v>92</v>
      </c>
      <c r="F3363" t="s">
        <v>96</v>
      </c>
      <c r="G3363" t="s">
        <v>135</v>
      </c>
      <c r="H3363" t="s">
        <v>626</v>
      </c>
      <c r="I3363">
        <v>500006730</v>
      </c>
      <c r="J3363">
        <v>6001055361</v>
      </c>
      <c r="K3363">
        <v>100030197</v>
      </c>
      <c r="L3363" s="1">
        <v>46119</v>
      </c>
      <c r="M3363" t="s">
        <v>833</v>
      </c>
      <c r="N3363">
        <v>500006730</v>
      </c>
      <c r="O3363" t="s">
        <v>776</v>
      </c>
      <c r="P3363" t="s">
        <v>54</v>
      </c>
      <c r="Q3363" t="s">
        <v>724</v>
      </c>
    </row>
    <row r="3364" spans="1:17" x14ac:dyDescent="0.3">
      <c r="A3364" t="s">
        <v>824</v>
      </c>
      <c r="B3364" t="s">
        <v>382</v>
      </c>
      <c r="C3364" s="1">
        <v>46112</v>
      </c>
      <c r="D3364">
        <v>1925.7</v>
      </c>
      <c r="E3364" t="s">
        <v>92</v>
      </c>
      <c r="F3364" t="s">
        <v>96</v>
      </c>
      <c r="G3364" t="s">
        <v>135</v>
      </c>
      <c r="H3364" t="s">
        <v>626</v>
      </c>
      <c r="I3364">
        <v>500006730</v>
      </c>
      <c r="J3364">
        <v>6001055382</v>
      </c>
      <c r="K3364">
        <v>100030218</v>
      </c>
      <c r="L3364" s="1">
        <v>46129</v>
      </c>
      <c r="M3364" t="s">
        <v>833</v>
      </c>
      <c r="N3364">
        <v>500006730</v>
      </c>
      <c r="O3364" t="s">
        <v>776</v>
      </c>
      <c r="P3364" t="s">
        <v>54</v>
      </c>
      <c r="Q3364" t="s">
        <v>724</v>
      </c>
    </row>
    <row r="3365" spans="1:17" x14ac:dyDescent="0.3">
      <c r="A3365" t="s">
        <v>824</v>
      </c>
      <c r="B3365" t="s">
        <v>382</v>
      </c>
      <c r="C3365" s="1">
        <v>46112</v>
      </c>
      <c r="D3365">
        <v>243.65</v>
      </c>
      <c r="E3365" t="s">
        <v>92</v>
      </c>
      <c r="F3365" t="s">
        <v>96</v>
      </c>
      <c r="G3365" t="s">
        <v>135</v>
      </c>
      <c r="H3365" t="s">
        <v>626</v>
      </c>
      <c r="I3365">
        <v>500006730</v>
      </c>
      <c r="J3365">
        <v>6001055417</v>
      </c>
      <c r="K3365">
        <v>100030253</v>
      </c>
      <c r="L3365" s="1">
        <v>46129</v>
      </c>
      <c r="M3365" t="s">
        <v>833</v>
      </c>
      <c r="N3365">
        <v>500006730</v>
      </c>
      <c r="O3365" t="s">
        <v>776</v>
      </c>
      <c r="P3365" t="s">
        <v>54</v>
      </c>
      <c r="Q3365" t="s">
        <v>724</v>
      </c>
    </row>
    <row r="3366" spans="1:17" x14ac:dyDescent="0.3">
      <c r="A3366" t="s">
        <v>825</v>
      </c>
      <c r="B3366" t="s">
        <v>382</v>
      </c>
      <c r="C3366" s="1">
        <v>46112</v>
      </c>
      <c r="D3366">
        <v>150.34</v>
      </c>
      <c r="E3366" t="s">
        <v>92</v>
      </c>
      <c r="F3366" t="s">
        <v>96</v>
      </c>
      <c r="G3366" t="s">
        <v>135</v>
      </c>
      <c r="H3366" t="s">
        <v>626</v>
      </c>
      <c r="I3366">
        <v>500006730</v>
      </c>
      <c r="J3366">
        <v>6001055437</v>
      </c>
      <c r="K3366">
        <v>100030273</v>
      </c>
      <c r="L3366" s="1">
        <v>46119</v>
      </c>
      <c r="M3366" t="s">
        <v>833</v>
      </c>
      <c r="N3366">
        <v>500006730</v>
      </c>
      <c r="O3366" t="s">
        <v>776</v>
      </c>
      <c r="P3366" t="s">
        <v>54</v>
      </c>
      <c r="Q3366" t="s">
        <v>724</v>
      </c>
    </row>
    <row r="3367" spans="1:17" x14ac:dyDescent="0.3">
      <c r="A3367" t="s">
        <v>824</v>
      </c>
      <c r="B3367" t="s">
        <v>382</v>
      </c>
      <c r="C3367" s="1">
        <v>46142</v>
      </c>
      <c r="D3367">
        <v>5580.89</v>
      </c>
      <c r="E3367" t="s">
        <v>92</v>
      </c>
      <c r="F3367" t="s">
        <v>96</v>
      </c>
      <c r="G3367" t="s">
        <v>135</v>
      </c>
      <c r="H3367" t="s">
        <v>626</v>
      </c>
      <c r="I3367">
        <v>500006730</v>
      </c>
      <c r="J3367">
        <v>6001061032</v>
      </c>
      <c r="K3367">
        <v>100039741</v>
      </c>
      <c r="L3367" s="1">
        <v>46161</v>
      </c>
      <c r="M3367" t="s">
        <v>833</v>
      </c>
      <c r="N3367">
        <v>500006730</v>
      </c>
      <c r="O3367" t="s">
        <v>776</v>
      </c>
      <c r="P3367" t="s">
        <v>54</v>
      </c>
      <c r="Q3367" t="s">
        <v>724</v>
      </c>
    </row>
    <row r="3368" spans="1:17" x14ac:dyDescent="0.3">
      <c r="A3368" t="s">
        <v>825</v>
      </c>
      <c r="B3368" t="s">
        <v>382</v>
      </c>
      <c r="C3368" s="1">
        <v>46142</v>
      </c>
      <c r="D3368">
        <v>1591.9</v>
      </c>
      <c r="E3368" t="s">
        <v>92</v>
      </c>
      <c r="F3368" t="s">
        <v>96</v>
      </c>
      <c r="G3368" t="s">
        <v>135</v>
      </c>
      <c r="H3368" t="s">
        <v>626</v>
      </c>
      <c r="I3368">
        <v>500006730</v>
      </c>
      <c r="J3368">
        <v>6001061035</v>
      </c>
      <c r="K3368">
        <v>100039744</v>
      </c>
      <c r="L3368" s="1">
        <v>46155</v>
      </c>
      <c r="M3368" t="s">
        <v>833</v>
      </c>
      <c r="N3368">
        <v>500006730</v>
      </c>
      <c r="O3368" t="s">
        <v>776</v>
      </c>
      <c r="P3368" t="s">
        <v>54</v>
      </c>
      <c r="Q3368" t="s">
        <v>724</v>
      </c>
    </row>
    <row r="3369" spans="1:17" x14ac:dyDescent="0.3">
      <c r="A3369" t="s">
        <v>824</v>
      </c>
      <c r="B3369" t="s">
        <v>382</v>
      </c>
      <c r="C3369" s="1">
        <v>46142</v>
      </c>
      <c r="D3369">
        <v>243.65</v>
      </c>
      <c r="E3369" t="s">
        <v>92</v>
      </c>
      <c r="F3369" t="s">
        <v>96</v>
      </c>
      <c r="G3369" t="s">
        <v>135</v>
      </c>
      <c r="H3369" t="s">
        <v>626</v>
      </c>
      <c r="I3369">
        <v>500006730</v>
      </c>
      <c r="J3369">
        <v>6001061073</v>
      </c>
      <c r="K3369">
        <v>100039813</v>
      </c>
      <c r="L3369" s="1">
        <v>46160</v>
      </c>
      <c r="M3369" t="s">
        <v>833</v>
      </c>
      <c r="N3369">
        <v>500006730</v>
      </c>
      <c r="O3369" t="s">
        <v>776</v>
      </c>
      <c r="P3369" t="s">
        <v>54</v>
      </c>
      <c r="Q3369" t="s">
        <v>724</v>
      </c>
    </row>
    <row r="3370" spans="1:17" x14ac:dyDescent="0.3">
      <c r="A3370" t="s">
        <v>825</v>
      </c>
      <c r="B3370" t="s">
        <v>382</v>
      </c>
      <c r="C3370" s="1">
        <v>46142</v>
      </c>
      <c r="D3370">
        <v>150.34</v>
      </c>
      <c r="E3370" t="s">
        <v>92</v>
      </c>
      <c r="F3370" t="s">
        <v>96</v>
      </c>
      <c r="G3370" t="s">
        <v>135</v>
      </c>
      <c r="H3370" t="s">
        <v>626</v>
      </c>
      <c r="I3370">
        <v>500006730</v>
      </c>
      <c r="J3370">
        <v>6001061069</v>
      </c>
      <c r="K3370">
        <v>100039809</v>
      </c>
      <c r="L3370" s="1">
        <v>46155</v>
      </c>
      <c r="M3370" t="s">
        <v>833</v>
      </c>
      <c r="N3370">
        <v>500006730</v>
      </c>
      <c r="O3370" t="s">
        <v>776</v>
      </c>
      <c r="P3370" t="s">
        <v>54</v>
      </c>
      <c r="Q3370" t="s">
        <v>724</v>
      </c>
    </row>
    <row r="3371" spans="1:17" x14ac:dyDescent="0.3">
      <c r="A3371" t="s">
        <v>825</v>
      </c>
      <c r="B3371" t="s">
        <v>382</v>
      </c>
      <c r="C3371" s="1">
        <v>46174</v>
      </c>
      <c r="D3371">
        <v>155.52000000000001</v>
      </c>
      <c r="E3371" t="s">
        <v>92</v>
      </c>
      <c r="F3371" t="s">
        <v>96</v>
      </c>
      <c r="G3371" t="s">
        <v>135</v>
      </c>
      <c r="H3371" t="s">
        <v>626</v>
      </c>
      <c r="I3371">
        <v>500006730</v>
      </c>
      <c r="J3371">
        <v>6001065898</v>
      </c>
      <c r="K3371">
        <v>100047892</v>
      </c>
      <c r="L3371" s="1">
        <v>46188</v>
      </c>
      <c r="M3371" t="s">
        <v>833</v>
      </c>
      <c r="N3371">
        <v>500006730</v>
      </c>
      <c r="O3371" t="s">
        <v>776</v>
      </c>
      <c r="P3371" t="s">
        <v>54</v>
      </c>
      <c r="Q3371" t="s">
        <v>724</v>
      </c>
    </row>
    <row r="3372" spans="1:17" x14ac:dyDescent="0.3">
      <c r="A3372" t="s">
        <v>825</v>
      </c>
      <c r="B3372" t="s">
        <v>382</v>
      </c>
      <c r="C3372" s="1">
        <v>46174</v>
      </c>
      <c r="D3372">
        <v>1835.94</v>
      </c>
      <c r="E3372" t="s">
        <v>92</v>
      </c>
      <c r="F3372" t="s">
        <v>96</v>
      </c>
      <c r="G3372" t="s">
        <v>135</v>
      </c>
      <c r="H3372" t="s">
        <v>626</v>
      </c>
      <c r="I3372">
        <v>500006730</v>
      </c>
      <c r="J3372">
        <v>6001065913</v>
      </c>
      <c r="K3372">
        <v>100047907</v>
      </c>
      <c r="L3372" s="1">
        <v>46209</v>
      </c>
      <c r="M3372" t="s">
        <v>833</v>
      </c>
      <c r="N3372">
        <v>500006730</v>
      </c>
      <c r="O3372" t="s">
        <v>776</v>
      </c>
      <c r="P3372" t="s">
        <v>54</v>
      </c>
      <c r="Q3372" t="s">
        <v>724</v>
      </c>
    </row>
    <row r="3373" spans="1:17" x14ac:dyDescent="0.3">
      <c r="A3373" t="s">
        <v>824</v>
      </c>
      <c r="B3373" t="s">
        <v>382</v>
      </c>
      <c r="C3373" s="1">
        <v>46174</v>
      </c>
      <c r="D3373">
        <v>243.65</v>
      </c>
      <c r="E3373" t="s">
        <v>92</v>
      </c>
      <c r="F3373" t="s">
        <v>96</v>
      </c>
      <c r="G3373" t="s">
        <v>135</v>
      </c>
      <c r="H3373" t="s">
        <v>626</v>
      </c>
      <c r="I3373">
        <v>500006730</v>
      </c>
      <c r="J3373">
        <v>6001065948</v>
      </c>
      <c r="K3373">
        <v>100047942</v>
      </c>
      <c r="L3373" s="1">
        <v>46205</v>
      </c>
      <c r="M3373" t="s">
        <v>833</v>
      </c>
      <c r="N3373">
        <v>500006730</v>
      </c>
      <c r="O3373" t="s">
        <v>776</v>
      </c>
      <c r="P3373" t="s">
        <v>54</v>
      </c>
      <c r="Q3373" t="s">
        <v>724</v>
      </c>
    </row>
    <row r="3374" spans="1:17" x14ac:dyDescent="0.3">
      <c r="A3374" t="s">
        <v>824</v>
      </c>
      <c r="B3374" t="s">
        <v>382</v>
      </c>
      <c r="C3374" s="1">
        <v>46174</v>
      </c>
      <c r="D3374">
        <v>3013.5</v>
      </c>
      <c r="E3374" t="s">
        <v>92</v>
      </c>
      <c r="F3374" t="s">
        <v>96</v>
      </c>
      <c r="G3374" t="s">
        <v>135</v>
      </c>
      <c r="H3374" t="s">
        <v>626</v>
      </c>
      <c r="I3374">
        <v>500006730</v>
      </c>
      <c r="J3374">
        <v>6001065954</v>
      </c>
      <c r="K3374">
        <v>100047948</v>
      </c>
      <c r="L3374" s="1">
        <v>46205</v>
      </c>
      <c r="M3374" t="s">
        <v>833</v>
      </c>
      <c r="N3374">
        <v>500006730</v>
      </c>
      <c r="O3374" t="s">
        <v>776</v>
      </c>
      <c r="P3374" t="s">
        <v>54</v>
      </c>
      <c r="Q3374" t="s">
        <v>724</v>
      </c>
    </row>
    <row r="3375" spans="1:17" x14ac:dyDescent="0.3">
      <c r="A3375" t="s">
        <v>825</v>
      </c>
      <c r="B3375" t="s">
        <v>382</v>
      </c>
      <c r="C3375" s="1">
        <v>46203</v>
      </c>
      <c r="D3375">
        <v>155.52000000000001</v>
      </c>
      <c r="E3375" t="s">
        <v>92</v>
      </c>
      <c r="F3375" t="s">
        <v>96</v>
      </c>
      <c r="G3375" t="s">
        <v>135</v>
      </c>
      <c r="H3375" t="s">
        <v>626</v>
      </c>
      <c r="I3375">
        <v>500006730</v>
      </c>
      <c r="J3375">
        <v>6001071377</v>
      </c>
      <c r="K3375">
        <v>100057598</v>
      </c>
      <c r="L3375" s="1">
        <v>46231</v>
      </c>
      <c r="M3375" t="s">
        <v>833</v>
      </c>
      <c r="N3375">
        <v>500006730</v>
      </c>
      <c r="O3375" t="s">
        <v>776</v>
      </c>
      <c r="P3375" t="s">
        <v>54</v>
      </c>
      <c r="Q3375" t="s">
        <v>724</v>
      </c>
    </row>
    <row r="3376" spans="1:17" x14ac:dyDescent="0.3">
      <c r="A3376" t="s">
        <v>824</v>
      </c>
      <c r="B3376" t="s">
        <v>382</v>
      </c>
      <c r="C3376" s="1">
        <v>46203</v>
      </c>
      <c r="D3376">
        <v>243.65</v>
      </c>
      <c r="E3376" t="s">
        <v>92</v>
      </c>
      <c r="F3376" t="s">
        <v>96</v>
      </c>
      <c r="G3376" t="s">
        <v>135</v>
      </c>
      <c r="H3376" t="s">
        <v>626</v>
      </c>
      <c r="I3376">
        <v>500006730</v>
      </c>
      <c r="J3376">
        <v>6001071366</v>
      </c>
      <c r="K3376">
        <v>100057587</v>
      </c>
      <c r="L3376" s="1">
        <v>46211</v>
      </c>
      <c r="M3376" t="s">
        <v>833</v>
      </c>
      <c r="N3376">
        <v>500006730</v>
      </c>
      <c r="O3376" t="s">
        <v>776</v>
      </c>
      <c r="P3376" t="s">
        <v>54</v>
      </c>
      <c r="Q3376" t="s">
        <v>724</v>
      </c>
    </row>
    <row r="3377" spans="1:17" x14ac:dyDescent="0.3">
      <c r="A3377" t="s">
        <v>824</v>
      </c>
      <c r="B3377" t="s">
        <v>382</v>
      </c>
      <c r="C3377" s="1">
        <v>46203</v>
      </c>
      <c r="D3377">
        <v>2793.19</v>
      </c>
      <c r="E3377" t="s">
        <v>92</v>
      </c>
      <c r="F3377" t="s">
        <v>96</v>
      </c>
      <c r="G3377" t="s">
        <v>135</v>
      </c>
      <c r="H3377" t="s">
        <v>626</v>
      </c>
      <c r="I3377">
        <v>500006730</v>
      </c>
      <c r="J3377">
        <v>6001071536</v>
      </c>
      <c r="K3377">
        <v>100057790</v>
      </c>
      <c r="L3377" s="1">
        <v>46211</v>
      </c>
      <c r="M3377" t="s">
        <v>833</v>
      </c>
      <c r="N3377">
        <v>500006730</v>
      </c>
      <c r="O3377" t="s">
        <v>776</v>
      </c>
      <c r="P3377" t="s">
        <v>54</v>
      </c>
      <c r="Q3377" t="s">
        <v>724</v>
      </c>
    </row>
    <row r="3378" spans="1:17" x14ac:dyDescent="0.3">
      <c r="A3378" t="s">
        <v>825</v>
      </c>
      <c r="B3378" t="s">
        <v>382</v>
      </c>
      <c r="C3378" s="1">
        <v>46203</v>
      </c>
      <c r="D3378">
        <v>3108.54</v>
      </c>
      <c r="E3378" t="s">
        <v>92</v>
      </c>
      <c r="F3378" t="s">
        <v>96</v>
      </c>
      <c r="G3378" t="s">
        <v>135</v>
      </c>
      <c r="H3378" t="s">
        <v>626</v>
      </c>
      <c r="I3378">
        <v>500006730</v>
      </c>
      <c r="J3378">
        <v>6001071537</v>
      </c>
      <c r="K3378">
        <v>100057791</v>
      </c>
      <c r="L3378" s="1">
        <v>46231</v>
      </c>
      <c r="M3378" t="s">
        <v>833</v>
      </c>
      <c r="N3378">
        <v>500006730</v>
      </c>
      <c r="O3378" t="s">
        <v>776</v>
      </c>
      <c r="P3378" t="s">
        <v>54</v>
      </c>
      <c r="Q3378" t="s">
        <v>724</v>
      </c>
    </row>
    <row r="3379" spans="1:17" x14ac:dyDescent="0.3">
      <c r="A3379" t="s">
        <v>825</v>
      </c>
      <c r="B3379" t="s">
        <v>382</v>
      </c>
      <c r="C3379" s="1">
        <v>46234</v>
      </c>
      <c r="D3379">
        <v>3712.44</v>
      </c>
      <c r="E3379" t="s">
        <v>92</v>
      </c>
      <c r="F3379" t="s">
        <v>96</v>
      </c>
      <c r="G3379" t="s">
        <v>135</v>
      </c>
      <c r="H3379" t="s">
        <v>626</v>
      </c>
      <c r="I3379">
        <v>500006730</v>
      </c>
      <c r="J3379">
        <v>6001077006</v>
      </c>
      <c r="K3379">
        <v>100067626</v>
      </c>
      <c r="L3379" s="1">
        <v>46246</v>
      </c>
      <c r="M3379" t="s">
        <v>833</v>
      </c>
      <c r="N3379">
        <v>500006730</v>
      </c>
      <c r="O3379" t="s">
        <v>776</v>
      </c>
      <c r="P3379" t="s">
        <v>54</v>
      </c>
      <c r="Q3379" t="s">
        <v>724</v>
      </c>
    </row>
    <row r="3380" spans="1:17" x14ac:dyDescent="0.3">
      <c r="A3380" t="s">
        <v>824</v>
      </c>
      <c r="B3380" t="s">
        <v>382</v>
      </c>
      <c r="C3380" s="1">
        <v>46234</v>
      </c>
      <c r="D3380">
        <v>248.84</v>
      </c>
      <c r="E3380" t="s">
        <v>92</v>
      </c>
      <c r="F3380" t="s">
        <v>96</v>
      </c>
      <c r="G3380" t="s">
        <v>135</v>
      </c>
      <c r="H3380" t="s">
        <v>603</v>
      </c>
      <c r="I3380">
        <v>500006730</v>
      </c>
      <c r="J3380">
        <v>6001077052</v>
      </c>
      <c r="K3380">
        <v>100067699</v>
      </c>
      <c r="L3380" s="1">
        <v>46246</v>
      </c>
      <c r="M3380" t="s">
        <v>833</v>
      </c>
      <c r="N3380">
        <v>500006730</v>
      </c>
      <c r="O3380" t="s">
        <v>776</v>
      </c>
      <c r="P3380" t="s">
        <v>54</v>
      </c>
      <c r="Q3380" t="s">
        <v>724</v>
      </c>
    </row>
    <row r="3381" spans="1:17" x14ac:dyDescent="0.3">
      <c r="A3381" t="s">
        <v>825</v>
      </c>
      <c r="B3381" t="s">
        <v>382</v>
      </c>
      <c r="C3381" s="1">
        <v>46234</v>
      </c>
      <c r="D3381">
        <v>160.69999999999999</v>
      </c>
      <c r="E3381" t="s">
        <v>92</v>
      </c>
      <c r="F3381" t="s">
        <v>96</v>
      </c>
      <c r="G3381" t="s">
        <v>135</v>
      </c>
      <c r="H3381" t="s">
        <v>626</v>
      </c>
      <c r="I3381">
        <v>500006730</v>
      </c>
      <c r="J3381">
        <v>6001077057</v>
      </c>
      <c r="K3381">
        <v>100067704</v>
      </c>
      <c r="L3381" s="1">
        <v>46246</v>
      </c>
      <c r="M3381" t="s">
        <v>833</v>
      </c>
      <c r="N3381">
        <v>500006730</v>
      </c>
      <c r="O3381" t="s">
        <v>776</v>
      </c>
      <c r="P3381" t="s">
        <v>54</v>
      </c>
      <c r="Q3381" t="s">
        <v>724</v>
      </c>
    </row>
    <row r="3382" spans="1:17" x14ac:dyDescent="0.3">
      <c r="A3382" t="s">
        <v>824</v>
      </c>
      <c r="B3382" t="s">
        <v>382</v>
      </c>
      <c r="C3382" s="1">
        <v>46234</v>
      </c>
      <c r="D3382">
        <v>4001.53</v>
      </c>
      <c r="E3382" t="s">
        <v>92</v>
      </c>
      <c r="F3382" t="s">
        <v>96</v>
      </c>
      <c r="G3382" t="s">
        <v>135</v>
      </c>
      <c r="H3382" t="s">
        <v>603</v>
      </c>
      <c r="I3382">
        <v>500006730</v>
      </c>
      <c r="J3382">
        <v>6001076999</v>
      </c>
      <c r="K3382">
        <v>100067619</v>
      </c>
      <c r="L3382" s="1">
        <v>46246</v>
      </c>
      <c r="M3382" t="s">
        <v>833</v>
      </c>
      <c r="N3382">
        <v>500006730</v>
      </c>
      <c r="O3382" t="s">
        <v>776</v>
      </c>
      <c r="P3382" t="s">
        <v>54</v>
      </c>
      <c r="Q3382" t="s">
        <v>724</v>
      </c>
    </row>
    <row r="3383" spans="1:17" x14ac:dyDescent="0.3">
      <c r="A3383" t="s">
        <v>824</v>
      </c>
      <c r="B3383" t="s">
        <v>382</v>
      </c>
      <c r="C3383" s="1">
        <v>46132</v>
      </c>
      <c r="D3383">
        <v>14952.54</v>
      </c>
      <c r="E3383" t="s">
        <v>92</v>
      </c>
      <c r="F3383" t="s">
        <v>96</v>
      </c>
      <c r="G3383" t="s">
        <v>9</v>
      </c>
      <c r="H3383" t="s">
        <v>631</v>
      </c>
      <c r="I3383">
        <v>300016296</v>
      </c>
      <c r="J3383">
        <v>6001059286</v>
      </c>
      <c r="K3383">
        <v>100036968</v>
      </c>
      <c r="L3383" s="1">
        <v>46171</v>
      </c>
      <c r="M3383" t="s">
        <v>833</v>
      </c>
      <c r="N3383">
        <v>300016296</v>
      </c>
      <c r="O3383" t="s">
        <v>776</v>
      </c>
      <c r="P3383" t="s">
        <v>54</v>
      </c>
      <c r="Q3383" t="s">
        <v>724</v>
      </c>
    </row>
    <row r="3384" spans="1:17" x14ac:dyDescent="0.3">
      <c r="A3384" t="s">
        <v>824</v>
      </c>
      <c r="B3384" t="s">
        <v>382</v>
      </c>
      <c r="C3384" s="1">
        <v>46133</v>
      </c>
      <c r="D3384">
        <v>11702.38</v>
      </c>
      <c r="E3384" t="s">
        <v>92</v>
      </c>
      <c r="F3384" t="s">
        <v>96</v>
      </c>
      <c r="G3384" t="s">
        <v>9</v>
      </c>
      <c r="H3384" t="s">
        <v>631</v>
      </c>
      <c r="I3384">
        <v>300016296</v>
      </c>
      <c r="J3384">
        <v>6001059505</v>
      </c>
      <c r="K3384">
        <v>100037245</v>
      </c>
      <c r="L3384" s="1">
        <v>46197</v>
      </c>
      <c r="M3384" t="s">
        <v>833</v>
      </c>
      <c r="N3384">
        <v>300016296</v>
      </c>
      <c r="O3384" t="s">
        <v>776</v>
      </c>
      <c r="P3384" t="s">
        <v>54</v>
      </c>
      <c r="Q3384" t="s">
        <v>724</v>
      </c>
    </row>
    <row r="3385" spans="1:17" x14ac:dyDescent="0.3">
      <c r="A3385" t="s">
        <v>824</v>
      </c>
      <c r="B3385" t="s">
        <v>382</v>
      </c>
      <c r="C3385" s="1">
        <v>46153</v>
      </c>
      <c r="D3385">
        <v>37282.300000000003</v>
      </c>
      <c r="E3385" t="s">
        <v>92</v>
      </c>
      <c r="F3385" t="s">
        <v>96</v>
      </c>
      <c r="G3385" t="s">
        <v>9</v>
      </c>
      <c r="H3385" t="s">
        <v>631</v>
      </c>
      <c r="I3385">
        <v>300016296</v>
      </c>
      <c r="J3385">
        <v>6001062837</v>
      </c>
      <c r="K3385">
        <v>100043136</v>
      </c>
      <c r="L3385" s="1">
        <v>46244</v>
      </c>
      <c r="M3385" t="s">
        <v>833</v>
      </c>
      <c r="N3385">
        <v>300016296</v>
      </c>
      <c r="O3385" t="s">
        <v>776</v>
      </c>
      <c r="P3385" t="s">
        <v>54</v>
      </c>
      <c r="Q3385" t="s">
        <v>724</v>
      </c>
    </row>
    <row r="3386" spans="1:17" x14ac:dyDescent="0.3">
      <c r="A3386" t="s">
        <v>824</v>
      </c>
      <c r="B3386" t="s">
        <v>683</v>
      </c>
      <c r="C3386" s="1">
        <v>46225</v>
      </c>
      <c r="D3386">
        <v>4758.8999999999996</v>
      </c>
      <c r="E3386" t="s">
        <v>92</v>
      </c>
      <c r="F3386" t="s">
        <v>96</v>
      </c>
      <c r="G3386" t="s">
        <v>64</v>
      </c>
      <c r="H3386" t="s">
        <v>731</v>
      </c>
      <c r="I3386">
        <v>300016296</v>
      </c>
      <c r="J3386">
        <v>6001075680</v>
      </c>
      <c r="K3386">
        <v>100065601</v>
      </c>
      <c r="L3386" s="1">
        <v>46241</v>
      </c>
      <c r="M3386" t="s">
        <v>833</v>
      </c>
      <c r="N3386">
        <v>300016296</v>
      </c>
      <c r="O3386" t="s">
        <v>776</v>
      </c>
      <c r="P3386" t="s">
        <v>54</v>
      </c>
      <c r="Q3386" t="s">
        <v>725</v>
      </c>
    </row>
    <row r="3387" spans="1:17" x14ac:dyDescent="0.3">
      <c r="A3387" t="s">
        <v>824</v>
      </c>
      <c r="B3387" t="s">
        <v>382</v>
      </c>
      <c r="C3387" s="1">
        <v>45742</v>
      </c>
      <c r="D3387">
        <v>160.57</v>
      </c>
      <c r="E3387" t="s">
        <v>92</v>
      </c>
      <c r="F3387" t="s">
        <v>96</v>
      </c>
      <c r="G3387" t="s">
        <v>114</v>
      </c>
      <c r="H3387" t="s">
        <v>600</v>
      </c>
      <c r="I3387">
        <v>800002281</v>
      </c>
      <c r="J3387">
        <v>6000984892</v>
      </c>
      <c r="K3387">
        <v>100028883</v>
      </c>
      <c r="L3387" s="1">
        <v>45747</v>
      </c>
      <c r="M3387" t="s">
        <v>833</v>
      </c>
      <c r="N3387">
        <v>800002281</v>
      </c>
      <c r="O3387" t="s">
        <v>776</v>
      </c>
      <c r="P3387" t="s">
        <v>54</v>
      </c>
      <c r="Q3387" t="s">
        <v>724</v>
      </c>
    </row>
    <row r="3388" spans="1:17" x14ac:dyDescent="0.3">
      <c r="A3388" t="s">
        <v>824</v>
      </c>
      <c r="B3388" t="s">
        <v>382</v>
      </c>
      <c r="C3388" s="1">
        <v>45833</v>
      </c>
      <c r="D3388">
        <v>96</v>
      </c>
      <c r="E3388" t="s">
        <v>92</v>
      </c>
      <c r="F3388" t="s">
        <v>96</v>
      </c>
      <c r="G3388" t="s">
        <v>114</v>
      </c>
      <c r="H3388" t="s">
        <v>600</v>
      </c>
      <c r="I3388">
        <v>800003163</v>
      </c>
      <c r="J3388">
        <v>6001000692</v>
      </c>
      <c r="K3388">
        <v>100055373</v>
      </c>
      <c r="L3388" s="1">
        <v>45880</v>
      </c>
      <c r="M3388" t="s">
        <v>833</v>
      </c>
      <c r="N3388">
        <v>800003163</v>
      </c>
      <c r="O3388" t="s">
        <v>776</v>
      </c>
      <c r="P3388" t="s">
        <v>54</v>
      </c>
      <c r="Q3388" t="s">
        <v>724</v>
      </c>
    </row>
    <row r="3389" spans="1:17" x14ac:dyDescent="0.3">
      <c r="A3389" t="s">
        <v>824</v>
      </c>
      <c r="B3389" t="s">
        <v>382</v>
      </c>
      <c r="C3389" s="1">
        <v>45833</v>
      </c>
      <c r="D3389">
        <v>97.92</v>
      </c>
      <c r="E3389" t="s">
        <v>92</v>
      </c>
      <c r="F3389" t="s">
        <v>96</v>
      </c>
      <c r="G3389" t="s">
        <v>114</v>
      </c>
      <c r="H3389" t="s">
        <v>600</v>
      </c>
      <c r="I3389">
        <v>800003163</v>
      </c>
      <c r="J3389">
        <v>6001000691</v>
      </c>
      <c r="K3389">
        <v>100055372</v>
      </c>
      <c r="L3389" s="1">
        <v>45880</v>
      </c>
      <c r="M3389" t="s">
        <v>833</v>
      </c>
      <c r="N3389">
        <v>800003163</v>
      </c>
      <c r="O3389" t="s">
        <v>776</v>
      </c>
      <c r="P3389" t="s">
        <v>54</v>
      </c>
      <c r="Q3389" t="s">
        <v>724</v>
      </c>
    </row>
    <row r="3390" spans="1:17" x14ac:dyDescent="0.3">
      <c r="A3390" t="s">
        <v>824</v>
      </c>
      <c r="B3390" t="s">
        <v>382</v>
      </c>
      <c r="C3390" s="1">
        <v>45856</v>
      </c>
      <c r="D3390">
        <v>1821.84</v>
      </c>
      <c r="E3390" t="s">
        <v>92</v>
      </c>
      <c r="F3390" t="s">
        <v>96</v>
      </c>
      <c r="G3390" t="s">
        <v>114</v>
      </c>
      <c r="H3390" t="s">
        <v>600</v>
      </c>
      <c r="I3390">
        <v>800003163</v>
      </c>
      <c r="J3390">
        <v>6001005247</v>
      </c>
      <c r="K3390">
        <v>100063296</v>
      </c>
      <c r="L3390" s="1">
        <v>45880</v>
      </c>
      <c r="M3390" t="s">
        <v>833</v>
      </c>
      <c r="N3390">
        <v>800003163</v>
      </c>
      <c r="O3390" t="s">
        <v>776</v>
      </c>
      <c r="P3390" t="s">
        <v>54</v>
      </c>
      <c r="Q3390" t="s">
        <v>724</v>
      </c>
    </row>
    <row r="3391" spans="1:17" x14ac:dyDescent="0.3">
      <c r="A3391" t="s">
        <v>824</v>
      </c>
      <c r="B3391" t="s">
        <v>382</v>
      </c>
      <c r="C3391" s="1">
        <v>45869</v>
      </c>
      <c r="D3391">
        <v>564</v>
      </c>
      <c r="E3391" t="s">
        <v>92</v>
      </c>
      <c r="F3391" t="s">
        <v>96</v>
      </c>
      <c r="G3391" t="s">
        <v>114</v>
      </c>
      <c r="H3391" t="s">
        <v>600</v>
      </c>
      <c r="I3391">
        <v>800003166</v>
      </c>
      <c r="J3391">
        <v>6001007234</v>
      </c>
      <c r="K3391">
        <v>100066321</v>
      </c>
      <c r="L3391" s="1">
        <v>45981</v>
      </c>
      <c r="M3391" t="s">
        <v>833</v>
      </c>
      <c r="N3391">
        <v>800003166</v>
      </c>
      <c r="O3391" t="s">
        <v>776</v>
      </c>
      <c r="P3391" t="s">
        <v>54</v>
      </c>
      <c r="Q3391" t="s">
        <v>724</v>
      </c>
    </row>
    <row r="3392" spans="1:17" x14ac:dyDescent="0.3">
      <c r="A3392" t="s">
        <v>824</v>
      </c>
      <c r="B3392" t="s">
        <v>382</v>
      </c>
      <c r="C3392" s="1">
        <v>45929</v>
      </c>
      <c r="D3392">
        <v>773.8</v>
      </c>
      <c r="E3392" t="s">
        <v>92</v>
      </c>
      <c r="F3392" t="s">
        <v>96</v>
      </c>
      <c r="G3392" t="s">
        <v>114</v>
      </c>
      <c r="H3392" t="s">
        <v>600</v>
      </c>
      <c r="I3392">
        <v>800003163</v>
      </c>
      <c r="J3392">
        <v>6001016541</v>
      </c>
      <c r="K3392">
        <v>100080969</v>
      </c>
      <c r="L3392" s="1">
        <v>45982</v>
      </c>
      <c r="M3392" t="s">
        <v>833</v>
      </c>
      <c r="N3392">
        <v>800003163</v>
      </c>
      <c r="O3392" t="s">
        <v>776</v>
      </c>
      <c r="P3392" t="s">
        <v>54</v>
      </c>
      <c r="Q3392" t="s">
        <v>724</v>
      </c>
    </row>
    <row r="3393" spans="1:17" x14ac:dyDescent="0.3">
      <c r="A3393" t="s">
        <v>824</v>
      </c>
      <c r="B3393" t="s">
        <v>382</v>
      </c>
      <c r="C3393" s="1">
        <v>45936</v>
      </c>
      <c r="D3393">
        <v>564</v>
      </c>
      <c r="E3393" t="s">
        <v>92</v>
      </c>
      <c r="F3393" t="s">
        <v>96</v>
      </c>
      <c r="G3393" t="s">
        <v>114</v>
      </c>
      <c r="H3393" t="s">
        <v>600</v>
      </c>
      <c r="I3393">
        <v>800003166</v>
      </c>
      <c r="J3393">
        <v>6001018818</v>
      </c>
      <c r="K3393">
        <v>100084606</v>
      </c>
      <c r="L3393" s="1">
        <v>45994</v>
      </c>
      <c r="M3393" t="s">
        <v>833</v>
      </c>
      <c r="N3393">
        <v>800003166</v>
      </c>
      <c r="O3393" t="s">
        <v>776</v>
      </c>
      <c r="P3393" t="s">
        <v>54</v>
      </c>
      <c r="Q3393" t="s">
        <v>724</v>
      </c>
    </row>
    <row r="3394" spans="1:17" x14ac:dyDescent="0.3">
      <c r="A3394" t="s">
        <v>824</v>
      </c>
      <c r="B3394" t="s">
        <v>382</v>
      </c>
      <c r="C3394" s="1">
        <v>45974</v>
      </c>
      <c r="D3394">
        <v>1821.84</v>
      </c>
      <c r="E3394" t="s">
        <v>92</v>
      </c>
      <c r="F3394" t="s">
        <v>96</v>
      </c>
      <c r="G3394" t="s">
        <v>114</v>
      </c>
      <c r="H3394" t="s">
        <v>600</v>
      </c>
      <c r="I3394">
        <v>800003163</v>
      </c>
      <c r="J3394">
        <v>6001026487</v>
      </c>
      <c r="K3394">
        <v>100098051</v>
      </c>
      <c r="L3394" s="1">
        <v>45982</v>
      </c>
      <c r="M3394" t="s">
        <v>833</v>
      </c>
      <c r="N3394">
        <v>800003163</v>
      </c>
      <c r="O3394" t="s">
        <v>776</v>
      </c>
      <c r="P3394" t="s">
        <v>54</v>
      </c>
      <c r="Q3394" t="s">
        <v>724</v>
      </c>
    </row>
    <row r="3395" spans="1:17" x14ac:dyDescent="0.3">
      <c r="A3395" t="s">
        <v>824</v>
      </c>
      <c r="B3395" t="s">
        <v>382</v>
      </c>
      <c r="C3395" s="1">
        <v>45974</v>
      </c>
      <c r="D3395">
        <v>96</v>
      </c>
      <c r="E3395" t="s">
        <v>92</v>
      </c>
      <c r="F3395" t="s">
        <v>96</v>
      </c>
      <c r="G3395" t="s">
        <v>114</v>
      </c>
      <c r="H3395" t="s">
        <v>600</v>
      </c>
      <c r="I3395">
        <v>800003163</v>
      </c>
      <c r="J3395">
        <v>6001026490</v>
      </c>
      <c r="K3395">
        <v>100098054</v>
      </c>
      <c r="L3395" s="1">
        <v>45982</v>
      </c>
      <c r="M3395" t="s">
        <v>833</v>
      </c>
      <c r="N3395">
        <v>800003163</v>
      </c>
      <c r="O3395" t="s">
        <v>776</v>
      </c>
      <c r="P3395" t="s">
        <v>54</v>
      </c>
      <c r="Q3395" t="s">
        <v>724</v>
      </c>
    </row>
    <row r="3396" spans="1:17" x14ac:dyDescent="0.3">
      <c r="A3396" t="s">
        <v>824</v>
      </c>
      <c r="B3396" t="s">
        <v>382</v>
      </c>
      <c r="C3396" s="1">
        <v>45974</v>
      </c>
      <c r="D3396">
        <v>97.92</v>
      </c>
      <c r="E3396" t="s">
        <v>92</v>
      </c>
      <c r="F3396" t="s">
        <v>96</v>
      </c>
      <c r="G3396" t="s">
        <v>114</v>
      </c>
      <c r="H3396" t="s">
        <v>600</v>
      </c>
      <c r="I3396">
        <v>800003163</v>
      </c>
      <c r="J3396">
        <v>6001026493</v>
      </c>
      <c r="K3396">
        <v>100098057</v>
      </c>
      <c r="L3396" s="1">
        <v>45982</v>
      </c>
      <c r="M3396" t="s">
        <v>833</v>
      </c>
      <c r="N3396">
        <v>800003163</v>
      </c>
      <c r="O3396" t="s">
        <v>776</v>
      </c>
      <c r="P3396" t="s">
        <v>54</v>
      </c>
      <c r="Q3396" t="s">
        <v>724</v>
      </c>
    </row>
    <row r="3397" spans="1:17" x14ac:dyDescent="0.3">
      <c r="A3397" t="s">
        <v>824</v>
      </c>
      <c r="B3397" t="s">
        <v>382</v>
      </c>
      <c r="C3397" s="1">
        <v>45992</v>
      </c>
      <c r="D3397">
        <v>192</v>
      </c>
      <c r="E3397" t="s">
        <v>92</v>
      </c>
      <c r="F3397" t="s">
        <v>96</v>
      </c>
      <c r="G3397" t="s">
        <v>114</v>
      </c>
      <c r="H3397" t="s">
        <v>600</v>
      </c>
      <c r="I3397">
        <v>800003163</v>
      </c>
      <c r="J3397">
        <v>6001030409</v>
      </c>
      <c r="K3397">
        <v>100104337</v>
      </c>
      <c r="L3397" s="1">
        <v>46000</v>
      </c>
      <c r="M3397" t="s">
        <v>833</v>
      </c>
      <c r="N3397">
        <v>800003163</v>
      </c>
      <c r="O3397" t="s">
        <v>776</v>
      </c>
      <c r="P3397" t="s">
        <v>54</v>
      </c>
      <c r="Q3397" t="s">
        <v>724</v>
      </c>
    </row>
    <row r="3398" spans="1:17" x14ac:dyDescent="0.3">
      <c r="A3398" t="s">
        <v>824</v>
      </c>
      <c r="B3398" t="s">
        <v>382</v>
      </c>
      <c r="C3398" s="1">
        <v>45992</v>
      </c>
      <c r="D3398">
        <v>910.8</v>
      </c>
      <c r="E3398" t="s">
        <v>92</v>
      </c>
      <c r="F3398" t="s">
        <v>96</v>
      </c>
      <c r="G3398" t="s">
        <v>114</v>
      </c>
      <c r="H3398" t="s">
        <v>600</v>
      </c>
      <c r="I3398">
        <v>800003163</v>
      </c>
      <c r="J3398">
        <v>6001030412</v>
      </c>
      <c r="K3398">
        <v>100104340</v>
      </c>
      <c r="L3398" s="1">
        <v>46000</v>
      </c>
      <c r="M3398" t="s">
        <v>833</v>
      </c>
      <c r="N3398">
        <v>800003163</v>
      </c>
      <c r="O3398" t="s">
        <v>776</v>
      </c>
      <c r="P3398" t="s">
        <v>54</v>
      </c>
      <c r="Q3398" t="s">
        <v>724</v>
      </c>
    </row>
    <row r="3399" spans="1:17" x14ac:dyDescent="0.3">
      <c r="A3399" t="s">
        <v>824</v>
      </c>
      <c r="B3399" t="s">
        <v>382</v>
      </c>
      <c r="C3399" s="1">
        <v>45992</v>
      </c>
      <c r="D3399">
        <v>1328.4</v>
      </c>
      <c r="E3399" t="s">
        <v>92</v>
      </c>
      <c r="F3399" t="s">
        <v>96</v>
      </c>
      <c r="G3399" t="s">
        <v>114</v>
      </c>
      <c r="H3399" t="s">
        <v>600</v>
      </c>
      <c r="I3399">
        <v>800003163</v>
      </c>
      <c r="J3399">
        <v>6001030404</v>
      </c>
      <c r="K3399">
        <v>100104332</v>
      </c>
      <c r="L3399" s="1">
        <v>46000</v>
      </c>
      <c r="M3399" t="s">
        <v>833</v>
      </c>
      <c r="N3399">
        <v>800003163</v>
      </c>
      <c r="O3399" t="s">
        <v>776</v>
      </c>
      <c r="P3399" t="s">
        <v>54</v>
      </c>
      <c r="Q3399" t="s">
        <v>724</v>
      </c>
    </row>
    <row r="3400" spans="1:17" x14ac:dyDescent="0.3">
      <c r="A3400" t="s">
        <v>824</v>
      </c>
      <c r="B3400" t="s">
        <v>382</v>
      </c>
      <c r="C3400" s="1">
        <v>46035</v>
      </c>
      <c r="D3400">
        <v>861.6</v>
      </c>
      <c r="E3400" t="s">
        <v>92</v>
      </c>
      <c r="F3400" t="s">
        <v>96</v>
      </c>
      <c r="G3400" t="s">
        <v>114</v>
      </c>
      <c r="H3400" t="s">
        <v>600</v>
      </c>
      <c r="I3400">
        <v>800003161</v>
      </c>
      <c r="J3400">
        <v>6001042971</v>
      </c>
      <c r="K3400">
        <v>100006316</v>
      </c>
      <c r="L3400" s="1">
        <v>46041</v>
      </c>
      <c r="M3400" t="s">
        <v>833</v>
      </c>
      <c r="N3400">
        <v>800003161</v>
      </c>
      <c r="O3400" t="s">
        <v>776</v>
      </c>
      <c r="P3400" t="s">
        <v>54</v>
      </c>
      <c r="Q3400" t="s">
        <v>724</v>
      </c>
    </row>
    <row r="3401" spans="1:17" x14ac:dyDescent="0.3">
      <c r="A3401" t="s">
        <v>824</v>
      </c>
      <c r="B3401" t="s">
        <v>382</v>
      </c>
      <c r="C3401" s="1">
        <v>46035</v>
      </c>
      <c r="D3401">
        <v>351.6</v>
      </c>
      <c r="E3401" t="s">
        <v>92</v>
      </c>
      <c r="F3401" t="s">
        <v>96</v>
      </c>
      <c r="G3401" t="s">
        <v>114</v>
      </c>
      <c r="H3401" t="s">
        <v>600</v>
      </c>
      <c r="I3401">
        <v>800003161</v>
      </c>
      <c r="J3401">
        <v>6001042969</v>
      </c>
      <c r="K3401">
        <v>100006314</v>
      </c>
      <c r="L3401" s="1">
        <v>46041</v>
      </c>
      <c r="M3401" t="s">
        <v>833</v>
      </c>
      <c r="N3401">
        <v>800003161</v>
      </c>
      <c r="O3401" t="s">
        <v>776</v>
      </c>
      <c r="P3401" t="s">
        <v>54</v>
      </c>
      <c r="Q3401" t="s">
        <v>724</v>
      </c>
    </row>
    <row r="3402" spans="1:17" x14ac:dyDescent="0.3">
      <c r="A3402" t="s">
        <v>824</v>
      </c>
      <c r="B3402" t="s">
        <v>382</v>
      </c>
      <c r="C3402" s="1">
        <v>46035</v>
      </c>
      <c r="D3402">
        <v>1332</v>
      </c>
      <c r="E3402" t="s">
        <v>92</v>
      </c>
      <c r="F3402" t="s">
        <v>96</v>
      </c>
      <c r="G3402" t="s">
        <v>114</v>
      </c>
      <c r="H3402" t="s">
        <v>600</v>
      </c>
      <c r="I3402">
        <v>800003161</v>
      </c>
      <c r="J3402">
        <v>6001042972</v>
      </c>
      <c r="K3402">
        <v>100006317</v>
      </c>
      <c r="L3402" s="1">
        <v>46041</v>
      </c>
      <c r="M3402" t="s">
        <v>833</v>
      </c>
      <c r="N3402">
        <v>800003161</v>
      </c>
      <c r="O3402" t="s">
        <v>776</v>
      </c>
      <c r="P3402" t="s">
        <v>54</v>
      </c>
      <c r="Q3402" t="s">
        <v>724</v>
      </c>
    </row>
    <row r="3403" spans="1:17" x14ac:dyDescent="0.3">
      <c r="A3403" t="s">
        <v>824</v>
      </c>
      <c r="B3403" t="s">
        <v>382</v>
      </c>
      <c r="C3403" s="1">
        <v>46035</v>
      </c>
      <c r="D3403">
        <v>780</v>
      </c>
      <c r="E3403" t="s">
        <v>92</v>
      </c>
      <c r="F3403" t="s">
        <v>96</v>
      </c>
      <c r="G3403" t="s">
        <v>114</v>
      </c>
      <c r="H3403" t="s">
        <v>600</v>
      </c>
      <c r="I3403">
        <v>800003161</v>
      </c>
      <c r="J3403">
        <v>6001042976</v>
      </c>
      <c r="K3403">
        <v>100006321</v>
      </c>
      <c r="L3403" s="1">
        <v>46041</v>
      </c>
      <c r="M3403" t="s">
        <v>833</v>
      </c>
      <c r="N3403">
        <v>800003161</v>
      </c>
      <c r="O3403" t="s">
        <v>776</v>
      </c>
      <c r="P3403" t="s">
        <v>54</v>
      </c>
      <c r="Q3403" t="s">
        <v>724</v>
      </c>
    </row>
    <row r="3404" spans="1:17" x14ac:dyDescent="0.3">
      <c r="A3404" t="s">
        <v>824</v>
      </c>
      <c r="B3404" t="s">
        <v>382</v>
      </c>
      <c r="C3404" s="1">
        <v>46035</v>
      </c>
      <c r="D3404">
        <v>440.4</v>
      </c>
      <c r="E3404" t="s">
        <v>92</v>
      </c>
      <c r="F3404" t="s">
        <v>96</v>
      </c>
      <c r="G3404" t="s">
        <v>114</v>
      </c>
      <c r="H3404" t="s">
        <v>600</v>
      </c>
      <c r="I3404">
        <v>800003161</v>
      </c>
      <c r="J3404">
        <v>6001042968</v>
      </c>
      <c r="K3404">
        <v>100006312</v>
      </c>
      <c r="L3404" s="1">
        <v>46041</v>
      </c>
      <c r="M3404" t="s">
        <v>833</v>
      </c>
      <c r="N3404">
        <v>800003161</v>
      </c>
      <c r="O3404" t="s">
        <v>776</v>
      </c>
      <c r="P3404" t="s">
        <v>54</v>
      </c>
      <c r="Q3404" t="s">
        <v>724</v>
      </c>
    </row>
    <row r="3405" spans="1:17" x14ac:dyDescent="0.3">
      <c r="A3405" t="s">
        <v>824</v>
      </c>
      <c r="B3405" t="s">
        <v>382</v>
      </c>
      <c r="C3405" s="1">
        <v>46071</v>
      </c>
      <c r="D3405">
        <v>5748</v>
      </c>
      <c r="E3405" t="s">
        <v>92</v>
      </c>
      <c r="F3405" t="s">
        <v>96</v>
      </c>
      <c r="G3405" t="s">
        <v>114</v>
      </c>
      <c r="H3405" t="s">
        <v>600</v>
      </c>
      <c r="I3405">
        <v>800003161</v>
      </c>
      <c r="J3405">
        <v>6001048890</v>
      </c>
      <c r="K3405">
        <v>100018995</v>
      </c>
      <c r="L3405" s="1">
        <v>46094</v>
      </c>
      <c r="M3405" t="s">
        <v>833</v>
      </c>
      <c r="N3405">
        <v>800003161</v>
      </c>
      <c r="O3405" t="s">
        <v>776</v>
      </c>
      <c r="P3405" t="s">
        <v>54</v>
      </c>
      <c r="Q3405" t="s">
        <v>724</v>
      </c>
    </row>
    <row r="3406" spans="1:17" x14ac:dyDescent="0.3">
      <c r="A3406" t="s">
        <v>824</v>
      </c>
      <c r="B3406" t="s">
        <v>382</v>
      </c>
      <c r="C3406" s="1">
        <v>46097</v>
      </c>
      <c r="D3406">
        <v>564</v>
      </c>
      <c r="E3406" t="s">
        <v>92</v>
      </c>
      <c r="F3406" t="s">
        <v>96</v>
      </c>
      <c r="G3406" t="s">
        <v>114</v>
      </c>
      <c r="H3406" t="s">
        <v>600</v>
      </c>
      <c r="I3406">
        <v>800003166</v>
      </c>
      <c r="J3406">
        <v>6001052833</v>
      </c>
      <c r="K3406">
        <v>100025860</v>
      </c>
      <c r="L3406" s="1">
        <v>46114</v>
      </c>
      <c r="M3406" t="s">
        <v>833</v>
      </c>
      <c r="N3406">
        <v>800003166</v>
      </c>
      <c r="O3406" t="s">
        <v>776</v>
      </c>
      <c r="P3406" t="s">
        <v>54</v>
      </c>
      <c r="Q3406" t="s">
        <v>724</v>
      </c>
    </row>
    <row r="3407" spans="1:17" x14ac:dyDescent="0.3">
      <c r="A3407" t="s">
        <v>824</v>
      </c>
      <c r="B3407" t="s">
        <v>382</v>
      </c>
      <c r="C3407" s="1">
        <v>46185</v>
      </c>
      <c r="D3407">
        <v>440.4</v>
      </c>
      <c r="E3407" t="s">
        <v>92</v>
      </c>
      <c r="F3407" t="s">
        <v>96</v>
      </c>
      <c r="G3407" t="s">
        <v>114</v>
      </c>
      <c r="H3407" t="s">
        <v>600</v>
      </c>
      <c r="I3407">
        <v>800003161</v>
      </c>
      <c r="J3407">
        <v>6001068857</v>
      </c>
      <c r="K3407">
        <v>100053094</v>
      </c>
      <c r="L3407" s="1">
        <v>46233</v>
      </c>
      <c r="M3407" t="s">
        <v>833</v>
      </c>
      <c r="N3407">
        <v>800003161</v>
      </c>
      <c r="O3407" t="s">
        <v>776</v>
      </c>
      <c r="P3407" t="s">
        <v>54</v>
      </c>
      <c r="Q3407" t="s">
        <v>724</v>
      </c>
    </row>
    <row r="3408" spans="1:17" x14ac:dyDescent="0.3">
      <c r="A3408" t="s">
        <v>824</v>
      </c>
      <c r="B3408" t="s">
        <v>382</v>
      </c>
      <c r="C3408" s="1">
        <v>46188</v>
      </c>
      <c r="D3408">
        <v>2874</v>
      </c>
      <c r="E3408" t="s">
        <v>92</v>
      </c>
      <c r="F3408" t="s">
        <v>96</v>
      </c>
      <c r="G3408" t="s">
        <v>114</v>
      </c>
      <c r="H3408" t="s">
        <v>600</v>
      </c>
      <c r="I3408">
        <v>800003161</v>
      </c>
      <c r="J3408">
        <v>6001069032</v>
      </c>
      <c r="K3408">
        <v>100053337</v>
      </c>
      <c r="L3408" s="1">
        <v>46246</v>
      </c>
      <c r="M3408" t="s">
        <v>833</v>
      </c>
      <c r="N3408">
        <v>800003161</v>
      </c>
      <c r="O3408" t="s">
        <v>776</v>
      </c>
      <c r="P3408" t="s">
        <v>54</v>
      </c>
      <c r="Q3408" t="s">
        <v>724</v>
      </c>
    </row>
    <row r="3409" spans="1:17" x14ac:dyDescent="0.3">
      <c r="A3409" t="s">
        <v>824</v>
      </c>
      <c r="B3409" t="s">
        <v>382</v>
      </c>
      <c r="C3409" s="1">
        <v>46188</v>
      </c>
      <c r="D3409">
        <v>390</v>
      </c>
      <c r="E3409" t="s">
        <v>92</v>
      </c>
      <c r="F3409" t="s">
        <v>96</v>
      </c>
      <c r="G3409" t="s">
        <v>114</v>
      </c>
      <c r="H3409" t="s">
        <v>600</v>
      </c>
      <c r="I3409">
        <v>800003161</v>
      </c>
      <c r="J3409">
        <v>6001069028</v>
      </c>
      <c r="K3409">
        <v>100053332</v>
      </c>
      <c r="L3409" s="1">
        <v>46231</v>
      </c>
      <c r="M3409" t="s">
        <v>833</v>
      </c>
      <c r="N3409">
        <v>800003161</v>
      </c>
      <c r="O3409" t="s">
        <v>776</v>
      </c>
      <c r="P3409" t="s">
        <v>54</v>
      </c>
      <c r="Q3409" t="s">
        <v>724</v>
      </c>
    </row>
    <row r="3410" spans="1:17" x14ac:dyDescent="0.3">
      <c r="A3410" t="s">
        <v>824</v>
      </c>
      <c r="B3410" t="s">
        <v>382</v>
      </c>
      <c r="C3410" s="1">
        <v>46188</v>
      </c>
      <c r="D3410">
        <v>351.6</v>
      </c>
      <c r="E3410" t="s">
        <v>92</v>
      </c>
      <c r="F3410" t="s">
        <v>96</v>
      </c>
      <c r="G3410" t="s">
        <v>114</v>
      </c>
      <c r="H3410" t="s">
        <v>600</v>
      </c>
      <c r="I3410">
        <v>800003161</v>
      </c>
      <c r="J3410">
        <v>6001069021</v>
      </c>
      <c r="K3410">
        <v>100053325</v>
      </c>
      <c r="L3410" s="1">
        <v>46233</v>
      </c>
      <c r="M3410" t="s">
        <v>833</v>
      </c>
      <c r="N3410">
        <v>800003161</v>
      </c>
      <c r="O3410" t="s">
        <v>776</v>
      </c>
      <c r="P3410" t="s">
        <v>54</v>
      </c>
      <c r="Q3410" t="s">
        <v>724</v>
      </c>
    </row>
    <row r="3411" spans="1:17" x14ac:dyDescent="0.3">
      <c r="A3411" t="s">
        <v>824</v>
      </c>
      <c r="B3411" t="s">
        <v>382</v>
      </c>
      <c r="C3411" s="1">
        <v>46188</v>
      </c>
      <c r="D3411">
        <v>861.6</v>
      </c>
      <c r="E3411" t="s">
        <v>92</v>
      </c>
      <c r="F3411" t="s">
        <v>96</v>
      </c>
      <c r="G3411" t="s">
        <v>114</v>
      </c>
      <c r="H3411" t="s">
        <v>600</v>
      </c>
      <c r="I3411">
        <v>800003161</v>
      </c>
      <c r="J3411">
        <v>6001069023</v>
      </c>
      <c r="K3411">
        <v>100053327</v>
      </c>
      <c r="L3411" s="1">
        <v>46231</v>
      </c>
      <c r="M3411" t="s">
        <v>833</v>
      </c>
      <c r="N3411">
        <v>800003161</v>
      </c>
      <c r="O3411" t="s">
        <v>776</v>
      </c>
      <c r="P3411" t="s">
        <v>54</v>
      </c>
      <c r="Q3411" t="s">
        <v>724</v>
      </c>
    </row>
    <row r="3412" spans="1:17" x14ac:dyDescent="0.3">
      <c r="A3412" t="s">
        <v>824</v>
      </c>
      <c r="B3412" t="s">
        <v>382</v>
      </c>
      <c r="C3412" s="1">
        <v>46188</v>
      </c>
      <c r="D3412">
        <v>666</v>
      </c>
      <c r="E3412" t="s">
        <v>92</v>
      </c>
      <c r="F3412" t="s">
        <v>96</v>
      </c>
      <c r="G3412" t="s">
        <v>114</v>
      </c>
      <c r="H3412" t="s">
        <v>600</v>
      </c>
      <c r="I3412">
        <v>800003161</v>
      </c>
      <c r="J3412">
        <v>6001069025</v>
      </c>
      <c r="K3412">
        <v>100053329</v>
      </c>
      <c r="L3412" s="1">
        <v>46231</v>
      </c>
      <c r="M3412" t="s">
        <v>833</v>
      </c>
      <c r="N3412">
        <v>800003161</v>
      </c>
      <c r="O3412" t="s">
        <v>776</v>
      </c>
      <c r="P3412" t="s">
        <v>54</v>
      </c>
      <c r="Q3412" t="s">
        <v>724</v>
      </c>
    </row>
    <row r="3413" spans="1:17" x14ac:dyDescent="0.3">
      <c r="A3413" t="s">
        <v>824</v>
      </c>
      <c r="B3413" t="s">
        <v>382</v>
      </c>
      <c r="C3413" s="1">
        <v>46202</v>
      </c>
      <c r="D3413">
        <v>773.8</v>
      </c>
      <c r="E3413" t="s">
        <v>92</v>
      </c>
      <c r="F3413" t="s">
        <v>94</v>
      </c>
      <c r="G3413" t="s">
        <v>114</v>
      </c>
      <c r="H3413" t="s">
        <v>600</v>
      </c>
      <c r="I3413">
        <v>800003163</v>
      </c>
      <c r="J3413">
        <v>6001071018</v>
      </c>
      <c r="K3413">
        <v>100057131</v>
      </c>
      <c r="L3413" s="1">
        <v>46233</v>
      </c>
      <c r="M3413" t="s">
        <v>833</v>
      </c>
      <c r="N3413">
        <v>800003163</v>
      </c>
      <c r="O3413" t="s">
        <v>776</v>
      </c>
      <c r="P3413" t="s">
        <v>54</v>
      </c>
      <c r="Q3413" t="s">
        <v>724</v>
      </c>
    </row>
    <row r="3414" spans="1:17" x14ac:dyDescent="0.3">
      <c r="A3414" t="s">
        <v>824</v>
      </c>
      <c r="B3414" t="s">
        <v>382</v>
      </c>
      <c r="C3414" s="1">
        <v>46218</v>
      </c>
      <c r="D3414">
        <v>100.8</v>
      </c>
      <c r="E3414" t="s">
        <v>92</v>
      </c>
      <c r="F3414" t="s">
        <v>96</v>
      </c>
      <c r="G3414" t="s">
        <v>114</v>
      </c>
      <c r="H3414" t="s">
        <v>600</v>
      </c>
      <c r="I3414">
        <v>800003163</v>
      </c>
      <c r="J3414">
        <v>6001074766</v>
      </c>
      <c r="K3414">
        <v>100064085</v>
      </c>
      <c r="L3414" s="1">
        <v>46246</v>
      </c>
      <c r="M3414" t="s">
        <v>833</v>
      </c>
      <c r="N3414">
        <v>800003163</v>
      </c>
      <c r="O3414" t="s">
        <v>776</v>
      </c>
      <c r="P3414" t="s">
        <v>54</v>
      </c>
      <c r="Q3414" t="s">
        <v>724</v>
      </c>
    </row>
    <row r="3415" spans="1:17" x14ac:dyDescent="0.3">
      <c r="A3415" t="s">
        <v>824</v>
      </c>
      <c r="B3415" t="s">
        <v>382</v>
      </c>
      <c r="C3415" s="1">
        <v>46218</v>
      </c>
      <c r="D3415">
        <v>102.82</v>
      </c>
      <c r="E3415" t="s">
        <v>92</v>
      </c>
      <c r="F3415" t="s">
        <v>96</v>
      </c>
      <c r="G3415" t="s">
        <v>114</v>
      </c>
      <c r="H3415" t="s">
        <v>600</v>
      </c>
      <c r="I3415">
        <v>800003163</v>
      </c>
      <c r="J3415">
        <v>6001074767</v>
      </c>
      <c r="K3415">
        <v>100064086</v>
      </c>
      <c r="L3415" s="1">
        <v>46246</v>
      </c>
      <c r="M3415" t="s">
        <v>833</v>
      </c>
      <c r="N3415">
        <v>800003163</v>
      </c>
      <c r="O3415" t="s">
        <v>776</v>
      </c>
      <c r="P3415" t="s">
        <v>54</v>
      </c>
      <c r="Q3415" t="s">
        <v>724</v>
      </c>
    </row>
    <row r="3416" spans="1:17" x14ac:dyDescent="0.3">
      <c r="A3416" t="s">
        <v>824</v>
      </c>
      <c r="B3416" t="s">
        <v>382</v>
      </c>
      <c r="C3416" s="1">
        <v>45775</v>
      </c>
      <c r="D3416">
        <v>8844.66</v>
      </c>
      <c r="E3416" t="s">
        <v>92</v>
      </c>
      <c r="F3416" t="s">
        <v>96</v>
      </c>
      <c r="G3416" t="s">
        <v>489</v>
      </c>
      <c r="H3416" t="s">
        <v>651</v>
      </c>
      <c r="I3416">
        <v>300015449</v>
      </c>
      <c r="J3416">
        <v>6000990423</v>
      </c>
      <c r="K3416">
        <v>100038200</v>
      </c>
      <c r="L3416" s="1">
        <v>45797</v>
      </c>
      <c r="M3416" t="s">
        <v>833</v>
      </c>
      <c r="N3416">
        <v>300015449</v>
      </c>
      <c r="O3416" t="s">
        <v>776</v>
      </c>
      <c r="P3416" t="s">
        <v>54</v>
      </c>
      <c r="Q3416" t="s">
        <v>724</v>
      </c>
    </row>
    <row r="3417" spans="1:17" x14ac:dyDescent="0.3">
      <c r="A3417" t="s">
        <v>824</v>
      </c>
      <c r="B3417" t="s">
        <v>382</v>
      </c>
      <c r="C3417" s="1">
        <v>45814</v>
      </c>
      <c r="D3417">
        <v>8844.66</v>
      </c>
      <c r="E3417" t="s">
        <v>92</v>
      </c>
      <c r="F3417" t="s">
        <v>96</v>
      </c>
      <c r="G3417" t="s">
        <v>489</v>
      </c>
      <c r="H3417" t="s">
        <v>651</v>
      </c>
      <c r="I3417">
        <v>300015449</v>
      </c>
      <c r="J3417">
        <v>6000997592</v>
      </c>
      <c r="K3417">
        <v>100050123</v>
      </c>
      <c r="L3417" s="1">
        <v>45840</v>
      </c>
      <c r="M3417" t="s">
        <v>833</v>
      </c>
      <c r="N3417">
        <v>300015449</v>
      </c>
      <c r="O3417" t="s">
        <v>776</v>
      </c>
      <c r="P3417" t="s">
        <v>54</v>
      </c>
      <c r="Q3417" t="s">
        <v>724</v>
      </c>
    </row>
    <row r="3418" spans="1:17" x14ac:dyDescent="0.3">
      <c r="A3418" t="s">
        <v>824</v>
      </c>
      <c r="B3418" t="s">
        <v>382</v>
      </c>
      <c r="C3418" s="1">
        <v>45910</v>
      </c>
      <c r="D3418">
        <v>11792.88</v>
      </c>
      <c r="E3418" t="s">
        <v>92</v>
      </c>
      <c r="F3418" t="s">
        <v>96</v>
      </c>
      <c r="G3418" t="s">
        <v>489</v>
      </c>
      <c r="H3418" t="s">
        <v>651</v>
      </c>
      <c r="I3418">
        <v>300015449</v>
      </c>
      <c r="J3418">
        <v>6001013793</v>
      </c>
      <c r="K3418">
        <v>100076845</v>
      </c>
      <c r="L3418" s="1">
        <v>45943</v>
      </c>
      <c r="M3418" t="s">
        <v>833</v>
      </c>
      <c r="N3418">
        <v>300015449</v>
      </c>
      <c r="O3418" t="s">
        <v>776</v>
      </c>
      <c r="P3418" t="s">
        <v>54</v>
      </c>
      <c r="Q3418" t="s">
        <v>724</v>
      </c>
    </row>
    <row r="3419" spans="1:17" x14ac:dyDescent="0.3">
      <c r="A3419" t="s">
        <v>824</v>
      </c>
      <c r="B3419" t="s">
        <v>382</v>
      </c>
      <c r="C3419" s="1">
        <v>44960</v>
      </c>
      <c r="D3419">
        <v>754.39</v>
      </c>
      <c r="E3419" t="s">
        <v>92</v>
      </c>
      <c r="F3419" t="s">
        <v>96</v>
      </c>
      <c r="G3419" t="s">
        <v>490</v>
      </c>
      <c r="H3419" t="s">
        <v>655</v>
      </c>
      <c r="I3419">
        <v>1200009041</v>
      </c>
      <c r="J3419">
        <v>6000837269</v>
      </c>
      <c r="K3419">
        <v>100015387</v>
      </c>
      <c r="L3419" s="1">
        <v>44977</v>
      </c>
      <c r="M3419" t="s">
        <v>833</v>
      </c>
      <c r="N3419">
        <v>1200009041</v>
      </c>
      <c r="O3419" t="s">
        <v>776</v>
      </c>
      <c r="P3419" t="s">
        <v>54</v>
      </c>
      <c r="Q3419" t="s">
        <v>724</v>
      </c>
    </row>
    <row r="3420" spans="1:17" x14ac:dyDescent="0.3">
      <c r="A3420" t="s">
        <v>824</v>
      </c>
      <c r="B3420" t="s">
        <v>382</v>
      </c>
      <c r="C3420" s="1">
        <v>45084</v>
      </c>
      <c r="D3420">
        <v>309.60000000000002</v>
      </c>
      <c r="E3420" t="s">
        <v>92</v>
      </c>
      <c r="F3420" t="s">
        <v>96</v>
      </c>
      <c r="G3420" t="s">
        <v>490</v>
      </c>
      <c r="H3420" t="s">
        <v>655</v>
      </c>
      <c r="I3420">
        <v>1200009042</v>
      </c>
      <c r="J3420">
        <v>6000858498</v>
      </c>
      <c r="K3420">
        <v>100051135</v>
      </c>
      <c r="L3420" s="1">
        <v>45090</v>
      </c>
      <c r="M3420" t="s">
        <v>833</v>
      </c>
      <c r="N3420">
        <v>1200009042</v>
      </c>
      <c r="O3420" t="s">
        <v>776</v>
      </c>
      <c r="P3420" t="s">
        <v>54</v>
      </c>
      <c r="Q3420" t="s">
        <v>724</v>
      </c>
    </row>
    <row r="3421" spans="1:17" x14ac:dyDescent="0.3">
      <c r="A3421" t="s">
        <v>824</v>
      </c>
      <c r="B3421" t="s">
        <v>382</v>
      </c>
      <c r="C3421" s="1">
        <v>45084</v>
      </c>
      <c r="D3421">
        <v>309.60000000000002</v>
      </c>
      <c r="E3421" t="s">
        <v>92</v>
      </c>
      <c r="F3421" t="s">
        <v>96</v>
      </c>
      <c r="G3421" t="s">
        <v>490</v>
      </c>
      <c r="H3421" t="s">
        <v>655</v>
      </c>
      <c r="I3421">
        <v>1200009042</v>
      </c>
      <c r="J3421">
        <v>6000858509</v>
      </c>
      <c r="K3421">
        <v>100051147</v>
      </c>
      <c r="L3421" s="1">
        <v>45090</v>
      </c>
      <c r="M3421" t="s">
        <v>833</v>
      </c>
      <c r="N3421">
        <v>1200009042</v>
      </c>
      <c r="O3421" t="s">
        <v>776</v>
      </c>
      <c r="P3421" t="s">
        <v>54</v>
      </c>
      <c r="Q3421" t="s">
        <v>724</v>
      </c>
    </row>
    <row r="3422" spans="1:17" x14ac:dyDescent="0.3">
      <c r="A3422" t="s">
        <v>824</v>
      </c>
      <c r="B3422" t="s">
        <v>382</v>
      </c>
      <c r="C3422" s="1">
        <v>45084</v>
      </c>
      <c r="D3422">
        <v>313.8</v>
      </c>
      <c r="E3422" t="s">
        <v>92</v>
      </c>
      <c r="F3422" t="s">
        <v>96</v>
      </c>
      <c r="G3422" t="s">
        <v>490</v>
      </c>
      <c r="H3422" t="s">
        <v>655</v>
      </c>
      <c r="I3422">
        <v>1200009042</v>
      </c>
      <c r="J3422">
        <v>6000858500</v>
      </c>
      <c r="K3422">
        <v>100051137</v>
      </c>
      <c r="L3422" s="1">
        <v>45090</v>
      </c>
      <c r="M3422" t="s">
        <v>833</v>
      </c>
      <c r="N3422">
        <v>1200009042</v>
      </c>
      <c r="O3422" t="s">
        <v>776</v>
      </c>
      <c r="P3422" t="s">
        <v>54</v>
      </c>
      <c r="Q3422" t="s">
        <v>724</v>
      </c>
    </row>
    <row r="3423" spans="1:17" x14ac:dyDescent="0.3">
      <c r="A3423" t="s">
        <v>824</v>
      </c>
      <c r="B3423" t="s">
        <v>382</v>
      </c>
      <c r="C3423" s="1">
        <v>45084</v>
      </c>
      <c r="D3423">
        <v>313.8</v>
      </c>
      <c r="E3423" t="s">
        <v>92</v>
      </c>
      <c r="F3423" t="s">
        <v>96</v>
      </c>
      <c r="G3423" t="s">
        <v>490</v>
      </c>
      <c r="H3423" t="s">
        <v>655</v>
      </c>
      <c r="I3423">
        <v>1200009042</v>
      </c>
      <c r="J3423">
        <v>6000858515</v>
      </c>
      <c r="K3423">
        <v>100051153</v>
      </c>
      <c r="L3423" s="1">
        <v>45090</v>
      </c>
      <c r="M3423" t="s">
        <v>833</v>
      </c>
      <c r="N3423">
        <v>1200009042</v>
      </c>
      <c r="O3423" t="s">
        <v>776</v>
      </c>
      <c r="P3423" t="s">
        <v>54</v>
      </c>
      <c r="Q3423" t="s">
        <v>724</v>
      </c>
    </row>
    <row r="3424" spans="1:17" x14ac:dyDescent="0.3">
      <c r="A3424" t="s">
        <v>824</v>
      </c>
      <c r="B3424" t="s">
        <v>382</v>
      </c>
      <c r="C3424" s="1">
        <v>45084</v>
      </c>
      <c r="D3424">
        <v>744.28</v>
      </c>
      <c r="E3424" t="s">
        <v>92</v>
      </c>
      <c r="F3424" t="s">
        <v>96</v>
      </c>
      <c r="G3424" t="s">
        <v>490</v>
      </c>
      <c r="H3424" t="s">
        <v>655</v>
      </c>
      <c r="I3424">
        <v>1200009041</v>
      </c>
      <c r="J3424">
        <v>6000858483</v>
      </c>
      <c r="K3424">
        <v>100051119</v>
      </c>
      <c r="L3424" s="1">
        <v>45090</v>
      </c>
      <c r="M3424" t="s">
        <v>833</v>
      </c>
      <c r="N3424">
        <v>1200009041</v>
      </c>
      <c r="O3424" t="s">
        <v>776</v>
      </c>
      <c r="P3424" t="s">
        <v>54</v>
      </c>
      <c r="Q3424" t="s">
        <v>724</v>
      </c>
    </row>
    <row r="3425" spans="1:17" x14ac:dyDescent="0.3">
      <c r="A3425" t="s">
        <v>824</v>
      </c>
      <c r="B3425" t="s">
        <v>382</v>
      </c>
      <c r="C3425" s="1">
        <v>45084</v>
      </c>
      <c r="D3425">
        <v>744.28</v>
      </c>
      <c r="E3425" t="s">
        <v>92</v>
      </c>
      <c r="F3425" t="s">
        <v>96</v>
      </c>
      <c r="G3425" t="s">
        <v>490</v>
      </c>
      <c r="H3425" t="s">
        <v>655</v>
      </c>
      <c r="I3425">
        <v>1200009041</v>
      </c>
      <c r="J3425">
        <v>6000858488</v>
      </c>
      <c r="K3425">
        <v>100051124</v>
      </c>
      <c r="L3425" s="1">
        <v>45090</v>
      </c>
      <c r="M3425" t="s">
        <v>833</v>
      </c>
      <c r="N3425">
        <v>1200009041</v>
      </c>
      <c r="O3425" t="s">
        <v>776</v>
      </c>
      <c r="P3425" t="s">
        <v>54</v>
      </c>
      <c r="Q3425" t="s">
        <v>724</v>
      </c>
    </row>
    <row r="3426" spans="1:17" x14ac:dyDescent="0.3">
      <c r="A3426" t="s">
        <v>824</v>
      </c>
      <c r="B3426" t="s">
        <v>382</v>
      </c>
      <c r="C3426" s="1">
        <v>45084</v>
      </c>
      <c r="D3426">
        <v>754.39</v>
      </c>
      <c r="E3426" t="s">
        <v>92</v>
      </c>
      <c r="F3426" t="s">
        <v>96</v>
      </c>
      <c r="G3426" t="s">
        <v>490</v>
      </c>
      <c r="H3426" t="s">
        <v>655</v>
      </c>
      <c r="I3426">
        <v>1200009041</v>
      </c>
      <c r="J3426">
        <v>6000858490</v>
      </c>
      <c r="K3426">
        <v>100051126</v>
      </c>
      <c r="L3426" s="1">
        <v>45090</v>
      </c>
      <c r="M3426" t="s">
        <v>833</v>
      </c>
      <c r="N3426">
        <v>1200009041</v>
      </c>
      <c r="O3426" t="s">
        <v>776</v>
      </c>
      <c r="P3426" t="s">
        <v>54</v>
      </c>
      <c r="Q3426" t="s">
        <v>724</v>
      </c>
    </row>
    <row r="3427" spans="1:17" x14ac:dyDescent="0.3">
      <c r="A3427" t="s">
        <v>824</v>
      </c>
      <c r="B3427" t="s">
        <v>382</v>
      </c>
      <c r="C3427" s="1">
        <v>45084</v>
      </c>
      <c r="D3427">
        <v>754.39</v>
      </c>
      <c r="E3427" t="s">
        <v>92</v>
      </c>
      <c r="F3427" t="s">
        <v>96</v>
      </c>
      <c r="G3427" t="s">
        <v>490</v>
      </c>
      <c r="H3427" t="s">
        <v>655</v>
      </c>
      <c r="I3427">
        <v>1200009041</v>
      </c>
      <c r="J3427">
        <v>6000858491</v>
      </c>
      <c r="K3427">
        <v>100051127</v>
      </c>
      <c r="L3427" s="1">
        <v>45090</v>
      </c>
      <c r="M3427" t="s">
        <v>833</v>
      </c>
      <c r="N3427">
        <v>1200009041</v>
      </c>
      <c r="O3427" t="s">
        <v>776</v>
      </c>
      <c r="P3427" t="s">
        <v>54</v>
      </c>
      <c r="Q3427" t="s">
        <v>724</v>
      </c>
    </row>
    <row r="3428" spans="1:17" x14ac:dyDescent="0.3">
      <c r="A3428" t="s">
        <v>824</v>
      </c>
      <c r="B3428" t="s">
        <v>382</v>
      </c>
      <c r="C3428" s="1">
        <v>45084</v>
      </c>
      <c r="D3428">
        <v>754.39</v>
      </c>
      <c r="E3428" t="s">
        <v>92</v>
      </c>
      <c r="F3428" t="s">
        <v>96</v>
      </c>
      <c r="G3428" t="s">
        <v>490</v>
      </c>
      <c r="H3428" t="s">
        <v>655</v>
      </c>
      <c r="I3428">
        <v>1200009041</v>
      </c>
      <c r="J3428">
        <v>6000858501</v>
      </c>
      <c r="K3428">
        <v>100051139</v>
      </c>
      <c r="L3428" s="1">
        <v>45090</v>
      </c>
      <c r="M3428" t="s">
        <v>833</v>
      </c>
      <c r="N3428">
        <v>1200009041</v>
      </c>
      <c r="O3428" t="s">
        <v>776</v>
      </c>
      <c r="P3428" t="s">
        <v>54</v>
      </c>
      <c r="Q3428" t="s">
        <v>724</v>
      </c>
    </row>
    <row r="3429" spans="1:17" x14ac:dyDescent="0.3">
      <c r="A3429" t="s">
        <v>824</v>
      </c>
      <c r="B3429" t="s">
        <v>382</v>
      </c>
      <c r="C3429" s="1">
        <v>45084</v>
      </c>
      <c r="D3429">
        <v>744.28</v>
      </c>
      <c r="E3429" t="s">
        <v>92</v>
      </c>
      <c r="F3429" t="s">
        <v>96</v>
      </c>
      <c r="G3429" t="s">
        <v>490</v>
      </c>
      <c r="H3429" t="s">
        <v>655</v>
      </c>
      <c r="I3429">
        <v>1200009041</v>
      </c>
      <c r="J3429">
        <v>6000858484</v>
      </c>
      <c r="K3429">
        <v>100051120</v>
      </c>
      <c r="L3429" s="1">
        <v>45090</v>
      </c>
      <c r="M3429" t="s">
        <v>833</v>
      </c>
      <c r="N3429">
        <v>1200009041</v>
      </c>
      <c r="O3429" t="s">
        <v>776</v>
      </c>
      <c r="P3429" t="s">
        <v>54</v>
      </c>
      <c r="Q3429" t="s">
        <v>724</v>
      </c>
    </row>
    <row r="3430" spans="1:17" x14ac:dyDescent="0.3">
      <c r="A3430" t="s">
        <v>824</v>
      </c>
      <c r="B3430" t="s">
        <v>382</v>
      </c>
      <c r="C3430" s="1">
        <v>45084</v>
      </c>
      <c r="D3430">
        <v>309.60000000000002</v>
      </c>
      <c r="E3430" t="s">
        <v>92</v>
      </c>
      <c r="F3430" t="s">
        <v>96</v>
      </c>
      <c r="G3430" t="s">
        <v>490</v>
      </c>
      <c r="H3430" t="s">
        <v>655</v>
      </c>
      <c r="I3430">
        <v>1200009042</v>
      </c>
      <c r="J3430">
        <v>6000858492</v>
      </c>
      <c r="K3430">
        <v>100051128</v>
      </c>
      <c r="L3430" s="1">
        <v>45090</v>
      </c>
      <c r="M3430" t="s">
        <v>833</v>
      </c>
      <c r="N3430">
        <v>1200009042</v>
      </c>
      <c r="O3430" t="s">
        <v>776</v>
      </c>
      <c r="P3430" t="s">
        <v>54</v>
      </c>
      <c r="Q3430" t="s">
        <v>724</v>
      </c>
    </row>
    <row r="3431" spans="1:17" x14ac:dyDescent="0.3">
      <c r="A3431" t="s">
        <v>824</v>
      </c>
      <c r="B3431" t="s">
        <v>382</v>
      </c>
      <c r="C3431" s="1">
        <v>45084</v>
      </c>
      <c r="D3431">
        <v>313.8</v>
      </c>
      <c r="E3431" t="s">
        <v>92</v>
      </c>
      <c r="F3431" t="s">
        <v>96</v>
      </c>
      <c r="G3431" t="s">
        <v>490</v>
      </c>
      <c r="H3431" t="s">
        <v>655</v>
      </c>
      <c r="I3431">
        <v>1200009042</v>
      </c>
      <c r="J3431">
        <v>6000858493</v>
      </c>
      <c r="K3431">
        <v>100051129</v>
      </c>
      <c r="L3431" s="1">
        <v>45090</v>
      </c>
      <c r="M3431" t="s">
        <v>833</v>
      </c>
      <c r="N3431">
        <v>1200009042</v>
      </c>
      <c r="O3431" t="s">
        <v>776</v>
      </c>
      <c r="P3431" t="s">
        <v>54</v>
      </c>
      <c r="Q3431" t="s">
        <v>724</v>
      </c>
    </row>
    <row r="3432" spans="1:17" x14ac:dyDescent="0.3">
      <c r="A3432" t="s">
        <v>824</v>
      </c>
      <c r="B3432" t="s">
        <v>382</v>
      </c>
      <c r="C3432" s="1">
        <v>45084</v>
      </c>
      <c r="D3432">
        <v>309.60000000000002</v>
      </c>
      <c r="E3432" t="s">
        <v>92</v>
      </c>
      <c r="F3432" t="s">
        <v>96</v>
      </c>
      <c r="G3432" t="s">
        <v>490</v>
      </c>
      <c r="H3432" t="s">
        <v>655</v>
      </c>
      <c r="I3432">
        <v>1200009042</v>
      </c>
      <c r="J3432">
        <v>6000858505</v>
      </c>
      <c r="K3432">
        <v>100051143</v>
      </c>
      <c r="L3432" s="1">
        <v>45090</v>
      </c>
      <c r="M3432" t="s">
        <v>833</v>
      </c>
      <c r="N3432">
        <v>1200009042</v>
      </c>
      <c r="O3432" t="s">
        <v>776</v>
      </c>
      <c r="P3432" t="s">
        <v>54</v>
      </c>
      <c r="Q3432" t="s">
        <v>724</v>
      </c>
    </row>
    <row r="3433" spans="1:17" x14ac:dyDescent="0.3">
      <c r="A3433" t="s">
        <v>824</v>
      </c>
      <c r="B3433" t="s">
        <v>382</v>
      </c>
      <c r="C3433" s="1">
        <v>45084</v>
      </c>
      <c r="D3433">
        <v>313.8</v>
      </c>
      <c r="E3433" t="s">
        <v>92</v>
      </c>
      <c r="F3433" t="s">
        <v>96</v>
      </c>
      <c r="G3433" t="s">
        <v>490</v>
      </c>
      <c r="H3433" t="s">
        <v>655</v>
      </c>
      <c r="I3433">
        <v>1200009042</v>
      </c>
      <c r="J3433">
        <v>6000858506</v>
      </c>
      <c r="K3433">
        <v>100051144</v>
      </c>
      <c r="L3433" s="1">
        <v>45090</v>
      </c>
      <c r="M3433" t="s">
        <v>833</v>
      </c>
      <c r="N3433">
        <v>1200009042</v>
      </c>
      <c r="O3433" t="s">
        <v>776</v>
      </c>
      <c r="P3433" t="s">
        <v>54</v>
      </c>
      <c r="Q3433" t="s">
        <v>724</v>
      </c>
    </row>
    <row r="3434" spans="1:17" x14ac:dyDescent="0.3">
      <c r="A3434" t="s">
        <v>824</v>
      </c>
      <c r="B3434" t="s">
        <v>382</v>
      </c>
      <c r="C3434" s="1">
        <v>45813</v>
      </c>
      <c r="D3434">
        <v>761.51</v>
      </c>
      <c r="E3434" t="s">
        <v>92</v>
      </c>
      <c r="F3434" t="s">
        <v>96</v>
      </c>
      <c r="G3434" t="s">
        <v>490</v>
      </c>
      <c r="H3434" t="s">
        <v>655</v>
      </c>
      <c r="I3434">
        <v>1200009041</v>
      </c>
      <c r="J3434">
        <v>6000997189</v>
      </c>
      <c r="K3434">
        <v>100049582</v>
      </c>
      <c r="L3434" s="1">
        <v>45838</v>
      </c>
      <c r="M3434" t="s">
        <v>833</v>
      </c>
      <c r="N3434">
        <v>1200009041</v>
      </c>
      <c r="O3434" t="s">
        <v>776</v>
      </c>
      <c r="P3434" t="s">
        <v>54</v>
      </c>
      <c r="Q3434" t="s">
        <v>724</v>
      </c>
    </row>
    <row r="3435" spans="1:17" x14ac:dyDescent="0.3">
      <c r="A3435" t="s">
        <v>824</v>
      </c>
      <c r="B3435" t="s">
        <v>382</v>
      </c>
      <c r="C3435" s="1">
        <v>45835</v>
      </c>
      <c r="D3435">
        <v>761.53</v>
      </c>
      <c r="E3435" t="s">
        <v>92</v>
      </c>
      <c r="F3435" t="s">
        <v>96</v>
      </c>
      <c r="G3435" t="s">
        <v>490</v>
      </c>
      <c r="H3435" t="s">
        <v>654</v>
      </c>
      <c r="I3435">
        <v>1200009041</v>
      </c>
      <c r="J3435">
        <v>6001000971</v>
      </c>
      <c r="K3435">
        <v>100055861</v>
      </c>
      <c r="L3435" s="1">
        <v>45839</v>
      </c>
      <c r="M3435" t="s">
        <v>833</v>
      </c>
      <c r="N3435">
        <v>1200009041</v>
      </c>
      <c r="O3435" t="s">
        <v>776</v>
      </c>
      <c r="P3435" t="s">
        <v>54</v>
      </c>
      <c r="Q3435" t="s">
        <v>724</v>
      </c>
    </row>
    <row r="3436" spans="1:17" x14ac:dyDescent="0.3">
      <c r="A3436" t="s">
        <v>824</v>
      </c>
      <c r="B3436" t="s">
        <v>382</v>
      </c>
      <c r="C3436" s="1">
        <v>45835</v>
      </c>
      <c r="D3436">
        <v>761.53</v>
      </c>
      <c r="E3436" t="s">
        <v>92</v>
      </c>
      <c r="F3436" t="s">
        <v>96</v>
      </c>
      <c r="G3436" t="s">
        <v>490</v>
      </c>
      <c r="H3436" t="s">
        <v>655</v>
      </c>
      <c r="I3436">
        <v>1200009041</v>
      </c>
      <c r="J3436">
        <v>6001000974</v>
      </c>
      <c r="K3436">
        <v>100055864</v>
      </c>
      <c r="L3436" s="1">
        <v>45839</v>
      </c>
      <c r="M3436" t="s">
        <v>833</v>
      </c>
      <c r="N3436">
        <v>1200009041</v>
      </c>
      <c r="O3436" t="s">
        <v>776</v>
      </c>
      <c r="P3436" t="s">
        <v>54</v>
      </c>
      <c r="Q3436" t="s">
        <v>724</v>
      </c>
    </row>
    <row r="3437" spans="1:17" x14ac:dyDescent="0.3">
      <c r="A3437" t="s">
        <v>824</v>
      </c>
      <c r="B3437" t="s">
        <v>382</v>
      </c>
      <c r="C3437" s="1">
        <v>44930</v>
      </c>
      <c r="D3437">
        <v>3025.15</v>
      </c>
      <c r="E3437" t="s">
        <v>92</v>
      </c>
      <c r="F3437" t="s">
        <v>96</v>
      </c>
      <c r="G3437" t="s">
        <v>491</v>
      </c>
      <c r="H3437" t="s">
        <v>530</v>
      </c>
      <c r="I3437">
        <v>500004865</v>
      </c>
      <c r="J3437">
        <v>6000831801</v>
      </c>
      <c r="K3437">
        <v>100003998</v>
      </c>
      <c r="L3437" s="1">
        <v>44944</v>
      </c>
      <c r="M3437" t="s">
        <v>833</v>
      </c>
      <c r="N3437">
        <v>500004865</v>
      </c>
      <c r="O3437" t="s">
        <v>776</v>
      </c>
      <c r="P3437" t="s">
        <v>54</v>
      </c>
      <c r="Q3437" t="s">
        <v>724</v>
      </c>
    </row>
    <row r="3438" spans="1:17" x14ac:dyDescent="0.3">
      <c r="A3438" t="s">
        <v>824</v>
      </c>
      <c r="B3438" t="s">
        <v>382</v>
      </c>
      <c r="C3438" s="1">
        <v>44981</v>
      </c>
      <c r="D3438">
        <v>6493.38</v>
      </c>
      <c r="E3438" t="s">
        <v>92</v>
      </c>
      <c r="F3438" t="s">
        <v>96</v>
      </c>
      <c r="G3438" t="s">
        <v>491</v>
      </c>
      <c r="H3438" t="s">
        <v>530</v>
      </c>
      <c r="I3438">
        <v>500004865</v>
      </c>
      <c r="J3438">
        <v>6000840652</v>
      </c>
      <c r="K3438">
        <v>100021022</v>
      </c>
      <c r="L3438" s="1">
        <v>45000</v>
      </c>
      <c r="M3438" t="s">
        <v>833</v>
      </c>
      <c r="N3438">
        <v>500004865</v>
      </c>
      <c r="O3438" t="s">
        <v>776</v>
      </c>
      <c r="P3438" t="s">
        <v>54</v>
      </c>
      <c r="Q3438" t="s">
        <v>724</v>
      </c>
    </row>
    <row r="3439" spans="1:17" x14ac:dyDescent="0.3">
      <c r="A3439" t="s">
        <v>824</v>
      </c>
      <c r="B3439" t="s">
        <v>382</v>
      </c>
      <c r="C3439" s="1">
        <v>44991</v>
      </c>
      <c r="D3439">
        <v>5652.04</v>
      </c>
      <c r="E3439" t="s">
        <v>92</v>
      </c>
      <c r="F3439" t="s">
        <v>96</v>
      </c>
      <c r="G3439" t="s">
        <v>491</v>
      </c>
      <c r="H3439" t="s">
        <v>530</v>
      </c>
      <c r="I3439">
        <v>500004865</v>
      </c>
      <c r="J3439">
        <v>6000842661</v>
      </c>
      <c r="K3439">
        <v>100024783</v>
      </c>
      <c r="L3439" s="1">
        <v>45009</v>
      </c>
      <c r="M3439" t="s">
        <v>833</v>
      </c>
      <c r="N3439">
        <v>500004865</v>
      </c>
      <c r="O3439" t="s">
        <v>776</v>
      </c>
      <c r="P3439" t="s">
        <v>54</v>
      </c>
      <c r="Q3439" t="s">
        <v>724</v>
      </c>
    </row>
    <row r="3440" spans="1:17" x14ac:dyDescent="0.3">
      <c r="A3440" t="s">
        <v>824</v>
      </c>
      <c r="B3440" t="s">
        <v>382</v>
      </c>
      <c r="C3440" s="1">
        <v>45021</v>
      </c>
      <c r="D3440">
        <v>3395.78</v>
      </c>
      <c r="E3440" t="s">
        <v>92</v>
      </c>
      <c r="F3440" t="s">
        <v>96</v>
      </c>
      <c r="G3440" t="s">
        <v>491</v>
      </c>
      <c r="H3440" t="s">
        <v>530</v>
      </c>
      <c r="I3440">
        <v>500004865</v>
      </c>
      <c r="J3440">
        <v>6000848916</v>
      </c>
      <c r="K3440">
        <v>100034736</v>
      </c>
      <c r="L3440" s="1">
        <v>45023</v>
      </c>
      <c r="M3440" t="s">
        <v>833</v>
      </c>
      <c r="N3440">
        <v>500004865</v>
      </c>
      <c r="O3440" t="s">
        <v>776</v>
      </c>
      <c r="P3440" t="s">
        <v>54</v>
      </c>
      <c r="Q3440" t="s">
        <v>724</v>
      </c>
    </row>
    <row r="3441" spans="1:17" x14ac:dyDescent="0.3">
      <c r="A3441" t="s">
        <v>824</v>
      </c>
      <c r="B3441" t="s">
        <v>382</v>
      </c>
      <c r="C3441" s="1">
        <v>45051</v>
      </c>
      <c r="D3441">
        <v>2861.14</v>
      </c>
      <c r="E3441" t="s">
        <v>92</v>
      </c>
      <c r="F3441" t="s">
        <v>96</v>
      </c>
      <c r="G3441" t="s">
        <v>491</v>
      </c>
      <c r="H3441" t="s">
        <v>530</v>
      </c>
      <c r="I3441">
        <v>500004865</v>
      </c>
      <c r="J3441">
        <v>6000853307</v>
      </c>
      <c r="K3441">
        <v>100042164</v>
      </c>
      <c r="L3441" s="1">
        <v>45056</v>
      </c>
      <c r="M3441" t="s">
        <v>833</v>
      </c>
      <c r="N3441">
        <v>500004865</v>
      </c>
      <c r="O3441" t="s">
        <v>776</v>
      </c>
      <c r="P3441" t="s">
        <v>54</v>
      </c>
      <c r="Q3441" t="s">
        <v>724</v>
      </c>
    </row>
    <row r="3442" spans="1:17" x14ac:dyDescent="0.3">
      <c r="A3442" t="s">
        <v>824</v>
      </c>
      <c r="B3442" t="s">
        <v>382</v>
      </c>
      <c r="C3442" s="1">
        <v>45082</v>
      </c>
      <c r="D3442">
        <v>1647.09</v>
      </c>
      <c r="E3442" t="s">
        <v>92</v>
      </c>
      <c r="F3442" t="s">
        <v>96</v>
      </c>
      <c r="G3442" t="s">
        <v>491</v>
      </c>
      <c r="H3442" t="s">
        <v>530</v>
      </c>
      <c r="I3442">
        <v>500004865</v>
      </c>
      <c r="J3442">
        <v>6000857705</v>
      </c>
      <c r="K3442">
        <v>100049874</v>
      </c>
      <c r="L3442" s="1">
        <v>45084</v>
      </c>
      <c r="M3442" t="s">
        <v>833</v>
      </c>
      <c r="N3442">
        <v>500004865</v>
      </c>
      <c r="O3442" t="s">
        <v>776</v>
      </c>
      <c r="P3442" t="s">
        <v>54</v>
      </c>
      <c r="Q3442" t="s">
        <v>724</v>
      </c>
    </row>
    <row r="3443" spans="1:17" x14ac:dyDescent="0.3">
      <c r="A3443" t="s">
        <v>824</v>
      </c>
      <c r="B3443" t="s">
        <v>382</v>
      </c>
      <c r="C3443" s="1">
        <v>45114</v>
      </c>
      <c r="D3443">
        <v>1029.92</v>
      </c>
      <c r="E3443" t="s">
        <v>92</v>
      </c>
      <c r="F3443" t="s">
        <v>96</v>
      </c>
      <c r="G3443" t="s">
        <v>491</v>
      </c>
      <c r="H3443" t="s">
        <v>530</v>
      </c>
      <c r="I3443">
        <v>500004865</v>
      </c>
      <c r="J3443">
        <v>6000864293</v>
      </c>
      <c r="K3443">
        <v>100061538</v>
      </c>
      <c r="L3443" s="1">
        <v>45118</v>
      </c>
      <c r="M3443" t="s">
        <v>833</v>
      </c>
      <c r="N3443">
        <v>500004865</v>
      </c>
      <c r="O3443" t="s">
        <v>776</v>
      </c>
      <c r="P3443" t="s">
        <v>54</v>
      </c>
      <c r="Q3443" t="s">
        <v>724</v>
      </c>
    </row>
    <row r="3444" spans="1:17" x14ac:dyDescent="0.3">
      <c r="A3444" t="s">
        <v>824</v>
      </c>
      <c r="B3444" t="s">
        <v>382</v>
      </c>
      <c r="C3444" s="1">
        <v>45140</v>
      </c>
      <c r="D3444">
        <v>649.83000000000004</v>
      </c>
      <c r="E3444" t="s">
        <v>92</v>
      </c>
      <c r="F3444" t="s">
        <v>96</v>
      </c>
      <c r="G3444" t="s">
        <v>491</v>
      </c>
      <c r="H3444" t="s">
        <v>530</v>
      </c>
      <c r="I3444">
        <v>500004865</v>
      </c>
      <c r="J3444">
        <v>6000868175</v>
      </c>
      <c r="K3444">
        <v>100067837</v>
      </c>
      <c r="L3444" s="1">
        <v>45142</v>
      </c>
      <c r="M3444" t="s">
        <v>833</v>
      </c>
      <c r="N3444">
        <v>500004865</v>
      </c>
      <c r="O3444" t="s">
        <v>776</v>
      </c>
      <c r="P3444" t="s">
        <v>54</v>
      </c>
      <c r="Q3444" t="s">
        <v>724</v>
      </c>
    </row>
    <row r="3445" spans="1:17" x14ac:dyDescent="0.3">
      <c r="A3445" t="s">
        <v>824</v>
      </c>
      <c r="B3445" t="s">
        <v>382</v>
      </c>
      <c r="C3445" s="1">
        <v>45174</v>
      </c>
      <c r="D3445">
        <v>421.94</v>
      </c>
      <c r="E3445" t="s">
        <v>92</v>
      </c>
      <c r="F3445" t="s">
        <v>96</v>
      </c>
      <c r="G3445" t="s">
        <v>491</v>
      </c>
      <c r="H3445" t="s">
        <v>530</v>
      </c>
      <c r="I3445">
        <v>500004865</v>
      </c>
      <c r="J3445">
        <v>6000873337</v>
      </c>
      <c r="K3445">
        <v>100077728</v>
      </c>
      <c r="L3445" s="1">
        <v>45175</v>
      </c>
      <c r="M3445" t="s">
        <v>833</v>
      </c>
      <c r="N3445">
        <v>500004865</v>
      </c>
      <c r="O3445" t="s">
        <v>776</v>
      </c>
      <c r="P3445" t="s">
        <v>54</v>
      </c>
      <c r="Q3445" t="s">
        <v>724</v>
      </c>
    </row>
    <row r="3446" spans="1:17" x14ac:dyDescent="0.3">
      <c r="A3446" t="s">
        <v>824</v>
      </c>
      <c r="B3446" t="s">
        <v>382</v>
      </c>
      <c r="C3446" s="1">
        <v>45208</v>
      </c>
      <c r="D3446">
        <v>553.04</v>
      </c>
      <c r="E3446" t="s">
        <v>92</v>
      </c>
      <c r="F3446" t="s">
        <v>96</v>
      </c>
      <c r="G3446" t="s">
        <v>491</v>
      </c>
      <c r="H3446" t="s">
        <v>530</v>
      </c>
      <c r="I3446">
        <v>500004865</v>
      </c>
      <c r="J3446">
        <v>6000879837</v>
      </c>
      <c r="K3446">
        <v>100087705</v>
      </c>
      <c r="L3446" s="1">
        <v>45212</v>
      </c>
      <c r="M3446" t="s">
        <v>833</v>
      </c>
      <c r="N3446">
        <v>500004865</v>
      </c>
      <c r="O3446" t="s">
        <v>776</v>
      </c>
      <c r="P3446" t="s">
        <v>54</v>
      </c>
      <c r="Q3446" t="s">
        <v>724</v>
      </c>
    </row>
    <row r="3447" spans="1:17" x14ac:dyDescent="0.3">
      <c r="A3447" t="s">
        <v>824</v>
      </c>
      <c r="B3447" t="s">
        <v>382</v>
      </c>
      <c r="C3447" s="1">
        <v>45232</v>
      </c>
      <c r="D3447">
        <v>2195.39</v>
      </c>
      <c r="E3447" t="s">
        <v>92</v>
      </c>
      <c r="F3447" t="s">
        <v>96</v>
      </c>
      <c r="G3447" t="s">
        <v>491</v>
      </c>
      <c r="H3447" t="s">
        <v>530</v>
      </c>
      <c r="I3447">
        <v>500004865</v>
      </c>
      <c r="J3447">
        <v>6000884270</v>
      </c>
      <c r="K3447">
        <v>100095493</v>
      </c>
      <c r="L3447" s="1">
        <v>45237</v>
      </c>
      <c r="M3447" t="s">
        <v>833</v>
      </c>
      <c r="N3447">
        <v>500004865</v>
      </c>
      <c r="O3447" t="s">
        <v>776</v>
      </c>
      <c r="P3447" t="s">
        <v>54</v>
      </c>
      <c r="Q3447" t="s">
        <v>724</v>
      </c>
    </row>
    <row r="3448" spans="1:17" x14ac:dyDescent="0.3">
      <c r="A3448" t="s">
        <v>824</v>
      </c>
      <c r="B3448" t="s">
        <v>382</v>
      </c>
      <c r="C3448" s="1">
        <v>45264</v>
      </c>
      <c r="D3448">
        <v>3832.7</v>
      </c>
      <c r="E3448" t="s">
        <v>92</v>
      </c>
      <c r="F3448" t="s">
        <v>96</v>
      </c>
      <c r="G3448" t="s">
        <v>491</v>
      </c>
      <c r="H3448" t="s">
        <v>530</v>
      </c>
      <c r="I3448">
        <v>500004865</v>
      </c>
      <c r="J3448">
        <v>6000890913</v>
      </c>
      <c r="K3448">
        <v>100106663</v>
      </c>
      <c r="L3448" s="1">
        <v>45265</v>
      </c>
      <c r="M3448" t="s">
        <v>833</v>
      </c>
      <c r="N3448">
        <v>500004865</v>
      </c>
      <c r="O3448" t="s">
        <v>776</v>
      </c>
      <c r="P3448" t="s">
        <v>54</v>
      </c>
      <c r="Q3448" t="s">
        <v>724</v>
      </c>
    </row>
    <row r="3449" spans="1:17" x14ac:dyDescent="0.3">
      <c r="A3449" t="s">
        <v>824</v>
      </c>
      <c r="B3449" t="s">
        <v>382</v>
      </c>
      <c r="C3449" s="1">
        <v>45295</v>
      </c>
      <c r="D3449">
        <v>5909.09</v>
      </c>
      <c r="E3449" t="s">
        <v>92</v>
      </c>
      <c r="F3449" t="s">
        <v>96</v>
      </c>
      <c r="G3449" t="s">
        <v>491</v>
      </c>
      <c r="H3449" t="s">
        <v>530</v>
      </c>
      <c r="I3449">
        <v>500004865</v>
      </c>
      <c r="J3449">
        <v>6000900749</v>
      </c>
      <c r="K3449">
        <v>100005214</v>
      </c>
      <c r="L3449" s="1">
        <v>45314</v>
      </c>
      <c r="M3449" t="s">
        <v>833</v>
      </c>
      <c r="N3449">
        <v>500004865</v>
      </c>
      <c r="O3449" t="s">
        <v>776</v>
      </c>
      <c r="P3449" t="s">
        <v>54</v>
      </c>
      <c r="Q3449" t="s">
        <v>724</v>
      </c>
    </row>
    <row r="3450" spans="1:17" x14ac:dyDescent="0.3">
      <c r="A3450" t="s">
        <v>824</v>
      </c>
      <c r="B3450" t="s">
        <v>382</v>
      </c>
      <c r="C3450" s="1">
        <v>46119</v>
      </c>
      <c r="D3450">
        <v>9185.94</v>
      </c>
      <c r="E3450" t="s">
        <v>92</v>
      </c>
      <c r="F3450" t="s">
        <v>96</v>
      </c>
      <c r="G3450" t="s">
        <v>491</v>
      </c>
      <c r="H3450" t="s">
        <v>530</v>
      </c>
      <c r="I3450">
        <v>500007847</v>
      </c>
      <c r="J3450">
        <v>6001056976</v>
      </c>
      <c r="K3450">
        <v>100033420</v>
      </c>
      <c r="L3450" s="1">
        <v>46174</v>
      </c>
      <c r="M3450" t="s">
        <v>833</v>
      </c>
      <c r="N3450">
        <v>500007847</v>
      </c>
      <c r="O3450" t="s">
        <v>776</v>
      </c>
      <c r="P3450" t="s">
        <v>54</v>
      </c>
      <c r="Q3450" t="s">
        <v>724</v>
      </c>
    </row>
    <row r="3451" spans="1:17" x14ac:dyDescent="0.3">
      <c r="A3451" t="s">
        <v>824</v>
      </c>
      <c r="B3451" t="s">
        <v>382</v>
      </c>
      <c r="C3451" s="1">
        <v>46119</v>
      </c>
      <c r="D3451">
        <v>10024.69</v>
      </c>
      <c r="E3451" t="s">
        <v>92</v>
      </c>
      <c r="F3451" t="s">
        <v>96</v>
      </c>
      <c r="G3451" t="s">
        <v>491</v>
      </c>
      <c r="H3451" t="s">
        <v>530</v>
      </c>
      <c r="I3451">
        <v>500007847</v>
      </c>
      <c r="J3451">
        <v>6001056995</v>
      </c>
      <c r="K3451">
        <v>100033437</v>
      </c>
      <c r="L3451" s="1">
        <v>46174</v>
      </c>
      <c r="M3451" t="s">
        <v>833</v>
      </c>
      <c r="N3451">
        <v>500007847</v>
      </c>
      <c r="O3451" t="s">
        <v>776</v>
      </c>
      <c r="P3451" t="s">
        <v>54</v>
      </c>
      <c r="Q3451" t="s">
        <v>724</v>
      </c>
    </row>
    <row r="3452" spans="1:17" x14ac:dyDescent="0.3">
      <c r="A3452" t="s">
        <v>824</v>
      </c>
      <c r="B3452" t="s">
        <v>382</v>
      </c>
      <c r="C3452" s="1">
        <v>46119</v>
      </c>
      <c r="D3452">
        <v>1441.91</v>
      </c>
      <c r="E3452" t="s">
        <v>92</v>
      </c>
      <c r="F3452" t="s">
        <v>96</v>
      </c>
      <c r="G3452" t="s">
        <v>491</v>
      </c>
      <c r="H3452" t="s">
        <v>530</v>
      </c>
      <c r="I3452">
        <v>500007847</v>
      </c>
      <c r="J3452">
        <v>6001056994</v>
      </c>
      <c r="K3452">
        <v>100033436</v>
      </c>
      <c r="L3452" s="1">
        <v>46174</v>
      </c>
      <c r="M3452" t="s">
        <v>833</v>
      </c>
      <c r="N3452">
        <v>500007847</v>
      </c>
      <c r="O3452" t="s">
        <v>776</v>
      </c>
      <c r="P3452" t="s">
        <v>54</v>
      </c>
      <c r="Q3452" t="s">
        <v>724</v>
      </c>
    </row>
    <row r="3453" spans="1:17" x14ac:dyDescent="0.3">
      <c r="A3453" t="s">
        <v>824</v>
      </c>
      <c r="B3453" t="s">
        <v>383</v>
      </c>
      <c r="C3453" s="1">
        <v>46125</v>
      </c>
      <c r="D3453">
        <v>1618.06</v>
      </c>
      <c r="E3453" t="s">
        <v>92</v>
      </c>
      <c r="F3453" t="s">
        <v>96</v>
      </c>
      <c r="G3453" t="s">
        <v>491</v>
      </c>
      <c r="H3453" t="s">
        <v>530</v>
      </c>
      <c r="I3453">
        <v>500007847</v>
      </c>
      <c r="J3453">
        <v>6001057801</v>
      </c>
      <c r="K3453">
        <v>400000769</v>
      </c>
      <c r="L3453" s="1">
        <v>46174</v>
      </c>
      <c r="M3453" t="s">
        <v>833</v>
      </c>
      <c r="N3453">
        <v>500007847</v>
      </c>
      <c r="O3453" t="s">
        <v>776</v>
      </c>
      <c r="P3453" t="s">
        <v>54</v>
      </c>
      <c r="Q3453" t="s">
        <v>724</v>
      </c>
    </row>
    <row r="3454" spans="1:17" x14ac:dyDescent="0.3">
      <c r="A3454" t="s">
        <v>824</v>
      </c>
      <c r="B3454" t="s">
        <v>382</v>
      </c>
      <c r="C3454" s="1">
        <v>46129</v>
      </c>
      <c r="D3454">
        <v>10115.94</v>
      </c>
      <c r="E3454" t="s">
        <v>92</v>
      </c>
      <c r="F3454" t="s">
        <v>96</v>
      </c>
      <c r="G3454" t="s">
        <v>491</v>
      </c>
      <c r="H3454" t="s">
        <v>530</v>
      </c>
      <c r="I3454">
        <v>500007849</v>
      </c>
      <c r="J3454">
        <v>6001059045</v>
      </c>
      <c r="K3454">
        <v>100036627</v>
      </c>
      <c r="L3454" s="1">
        <v>46170</v>
      </c>
      <c r="M3454" t="s">
        <v>833</v>
      </c>
      <c r="N3454">
        <v>500007849</v>
      </c>
      <c r="O3454" t="s">
        <v>776</v>
      </c>
      <c r="P3454" t="s">
        <v>54</v>
      </c>
      <c r="Q3454" t="s">
        <v>724</v>
      </c>
    </row>
    <row r="3455" spans="1:17" x14ac:dyDescent="0.3">
      <c r="A3455" t="s">
        <v>824</v>
      </c>
      <c r="B3455" t="s">
        <v>382</v>
      </c>
      <c r="C3455" s="1">
        <v>46132</v>
      </c>
      <c r="D3455">
        <v>32611.91</v>
      </c>
      <c r="E3455" t="s">
        <v>92</v>
      </c>
      <c r="F3455" t="s">
        <v>96</v>
      </c>
      <c r="G3455" t="s">
        <v>491</v>
      </c>
      <c r="H3455" t="s">
        <v>530</v>
      </c>
      <c r="I3455">
        <v>500007850</v>
      </c>
      <c r="J3455">
        <v>6001059143</v>
      </c>
      <c r="K3455">
        <v>100036761</v>
      </c>
      <c r="L3455" s="1">
        <v>46170</v>
      </c>
      <c r="M3455" t="s">
        <v>833</v>
      </c>
      <c r="N3455">
        <v>500007850</v>
      </c>
      <c r="O3455" t="s">
        <v>776</v>
      </c>
      <c r="P3455" t="s">
        <v>54</v>
      </c>
      <c r="Q3455" t="s">
        <v>724</v>
      </c>
    </row>
    <row r="3456" spans="1:17" x14ac:dyDescent="0.3">
      <c r="A3456" t="s">
        <v>825</v>
      </c>
      <c r="B3456" t="s">
        <v>382</v>
      </c>
      <c r="C3456" s="1">
        <v>46132</v>
      </c>
      <c r="D3456">
        <v>17978.05</v>
      </c>
      <c r="E3456" t="s">
        <v>92</v>
      </c>
      <c r="F3456" t="s">
        <v>96</v>
      </c>
      <c r="G3456" t="s">
        <v>491</v>
      </c>
      <c r="H3456" t="s">
        <v>530</v>
      </c>
      <c r="I3456">
        <v>500007850</v>
      </c>
      <c r="J3456">
        <v>6001059100</v>
      </c>
      <c r="K3456">
        <v>100036716</v>
      </c>
      <c r="L3456" s="1">
        <v>46171</v>
      </c>
      <c r="M3456" t="s">
        <v>833</v>
      </c>
      <c r="N3456">
        <v>500007850</v>
      </c>
      <c r="O3456" t="s">
        <v>776</v>
      </c>
      <c r="P3456" t="s">
        <v>54</v>
      </c>
      <c r="Q3456" t="s">
        <v>724</v>
      </c>
    </row>
    <row r="3457" spans="1:17" x14ac:dyDescent="0.3">
      <c r="A3457" t="s">
        <v>824</v>
      </c>
      <c r="B3457" t="s">
        <v>382</v>
      </c>
      <c r="C3457" s="1">
        <v>46140</v>
      </c>
      <c r="D3457">
        <v>11463.1</v>
      </c>
      <c r="E3457" t="s">
        <v>92</v>
      </c>
      <c r="F3457" t="s">
        <v>96</v>
      </c>
      <c r="G3457" t="s">
        <v>491</v>
      </c>
      <c r="H3457" t="s">
        <v>530</v>
      </c>
      <c r="I3457">
        <v>500007850</v>
      </c>
      <c r="J3457">
        <v>6001060730</v>
      </c>
      <c r="K3457">
        <v>100039253</v>
      </c>
      <c r="L3457" s="1">
        <v>46170</v>
      </c>
      <c r="M3457" t="s">
        <v>833</v>
      </c>
      <c r="N3457">
        <v>500007850</v>
      </c>
      <c r="O3457" t="s">
        <v>776</v>
      </c>
      <c r="P3457" t="s">
        <v>54</v>
      </c>
      <c r="Q3457" t="s">
        <v>724</v>
      </c>
    </row>
    <row r="3458" spans="1:17" x14ac:dyDescent="0.3">
      <c r="A3458" t="s">
        <v>825</v>
      </c>
      <c r="B3458" t="s">
        <v>382</v>
      </c>
      <c r="C3458" s="1">
        <v>46140</v>
      </c>
      <c r="D3458">
        <v>5455.84</v>
      </c>
      <c r="E3458" t="s">
        <v>92</v>
      </c>
      <c r="F3458" t="s">
        <v>96</v>
      </c>
      <c r="G3458" t="s">
        <v>491</v>
      </c>
      <c r="H3458" t="s">
        <v>530</v>
      </c>
      <c r="I3458">
        <v>500007850</v>
      </c>
      <c r="J3458">
        <v>6001060743</v>
      </c>
      <c r="K3458">
        <v>100039266</v>
      </c>
      <c r="L3458" s="1">
        <v>46170</v>
      </c>
      <c r="M3458" t="s">
        <v>833</v>
      </c>
      <c r="N3458">
        <v>500007850</v>
      </c>
      <c r="O3458" t="s">
        <v>776</v>
      </c>
      <c r="P3458" t="s">
        <v>54</v>
      </c>
      <c r="Q3458" t="s">
        <v>724</v>
      </c>
    </row>
    <row r="3459" spans="1:17" x14ac:dyDescent="0.3">
      <c r="A3459" t="s">
        <v>824</v>
      </c>
      <c r="B3459" t="s">
        <v>382</v>
      </c>
      <c r="C3459" s="1">
        <v>46141</v>
      </c>
      <c r="D3459">
        <v>2983.8</v>
      </c>
      <c r="E3459" t="s">
        <v>92</v>
      </c>
      <c r="F3459" t="s">
        <v>96</v>
      </c>
      <c r="G3459" t="s">
        <v>491</v>
      </c>
      <c r="H3459" t="s">
        <v>530</v>
      </c>
      <c r="I3459">
        <v>500007849</v>
      </c>
      <c r="J3459">
        <v>6001060801</v>
      </c>
      <c r="K3459">
        <v>100039337</v>
      </c>
      <c r="L3459" s="1">
        <v>46169</v>
      </c>
      <c r="M3459" t="s">
        <v>833</v>
      </c>
      <c r="N3459">
        <v>500007849</v>
      </c>
      <c r="O3459" t="s">
        <v>776</v>
      </c>
      <c r="P3459" t="s">
        <v>54</v>
      </c>
      <c r="Q3459" t="s">
        <v>724</v>
      </c>
    </row>
    <row r="3460" spans="1:17" x14ac:dyDescent="0.3">
      <c r="A3460" t="s">
        <v>824</v>
      </c>
      <c r="B3460" t="s">
        <v>382</v>
      </c>
      <c r="C3460" s="1">
        <v>46149</v>
      </c>
      <c r="D3460">
        <v>1949.14</v>
      </c>
      <c r="E3460" t="s">
        <v>92</v>
      </c>
      <c r="F3460" t="s">
        <v>96</v>
      </c>
      <c r="G3460" t="s">
        <v>491</v>
      </c>
      <c r="H3460" t="s">
        <v>530</v>
      </c>
      <c r="I3460">
        <v>500007847</v>
      </c>
      <c r="J3460">
        <v>6001062239</v>
      </c>
      <c r="K3460">
        <v>100042251</v>
      </c>
      <c r="L3460" s="1">
        <v>46171</v>
      </c>
      <c r="M3460" t="s">
        <v>833</v>
      </c>
      <c r="N3460">
        <v>500007847</v>
      </c>
      <c r="O3460" t="s">
        <v>776</v>
      </c>
      <c r="P3460" t="s">
        <v>54</v>
      </c>
      <c r="Q3460" t="s">
        <v>724</v>
      </c>
    </row>
    <row r="3461" spans="1:17" x14ac:dyDescent="0.3">
      <c r="A3461" t="s">
        <v>824</v>
      </c>
      <c r="B3461" t="s">
        <v>382</v>
      </c>
      <c r="C3461" s="1">
        <v>46160</v>
      </c>
      <c r="D3461">
        <v>7522.61</v>
      </c>
      <c r="E3461" t="s">
        <v>92</v>
      </c>
      <c r="F3461" t="s">
        <v>96</v>
      </c>
      <c r="G3461" t="s">
        <v>491</v>
      </c>
      <c r="H3461" t="s">
        <v>530</v>
      </c>
      <c r="I3461">
        <v>500007850</v>
      </c>
      <c r="J3461">
        <v>6001063848</v>
      </c>
      <c r="K3461">
        <v>100044638</v>
      </c>
      <c r="L3461" s="1">
        <v>46178</v>
      </c>
      <c r="M3461" t="s">
        <v>833</v>
      </c>
      <c r="N3461">
        <v>500007850</v>
      </c>
      <c r="O3461" t="s">
        <v>776</v>
      </c>
      <c r="P3461" t="s">
        <v>54</v>
      </c>
      <c r="Q3461" t="s">
        <v>724</v>
      </c>
    </row>
    <row r="3462" spans="1:17" x14ac:dyDescent="0.3">
      <c r="A3462" t="s">
        <v>824</v>
      </c>
      <c r="B3462" t="s">
        <v>382</v>
      </c>
      <c r="C3462" s="1">
        <v>46160</v>
      </c>
      <c r="D3462">
        <v>2415.42</v>
      </c>
      <c r="E3462" t="s">
        <v>92</v>
      </c>
      <c r="F3462" t="s">
        <v>96</v>
      </c>
      <c r="G3462" t="s">
        <v>491</v>
      </c>
      <c r="H3462" t="s">
        <v>530</v>
      </c>
      <c r="I3462">
        <v>500007847</v>
      </c>
      <c r="J3462">
        <v>6001063856</v>
      </c>
      <c r="K3462">
        <v>100044646</v>
      </c>
      <c r="L3462" s="1">
        <v>46174</v>
      </c>
      <c r="M3462" t="s">
        <v>833</v>
      </c>
      <c r="N3462">
        <v>500007847</v>
      </c>
      <c r="O3462" t="s">
        <v>776</v>
      </c>
      <c r="P3462" t="s">
        <v>54</v>
      </c>
      <c r="Q3462" t="s">
        <v>724</v>
      </c>
    </row>
    <row r="3463" spans="1:17" x14ac:dyDescent="0.3">
      <c r="A3463" t="s">
        <v>825</v>
      </c>
      <c r="B3463" t="s">
        <v>382</v>
      </c>
      <c r="C3463" s="1">
        <v>46160</v>
      </c>
      <c r="D3463">
        <v>2876.1</v>
      </c>
      <c r="E3463" t="s">
        <v>92</v>
      </c>
      <c r="F3463" t="s">
        <v>96</v>
      </c>
      <c r="G3463" t="s">
        <v>491</v>
      </c>
      <c r="H3463" t="s">
        <v>530</v>
      </c>
      <c r="I3463">
        <v>500007850</v>
      </c>
      <c r="J3463">
        <v>6001063841</v>
      </c>
      <c r="K3463">
        <v>100044631</v>
      </c>
      <c r="L3463" s="1">
        <v>46170</v>
      </c>
      <c r="M3463" t="s">
        <v>833</v>
      </c>
      <c r="N3463">
        <v>500007850</v>
      </c>
      <c r="O3463" t="s">
        <v>776</v>
      </c>
      <c r="P3463" t="s">
        <v>54</v>
      </c>
      <c r="Q3463" t="s">
        <v>724</v>
      </c>
    </row>
    <row r="3464" spans="1:17" x14ac:dyDescent="0.3">
      <c r="A3464" t="s">
        <v>824</v>
      </c>
      <c r="B3464" t="s">
        <v>382</v>
      </c>
      <c r="C3464" s="1">
        <v>46160</v>
      </c>
      <c r="D3464">
        <v>1975.42</v>
      </c>
      <c r="E3464" t="s">
        <v>92</v>
      </c>
      <c r="F3464" t="s">
        <v>96</v>
      </c>
      <c r="G3464" t="s">
        <v>491</v>
      </c>
      <c r="H3464" t="s">
        <v>530</v>
      </c>
      <c r="I3464">
        <v>500007849</v>
      </c>
      <c r="J3464">
        <v>6001063819</v>
      </c>
      <c r="K3464">
        <v>100044607</v>
      </c>
      <c r="L3464" s="1">
        <v>46169</v>
      </c>
      <c r="M3464" t="s">
        <v>833</v>
      </c>
      <c r="N3464">
        <v>500007849</v>
      </c>
      <c r="O3464" t="s">
        <v>776</v>
      </c>
      <c r="P3464" t="s">
        <v>54</v>
      </c>
      <c r="Q3464" t="s">
        <v>724</v>
      </c>
    </row>
    <row r="3465" spans="1:17" x14ac:dyDescent="0.3">
      <c r="A3465" t="s">
        <v>824</v>
      </c>
      <c r="B3465" t="s">
        <v>382</v>
      </c>
      <c r="C3465" s="1">
        <v>46169</v>
      </c>
      <c r="D3465">
        <v>304.42</v>
      </c>
      <c r="E3465" t="s">
        <v>92</v>
      </c>
      <c r="F3465" t="s">
        <v>96</v>
      </c>
      <c r="G3465" t="s">
        <v>491</v>
      </c>
      <c r="H3465" t="s">
        <v>530</v>
      </c>
      <c r="I3465">
        <v>500007850</v>
      </c>
      <c r="J3465">
        <v>6001065243</v>
      </c>
      <c r="K3465">
        <v>100046792</v>
      </c>
      <c r="L3465" s="1">
        <v>46192</v>
      </c>
      <c r="M3465" t="s">
        <v>833</v>
      </c>
      <c r="N3465">
        <v>500007850</v>
      </c>
      <c r="O3465" t="s">
        <v>776</v>
      </c>
      <c r="P3465" t="s">
        <v>54</v>
      </c>
      <c r="Q3465" t="s">
        <v>724</v>
      </c>
    </row>
    <row r="3466" spans="1:17" x14ac:dyDescent="0.3">
      <c r="A3466" t="s">
        <v>824</v>
      </c>
      <c r="B3466" t="s">
        <v>382</v>
      </c>
      <c r="C3466" s="1">
        <v>46169</v>
      </c>
      <c r="D3466">
        <v>1095.43</v>
      </c>
      <c r="E3466" t="s">
        <v>92</v>
      </c>
      <c r="F3466" t="s">
        <v>96</v>
      </c>
      <c r="G3466" t="s">
        <v>491</v>
      </c>
      <c r="H3466" t="s">
        <v>530</v>
      </c>
      <c r="I3466">
        <v>500007849</v>
      </c>
      <c r="J3466">
        <v>6001065229</v>
      </c>
      <c r="K3466">
        <v>100046778</v>
      </c>
      <c r="L3466" s="1">
        <v>46192</v>
      </c>
      <c r="M3466" t="s">
        <v>833</v>
      </c>
      <c r="N3466">
        <v>500007849</v>
      </c>
      <c r="O3466" t="s">
        <v>776</v>
      </c>
      <c r="P3466" t="s">
        <v>54</v>
      </c>
      <c r="Q3466" t="s">
        <v>724</v>
      </c>
    </row>
    <row r="3467" spans="1:17" x14ac:dyDescent="0.3">
      <c r="A3467" t="s">
        <v>824</v>
      </c>
      <c r="B3467" t="s">
        <v>382</v>
      </c>
      <c r="C3467" s="1">
        <v>46185</v>
      </c>
      <c r="D3467">
        <v>3319.27</v>
      </c>
      <c r="E3467" t="s">
        <v>92</v>
      </c>
      <c r="F3467" t="s">
        <v>96</v>
      </c>
      <c r="G3467" t="s">
        <v>491</v>
      </c>
      <c r="H3467" t="s">
        <v>530</v>
      </c>
      <c r="I3467">
        <v>500007849</v>
      </c>
      <c r="J3467">
        <v>6001068792</v>
      </c>
      <c r="K3467">
        <v>100052984</v>
      </c>
      <c r="L3467" s="1">
        <v>46220</v>
      </c>
      <c r="M3467" t="s">
        <v>833</v>
      </c>
      <c r="N3467">
        <v>500007849</v>
      </c>
      <c r="O3467" t="s">
        <v>776</v>
      </c>
      <c r="P3467" t="s">
        <v>54</v>
      </c>
      <c r="Q3467" t="s">
        <v>724</v>
      </c>
    </row>
    <row r="3468" spans="1:17" x14ac:dyDescent="0.3">
      <c r="A3468" t="s">
        <v>824</v>
      </c>
      <c r="B3468" t="s">
        <v>382</v>
      </c>
      <c r="C3468" s="1">
        <v>46185</v>
      </c>
      <c r="D3468">
        <v>685.9</v>
      </c>
      <c r="E3468" t="s">
        <v>92</v>
      </c>
      <c r="F3468" t="s">
        <v>96</v>
      </c>
      <c r="G3468" t="s">
        <v>491</v>
      </c>
      <c r="H3468" t="s">
        <v>530</v>
      </c>
      <c r="I3468">
        <v>500007850</v>
      </c>
      <c r="J3468">
        <v>6001068659</v>
      </c>
      <c r="K3468">
        <v>100052784</v>
      </c>
      <c r="L3468" s="1">
        <v>46192</v>
      </c>
      <c r="M3468" t="s">
        <v>833</v>
      </c>
      <c r="N3468">
        <v>500007850</v>
      </c>
      <c r="O3468" t="s">
        <v>776</v>
      </c>
      <c r="P3468" t="s">
        <v>54</v>
      </c>
      <c r="Q3468" t="s">
        <v>724</v>
      </c>
    </row>
    <row r="3469" spans="1:17" x14ac:dyDescent="0.3">
      <c r="A3469" t="s">
        <v>824</v>
      </c>
      <c r="B3469" t="s">
        <v>382</v>
      </c>
      <c r="C3469" s="1">
        <v>46185</v>
      </c>
      <c r="D3469">
        <v>1229.68</v>
      </c>
      <c r="E3469" t="s">
        <v>92</v>
      </c>
      <c r="F3469" t="s">
        <v>96</v>
      </c>
      <c r="G3469" t="s">
        <v>491</v>
      </c>
      <c r="H3469" t="s">
        <v>530</v>
      </c>
      <c r="I3469">
        <v>500007847</v>
      </c>
      <c r="J3469">
        <v>6001068685</v>
      </c>
      <c r="K3469">
        <v>100052848</v>
      </c>
      <c r="L3469" s="1">
        <v>46192</v>
      </c>
      <c r="M3469" t="s">
        <v>833</v>
      </c>
      <c r="N3469">
        <v>500007847</v>
      </c>
      <c r="O3469" t="s">
        <v>776</v>
      </c>
      <c r="P3469" t="s">
        <v>54</v>
      </c>
      <c r="Q3469" t="s">
        <v>724</v>
      </c>
    </row>
    <row r="3470" spans="1:17" x14ac:dyDescent="0.3">
      <c r="A3470" t="s">
        <v>824</v>
      </c>
      <c r="B3470" t="s">
        <v>382</v>
      </c>
      <c r="C3470" s="1">
        <v>46188</v>
      </c>
      <c r="D3470">
        <v>503.29</v>
      </c>
      <c r="E3470" t="s">
        <v>92</v>
      </c>
      <c r="F3470" t="s">
        <v>96</v>
      </c>
      <c r="G3470" t="s">
        <v>491</v>
      </c>
      <c r="H3470" t="s">
        <v>530</v>
      </c>
      <c r="I3470">
        <v>500007847</v>
      </c>
      <c r="J3470">
        <v>6001069123</v>
      </c>
      <c r="K3470">
        <v>100053495</v>
      </c>
      <c r="L3470" s="1">
        <v>46192</v>
      </c>
      <c r="M3470" t="s">
        <v>833</v>
      </c>
      <c r="N3470">
        <v>500007847</v>
      </c>
      <c r="O3470" t="s">
        <v>776</v>
      </c>
      <c r="P3470" t="s">
        <v>54</v>
      </c>
      <c r="Q3470" t="s">
        <v>724</v>
      </c>
    </row>
    <row r="3471" spans="1:17" x14ac:dyDescent="0.3">
      <c r="A3471" t="s">
        <v>824</v>
      </c>
      <c r="B3471" t="s">
        <v>382</v>
      </c>
      <c r="C3471" s="1">
        <v>46205</v>
      </c>
      <c r="D3471">
        <v>360.76</v>
      </c>
      <c r="E3471" t="s">
        <v>92</v>
      </c>
      <c r="F3471" t="s">
        <v>96</v>
      </c>
      <c r="G3471" t="s">
        <v>491</v>
      </c>
      <c r="H3471" t="s">
        <v>530</v>
      </c>
      <c r="I3471">
        <v>500007847</v>
      </c>
      <c r="J3471">
        <v>6001072380</v>
      </c>
      <c r="K3471">
        <v>100060441</v>
      </c>
      <c r="L3471" s="1">
        <v>46233</v>
      </c>
      <c r="M3471" t="s">
        <v>833</v>
      </c>
      <c r="N3471">
        <v>500007847</v>
      </c>
      <c r="O3471" t="s">
        <v>776</v>
      </c>
      <c r="P3471" t="s">
        <v>54</v>
      </c>
      <c r="Q3471" t="s">
        <v>724</v>
      </c>
    </row>
    <row r="3472" spans="1:17" x14ac:dyDescent="0.3">
      <c r="A3472" t="s">
        <v>824</v>
      </c>
      <c r="B3472" t="s">
        <v>382</v>
      </c>
      <c r="C3472" s="1">
        <v>46217</v>
      </c>
      <c r="D3472">
        <v>7369.5</v>
      </c>
      <c r="E3472" t="s">
        <v>92</v>
      </c>
      <c r="F3472" t="s">
        <v>96</v>
      </c>
      <c r="G3472" t="s">
        <v>491</v>
      </c>
      <c r="H3472" t="s">
        <v>530</v>
      </c>
      <c r="I3472">
        <v>500007850</v>
      </c>
      <c r="J3472">
        <v>6001074724</v>
      </c>
      <c r="K3472">
        <v>100064019</v>
      </c>
      <c r="L3472" s="1">
        <v>46234</v>
      </c>
      <c r="M3472" t="s">
        <v>833</v>
      </c>
      <c r="N3472">
        <v>500007850</v>
      </c>
      <c r="O3472" t="s">
        <v>776</v>
      </c>
      <c r="P3472" t="s">
        <v>54</v>
      </c>
      <c r="Q3472" t="s">
        <v>724</v>
      </c>
    </row>
    <row r="3473" spans="1:17" x14ac:dyDescent="0.3">
      <c r="A3473" t="s">
        <v>825</v>
      </c>
      <c r="B3473" t="s">
        <v>382</v>
      </c>
      <c r="C3473" s="1">
        <v>46217</v>
      </c>
      <c r="D3473">
        <v>2756.38</v>
      </c>
      <c r="E3473" t="s">
        <v>92</v>
      </c>
      <c r="F3473" t="s">
        <v>96</v>
      </c>
      <c r="G3473" t="s">
        <v>491</v>
      </c>
      <c r="H3473" t="s">
        <v>530</v>
      </c>
      <c r="I3473">
        <v>500007850</v>
      </c>
      <c r="J3473">
        <v>6001074723</v>
      </c>
      <c r="K3473">
        <v>100064018</v>
      </c>
      <c r="L3473" s="1">
        <v>46233</v>
      </c>
      <c r="M3473" t="s">
        <v>833</v>
      </c>
      <c r="N3473">
        <v>500007850</v>
      </c>
      <c r="O3473" t="s">
        <v>776</v>
      </c>
      <c r="P3473" t="s">
        <v>54</v>
      </c>
      <c r="Q3473" t="s">
        <v>724</v>
      </c>
    </row>
    <row r="3474" spans="1:17" x14ac:dyDescent="0.3">
      <c r="A3474" t="s">
        <v>824</v>
      </c>
      <c r="B3474" t="s">
        <v>382</v>
      </c>
      <c r="C3474" s="1">
        <v>46217</v>
      </c>
      <c r="D3474">
        <v>377.41</v>
      </c>
      <c r="E3474" t="s">
        <v>92</v>
      </c>
      <c r="F3474" t="s">
        <v>96</v>
      </c>
      <c r="G3474" t="s">
        <v>491</v>
      </c>
      <c r="H3474" t="s">
        <v>530</v>
      </c>
      <c r="I3474">
        <v>500007847</v>
      </c>
      <c r="J3474">
        <v>6001074667</v>
      </c>
      <c r="K3474">
        <v>100063927</v>
      </c>
      <c r="L3474" s="1">
        <v>46232</v>
      </c>
      <c r="M3474" t="s">
        <v>833</v>
      </c>
      <c r="N3474">
        <v>500007847</v>
      </c>
      <c r="O3474" t="s">
        <v>776</v>
      </c>
      <c r="P3474" t="s">
        <v>54</v>
      </c>
      <c r="Q3474" t="s">
        <v>724</v>
      </c>
    </row>
    <row r="3475" spans="1:17" x14ac:dyDescent="0.3">
      <c r="A3475" t="s">
        <v>824</v>
      </c>
      <c r="B3475" t="s">
        <v>382</v>
      </c>
      <c r="C3475" s="1">
        <v>46217</v>
      </c>
      <c r="D3475">
        <v>3292.4</v>
      </c>
      <c r="E3475" t="s">
        <v>92</v>
      </c>
      <c r="F3475" t="s">
        <v>96</v>
      </c>
      <c r="G3475" t="s">
        <v>491</v>
      </c>
      <c r="H3475" t="s">
        <v>530</v>
      </c>
      <c r="I3475">
        <v>500007849</v>
      </c>
      <c r="J3475">
        <v>6001074705</v>
      </c>
      <c r="K3475">
        <v>100064000</v>
      </c>
      <c r="L3475" s="1">
        <v>46245</v>
      </c>
      <c r="M3475" t="s">
        <v>833</v>
      </c>
      <c r="N3475">
        <v>500007849</v>
      </c>
      <c r="O3475" t="s">
        <v>776</v>
      </c>
      <c r="P3475" t="s">
        <v>54</v>
      </c>
      <c r="Q3475" t="s">
        <v>724</v>
      </c>
    </row>
    <row r="3476" spans="1:17" x14ac:dyDescent="0.3">
      <c r="A3476" t="s">
        <v>824</v>
      </c>
      <c r="B3476" t="s">
        <v>382</v>
      </c>
      <c r="C3476" s="1">
        <v>46230</v>
      </c>
      <c r="D3476">
        <v>7712.84</v>
      </c>
      <c r="E3476" t="s">
        <v>92</v>
      </c>
      <c r="F3476" t="s">
        <v>96</v>
      </c>
      <c r="G3476" t="s">
        <v>491</v>
      </c>
      <c r="H3476" t="s">
        <v>530</v>
      </c>
      <c r="I3476">
        <v>500007850</v>
      </c>
      <c r="J3476">
        <v>6001076371</v>
      </c>
      <c r="K3476">
        <v>100066643</v>
      </c>
      <c r="L3476" s="1">
        <v>46248</v>
      </c>
      <c r="M3476" t="s">
        <v>833</v>
      </c>
      <c r="N3476">
        <v>500007850</v>
      </c>
      <c r="O3476" t="s">
        <v>776</v>
      </c>
      <c r="P3476" t="s">
        <v>54</v>
      </c>
      <c r="Q3476" t="s">
        <v>724</v>
      </c>
    </row>
    <row r="3477" spans="1:17" x14ac:dyDescent="0.3">
      <c r="A3477" t="s">
        <v>825</v>
      </c>
      <c r="B3477" t="s">
        <v>382</v>
      </c>
      <c r="C3477" s="1">
        <v>46230</v>
      </c>
      <c r="D3477">
        <v>2871.13</v>
      </c>
      <c r="E3477" t="s">
        <v>92</v>
      </c>
      <c r="F3477" t="s">
        <v>96</v>
      </c>
      <c r="G3477" t="s">
        <v>491</v>
      </c>
      <c r="H3477" t="s">
        <v>530</v>
      </c>
      <c r="I3477">
        <v>500007850</v>
      </c>
      <c r="J3477">
        <v>6001076374</v>
      </c>
      <c r="K3477">
        <v>100066646</v>
      </c>
      <c r="L3477" s="1">
        <v>46233</v>
      </c>
      <c r="M3477" t="s">
        <v>833</v>
      </c>
      <c r="N3477">
        <v>500007850</v>
      </c>
      <c r="O3477" t="s">
        <v>776</v>
      </c>
      <c r="P3477" t="s">
        <v>54</v>
      </c>
      <c r="Q3477" t="s">
        <v>724</v>
      </c>
    </row>
    <row r="3478" spans="1:17" x14ac:dyDescent="0.3">
      <c r="A3478" t="s">
        <v>824</v>
      </c>
      <c r="B3478" t="s">
        <v>382</v>
      </c>
      <c r="C3478" s="1">
        <v>46240</v>
      </c>
      <c r="D3478">
        <v>310.55</v>
      </c>
      <c r="E3478" t="s">
        <v>92</v>
      </c>
      <c r="F3478" t="s">
        <v>96</v>
      </c>
      <c r="G3478" t="s">
        <v>491</v>
      </c>
      <c r="H3478" t="s">
        <v>530</v>
      </c>
      <c r="I3478">
        <v>500007847</v>
      </c>
      <c r="J3478">
        <v>6001078355</v>
      </c>
      <c r="K3478">
        <v>100070573</v>
      </c>
      <c r="L3478" s="1">
        <v>46254</v>
      </c>
      <c r="M3478" t="s">
        <v>833</v>
      </c>
      <c r="N3478">
        <v>500007847</v>
      </c>
      <c r="O3478" t="s">
        <v>776</v>
      </c>
      <c r="P3478" t="s">
        <v>54</v>
      </c>
      <c r="Q3478" t="s">
        <v>724</v>
      </c>
    </row>
    <row r="3479" spans="1:17" x14ac:dyDescent="0.3">
      <c r="A3479" t="s">
        <v>824</v>
      </c>
      <c r="B3479" t="s">
        <v>382</v>
      </c>
      <c r="C3479" s="1">
        <v>46246</v>
      </c>
      <c r="D3479">
        <v>651.16</v>
      </c>
      <c r="E3479" t="s">
        <v>92</v>
      </c>
      <c r="F3479" t="s">
        <v>96</v>
      </c>
      <c r="G3479" t="s">
        <v>491</v>
      </c>
      <c r="H3479" t="s">
        <v>530</v>
      </c>
      <c r="I3479">
        <v>500007850</v>
      </c>
      <c r="J3479">
        <v>6001079113</v>
      </c>
      <c r="K3479">
        <v>100071760</v>
      </c>
      <c r="L3479" s="1">
        <v>46254</v>
      </c>
      <c r="M3479" t="s">
        <v>833</v>
      </c>
      <c r="N3479">
        <v>500007850</v>
      </c>
      <c r="O3479" t="s">
        <v>776</v>
      </c>
      <c r="P3479" t="s">
        <v>54</v>
      </c>
      <c r="Q3479" t="s">
        <v>724</v>
      </c>
    </row>
    <row r="3480" spans="1:17" x14ac:dyDescent="0.3">
      <c r="A3480" t="s">
        <v>824</v>
      </c>
      <c r="B3480" t="s">
        <v>382</v>
      </c>
      <c r="C3480" s="1">
        <v>46246</v>
      </c>
      <c r="D3480">
        <v>410.66</v>
      </c>
      <c r="E3480" t="s">
        <v>92</v>
      </c>
      <c r="F3480" t="s">
        <v>96</v>
      </c>
      <c r="G3480" t="s">
        <v>491</v>
      </c>
      <c r="H3480" t="s">
        <v>530</v>
      </c>
      <c r="I3480">
        <v>500007847</v>
      </c>
      <c r="J3480">
        <v>6001079136</v>
      </c>
      <c r="K3480">
        <v>100071784</v>
      </c>
      <c r="L3480" s="1">
        <v>46254</v>
      </c>
      <c r="M3480" t="s">
        <v>833</v>
      </c>
      <c r="N3480">
        <v>500007847</v>
      </c>
      <c r="O3480" t="s">
        <v>776</v>
      </c>
      <c r="P3480" t="s">
        <v>54</v>
      </c>
      <c r="Q3480" t="s">
        <v>724</v>
      </c>
    </row>
    <row r="3481" spans="1:17" x14ac:dyDescent="0.3">
      <c r="A3481" t="s">
        <v>824</v>
      </c>
      <c r="B3481" t="s">
        <v>382</v>
      </c>
      <c r="C3481" s="1">
        <v>46246</v>
      </c>
      <c r="D3481">
        <v>3032.51</v>
      </c>
      <c r="E3481" t="s">
        <v>92</v>
      </c>
      <c r="F3481" t="s">
        <v>96</v>
      </c>
      <c r="G3481" t="s">
        <v>491</v>
      </c>
      <c r="H3481" t="s">
        <v>530</v>
      </c>
      <c r="I3481">
        <v>500007849</v>
      </c>
      <c r="J3481">
        <v>6001079219</v>
      </c>
      <c r="K3481">
        <v>100071885</v>
      </c>
      <c r="L3481" s="1">
        <v>46254</v>
      </c>
      <c r="M3481" t="s">
        <v>833</v>
      </c>
      <c r="N3481">
        <v>500007849</v>
      </c>
      <c r="O3481" t="s">
        <v>776</v>
      </c>
      <c r="P3481" t="s">
        <v>54</v>
      </c>
      <c r="Q3481" t="s">
        <v>724</v>
      </c>
    </row>
    <row r="3482" spans="1:17" x14ac:dyDescent="0.3">
      <c r="A3482" t="s">
        <v>824</v>
      </c>
      <c r="B3482" t="s">
        <v>382</v>
      </c>
      <c r="C3482" s="1">
        <v>44963</v>
      </c>
      <c r="D3482">
        <v>4244.33</v>
      </c>
      <c r="E3482" t="s">
        <v>92</v>
      </c>
      <c r="F3482" t="s">
        <v>96</v>
      </c>
      <c r="G3482" t="s">
        <v>492</v>
      </c>
      <c r="H3482" t="s">
        <v>659</v>
      </c>
      <c r="I3482">
        <v>500005223</v>
      </c>
      <c r="J3482">
        <v>6000837825</v>
      </c>
      <c r="K3482">
        <v>100016122</v>
      </c>
      <c r="L3482" s="1">
        <v>44965</v>
      </c>
      <c r="M3482" t="s">
        <v>833</v>
      </c>
      <c r="N3482">
        <v>500005223</v>
      </c>
      <c r="O3482" t="s">
        <v>776</v>
      </c>
      <c r="P3482" t="s">
        <v>54</v>
      </c>
      <c r="Q3482" t="s">
        <v>724</v>
      </c>
    </row>
    <row r="3483" spans="1:17" x14ac:dyDescent="0.3">
      <c r="A3483" t="s">
        <v>825</v>
      </c>
      <c r="B3483" t="s">
        <v>382</v>
      </c>
      <c r="C3483" s="1">
        <v>44963</v>
      </c>
      <c r="D3483">
        <v>2476.0300000000002</v>
      </c>
      <c r="E3483" t="s">
        <v>92</v>
      </c>
      <c r="F3483" t="s">
        <v>96</v>
      </c>
      <c r="G3483" t="s">
        <v>492</v>
      </c>
      <c r="H3483" t="s">
        <v>659</v>
      </c>
      <c r="I3483">
        <v>500005223</v>
      </c>
      <c r="J3483">
        <v>6000837827</v>
      </c>
      <c r="K3483">
        <v>100016124</v>
      </c>
      <c r="L3483" s="1">
        <v>44991</v>
      </c>
      <c r="M3483" t="s">
        <v>833</v>
      </c>
      <c r="N3483">
        <v>500005223</v>
      </c>
      <c r="O3483" t="s">
        <v>776</v>
      </c>
      <c r="P3483" t="s">
        <v>54</v>
      </c>
      <c r="Q3483" t="s">
        <v>724</v>
      </c>
    </row>
    <row r="3484" spans="1:17" x14ac:dyDescent="0.3">
      <c r="A3484" t="s">
        <v>825</v>
      </c>
      <c r="B3484" t="s">
        <v>382</v>
      </c>
      <c r="C3484" s="1">
        <v>44963</v>
      </c>
      <c r="D3484">
        <v>45.6</v>
      </c>
      <c r="E3484" t="s">
        <v>92</v>
      </c>
      <c r="F3484" t="s">
        <v>96</v>
      </c>
      <c r="G3484" t="s">
        <v>492</v>
      </c>
      <c r="H3484" t="s">
        <v>659</v>
      </c>
      <c r="I3484">
        <v>500005223</v>
      </c>
      <c r="J3484">
        <v>6000837828</v>
      </c>
      <c r="K3484">
        <v>100016125</v>
      </c>
      <c r="L3484" s="1">
        <v>44991</v>
      </c>
      <c r="M3484" t="s">
        <v>833</v>
      </c>
      <c r="N3484">
        <v>500005223</v>
      </c>
      <c r="O3484" t="s">
        <v>776</v>
      </c>
      <c r="P3484" t="s">
        <v>54</v>
      </c>
      <c r="Q3484" t="s">
        <v>724</v>
      </c>
    </row>
    <row r="3485" spans="1:17" x14ac:dyDescent="0.3">
      <c r="A3485" t="s">
        <v>824</v>
      </c>
      <c r="B3485" t="s">
        <v>382</v>
      </c>
      <c r="C3485" s="1">
        <v>44963</v>
      </c>
      <c r="D3485">
        <v>98.8</v>
      </c>
      <c r="E3485" t="s">
        <v>92</v>
      </c>
      <c r="F3485" t="s">
        <v>96</v>
      </c>
      <c r="G3485" t="s">
        <v>492</v>
      </c>
      <c r="H3485" t="s">
        <v>659</v>
      </c>
      <c r="I3485">
        <v>500005223</v>
      </c>
      <c r="J3485">
        <v>6000837829</v>
      </c>
      <c r="K3485">
        <v>100016126</v>
      </c>
      <c r="L3485" s="1">
        <v>44965</v>
      </c>
      <c r="M3485" t="s">
        <v>833</v>
      </c>
      <c r="N3485">
        <v>500005223</v>
      </c>
      <c r="O3485" t="s">
        <v>776</v>
      </c>
      <c r="P3485" t="s">
        <v>54</v>
      </c>
      <c r="Q3485" t="s">
        <v>724</v>
      </c>
    </row>
    <row r="3486" spans="1:17" x14ac:dyDescent="0.3">
      <c r="A3486" t="s">
        <v>825</v>
      </c>
      <c r="B3486" t="s">
        <v>382</v>
      </c>
      <c r="C3486" s="1">
        <v>44988</v>
      </c>
      <c r="D3486">
        <v>45.6</v>
      </c>
      <c r="E3486" t="s">
        <v>92</v>
      </c>
      <c r="F3486" t="s">
        <v>96</v>
      </c>
      <c r="G3486" t="s">
        <v>492</v>
      </c>
      <c r="H3486" t="s">
        <v>659</v>
      </c>
      <c r="I3486">
        <v>500005223</v>
      </c>
      <c r="J3486">
        <v>6000842481</v>
      </c>
      <c r="K3486">
        <v>100024572</v>
      </c>
      <c r="L3486" s="1">
        <v>45016</v>
      </c>
      <c r="M3486" t="s">
        <v>833</v>
      </c>
      <c r="N3486">
        <v>500005223</v>
      </c>
      <c r="O3486" t="s">
        <v>776</v>
      </c>
      <c r="P3486" t="s">
        <v>54</v>
      </c>
      <c r="Q3486" t="s">
        <v>724</v>
      </c>
    </row>
    <row r="3487" spans="1:17" x14ac:dyDescent="0.3">
      <c r="A3487" t="s">
        <v>824</v>
      </c>
      <c r="B3487" t="s">
        <v>382</v>
      </c>
      <c r="C3487" s="1">
        <v>44988</v>
      </c>
      <c r="D3487">
        <v>3990.04</v>
      </c>
      <c r="E3487" t="s">
        <v>92</v>
      </c>
      <c r="F3487" t="s">
        <v>96</v>
      </c>
      <c r="G3487" t="s">
        <v>492</v>
      </c>
      <c r="H3487" t="s">
        <v>659</v>
      </c>
      <c r="I3487">
        <v>500005223</v>
      </c>
      <c r="J3487">
        <v>6000842294</v>
      </c>
      <c r="K3487">
        <v>100024287</v>
      </c>
      <c r="L3487" s="1">
        <v>44991</v>
      </c>
      <c r="M3487" t="s">
        <v>833</v>
      </c>
      <c r="N3487">
        <v>500005223</v>
      </c>
      <c r="O3487" t="s">
        <v>776</v>
      </c>
      <c r="P3487" t="s">
        <v>54</v>
      </c>
      <c r="Q3487" t="s">
        <v>724</v>
      </c>
    </row>
    <row r="3488" spans="1:17" x14ac:dyDescent="0.3">
      <c r="A3488" t="s">
        <v>824</v>
      </c>
      <c r="B3488" t="s">
        <v>382</v>
      </c>
      <c r="C3488" s="1">
        <v>44988</v>
      </c>
      <c r="D3488">
        <v>98.8</v>
      </c>
      <c r="E3488" t="s">
        <v>92</v>
      </c>
      <c r="F3488" t="s">
        <v>96</v>
      </c>
      <c r="G3488" t="s">
        <v>492</v>
      </c>
      <c r="H3488" t="s">
        <v>659</v>
      </c>
      <c r="I3488">
        <v>500005223</v>
      </c>
      <c r="J3488">
        <v>6000842297</v>
      </c>
      <c r="K3488">
        <v>100024290</v>
      </c>
      <c r="L3488" s="1">
        <v>44991</v>
      </c>
      <c r="M3488" t="s">
        <v>833</v>
      </c>
      <c r="N3488">
        <v>500005223</v>
      </c>
      <c r="O3488" t="s">
        <v>776</v>
      </c>
      <c r="P3488" t="s">
        <v>54</v>
      </c>
      <c r="Q3488" t="s">
        <v>724</v>
      </c>
    </row>
    <row r="3489" spans="1:17" x14ac:dyDescent="0.3">
      <c r="A3489" t="s">
        <v>825</v>
      </c>
      <c r="B3489" t="s">
        <v>382</v>
      </c>
      <c r="C3489" s="1">
        <v>44988</v>
      </c>
      <c r="D3489">
        <v>2412.7600000000002</v>
      </c>
      <c r="E3489" t="s">
        <v>92</v>
      </c>
      <c r="F3489" t="s">
        <v>96</v>
      </c>
      <c r="G3489" t="s">
        <v>492</v>
      </c>
      <c r="H3489" t="s">
        <v>659</v>
      </c>
      <c r="I3489">
        <v>500005223</v>
      </c>
      <c r="J3489">
        <v>6000842484</v>
      </c>
      <c r="K3489">
        <v>100024575</v>
      </c>
      <c r="L3489" s="1">
        <v>45016</v>
      </c>
      <c r="M3489" t="s">
        <v>833</v>
      </c>
      <c r="N3489">
        <v>500005223</v>
      </c>
      <c r="O3489" t="s">
        <v>776</v>
      </c>
      <c r="P3489" t="s">
        <v>54</v>
      </c>
      <c r="Q3489" t="s">
        <v>724</v>
      </c>
    </row>
    <row r="3490" spans="1:17" x14ac:dyDescent="0.3">
      <c r="A3490" t="s">
        <v>825</v>
      </c>
      <c r="B3490" t="s">
        <v>382</v>
      </c>
      <c r="C3490" s="1">
        <v>44993</v>
      </c>
      <c r="D3490">
        <v>1456.78</v>
      </c>
      <c r="E3490" t="s">
        <v>92</v>
      </c>
      <c r="F3490" t="s">
        <v>96</v>
      </c>
      <c r="G3490" t="s">
        <v>492</v>
      </c>
      <c r="H3490" t="s">
        <v>659</v>
      </c>
      <c r="I3490">
        <v>500005223</v>
      </c>
      <c r="J3490">
        <v>6000843930</v>
      </c>
      <c r="K3490">
        <v>100026515</v>
      </c>
      <c r="L3490" s="1">
        <v>45014</v>
      </c>
      <c r="M3490" t="s">
        <v>833</v>
      </c>
      <c r="N3490">
        <v>500005223</v>
      </c>
      <c r="O3490" t="s">
        <v>776</v>
      </c>
      <c r="P3490" t="s">
        <v>54</v>
      </c>
      <c r="Q3490" t="s">
        <v>724</v>
      </c>
    </row>
    <row r="3491" spans="1:17" x14ac:dyDescent="0.3">
      <c r="A3491" t="s">
        <v>824</v>
      </c>
      <c r="B3491" t="s">
        <v>382</v>
      </c>
      <c r="C3491" s="1">
        <v>44993</v>
      </c>
      <c r="D3491">
        <v>2854.35</v>
      </c>
      <c r="E3491" t="s">
        <v>92</v>
      </c>
      <c r="F3491" t="s">
        <v>96</v>
      </c>
      <c r="G3491" t="s">
        <v>492</v>
      </c>
      <c r="H3491" t="s">
        <v>659</v>
      </c>
      <c r="I3491">
        <v>500005223</v>
      </c>
      <c r="J3491">
        <v>6000843934</v>
      </c>
      <c r="K3491">
        <v>100026519</v>
      </c>
      <c r="L3491" s="1">
        <v>44995</v>
      </c>
      <c r="M3491" t="s">
        <v>833</v>
      </c>
      <c r="N3491">
        <v>500005223</v>
      </c>
      <c r="O3491" t="s">
        <v>776</v>
      </c>
      <c r="P3491" t="s">
        <v>54</v>
      </c>
      <c r="Q3491" t="s">
        <v>724</v>
      </c>
    </row>
    <row r="3492" spans="1:17" x14ac:dyDescent="0.3">
      <c r="A3492" t="s">
        <v>824</v>
      </c>
      <c r="B3492" t="s">
        <v>382</v>
      </c>
      <c r="C3492" s="1">
        <v>44993</v>
      </c>
      <c r="D3492">
        <v>98.8</v>
      </c>
      <c r="E3492" t="s">
        <v>92</v>
      </c>
      <c r="F3492" t="s">
        <v>96</v>
      </c>
      <c r="G3492" t="s">
        <v>492</v>
      </c>
      <c r="H3492" t="s">
        <v>659</v>
      </c>
      <c r="I3492">
        <v>500005223</v>
      </c>
      <c r="J3492">
        <v>6000843931</v>
      </c>
      <c r="K3492">
        <v>100026516</v>
      </c>
      <c r="L3492" s="1">
        <v>44995</v>
      </c>
      <c r="M3492" t="s">
        <v>833</v>
      </c>
      <c r="N3492">
        <v>500005223</v>
      </c>
      <c r="O3492" t="s">
        <v>776</v>
      </c>
      <c r="P3492" t="s">
        <v>54</v>
      </c>
      <c r="Q3492" t="s">
        <v>724</v>
      </c>
    </row>
    <row r="3493" spans="1:17" x14ac:dyDescent="0.3">
      <c r="A3493" t="s">
        <v>825</v>
      </c>
      <c r="B3493" t="s">
        <v>382</v>
      </c>
      <c r="C3493" s="1">
        <v>44993</v>
      </c>
      <c r="D3493">
        <v>45.6</v>
      </c>
      <c r="E3493" t="s">
        <v>92</v>
      </c>
      <c r="F3493" t="s">
        <v>96</v>
      </c>
      <c r="G3493" t="s">
        <v>492</v>
      </c>
      <c r="H3493" t="s">
        <v>659</v>
      </c>
      <c r="I3493">
        <v>500005223</v>
      </c>
      <c r="J3493">
        <v>6000843936</v>
      </c>
      <c r="K3493">
        <v>100026521</v>
      </c>
      <c r="L3493" s="1">
        <v>45014</v>
      </c>
      <c r="M3493" t="s">
        <v>833</v>
      </c>
      <c r="N3493">
        <v>500005223</v>
      </c>
      <c r="O3493" t="s">
        <v>776</v>
      </c>
      <c r="P3493" t="s">
        <v>54</v>
      </c>
      <c r="Q3493" t="s">
        <v>724</v>
      </c>
    </row>
    <row r="3494" spans="1:17" x14ac:dyDescent="0.3">
      <c r="A3494" t="s">
        <v>824</v>
      </c>
      <c r="B3494" t="s">
        <v>382</v>
      </c>
      <c r="C3494" s="1">
        <v>45019</v>
      </c>
      <c r="D3494">
        <v>4228.26</v>
      </c>
      <c r="E3494" t="s">
        <v>92</v>
      </c>
      <c r="F3494" t="s">
        <v>96</v>
      </c>
      <c r="G3494" t="s">
        <v>492</v>
      </c>
      <c r="H3494" t="s">
        <v>659</v>
      </c>
      <c r="I3494">
        <v>500005223</v>
      </c>
      <c r="J3494">
        <v>6000848091</v>
      </c>
      <c r="K3494">
        <v>100033575</v>
      </c>
      <c r="L3494" s="1">
        <v>45021</v>
      </c>
      <c r="M3494" t="s">
        <v>833</v>
      </c>
      <c r="N3494">
        <v>500005223</v>
      </c>
      <c r="O3494" t="s">
        <v>776</v>
      </c>
      <c r="P3494" t="s">
        <v>54</v>
      </c>
      <c r="Q3494" t="s">
        <v>724</v>
      </c>
    </row>
    <row r="3495" spans="1:17" x14ac:dyDescent="0.3">
      <c r="A3495" t="s">
        <v>825</v>
      </c>
      <c r="B3495" t="s">
        <v>382</v>
      </c>
      <c r="C3495" s="1">
        <v>45019</v>
      </c>
      <c r="D3495">
        <v>2605.65</v>
      </c>
      <c r="E3495" t="s">
        <v>92</v>
      </c>
      <c r="F3495" t="s">
        <v>96</v>
      </c>
      <c r="G3495" t="s">
        <v>492</v>
      </c>
      <c r="H3495" t="s">
        <v>659</v>
      </c>
      <c r="I3495">
        <v>500005223</v>
      </c>
      <c r="J3495">
        <v>6000848171</v>
      </c>
      <c r="K3495">
        <v>100033720</v>
      </c>
      <c r="L3495" s="1">
        <v>45036</v>
      </c>
      <c r="M3495" t="s">
        <v>833</v>
      </c>
      <c r="N3495">
        <v>500005223</v>
      </c>
      <c r="O3495" t="s">
        <v>776</v>
      </c>
      <c r="P3495" t="s">
        <v>54</v>
      </c>
      <c r="Q3495" t="s">
        <v>724</v>
      </c>
    </row>
    <row r="3496" spans="1:17" x14ac:dyDescent="0.3">
      <c r="A3496" t="s">
        <v>825</v>
      </c>
      <c r="B3496" t="s">
        <v>382</v>
      </c>
      <c r="C3496" s="1">
        <v>45019</v>
      </c>
      <c r="D3496">
        <v>45.6</v>
      </c>
      <c r="E3496" t="s">
        <v>92</v>
      </c>
      <c r="F3496" t="s">
        <v>96</v>
      </c>
      <c r="G3496" t="s">
        <v>492</v>
      </c>
      <c r="H3496" t="s">
        <v>659</v>
      </c>
      <c r="I3496">
        <v>500005223</v>
      </c>
      <c r="J3496">
        <v>6000848174</v>
      </c>
      <c r="K3496">
        <v>100033723</v>
      </c>
      <c r="L3496" s="1">
        <v>45036</v>
      </c>
      <c r="M3496" t="s">
        <v>833</v>
      </c>
      <c r="N3496">
        <v>500005223</v>
      </c>
      <c r="O3496" t="s">
        <v>776</v>
      </c>
      <c r="P3496" t="s">
        <v>54</v>
      </c>
      <c r="Q3496" t="s">
        <v>724</v>
      </c>
    </row>
    <row r="3497" spans="1:17" x14ac:dyDescent="0.3">
      <c r="A3497" t="s">
        <v>824</v>
      </c>
      <c r="B3497" t="s">
        <v>382</v>
      </c>
      <c r="C3497" s="1">
        <v>45019</v>
      </c>
      <c r="D3497">
        <v>8</v>
      </c>
      <c r="E3497" t="s">
        <v>92</v>
      </c>
      <c r="F3497" t="s">
        <v>96</v>
      </c>
      <c r="G3497" t="s">
        <v>492</v>
      </c>
      <c r="H3497" t="s">
        <v>659</v>
      </c>
      <c r="I3497">
        <v>500005223</v>
      </c>
      <c r="J3497">
        <v>6000848052</v>
      </c>
      <c r="K3497">
        <v>100033522</v>
      </c>
      <c r="L3497" s="1">
        <v>45021</v>
      </c>
      <c r="M3497" t="s">
        <v>833</v>
      </c>
      <c r="N3497">
        <v>500005223</v>
      </c>
      <c r="O3497" t="s">
        <v>776</v>
      </c>
      <c r="P3497" t="s">
        <v>54</v>
      </c>
      <c r="Q3497" t="s">
        <v>724</v>
      </c>
    </row>
    <row r="3498" spans="1:17" x14ac:dyDescent="0.3">
      <c r="A3498" t="s">
        <v>824</v>
      </c>
      <c r="B3498" t="s">
        <v>382</v>
      </c>
      <c r="C3498" s="1">
        <v>45019</v>
      </c>
      <c r="D3498">
        <v>95</v>
      </c>
      <c r="E3498" t="s">
        <v>92</v>
      </c>
      <c r="F3498" t="s">
        <v>96</v>
      </c>
      <c r="G3498" t="s">
        <v>492</v>
      </c>
      <c r="H3498" t="s">
        <v>659</v>
      </c>
      <c r="I3498">
        <v>500005223</v>
      </c>
      <c r="J3498">
        <v>6000848057</v>
      </c>
      <c r="K3498">
        <v>100033527</v>
      </c>
      <c r="L3498" s="1">
        <v>45021</v>
      </c>
      <c r="M3498" t="s">
        <v>833</v>
      </c>
      <c r="N3498">
        <v>500005223</v>
      </c>
      <c r="O3498" t="s">
        <v>776</v>
      </c>
      <c r="P3498" t="s">
        <v>54</v>
      </c>
      <c r="Q3498" t="s">
        <v>724</v>
      </c>
    </row>
    <row r="3499" spans="1:17" x14ac:dyDescent="0.3">
      <c r="A3499" t="s">
        <v>825</v>
      </c>
      <c r="B3499" t="s">
        <v>382</v>
      </c>
      <c r="C3499" s="1">
        <v>45050</v>
      </c>
      <c r="D3499">
        <v>45.6</v>
      </c>
      <c r="E3499" t="s">
        <v>92</v>
      </c>
      <c r="F3499" t="s">
        <v>96</v>
      </c>
      <c r="G3499" t="s">
        <v>492</v>
      </c>
      <c r="H3499" t="s">
        <v>659</v>
      </c>
      <c r="I3499">
        <v>500005223</v>
      </c>
      <c r="J3499">
        <v>6000852956</v>
      </c>
      <c r="K3499">
        <v>100041742</v>
      </c>
      <c r="L3499" s="1">
        <v>45070</v>
      </c>
      <c r="M3499" t="s">
        <v>833</v>
      </c>
      <c r="N3499">
        <v>500005223</v>
      </c>
      <c r="O3499" t="s">
        <v>776</v>
      </c>
      <c r="P3499" t="s">
        <v>54</v>
      </c>
      <c r="Q3499" t="s">
        <v>724</v>
      </c>
    </row>
    <row r="3500" spans="1:17" x14ac:dyDescent="0.3">
      <c r="A3500" t="s">
        <v>824</v>
      </c>
      <c r="B3500" t="s">
        <v>382</v>
      </c>
      <c r="C3500" s="1">
        <v>45050</v>
      </c>
      <c r="D3500">
        <v>95</v>
      </c>
      <c r="E3500" t="s">
        <v>92</v>
      </c>
      <c r="F3500" t="s">
        <v>96</v>
      </c>
      <c r="G3500" t="s">
        <v>492</v>
      </c>
      <c r="H3500" t="s">
        <v>659</v>
      </c>
      <c r="I3500">
        <v>500005223</v>
      </c>
      <c r="J3500">
        <v>6000852966</v>
      </c>
      <c r="K3500">
        <v>100041752</v>
      </c>
      <c r="L3500" s="1">
        <v>45058</v>
      </c>
      <c r="M3500" t="s">
        <v>833</v>
      </c>
      <c r="N3500">
        <v>500005223</v>
      </c>
      <c r="O3500" t="s">
        <v>776</v>
      </c>
      <c r="P3500" t="s">
        <v>54</v>
      </c>
      <c r="Q3500" t="s">
        <v>724</v>
      </c>
    </row>
    <row r="3501" spans="1:17" x14ac:dyDescent="0.3">
      <c r="A3501" t="s">
        <v>824</v>
      </c>
      <c r="B3501" t="s">
        <v>382</v>
      </c>
      <c r="C3501" s="1">
        <v>45050</v>
      </c>
      <c r="D3501">
        <v>65</v>
      </c>
      <c r="E3501" t="s">
        <v>92</v>
      </c>
      <c r="F3501" t="s">
        <v>96</v>
      </c>
      <c r="G3501" t="s">
        <v>492</v>
      </c>
      <c r="H3501" t="s">
        <v>659</v>
      </c>
      <c r="I3501">
        <v>500005223</v>
      </c>
      <c r="J3501">
        <v>6000852980</v>
      </c>
      <c r="K3501">
        <v>100041763</v>
      </c>
      <c r="L3501" s="1">
        <v>45058</v>
      </c>
      <c r="M3501" t="s">
        <v>833</v>
      </c>
      <c r="N3501">
        <v>500005223</v>
      </c>
      <c r="O3501" t="s">
        <v>776</v>
      </c>
      <c r="P3501" t="s">
        <v>54</v>
      </c>
      <c r="Q3501" t="s">
        <v>724</v>
      </c>
    </row>
    <row r="3502" spans="1:17" x14ac:dyDescent="0.3">
      <c r="A3502" t="s">
        <v>825</v>
      </c>
      <c r="B3502" t="s">
        <v>382</v>
      </c>
      <c r="C3502" s="1">
        <v>45050</v>
      </c>
      <c r="D3502">
        <v>2578.52</v>
      </c>
      <c r="E3502" t="s">
        <v>92</v>
      </c>
      <c r="F3502" t="s">
        <v>96</v>
      </c>
      <c r="G3502" t="s">
        <v>492</v>
      </c>
      <c r="H3502" t="s">
        <v>659</v>
      </c>
      <c r="I3502">
        <v>500005223</v>
      </c>
      <c r="J3502">
        <v>6000852981</v>
      </c>
      <c r="K3502">
        <v>100041765</v>
      </c>
      <c r="L3502" s="1">
        <v>45070</v>
      </c>
      <c r="M3502" t="s">
        <v>833</v>
      </c>
      <c r="N3502">
        <v>500005223</v>
      </c>
      <c r="O3502" t="s">
        <v>776</v>
      </c>
      <c r="P3502" t="s">
        <v>54</v>
      </c>
      <c r="Q3502" t="s">
        <v>724</v>
      </c>
    </row>
    <row r="3503" spans="1:17" x14ac:dyDescent="0.3">
      <c r="A3503" t="s">
        <v>824</v>
      </c>
      <c r="B3503" t="s">
        <v>382</v>
      </c>
      <c r="C3503" s="1">
        <v>45050</v>
      </c>
      <c r="D3503">
        <v>3123.02</v>
      </c>
      <c r="E3503" t="s">
        <v>92</v>
      </c>
      <c r="F3503" t="s">
        <v>96</v>
      </c>
      <c r="G3503" t="s">
        <v>492</v>
      </c>
      <c r="H3503" t="s">
        <v>659</v>
      </c>
      <c r="I3503">
        <v>500005223</v>
      </c>
      <c r="J3503">
        <v>6000852998</v>
      </c>
      <c r="K3503">
        <v>100041789</v>
      </c>
      <c r="L3503" s="1">
        <v>45058</v>
      </c>
      <c r="M3503" t="s">
        <v>833</v>
      </c>
      <c r="N3503">
        <v>500005223</v>
      </c>
      <c r="O3503" t="s">
        <v>776</v>
      </c>
      <c r="P3503" t="s">
        <v>54</v>
      </c>
      <c r="Q3503" t="s">
        <v>724</v>
      </c>
    </row>
    <row r="3504" spans="1:17" x14ac:dyDescent="0.3">
      <c r="A3504" t="s">
        <v>824</v>
      </c>
      <c r="B3504" t="s">
        <v>382</v>
      </c>
      <c r="C3504" s="1">
        <v>45083</v>
      </c>
      <c r="D3504">
        <v>3643.47</v>
      </c>
      <c r="E3504" t="s">
        <v>92</v>
      </c>
      <c r="F3504" t="s">
        <v>96</v>
      </c>
      <c r="G3504" t="s">
        <v>492</v>
      </c>
      <c r="H3504" t="s">
        <v>659</v>
      </c>
      <c r="I3504">
        <v>500005223</v>
      </c>
      <c r="J3504">
        <v>6000858251</v>
      </c>
      <c r="K3504">
        <v>100050728</v>
      </c>
      <c r="L3504" s="1">
        <v>45091</v>
      </c>
      <c r="M3504" t="s">
        <v>833</v>
      </c>
      <c r="N3504">
        <v>500005223</v>
      </c>
      <c r="O3504" t="s">
        <v>776</v>
      </c>
      <c r="P3504" t="s">
        <v>54</v>
      </c>
      <c r="Q3504" t="s">
        <v>724</v>
      </c>
    </row>
    <row r="3505" spans="1:17" x14ac:dyDescent="0.3">
      <c r="A3505" t="s">
        <v>824</v>
      </c>
      <c r="B3505" t="s">
        <v>382</v>
      </c>
      <c r="C3505" s="1">
        <v>45083</v>
      </c>
      <c r="D3505">
        <v>95</v>
      </c>
      <c r="E3505" t="s">
        <v>92</v>
      </c>
      <c r="F3505" t="s">
        <v>96</v>
      </c>
      <c r="G3505" t="s">
        <v>492</v>
      </c>
      <c r="H3505" t="s">
        <v>659</v>
      </c>
      <c r="I3505">
        <v>500005223</v>
      </c>
      <c r="J3505">
        <v>6000858256</v>
      </c>
      <c r="K3505">
        <v>100050733</v>
      </c>
      <c r="L3505" s="1">
        <v>45091</v>
      </c>
      <c r="M3505" t="s">
        <v>833</v>
      </c>
      <c r="N3505">
        <v>500005223</v>
      </c>
      <c r="O3505" t="s">
        <v>776</v>
      </c>
      <c r="P3505" t="s">
        <v>54</v>
      </c>
      <c r="Q3505" t="s">
        <v>724</v>
      </c>
    </row>
    <row r="3506" spans="1:17" x14ac:dyDescent="0.3">
      <c r="A3506" t="s">
        <v>825</v>
      </c>
      <c r="B3506" t="s">
        <v>382</v>
      </c>
      <c r="C3506" s="1">
        <v>45083</v>
      </c>
      <c r="D3506">
        <v>45.6</v>
      </c>
      <c r="E3506" t="s">
        <v>92</v>
      </c>
      <c r="F3506" t="s">
        <v>96</v>
      </c>
      <c r="G3506" t="s">
        <v>492</v>
      </c>
      <c r="H3506" t="s">
        <v>659</v>
      </c>
      <c r="I3506">
        <v>500005223</v>
      </c>
      <c r="J3506">
        <v>6000858257</v>
      </c>
      <c r="K3506">
        <v>100050734</v>
      </c>
      <c r="L3506" s="1">
        <v>45092</v>
      </c>
      <c r="M3506" t="s">
        <v>833</v>
      </c>
      <c r="N3506">
        <v>500005223</v>
      </c>
      <c r="O3506" t="s">
        <v>776</v>
      </c>
      <c r="P3506" t="s">
        <v>54</v>
      </c>
      <c r="Q3506" t="s">
        <v>724</v>
      </c>
    </row>
    <row r="3507" spans="1:17" x14ac:dyDescent="0.3">
      <c r="A3507" t="s">
        <v>825</v>
      </c>
      <c r="B3507" t="s">
        <v>382</v>
      </c>
      <c r="C3507" s="1">
        <v>45083</v>
      </c>
      <c r="D3507">
        <v>2162.5100000000002</v>
      </c>
      <c r="E3507" t="s">
        <v>92</v>
      </c>
      <c r="F3507" t="s">
        <v>96</v>
      </c>
      <c r="G3507" t="s">
        <v>492</v>
      </c>
      <c r="H3507" t="s">
        <v>659</v>
      </c>
      <c r="I3507">
        <v>500005223</v>
      </c>
      <c r="J3507">
        <v>6000858258</v>
      </c>
      <c r="K3507">
        <v>100050735</v>
      </c>
      <c r="L3507" s="1">
        <v>45092</v>
      </c>
      <c r="M3507" t="s">
        <v>833</v>
      </c>
      <c r="N3507">
        <v>500005223</v>
      </c>
      <c r="O3507" t="s">
        <v>776</v>
      </c>
      <c r="P3507" t="s">
        <v>54</v>
      </c>
      <c r="Q3507" t="s">
        <v>724</v>
      </c>
    </row>
    <row r="3508" spans="1:17" x14ac:dyDescent="0.3">
      <c r="A3508" t="s">
        <v>824</v>
      </c>
      <c r="B3508" t="s">
        <v>382</v>
      </c>
      <c r="C3508" s="1">
        <v>45110</v>
      </c>
      <c r="D3508">
        <v>4956.83</v>
      </c>
      <c r="E3508" t="s">
        <v>92</v>
      </c>
      <c r="F3508" t="s">
        <v>96</v>
      </c>
      <c r="G3508" t="s">
        <v>492</v>
      </c>
      <c r="H3508" t="s">
        <v>659</v>
      </c>
      <c r="I3508">
        <v>500005223</v>
      </c>
      <c r="J3508">
        <v>6000863317</v>
      </c>
      <c r="K3508">
        <v>100059879</v>
      </c>
      <c r="L3508" s="1">
        <v>45118</v>
      </c>
      <c r="M3508" t="s">
        <v>833</v>
      </c>
      <c r="N3508">
        <v>500005223</v>
      </c>
      <c r="O3508" t="s">
        <v>776</v>
      </c>
      <c r="P3508" t="s">
        <v>54</v>
      </c>
      <c r="Q3508" t="s">
        <v>724</v>
      </c>
    </row>
    <row r="3509" spans="1:17" x14ac:dyDescent="0.3">
      <c r="A3509" t="s">
        <v>824</v>
      </c>
      <c r="B3509" t="s">
        <v>382</v>
      </c>
      <c r="C3509" s="1">
        <v>45110</v>
      </c>
      <c r="D3509">
        <v>96.9</v>
      </c>
      <c r="E3509" t="s">
        <v>92</v>
      </c>
      <c r="F3509" t="s">
        <v>96</v>
      </c>
      <c r="G3509" t="s">
        <v>492</v>
      </c>
      <c r="H3509" t="s">
        <v>659</v>
      </c>
      <c r="I3509">
        <v>500005223</v>
      </c>
      <c r="J3509">
        <v>6000863318</v>
      </c>
      <c r="K3509">
        <v>100059880</v>
      </c>
      <c r="L3509" s="1">
        <v>45118</v>
      </c>
      <c r="M3509" t="s">
        <v>833</v>
      </c>
      <c r="N3509">
        <v>500005223</v>
      </c>
      <c r="O3509" t="s">
        <v>776</v>
      </c>
      <c r="P3509" t="s">
        <v>54</v>
      </c>
      <c r="Q3509" t="s">
        <v>724</v>
      </c>
    </row>
    <row r="3510" spans="1:17" x14ac:dyDescent="0.3">
      <c r="A3510" t="s">
        <v>824</v>
      </c>
      <c r="B3510" t="s">
        <v>382</v>
      </c>
      <c r="C3510" s="1">
        <v>45110</v>
      </c>
      <c r="D3510">
        <v>6</v>
      </c>
      <c r="E3510" t="s">
        <v>92</v>
      </c>
      <c r="F3510" t="s">
        <v>96</v>
      </c>
      <c r="G3510" t="s">
        <v>492</v>
      </c>
      <c r="H3510" t="s">
        <v>659</v>
      </c>
      <c r="I3510">
        <v>500005223</v>
      </c>
      <c r="J3510">
        <v>6000863320</v>
      </c>
      <c r="K3510">
        <v>100059882</v>
      </c>
      <c r="L3510" s="1">
        <v>45118</v>
      </c>
      <c r="M3510" t="s">
        <v>833</v>
      </c>
      <c r="N3510">
        <v>500005223</v>
      </c>
      <c r="O3510" t="s">
        <v>776</v>
      </c>
      <c r="P3510" t="s">
        <v>54</v>
      </c>
      <c r="Q3510" t="s">
        <v>724</v>
      </c>
    </row>
    <row r="3511" spans="1:17" x14ac:dyDescent="0.3">
      <c r="A3511" t="s">
        <v>825</v>
      </c>
      <c r="B3511" t="s">
        <v>382</v>
      </c>
      <c r="C3511" s="1">
        <v>45110</v>
      </c>
      <c r="D3511">
        <v>2610.4899999999998</v>
      </c>
      <c r="E3511" t="s">
        <v>92</v>
      </c>
      <c r="F3511" t="s">
        <v>96</v>
      </c>
      <c r="G3511" t="s">
        <v>492</v>
      </c>
      <c r="H3511" t="s">
        <v>659</v>
      </c>
      <c r="I3511">
        <v>500005223</v>
      </c>
      <c r="J3511">
        <v>6000863429</v>
      </c>
      <c r="K3511">
        <v>100059987</v>
      </c>
      <c r="L3511" s="1">
        <v>45131</v>
      </c>
      <c r="M3511" t="s">
        <v>833</v>
      </c>
      <c r="N3511">
        <v>500005223</v>
      </c>
      <c r="O3511" t="s">
        <v>776</v>
      </c>
      <c r="P3511" t="s">
        <v>54</v>
      </c>
      <c r="Q3511" t="s">
        <v>724</v>
      </c>
    </row>
    <row r="3512" spans="1:17" x14ac:dyDescent="0.3">
      <c r="A3512" t="s">
        <v>825</v>
      </c>
      <c r="B3512" t="s">
        <v>382</v>
      </c>
      <c r="C3512" s="1">
        <v>45110</v>
      </c>
      <c r="D3512">
        <v>45.6</v>
      </c>
      <c r="E3512" t="s">
        <v>92</v>
      </c>
      <c r="F3512" t="s">
        <v>96</v>
      </c>
      <c r="G3512" t="s">
        <v>492</v>
      </c>
      <c r="H3512" t="s">
        <v>659</v>
      </c>
      <c r="I3512">
        <v>500005223</v>
      </c>
      <c r="J3512">
        <v>6000863430</v>
      </c>
      <c r="K3512">
        <v>100059988</v>
      </c>
      <c r="L3512" s="1">
        <v>45131</v>
      </c>
      <c r="M3512" t="s">
        <v>833</v>
      </c>
      <c r="N3512">
        <v>500005223</v>
      </c>
      <c r="O3512" t="s">
        <v>776</v>
      </c>
      <c r="P3512" t="s">
        <v>54</v>
      </c>
      <c r="Q3512" t="s">
        <v>724</v>
      </c>
    </row>
    <row r="3513" spans="1:17" x14ac:dyDescent="0.3">
      <c r="A3513" t="s">
        <v>825</v>
      </c>
      <c r="B3513" t="s">
        <v>382</v>
      </c>
      <c r="C3513" s="1">
        <v>45142</v>
      </c>
      <c r="D3513">
        <v>1582.29</v>
      </c>
      <c r="E3513" t="s">
        <v>92</v>
      </c>
      <c r="F3513" t="s">
        <v>96</v>
      </c>
      <c r="G3513" t="s">
        <v>492</v>
      </c>
      <c r="H3513" t="s">
        <v>659</v>
      </c>
      <c r="I3513">
        <v>500005223</v>
      </c>
      <c r="J3513">
        <v>6000868808</v>
      </c>
      <c r="K3513">
        <v>100069795</v>
      </c>
      <c r="L3513" s="1">
        <v>45149</v>
      </c>
      <c r="M3513" t="s">
        <v>833</v>
      </c>
      <c r="N3513">
        <v>500005223</v>
      </c>
      <c r="O3513" t="s">
        <v>776</v>
      </c>
      <c r="P3513" t="s">
        <v>54</v>
      </c>
      <c r="Q3513" t="s">
        <v>724</v>
      </c>
    </row>
    <row r="3514" spans="1:17" x14ac:dyDescent="0.3">
      <c r="A3514" t="s">
        <v>824</v>
      </c>
      <c r="B3514" t="s">
        <v>382</v>
      </c>
      <c r="C3514" s="1">
        <v>45145</v>
      </c>
      <c r="D3514">
        <v>96.9</v>
      </c>
      <c r="E3514" t="s">
        <v>92</v>
      </c>
      <c r="F3514" t="s">
        <v>96</v>
      </c>
      <c r="G3514" t="s">
        <v>492</v>
      </c>
      <c r="H3514" t="s">
        <v>659</v>
      </c>
      <c r="I3514">
        <v>500005223</v>
      </c>
      <c r="J3514">
        <v>6000868819</v>
      </c>
      <c r="K3514">
        <v>100069829</v>
      </c>
      <c r="L3514" s="1">
        <v>45146</v>
      </c>
      <c r="M3514" t="s">
        <v>833</v>
      </c>
      <c r="N3514">
        <v>500005223</v>
      </c>
      <c r="O3514" t="s">
        <v>776</v>
      </c>
      <c r="P3514" t="s">
        <v>54</v>
      </c>
      <c r="Q3514" t="s">
        <v>724</v>
      </c>
    </row>
    <row r="3515" spans="1:17" x14ac:dyDescent="0.3">
      <c r="A3515" t="s">
        <v>824</v>
      </c>
      <c r="B3515" t="s">
        <v>382</v>
      </c>
      <c r="C3515" s="1">
        <v>45145</v>
      </c>
      <c r="D3515">
        <v>3352.08</v>
      </c>
      <c r="E3515" t="s">
        <v>92</v>
      </c>
      <c r="F3515" t="s">
        <v>96</v>
      </c>
      <c r="G3515" t="s">
        <v>492</v>
      </c>
      <c r="H3515" t="s">
        <v>659</v>
      </c>
      <c r="I3515">
        <v>500005223</v>
      </c>
      <c r="J3515">
        <v>6000868830</v>
      </c>
      <c r="K3515">
        <v>100069840</v>
      </c>
      <c r="L3515" s="1">
        <v>45146</v>
      </c>
      <c r="M3515" t="s">
        <v>833</v>
      </c>
      <c r="N3515">
        <v>500005223</v>
      </c>
      <c r="O3515" t="s">
        <v>776</v>
      </c>
      <c r="P3515" t="s">
        <v>54</v>
      </c>
      <c r="Q3515" t="s">
        <v>724</v>
      </c>
    </row>
    <row r="3516" spans="1:17" x14ac:dyDescent="0.3">
      <c r="A3516" t="s">
        <v>825</v>
      </c>
      <c r="B3516" t="s">
        <v>382</v>
      </c>
      <c r="C3516" s="1">
        <v>45145</v>
      </c>
      <c r="D3516">
        <v>45.6</v>
      </c>
      <c r="E3516" t="s">
        <v>92</v>
      </c>
      <c r="F3516" t="s">
        <v>96</v>
      </c>
      <c r="G3516" t="s">
        <v>492</v>
      </c>
      <c r="H3516" t="s">
        <v>659</v>
      </c>
      <c r="I3516">
        <v>500005223</v>
      </c>
      <c r="J3516">
        <v>6000868814</v>
      </c>
      <c r="K3516">
        <v>100069824</v>
      </c>
      <c r="L3516" s="1">
        <v>45149</v>
      </c>
      <c r="M3516" t="s">
        <v>833</v>
      </c>
      <c r="N3516">
        <v>500005223</v>
      </c>
      <c r="O3516" t="s">
        <v>776</v>
      </c>
      <c r="P3516" t="s">
        <v>54</v>
      </c>
      <c r="Q3516" t="s">
        <v>724</v>
      </c>
    </row>
    <row r="3517" spans="1:17" x14ac:dyDescent="0.3">
      <c r="A3517" t="s">
        <v>824</v>
      </c>
      <c r="B3517" t="s">
        <v>382</v>
      </c>
      <c r="C3517" s="1">
        <v>45173</v>
      </c>
      <c r="D3517">
        <v>3340.66</v>
      </c>
      <c r="E3517" t="s">
        <v>92</v>
      </c>
      <c r="F3517" t="s">
        <v>96</v>
      </c>
      <c r="G3517" t="s">
        <v>492</v>
      </c>
      <c r="H3517" t="s">
        <v>659</v>
      </c>
      <c r="I3517">
        <v>500005223</v>
      </c>
      <c r="J3517">
        <v>6000873185</v>
      </c>
      <c r="K3517">
        <v>100077539</v>
      </c>
      <c r="L3517" s="1">
        <v>45176</v>
      </c>
      <c r="M3517" t="s">
        <v>833</v>
      </c>
      <c r="N3517">
        <v>500005223</v>
      </c>
      <c r="O3517" t="s">
        <v>776</v>
      </c>
      <c r="P3517" t="s">
        <v>54</v>
      </c>
      <c r="Q3517" t="s">
        <v>724</v>
      </c>
    </row>
    <row r="3518" spans="1:17" x14ac:dyDescent="0.3">
      <c r="A3518" t="s">
        <v>824</v>
      </c>
      <c r="B3518" t="s">
        <v>382</v>
      </c>
      <c r="C3518" s="1">
        <v>45173</v>
      </c>
      <c r="D3518">
        <v>96.9</v>
      </c>
      <c r="E3518" t="s">
        <v>92</v>
      </c>
      <c r="F3518" t="s">
        <v>96</v>
      </c>
      <c r="G3518" t="s">
        <v>492</v>
      </c>
      <c r="H3518" t="s">
        <v>659</v>
      </c>
      <c r="I3518">
        <v>500005223</v>
      </c>
      <c r="J3518">
        <v>6000873186</v>
      </c>
      <c r="K3518">
        <v>100077540</v>
      </c>
      <c r="L3518" s="1">
        <v>45176</v>
      </c>
      <c r="M3518" t="s">
        <v>833</v>
      </c>
      <c r="N3518">
        <v>500005223</v>
      </c>
      <c r="O3518" t="s">
        <v>776</v>
      </c>
      <c r="P3518" t="s">
        <v>54</v>
      </c>
      <c r="Q3518" t="s">
        <v>724</v>
      </c>
    </row>
    <row r="3519" spans="1:17" x14ac:dyDescent="0.3">
      <c r="A3519" t="s">
        <v>825</v>
      </c>
      <c r="B3519" t="s">
        <v>382</v>
      </c>
      <c r="C3519" s="1">
        <v>45173</v>
      </c>
      <c r="D3519">
        <v>1390.26</v>
      </c>
      <c r="E3519" t="s">
        <v>92</v>
      </c>
      <c r="F3519" t="s">
        <v>96</v>
      </c>
      <c r="G3519" t="s">
        <v>492</v>
      </c>
      <c r="H3519" t="s">
        <v>659</v>
      </c>
      <c r="I3519">
        <v>500005223</v>
      </c>
      <c r="J3519">
        <v>6000873076</v>
      </c>
      <c r="K3519">
        <v>100077395</v>
      </c>
      <c r="L3519" s="1">
        <v>45182</v>
      </c>
      <c r="M3519" t="s">
        <v>833</v>
      </c>
      <c r="N3519">
        <v>500005223</v>
      </c>
      <c r="O3519" t="s">
        <v>776</v>
      </c>
      <c r="P3519" t="s">
        <v>54</v>
      </c>
      <c r="Q3519" t="s">
        <v>724</v>
      </c>
    </row>
    <row r="3520" spans="1:17" x14ac:dyDescent="0.3">
      <c r="A3520" t="s">
        <v>825</v>
      </c>
      <c r="B3520" t="s">
        <v>382</v>
      </c>
      <c r="C3520" s="1">
        <v>45173</v>
      </c>
      <c r="D3520">
        <v>45.6</v>
      </c>
      <c r="E3520" t="s">
        <v>92</v>
      </c>
      <c r="F3520" t="s">
        <v>96</v>
      </c>
      <c r="G3520" t="s">
        <v>492</v>
      </c>
      <c r="H3520" t="s">
        <v>659</v>
      </c>
      <c r="I3520">
        <v>500005223</v>
      </c>
      <c r="J3520">
        <v>6000873084</v>
      </c>
      <c r="K3520">
        <v>100077403</v>
      </c>
      <c r="L3520" s="1">
        <v>45181</v>
      </c>
      <c r="M3520" t="s">
        <v>833</v>
      </c>
      <c r="N3520">
        <v>500005223</v>
      </c>
      <c r="O3520" t="s">
        <v>776</v>
      </c>
      <c r="P3520" t="s">
        <v>54</v>
      </c>
      <c r="Q3520" t="s">
        <v>724</v>
      </c>
    </row>
    <row r="3521" spans="1:17" x14ac:dyDescent="0.3">
      <c r="A3521" t="s">
        <v>825</v>
      </c>
      <c r="B3521" t="s">
        <v>382</v>
      </c>
      <c r="C3521" s="1">
        <v>45202</v>
      </c>
      <c r="D3521">
        <v>45.6</v>
      </c>
      <c r="E3521" t="s">
        <v>92</v>
      </c>
      <c r="F3521" t="s">
        <v>94</v>
      </c>
      <c r="G3521" t="s">
        <v>492</v>
      </c>
      <c r="H3521" t="s">
        <v>659</v>
      </c>
      <c r="I3521">
        <v>500005223</v>
      </c>
      <c r="J3521">
        <v>6000878374</v>
      </c>
      <c r="K3521">
        <v>100085682</v>
      </c>
      <c r="L3521" s="1">
        <v>45204</v>
      </c>
      <c r="M3521" t="s">
        <v>833</v>
      </c>
      <c r="N3521">
        <v>500005223</v>
      </c>
      <c r="O3521" t="s">
        <v>776</v>
      </c>
      <c r="P3521" t="s">
        <v>54</v>
      </c>
      <c r="Q3521" t="s">
        <v>724</v>
      </c>
    </row>
    <row r="3522" spans="1:17" x14ac:dyDescent="0.3">
      <c r="A3522" t="s">
        <v>825</v>
      </c>
      <c r="B3522" t="s">
        <v>382</v>
      </c>
      <c r="C3522" s="1">
        <v>45202</v>
      </c>
      <c r="D3522">
        <v>2263.7600000000002</v>
      </c>
      <c r="E3522" t="s">
        <v>92</v>
      </c>
      <c r="F3522" t="s">
        <v>94</v>
      </c>
      <c r="G3522" t="s">
        <v>492</v>
      </c>
      <c r="H3522" t="s">
        <v>659</v>
      </c>
      <c r="I3522">
        <v>500005223</v>
      </c>
      <c r="J3522">
        <v>6000878375</v>
      </c>
      <c r="K3522">
        <v>100085683</v>
      </c>
      <c r="L3522" s="1">
        <v>45204</v>
      </c>
      <c r="M3522" t="s">
        <v>833</v>
      </c>
      <c r="N3522">
        <v>500005223</v>
      </c>
      <c r="O3522" t="s">
        <v>776</v>
      </c>
      <c r="P3522" t="s">
        <v>54</v>
      </c>
      <c r="Q3522" t="s">
        <v>724</v>
      </c>
    </row>
    <row r="3523" spans="1:17" x14ac:dyDescent="0.3">
      <c r="A3523" t="s">
        <v>824</v>
      </c>
      <c r="B3523" t="s">
        <v>382</v>
      </c>
      <c r="C3523" s="1">
        <v>45204</v>
      </c>
      <c r="D3523">
        <v>65</v>
      </c>
      <c r="E3523" t="s">
        <v>92</v>
      </c>
      <c r="F3523" t="s">
        <v>96</v>
      </c>
      <c r="G3523" t="s">
        <v>492</v>
      </c>
      <c r="H3523" t="s">
        <v>659</v>
      </c>
      <c r="I3523">
        <v>500005223</v>
      </c>
      <c r="J3523">
        <v>6000878581</v>
      </c>
      <c r="K3523">
        <v>100086076</v>
      </c>
      <c r="L3523" s="1">
        <v>45209</v>
      </c>
      <c r="M3523" t="s">
        <v>833</v>
      </c>
      <c r="N3523">
        <v>500005223</v>
      </c>
      <c r="O3523" t="s">
        <v>776</v>
      </c>
      <c r="P3523" t="s">
        <v>54</v>
      </c>
      <c r="Q3523" t="s">
        <v>724</v>
      </c>
    </row>
    <row r="3524" spans="1:17" x14ac:dyDescent="0.3">
      <c r="A3524" t="s">
        <v>824</v>
      </c>
      <c r="B3524" t="s">
        <v>382</v>
      </c>
      <c r="C3524" s="1">
        <v>45204</v>
      </c>
      <c r="D3524">
        <v>4581.72</v>
      </c>
      <c r="E3524" t="s">
        <v>92</v>
      </c>
      <c r="F3524" t="s">
        <v>96</v>
      </c>
      <c r="G3524" t="s">
        <v>492</v>
      </c>
      <c r="H3524" t="s">
        <v>659</v>
      </c>
      <c r="I3524">
        <v>500005223</v>
      </c>
      <c r="J3524">
        <v>6000878584</v>
      </c>
      <c r="K3524">
        <v>100086079</v>
      </c>
      <c r="L3524" s="1">
        <v>45209</v>
      </c>
      <c r="M3524" t="s">
        <v>833</v>
      </c>
      <c r="N3524">
        <v>500005223</v>
      </c>
      <c r="O3524" t="s">
        <v>776</v>
      </c>
      <c r="P3524" t="s">
        <v>54</v>
      </c>
      <c r="Q3524" t="s">
        <v>724</v>
      </c>
    </row>
    <row r="3525" spans="1:17" x14ac:dyDescent="0.3">
      <c r="A3525" t="s">
        <v>824</v>
      </c>
      <c r="B3525" t="s">
        <v>382</v>
      </c>
      <c r="C3525" s="1">
        <v>45204</v>
      </c>
      <c r="D3525">
        <v>96.9</v>
      </c>
      <c r="E3525" t="s">
        <v>92</v>
      </c>
      <c r="F3525" t="s">
        <v>96</v>
      </c>
      <c r="G3525" t="s">
        <v>492</v>
      </c>
      <c r="H3525" t="s">
        <v>659</v>
      </c>
      <c r="I3525">
        <v>500005223</v>
      </c>
      <c r="J3525">
        <v>6000878587</v>
      </c>
      <c r="K3525">
        <v>100086083</v>
      </c>
      <c r="L3525" s="1">
        <v>45209</v>
      </c>
      <c r="M3525" t="s">
        <v>833</v>
      </c>
      <c r="N3525">
        <v>500005223</v>
      </c>
      <c r="O3525" t="s">
        <v>776</v>
      </c>
      <c r="P3525" t="s">
        <v>54</v>
      </c>
      <c r="Q3525" t="s">
        <v>724</v>
      </c>
    </row>
    <row r="3526" spans="1:17" x14ac:dyDescent="0.3">
      <c r="A3526" t="s">
        <v>825</v>
      </c>
      <c r="B3526" t="s">
        <v>382</v>
      </c>
      <c r="C3526" s="1">
        <v>45236</v>
      </c>
      <c r="D3526">
        <v>45.6</v>
      </c>
      <c r="E3526" t="s">
        <v>92</v>
      </c>
      <c r="F3526" t="s">
        <v>96</v>
      </c>
      <c r="G3526" t="s">
        <v>492</v>
      </c>
      <c r="H3526" t="s">
        <v>659</v>
      </c>
      <c r="I3526">
        <v>500005223</v>
      </c>
      <c r="J3526">
        <v>6000884720</v>
      </c>
      <c r="K3526">
        <v>100096175</v>
      </c>
      <c r="L3526" s="1">
        <v>45264</v>
      </c>
      <c r="M3526" t="s">
        <v>833</v>
      </c>
      <c r="N3526">
        <v>500005223</v>
      </c>
      <c r="O3526" t="s">
        <v>776</v>
      </c>
      <c r="P3526" t="s">
        <v>54</v>
      </c>
      <c r="Q3526" t="s">
        <v>724</v>
      </c>
    </row>
    <row r="3527" spans="1:17" x14ac:dyDescent="0.3">
      <c r="A3527" t="s">
        <v>825</v>
      </c>
      <c r="B3527" t="s">
        <v>382</v>
      </c>
      <c r="C3527" s="1">
        <v>45236</v>
      </c>
      <c r="D3527">
        <v>2196.83</v>
      </c>
      <c r="E3527" t="s">
        <v>92</v>
      </c>
      <c r="F3527" t="s">
        <v>96</v>
      </c>
      <c r="G3527" t="s">
        <v>492</v>
      </c>
      <c r="H3527" t="s">
        <v>659</v>
      </c>
      <c r="I3527">
        <v>500005223</v>
      </c>
      <c r="J3527">
        <v>6000884722</v>
      </c>
      <c r="K3527">
        <v>100096177</v>
      </c>
      <c r="L3527" s="1">
        <v>45261</v>
      </c>
      <c r="M3527" t="s">
        <v>833</v>
      </c>
      <c r="N3527">
        <v>500005223</v>
      </c>
      <c r="O3527" t="s">
        <v>776</v>
      </c>
      <c r="P3527" t="s">
        <v>54</v>
      </c>
      <c r="Q3527" t="s">
        <v>724</v>
      </c>
    </row>
    <row r="3528" spans="1:17" x14ac:dyDescent="0.3">
      <c r="A3528" t="s">
        <v>824</v>
      </c>
      <c r="B3528" t="s">
        <v>382</v>
      </c>
      <c r="C3528" s="1">
        <v>45260</v>
      </c>
      <c r="D3528">
        <v>4445.6099999999997</v>
      </c>
      <c r="E3528" t="s">
        <v>92</v>
      </c>
      <c r="F3528" t="s">
        <v>96</v>
      </c>
      <c r="G3528" t="s">
        <v>492</v>
      </c>
      <c r="H3528" t="s">
        <v>659</v>
      </c>
      <c r="I3528">
        <v>500005223</v>
      </c>
      <c r="J3528">
        <v>6000890161</v>
      </c>
      <c r="K3528">
        <v>100105552</v>
      </c>
      <c r="L3528" s="1">
        <v>45265</v>
      </c>
      <c r="M3528" t="s">
        <v>833</v>
      </c>
      <c r="N3528">
        <v>500005223</v>
      </c>
      <c r="O3528" t="s">
        <v>776</v>
      </c>
      <c r="P3528" t="s">
        <v>54</v>
      </c>
      <c r="Q3528" t="s">
        <v>724</v>
      </c>
    </row>
    <row r="3529" spans="1:17" x14ac:dyDescent="0.3">
      <c r="A3529" t="s">
        <v>824</v>
      </c>
      <c r="B3529" t="s">
        <v>382</v>
      </c>
      <c r="C3529" s="1">
        <v>45260</v>
      </c>
      <c r="D3529">
        <v>96.9</v>
      </c>
      <c r="E3529" t="s">
        <v>92</v>
      </c>
      <c r="F3529" t="s">
        <v>96</v>
      </c>
      <c r="G3529" t="s">
        <v>492</v>
      </c>
      <c r="H3529" t="s">
        <v>659</v>
      </c>
      <c r="I3529">
        <v>500005223</v>
      </c>
      <c r="J3529">
        <v>6000890164</v>
      </c>
      <c r="K3529">
        <v>100105555</v>
      </c>
      <c r="L3529" s="1">
        <v>45265</v>
      </c>
      <c r="M3529" t="s">
        <v>833</v>
      </c>
      <c r="N3529">
        <v>500005223</v>
      </c>
      <c r="O3529" t="s">
        <v>776</v>
      </c>
      <c r="P3529" t="s">
        <v>54</v>
      </c>
      <c r="Q3529" t="s">
        <v>724</v>
      </c>
    </row>
    <row r="3530" spans="1:17" x14ac:dyDescent="0.3">
      <c r="A3530" t="s">
        <v>825</v>
      </c>
      <c r="B3530" t="s">
        <v>382</v>
      </c>
      <c r="C3530" s="1">
        <v>45265</v>
      </c>
      <c r="D3530">
        <v>45.6</v>
      </c>
      <c r="E3530" t="s">
        <v>92</v>
      </c>
      <c r="F3530" t="s">
        <v>96</v>
      </c>
      <c r="G3530" t="s">
        <v>492</v>
      </c>
      <c r="H3530" t="s">
        <v>659</v>
      </c>
      <c r="I3530">
        <v>500005223</v>
      </c>
      <c r="J3530">
        <v>6000891677</v>
      </c>
      <c r="K3530">
        <v>100107976</v>
      </c>
      <c r="L3530" s="1">
        <v>45279</v>
      </c>
      <c r="M3530" t="s">
        <v>833</v>
      </c>
      <c r="N3530">
        <v>500005223</v>
      </c>
      <c r="O3530" t="s">
        <v>776</v>
      </c>
      <c r="P3530" t="s">
        <v>54</v>
      </c>
      <c r="Q3530" t="s">
        <v>724</v>
      </c>
    </row>
    <row r="3531" spans="1:17" x14ac:dyDescent="0.3">
      <c r="A3531" t="s">
        <v>825</v>
      </c>
      <c r="B3531" t="s">
        <v>382</v>
      </c>
      <c r="C3531" s="1">
        <v>45265</v>
      </c>
      <c r="D3531">
        <v>2348.35</v>
      </c>
      <c r="E3531" t="s">
        <v>92</v>
      </c>
      <c r="F3531" t="s">
        <v>96</v>
      </c>
      <c r="G3531" t="s">
        <v>492</v>
      </c>
      <c r="H3531" t="s">
        <v>659</v>
      </c>
      <c r="I3531">
        <v>500005223</v>
      </c>
      <c r="J3531">
        <v>6000891678</v>
      </c>
      <c r="K3531">
        <v>100107977</v>
      </c>
      <c r="L3531" s="1">
        <v>45279</v>
      </c>
      <c r="M3531" t="s">
        <v>833</v>
      </c>
      <c r="N3531">
        <v>500005223</v>
      </c>
      <c r="O3531" t="s">
        <v>776</v>
      </c>
      <c r="P3531" t="s">
        <v>54</v>
      </c>
      <c r="Q3531" t="s">
        <v>724</v>
      </c>
    </row>
    <row r="3532" spans="1:17" x14ac:dyDescent="0.3">
      <c r="A3532" t="s">
        <v>824</v>
      </c>
      <c r="B3532" t="s">
        <v>382</v>
      </c>
      <c r="C3532" s="1">
        <v>45272</v>
      </c>
      <c r="D3532">
        <v>4739.8100000000004</v>
      </c>
      <c r="E3532" t="s">
        <v>92</v>
      </c>
      <c r="F3532" t="s">
        <v>96</v>
      </c>
      <c r="G3532" t="s">
        <v>492</v>
      </c>
      <c r="H3532" t="s">
        <v>659</v>
      </c>
      <c r="I3532">
        <v>500005223</v>
      </c>
      <c r="J3532">
        <v>6000893757</v>
      </c>
      <c r="K3532">
        <v>100111724</v>
      </c>
      <c r="L3532" s="1">
        <v>45273</v>
      </c>
      <c r="M3532" t="s">
        <v>833</v>
      </c>
      <c r="N3532">
        <v>500005223</v>
      </c>
      <c r="O3532" t="s">
        <v>776</v>
      </c>
      <c r="P3532" t="s">
        <v>54</v>
      </c>
      <c r="Q3532" t="s">
        <v>724</v>
      </c>
    </row>
    <row r="3533" spans="1:17" x14ac:dyDescent="0.3">
      <c r="A3533" t="s">
        <v>824</v>
      </c>
      <c r="B3533" t="s">
        <v>382</v>
      </c>
      <c r="C3533" s="1">
        <v>45272</v>
      </c>
      <c r="D3533">
        <v>96.9</v>
      </c>
      <c r="E3533" t="s">
        <v>92</v>
      </c>
      <c r="F3533" t="s">
        <v>96</v>
      </c>
      <c r="G3533" t="s">
        <v>492</v>
      </c>
      <c r="H3533" t="s">
        <v>659</v>
      </c>
      <c r="I3533">
        <v>500005223</v>
      </c>
      <c r="J3533">
        <v>6000893759</v>
      </c>
      <c r="K3533">
        <v>100111726</v>
      </c>
      <c r="L3533" s="1">
        <v>45273</v>
      </c>
      <c r="M3533" t="s">
        <v>833</v>
      </c>
      <c r="N3533">
        <v>500005223</v>
      </c>
      <c r="O3533" t="s">
        <v>776</v>
      </c>
      <c r="P3533" t="s">
        <v>54</v>
      </c>
      <c r="Q3533" t="s">
        <v>724</v>
      </c>
    </row>
    <row r="3534" spans="1:17" x14ac:dyDescent="0.3">
      <c r="A3534" t="s">
        <v>825</v>
      </c>
      <c r="B3534" t="s">
        <v>382</v>
      </c>
      <c r="C3534" s="1">
        <v>45294</v>
      </c>
      <c r="D3534">
        <v>45.6</v>
      </c>
      <c r="E3534" t="s">
        <v>92</v>
      </c>
      <c r="F3534" t="s">
        <v>96</v>
      </c>
      <c r="G3534" t="s">
        <v>492</v>
      </c>
      <c r="H3534" t="s">
        <v>659</v>
      </c>
      <c r="I3534">
        <v>500005223</v>
      </c>
      <c r="J3534">
        <v>6000900286</v>
      </c>
      <c r="K3534">
        <v>100004743</v>
      </c>
      <c r="L3534" s="1">
        <v>45316</v>
      </c>
      <c r="M3534" t="s">
        <v>833</v>
      </c>
      <c r="N3534">
        <v>500005223</v>
      </c>
      <c r="O3534" t="s">
        <v>776</v>
      </c>
      <c r="P3534" t="s">
        <v>54</v>
      </c>
      <c r="Q3534" t="s">
        <v>724</v>
      </c>
    </row>
    <row r="3535" spans="1:17" x14ac:dyDescent="0.3">
      <c r="A3535" t="s">
        <v>825</v>
      </c>
      <c r="B3535" t="s">
        <v>382</v>
      </c>
      <c r="C3535" s="1">
        <v>45294</v>
      </c>
      <c r="D3535">
        <v>1961.61</v>
      </c>
      <c r="E3535" t="s">
        <v>92</v>
      </c>
      <c r="F3535" t="s">
        <v>96</v>
      </c>
      <c r="G3535" t="s">
        <v>492</v>
      </c>
      <c r="H3535" t="s">
        <v>659</v>
      </c>
      <c r="I3535">
        <v>500005223</v>
      </c>
      <c r="J3535">
        <v>6000900288</v>
      </c>
      <c r="K3535">
        <v>100004745</v>
      </c>
      <c r="L3535" s="1">
        <v>45316</v>
      </c>
      <c r="M3535" t="s">
        <v>833</v>
      </c>
      <c r="N3535">
        <v>500005223</v>
      </c>
      <c r="O3535" t="s">
        <v>776</v>
      </c>
      <c r="P3535" t="s">
        <v>54</v>
      </c>
      <c r="Q3535" t="s">
        <v>724</v>
      </c>
    </row>
    <row r="3536" spans="1:17" x14ac:dyDescent="0.3">
      <c r="A3536" t="s">
        <v>824</v>
      </c>
      <c r="B3536" t="s">
        <v>382</v>
      </c>
      <c r="C3536" s="1">
        <v>45309</v>
      </c>
      <c r="D3536">
        <v>96.9</v>
      </c>
      <c r="E3536" t="s">
        <v>92</v>
      </c>
      <c r="F3536" t="s">
        <v>96</v>
      </c>
      <c r="G3536" t="s">
        <v>492</v>
      </c>
      <c r="H3536" t="s">
        <v>659</v>
      </c>
      <c r="I3536">
        <v>500005223</v>
      </c>
      <c r="J3536">
        <v>6000902676</v>
      </c>
      <c r="K3536">
        <v>100008604</v>
      </c>
      <c r="L3536" s="1">
        <v>45313</v>
      </c>
      <c r="M3536" t="s">
        <v>833</v>
      </c>
      <c r="N3536">
        <v>500005223</v>
      </c>
      <c r="O3536" t="s">
        <v>776</v>
      </c>
      <c r="P3536" t="s">
        <v>54</v>
      </c>
      <c r="Q3536" t="s">
        <v>724</v>
      </c>
    </row>
    <row r="3537" spans="1:17" x14ac:dyDescent="0.3">
      <c r="A3537" t="s">
        <v>824</v>
      </c>
      <c r="B3537" t="s">
        <v>382</v>
      </c>
      <c r="C3537" s="1">
        <v>45309</v>
      </c>
      <c r="D3537">
        <v>3652.22</v>
      </c>
      <c r="E3537" t="s">
        <v>92</v>
      </c>
      <c r="F3537" t="s">
        <v>96</v>
      </c>
      <c r="G3537" t="s">
        <v>492</v>
      </c>
      <c r="H3537" t="s">
        <v>659</v>
      </c>
      <c r="I3537">
        <v>500005223</v>
      </c>
      <c r="J3537">
        <v>6000902674</v>
      </c>
      <c r="K3537">
        <v>100008602</v>
      </c>
      <c r="L3537" s="1">
        <v>45313</v>
      </c>
      <c r="M3537" t="s">
        <v>833</v>
      </c>
      <c r="N3537">
        <v>500005223</v>
      </c>
      <c r="O3537" t="s">
        <v>776</v>
      </c>
      <c r="P3537" t="s">
        <v>54</v>
      </c>
      <c r="Q3537" t="s">
        <v>724</v>
      </c>
    </row>
    <row r="3538" spans="1:17" x14ac:dyDescent="0.3">
      <c r="A3538" t="s">
        <v>825</v>
      </c>
      <c r="B3538" t="s">
        <v>382</v>
      </c>
      <c r="C3538" s="1">
        <v>45327</v>
      </c>
      <c r="D3538">
        <v>2117.15</v>
      </c>
      <c r="E3538" t="s">
        <v>92</v>
      </c>
      <c r="F3538" t="s">
        <v>96</v>
      </c>
      <c r="G3538" t="s">
        <v>492</v>
      </c>
      <c r="H3538" t="s">
        <v>659</v>
      </c>
      <c r="I3538">
        <v>500005223</v>
      </c>
      <c r="J3538">
        <v>6000905867</v>
      </c>
      <c r="K3538">
        <v>100015774</v>
      </c>
      <c r="L3538" s="1">
        <v>45348</v>
      </c>
      <c r="M3538" t="s">
        <v>833</v>
      </c>
      <c r="N3538">
        <v>500005223</v>
      </c>
      <c r="O3538" t="s">
        <v>776</v>
      </c>
      <c r="P3538" t="s">
        <v>54</v>
      </c>
      <c r="Q3538" t="s">
        <v>724</v>
      </c>
    </row>
    <row r="3539" spans="1:17" x14ac:dyDescent="0.3">
      <c r="A3539" t="s">
        <v>825</v>
      </c>
      <c r="B3539" t="s">
        <v>382</v>
      </c>
      <c r="C3539" s="1">
        <v>45327</v>
      </c>
      <c r="D3539">
        <v>45.6</v>
      </c>
      <c r="E3539" t="s">
        <v>92</v>
      </c>
      <c r="F3539" t="s">
        <v>96</v>
      </c>
      <c r="G3539" t="s">
        <v>492</v>
      </c>
      <c r="H3539" t="s">
        <v>659</v>
      </c>
      <c r="I3539">
        <v>500005223</v>
      </c>
      <c r="J3539">
        <v>6000905866</v>
      </c>
      <c r="K3539">
        <v>100015773</v>
      </c>
      <c r="L3539" s="1">
        <v>45348</v>
      </c>
      <c r="M3539" t="s">
        <v>833</v>
      </c>
      <c r="N3539">
        <v>500005223</v>
      </c>
      <c r="O3539" t="s">
        <v>776</v>
      </c>
      <c r="P3539" t="s">
        <v>54</v>
      </c>
      <c r="Q3539" t="s">
        <v>724</v>
      </c>
    </row>
    <row r="3540" spans="1:17" x14ac:dyDescent="0.3">
      <c r="A3540" t="s">
        <v>825</v>
      </c>
      <c r="B3540" t="s">
        <v>382</v>
      </c>
      <c r="C3540" s="1">
        <v>45357</v>
      </c>
      <c r="D3540">
        <v>1945.75</v>
      </c>
      <c r="E3540" t="s">
        <v>92</v>
      </c>
      <c r="F3540" t="s">
        <v>96</v>
      </c>
      <c r="G3540" t="s">
        <v>492</v>
      </c>
      <c r="H3540" t="s">
        <v>659</v>
      </c>
      <c r="I3540">
        <v>500005223</v>
      </c>
      <c r="J3540">
        <v>6000910754</v>
      </c>
      <c r="K3540">
        <v>100025377</v>
      </c>
      <c r="L3540" s="1">
        <v>45371</v>
      </c>
      <c r="M3540" t="s">
        <v>833</v>
      </c>
      <c r="N3540">
        <v>500005223</v>
      </c>
      <c r="O3540" t="s">
        <v>776</v>
      </c>
      <c r="P3540" t="s">
        <v>54</v>
      </c>
      <c r="Q3540" t="s">
        <v>724</v>
      </c>
    </row>
    <row r="3541" spans="1:17" x14ac:dyDescent="0.3">
      <c r="A3541" t="s">
        <v>825</v>
      </c>
      <c r="B3541" t="s">
        <v>382</v>
      </c>
      <c r="C3541" s="1">
        <v>45357</v>
      </c>
      <c r="D3541">
        <v>65</v>
      </c>
      <c r="E3541" t="s">
        <v>92</v>
      </c>
      <c r="F3541" t="s">
        <v>96</v>
      </c>
      <c r="G3541" t="s">
        <v>492</v>
      </c>
      <c r="H3541" t="s">
        <v>659</v>
      </c>
      <c r="I3541">
        <v>500005223</v>
      </c>
      <c r="J3541">
        <v>6000910755</v>
      </c>
      <c r="K3541">
        <v>100025378</v>
      </c>
      <c r="L3541" s="1">
        <v>45371</v>
      </c>
      <c r="M3541" t="s">
        <v>833</v>
      </c>
      <c r="N3541">
        <v>500005223</v>
      </c>
      <c r="O3541" t="s">
        <v>776</v>
      </c>
      <c r="P3541" t="s">
        <v>54</v>
      </c>
      <c r="Q3541" t="s">
        <v>724</v>
      </c>
    </row>
    <row r="3542" spans="1:17" x14ac:dyDescent="0.3">
      <c r="A3542" t="s">
        <v>825</v>
      </c>
      <c r="B3542" t="s">
        <v>382</v>
      </c>
      <c r="C3542" s="1">
        <v>45357</v>
      </c>
      <c r="D3542">
        <v>45.6</v>
      </c>
      <c r="E3542" t="s">
        <v>92</v>
      </c>
      <c r="F3542" t="s">
        <v>96</v>
      </c>
      <c r="G3542" t="s">
        <v>492</v>
      </c>
      <c r="H3542" t="s">
        <v>659</v>
      </c>
      <c r="I3542">
        <v>500005223</v>
      </c>
      <c r="J3542">
        <v>6000910741</v>
      </c>
      <c r="K3542">
        <v>100025364</v>
      </c>
      <c r="L3542" s="1">
        <v>45371</v>
      </c>
      <c r="M3542" t="s">
        <v>833</v>
      </c>
      <c r="N3542">
        <v>500005223</v>
      </c>
      <c r="O3542" t="s">
        <v>776</v>
      </c>
      <c r="P3542" t="s">
        <v>54</v>
      </c>
      <c r="Q3542" t="s">
        <v>724</v>
      </c>
    </row>
    <row r="3543" spans="1:17" x14ac:dyDescent="0.3">
      <c r="A3543" t="s">
        <v>824</v>
      </c>
      <c r="B3543" t="s">
        <v>382</v>
      </c>
      <c r="C3543" s="1">
        <v>45369</v>
      </c>
      <c r="D3543">
        <v>3471.54</v>
      </c>
      <c r="E3543" t="s">
        <v>92</v>
      </c>
      <c r="F3543" t="s">
        <v>96</v>
      </c>
      <c r="G3543" t="s">
        <v>492</v>
      </c>
      <c r="H3543" t="s">
        <v>659</v>
      </c>
      <c r="I3543">
        <v>500005223</v>
      </c>
      <c r="J3543">
        <v>6000912785</v>
      </c>
      <c r="K3543">
        <v>100028552</v>
      </c>
      <c r="L3543" s="1">
        <v>45371</v>
      </c>
      <c r="M3543" t="s">
        <v>833</v>
      </c>
      <c r="N3543">
        <v>500005223</v>
      </c>
      <c r="O3543" t="s">
        <v>776</v>
      </c>
      <c r="P3543" t="s">
        <v>54</v>
      </c>
      <c r="Q3543" t="s">
        <v>724</v>
      </c>
    </row>
    <row r="3544" spans="1:17" x14ac:dyDescent="0.3">
      <c r="A3544" t="s">
        <v>824</v>
      </c>
      <c r="B3544" t="s">
        <v>382</v>
      </c>
      <c r="C3544" s="1">
        <v>45369</v>
      </c>
      <c r="D3544">
        <v>3187.99</v>
      </c>
      <c r="E3544" t="s">
        <v>92</v>
      </c>
      <c r="F3544" t="s">
        <v>96</v>
      </c>
      <c r="G3544" t="s">
        <v>492</v>
      </c>
      <c r="H3544" t="s">
        <v>659</v>
      </c>
      <c r="I3544">
        <v>500005223</v>
      </c>
      <c r="J3544">
        <v>6000912795</v>
      </c>
      <c r="K3544">
        <v>100028562</v>
      </c>
      <c r="L3544" s="1">
        <v>45377</v>
      </c>
      <c r="M3544" t="s">
        <v>833</v>
      </c>
      <c r="N3544">
        <v>500005223</v>
      </c>
      <c r="O3544" t="s">
        <v>776</v>
      </c>
      <c r="P3544" t="s">
        <v>54</v>
      </c>
      <c r="Q3544" t="s">
        <v>724</v>
      </c>
    </row>
    <row r="3545" spans="1:17" x14ac:dyDescent="0.3">
      <c r="A3545" t="s">
        <v>824</v>
      </c>
      <c r="B3545" t="s">
        <v>382</v>
      </c>
      <c r="C3545" s="1">
        <v>45369</v>
      </c>
      <c r="D3545">
        <v>96.9</v>
      </c>
      <c r="E3545" t="s">
        <v>92</v>
      </c>
      <c r="F3545" t="s">
        <v>96</v>
      </c>
      <c r="G3545" t="s">
        <v>492</v>
      </c>
      <c r="H3545" t="s">
        <v>659</v>
      </c>
      <c r="I3545">
        <v>500005223</v>
      </c>
      <c r="J3545">
        <v>6000912798</v>
      </c>
      <c r="K3545">
        <v>100028565</v>
      </c>
      <c r="L3545" s="1">
        <v>45377</v>
      </c>
      <c r="M3545" t="s">
        <v>833</v>
      </c>
      <c r="N3545">
        <v>500005223</v>
      </c>
      <c r="O3545" t="s">
        <v>776</v>
      </c>
      <c r="P3545" t="s">
        <v>54</v>
      </c>
      <c r="Q3545" t="s">
        <v>724</v>
      </c>
    </row>
    <row r="3546" spans="1:17" x14ac:dyDescent="0.3">
      <c r="A3546" t="s">
        <v>824</v>
      </c>
      <c r="B3546" t="s">
        <v>382</v>
      </c>
      <c r="C3546" s="1">
        <v>45369</v>
      </c>
      <c r="D3546">
        <v>96.9</v>
      </c>
      <c r="E3546" t="s">
        <v>92</v>
      </c>
      <c r="F3546" t="s">
        <v>96</v>
      </c>
      <c r="G3546" t="s">
        <v>492</v>
      </c>
      <c r="H3546" t="s">
        <v>659</v>
      </c>
      <c r="I3546">
        <v>500005223</v>
      </c>
      <c r="J3546">
        <v>6000912802</v>
      </c>
      <c r="K3546">
        <v>100028569</v>
      </c>
      <c r="L3546" s="1">
        <v>45371</v>
      </c>
      <c r="M3546" t="s">
        <v>833</v>
      </c>
      <c r="N3546">
        <v>500005223</v>
      </c>
      <c r="O3546" t="s">
        <v>776</v>
      </c>
      <c r="P3546" t="s">
        <v>54</v>
      </c>
      <c r="Q3546" t="s">
        <v>724</v>
      </c>
    </row>
    <row r="3547" spans="1:17" x14ac:dyDescent="0.3">
      <c r="A3547" t="s">
        <v>825</v>
      </c>
      <c r="B3547" t="s">
        <v>382</v>
      </c>
      <c r="C3547" s="1">
        <v>45387</v>
      </c>
      <c r="D3547">
        <v>2246.15</v>
      </c>
      <c r="E3547" t="s">
        <v>92</v>
      </c>
      <c r="F3547" t="s">
        <v>96</v>
      </c>
      <c r="G3547" t="s">
        <v>492</v>
      </c>
      <c r="H3547" t="s">
        <v>659</v>
      </c>
      <c r="I3547">
        <v>500005223</v>
      </c>
      <c r="J3547">
        <v>6000916309</v>
      </c>
      <c r="K3547">
        <v>100034553</v>
      </c>
      <c r="L3547" s="1">
        <v>45406</v>
      </c>
      <c r="M3547" t="s">
        <v>833</v>
      </c>
      <c r="N3547">
        <v>500005223</v>
      </c>
      <c r="O3547" t="s">
        <v>776</v>
      </c>
      <c r="P3547" t="s">
        <v>54</v>
      </c>
      <c r="Q3547" t="s">
        <v>724</v>
      </c>
    </row>
    <row r="3548" spans="1:17" x14ac:dyDescent="0.3">
      <c r="A3548" t="s">
        <v>825</v>
      </c>
      <c r="B3548" t="s">
        <v>382</v>
      </c>
      <c r="C3548" s="1">
        <v>45387</v>
      </c>
      <c r="D3548">
        <v>45.6</v>
      </c>
      <c r="E3548" t="s">
        <v>92</v>
      </c>
      <c r="F3548" t="s">
        <v>96</v>
      </c>
      <c r="G3548" t="s">
        <v>492</v>
      </c>
      <c r="H3548" t="s">
        <v>659</v>
      </c>
      <c r="I3548">
        <v>500005223</v>
      </c>
      <c r="J3548">
        <v>6000916310</v>
      </c>
      <c r="K3548">
        <v>100034554</v>
      </c>
      <c r="L3548" s="1">
        <v>45406</v>
      </c>
      <c r="M3548" t="s">
        <v>833</v>
      </c>
      <c r="N3548">
        <v>500005223</v>
      </c>
      <c r="O3548" t="s">
        <v>776</v>
      </c>
      <c r="P3548" t="s">
        <v>54</v>
      </c>
      <c r="Q3548" t="s">
        <v>724</v>
      </c>
    </row>
    <row r="3549" spans="1:17" x14ac:dyDescent="0.3">
      <c r="A3549" t="s">
        <v>824</v>
      </c>
      <c r="B3549" t="s">
        <v>382</v>
      </c>
      <c r="C3549" s="1">
        <v>45405</v>
      </c>
      <c r="D3549">
        <v>4125.84</v>
      </c>
      <c r="E3549" t="s">
        <v>92</v>
      </c>
      <c r="F3549" t="s">
        <v>96</v>
      </c>
      <c r="G3549" t="s">
        <v>492</v>
      </c>
      <c r="H3549" t="s">
        <v>659</v>
      </c>
      <c r="I3549">
        <v>500005223</v>
      </c>
      <c r="J3549">
        <v>6000919242</v>
      </c>
      <c r="K3549">
        <v>100039446</v>
      </c>
      <c r="L3549" s="1">
        <v>45406</v>
      </c>
      <c r="M3549" t="s">
        <v>833</v>
      </c>
      <c r="N3549">
        <v>500005223</v>
      </c>
      <c r="O3549" t="s">
        <v>776</v>
      </c>
      <c r="P3549" t="s">
        <v>54</v>
      </c>
      <c r="Q3549" t="s">
        <v>724</v>
      </c>
    </row>
    <row r="3550" spans="1:17" x14ac:dyDescent="0.3">
      <c r="A3550" t="s">
        <v>824</v>
      </c>
      <c r="B3550" t="s">
        <v>382</v>
      </c>
      <c r="C3550" s="1">
        <v>45405</v>
      </c>
      <c r="D3550">
        <v>96.9</v>
      </c>
      <c r="E3550" t="s">
        <v>92</v>
      </c>
      <c r="F3550" t="s">
        <v>96</v>
      </c>
      <c r="G3550" t="s">
        <v>492</v>
      </c>
      <c r="H3550" t="s">
        <v>659</v>
      </c>
      <c r="I3550">
        <v>500005223</v>
      </c>
      <c r="J3550">
        <v>6000919244</v>
      </c>
      <c r="K3550">
        <v>100039448</v>
      </c>
      <c r="L3550" s="1">
        <v>45406</v>
      </c>
      <c r="M3550" t="s">
        <v>833</v>
      </c>
      <c r="N3550">
        <v>500005223</v>
      </c>
      <c r="O3550" t="s">
        <v>776</v>
      </c>
      <c r="P3550" t="s">
        <v>54</v>
      </c>
      <c r="Q3550" t="s">
        <v>724</v>
      </c>
    </row>
    <row r="3551" spans="1:17" x14ac:dyDescent="0.3">
      <c r="A3551" t="s">
        <v>825</v>
      </c>
      <c r="B3551" t="s">
        <v>382</v>
      </c>
      <c r="C3551" s="1">
        <v>45415</v>
      </c>
      <c r="D3551">
        <v>2055</v>
      </c>
      <c r="E3551" t="s">
        <v>92</v>
      </c>
      <c r="F3551" t="s">
        <v>96</v>
      </c>
      <c r="G3551" t="s">
        <v>492</v>
      </c>
      <c r="H3551" t="s">
        <v>659</v>
      </c>
      <c r="I3551">
        <v>500005223</v>
      </c>
      <c r="J3551">
        <v>6000921256</v>
      </c>
      <c r="K3551">
        <v>100043623</v>
      </c>
      <c r="L3551" s="1">
        <v>45450</v>
      </c>
      <c r="M3551" t="s">
        <v>833</v>
      </c>
      <c r="N3551">
        <v>500005223</v>
      </c>
      <c r="O3551" t="s">
        <v>776</v>
      </c>
      <c r="P3551" t="s">
        <v>54</v>
      </c>
      <c r="Q3551" t="s">
        <v>724</v>
      </c>
    </row>
    <row r="3552" spans="1:17" x14ac:dyDescent="0.3">
      <c r="A3552" t="s">
        <v>825</v>
      </c>
      <c r="B3552" t="s">
        <v>382</v>
      </c>
      <c r="C3552" s="1">
        <v>45415</v>
      </c>
      <c r="D3552">
        <v>45.6</v>
      </c>
      <c r="E3552" t="s">
        <v>92</v>
      </c>
      <c r="F3552" t="s">
        <v>96</v>
      </c>
      <c r="G3552" t="s">
        <v>492</v>
      </c>
      <c r="H3552" t="s">
        <v>659</v>
      </c>
      <c r="I3552">
        <v>500005223</v>
      </c>
      <c r="J3552">
        <v>6000921257</v>
      </c>
      <c r="K3552">
        <v>100043625</v>
      </c>
      <c r="L3552" s="1">
        <v>45450</v>
      </c>
      <c r="M3552" t="s">
        <v>833</v>
      </c>
      <c r="N3552">
        <v>500005223</v>
      </c>
      <c r="O3552" t="s">
        <v>776</v>
      </c>
      <c r="P3552" t="s">
        <v>54</v>
      </c>
      <c r="Q3552" t="s">
        <v>724</v>
      </c>
    </row>
    <row r="3553" spans="1:17" x14ac:dyDescent="0.3">
      <c r="A3553" t="s">
        <v>825</v>
      </c>
      <c r="B3553" t="s">
        <v>382</v>
      </c>
      <c r="C3553" s="1">
        <v>45447</v>
      </c>
      <c r="D3553">
        <v>45.6</v>
      </c>
      <c r="E3553" t="s">
        <v>92</v>
      </c>
      <c r="F3553" t="s">
        <v>96</v>
      </c>
      <c r="G3553" t="s">
        <v>492</v>
      </c>
      <c r="H3553" t="s">
        <v>659</v>
      </c>
      <c r="I3553">
        <v>500005223</v>
      </c>
      <c r="J3553">
        <v>6000925803</v>
      </c>
      <c r="K3553">
        <v>100051431</v>
      </c>
      <c r="L3553" s="1">
        <v>45462</v>
      </c>
      <c r="M3553" t="s">
        <v>833</v>
      </c>
      <c r="N3553">
        <v>500005223</v>
      </c>
      <c r="O3553" t="s">
        <v>776</v>
      </c>
      <c r="P3553" t="s">
        <v>54</v>
      </c>
      <c r="Q3553" t="s">
        <v>724</v>
      </c>
    </row>
    <row r="3554" spans="1:17" x14ac:dyDescent="0.3">
      <c r="A3554" t="s">
        <v>825</v>
      </c>
      <c r="B3554" t="s">
        <v>382</v>
      </c>
      <c r="C3554" s="1">
        <v>45447</v>
      </c>
      <c r="D3554">
        <v>2184.85</v>
      </c>
      <c r="E3554" t="s">
        <v>92</v>
      </c>
      <c r="F3554" t="s">
        <v>96</v>
      </c>
      <c r="G3554" t="s">
        <v>492</v>
      </c>
      <c r="H3554" t="s">
        <v>659</v>
      </c>
      <c r="I3554">
        <v>500005223</v>
      </c>
      <c r="J3554">
        <v>6000925805</v>
      </c>
      <c r="K3554">
        <v>100051433</v>
      </c>
      <c r="L3554" s="1">
        <v>45462</v>
      </c>
      <c r="M3554" t="s">
        <v>833</v>
      </c>
      <c r="N3554">
        <v>500005223</v>
      </c>
      <c r="O3554" t="s">
        <v>776</v>
      </c>
      <c r="P3554" t="s">
        <v>54</v>
      </c>
      <c r="Q3554" t="s">
        <v>724</v>
      </c>
    </row>
    <row r="3555" spans="1:17" x14ac:dyDescent="0.3">
      <c r="A3555" t="s">
        <v>824</v>
      </c>
      <c r="B3555" t="s">
        <v>382</v>
      </c>
      <c r="C3555" s="1">
        <v>45471</v>
      </c>
      <c r="D3555">
        <v>2954.22</v>
      </c>
      <c r="E3555" t="s">
        <v>92</v>
      </c>
      <c r="F3555" t="s">
        <v>96</v>
      </c>
      <c r="G3555" t="s">
        <v>492</v>
      </c>
      <c r="H3555" t="s">
        <v>659</v>
      </c>
      <c r="I3555">
        <v>500005223</v>
      </c>
      <c r="J3555">
        <v>6000930143</v>
      </c>
      <c r="K3555">
        <v>100058899</v>
      </c>
      <c r="L3555" s="1">
        <v>45476</v>
      </c>
      <c r="M3555" t="s">
        <v>833</v>
      </c>
      <c r="N3555">
        <v>500005223</v>
      </c>
      <c r="O3555" t="s">
        <v>776</v>
      </c>
      <c r="P3555" t="s">
        <v>54</v>
      </c>
      <c r="Q3555" t="s">
        <v>724</v>
      </c>
    </row>
    <row r="3556" spans="1:17" x14ac:dyDescent="0.3">
      <c r="A3556" t="s">
        <v>824</v>
      </c>
      <c r="B3556" t="s">
        <v>382</v>
      </c>
      <c r="C3556" s="1">
        <v>45471</v>
      </c>
      <c r="D3556">
        <v>96.9</v>
      </c>
      <c r="E3556" t="s">
        <v>92</v>
      </c>
      <c r="F3556" t="s">
        <v>96</v>
      </c>
      <c r="G3556" t="s">
        <v>492</v>
      </c>
      <c r="H3556" t="s">
        <v>659</v>
      </c>
      <c r="I3556">
        <v>500005223</v>
      </c>
      <c r="J3556">
        <v>6000930129</v>
      </c>
      <c r="K3556">
        <v>100058885</v>
      </c>
      <c r="L3556" s="1">
        <v>45476</v>
      </c>
      <c r="M3556" t="s">
        <v>833</v>
      </c>
      <c r="N3556">
        <v>500005223</v>
      </c>
      <c r="O3556" t="s">
        <v>776</v>
      </c>
      <c r="P3556" t="s">
        <v>54</v>
      </c>
      <c r="Q3556" t="s">
        <v>724</v>
      </c>
    </row>
    <row r="3557" spans="1:17" x14ac:dyDescent="0.3">
      <c r="A3557" t="s">
        <v>824</v>
      </c>
      <c r="B3557" t="s">
        <v>382</v>
      </c>
      <c r="C3557" s="1">
        <v>45471</v>
      </c>
      <c r="D3557">
        <v>4106.45</v>
      </c>
      <c r="E3557" t="s">
        <v>92</v>
      </c>
      <c r="F3557" t="s">
        <v>96</v>
      </c>
      <c r="G3557" t="s">
        <v>492</v>
      </c>
      <c r="H3557" t="s">
        <v>659</v>
      </c>
      <c r="I3557">
        <v>500005223</v>
      </c>
      <c r="J3557">
        <v>6000930131</v>
      </c>
      <c r="K3557">
        <v>100058887</v>
      </c>
      <c r="L3557" s="1">
        <v>45476</v>
      </c>
      <c r="M3557" t="s">
        <v>833</v>
      </c>
      <c r="N3557">
        <v>500005223</v>
      </c>
      <c r="O3557" t="s">
        <v>776</v>
      </c>
      <c r="P3557" t="s">
        <v>54</v>
      </c>
      <c r="Q3557" t="s">
        <v>724</v>
      </c>
    </row>
    <row r="3558" spans="1:17" x14ac:dyDescent="0.3">
      <c r="A3558" t="s">
        <v>824</v>
      </c>
      <c r="B3558" t="s">
        <v>382</v>
      </c>
      <c r="C3558" s="1">
        <v>45471</v>
      </c>
      <c r="D3558">
        <v>96.9</v>
      </c>
      <c r="E3558" t="s">
        <v>92</v>
      </c>
      <c r="F3558" t="s">
        <v>96</v>
      </c>
      <c r="G3558" t="s">
        <v>492</v>
      </c>
      <c r="H3558" t="s">
        <v>659</v>
      </c>
      <c r="I3558">
        <v>500005223</v>
      </c>
      <c r="J3558">
        <v>6000930133</v>
      </c>
      <c r="K3558">
        <v>100058889</v>
      </c>
      <c r="L3558" s="1">
        <v>45476</v>
      </c>
      <c r="M3558" t="s">
        <v>833</v>
      </c>
      <c r="N3558">
        <v>500005223</v>
      </c>
      <c r="O3558" t="s">
        <v>776</v>
      </c>
      <c r="P3558" t="s">
        <v>54</v>
      </c>
      <c r="Q3558" t="s">
        <v>724</v>
      </c>
    </row>
    <row r="3559" spans="1:17" x14ac:dyDescent="0.3">
      <c r="A3559" t="s">
        <v>825</v>
      </c>
      <c r="B3559" t="s">
        <v>382</v>
      </c>
      <c r="C3559" s="1">
        <v>45476</v>
      </c>
      <c r="D3559">
        <v>2196.5500000000002</v>
      </c>
      <c r="E3559" t="s">
        <v>92</v>
      </c>
      <c r="F3559" t="s">
        <v>96</v>
      </c>
      <c r="G3559" t="s">
        <v>492</v>
      </c>
      <c r="H3559" t="s">
        <v>659</v>
      </c>
      <c r="I3559">
        <v>500005223</v>
      </c>
      <c r="J3559">
        <v>6000931406</v>
      </c>
      <c r="K3559">
        <v>100061353</v>
      </c>
      <c r="L3559" s="1">
        <v>45491</v>
      </c>
      <c r="M3559" t="s">
        <v>833</v>
      </c>
      <c r="N3559">
        <v>500005223</v>
      </c>
      <c r="O3559" t="s">
        <v>776</v>
      </c>
      <c r="P3559" t="s">
        <v>54</v>
      </c>
      <c r="Q3559" t="s">
        <v>724</v>
      </c>
    </row>
    <row r="3560" spans="1:17" x14ac:dyDescent="0.3">
      <c r="A3560" t="s">
        <v>825</v>
      </c>
      <c r="B3560" t="s">
        <v>382</v>
      </c>
      <c r="C3560" s="1">
        <v>45476</v>
      </c>
      <c r="D3560">
        <v>45.6</v>
      </c>
      <c r="E3560" t="s">
        <v>92</v>
      </c>
      <c r="F3560" t="s">
        <v>96</v>
      </c>
      <c r="G3560" t="s">
        <v>492</v>
      </c>
      <c r="H3560" t="s">
        <v>659</v>
      </c>
      <c r="I3560">
        <v>500005223</v>
      </c>
      <c r="J3560">
        <v>6000931408</v>
      </c>
      <c r="K3560">
        <v>100061355</v>
      </c>
      <c r="L3560" s="1">
        <v>45491</v>
      </c>
      <c r="M3560" t="s">
        <v>833</v>
      </c>
      <c r="N3560">
        <v>500005223</v>
      </c>
      <c r="O3560" t="s">
        <v>776</v>
      </c>
      <c r="P3560" t="s">
        <v>54</v>
      </c>
      <c r="Q3560" t="s">
        <v>724</v>
      </c>
    </row>
    <row r="3561" spans="1:17" x14ac:dyDescent="0.3">
      <c r="A3561" t="s">
        <v>824</v>
      </c>
      <c r="B3561" t="s">
        <v>382</v>
      </c>
      <c r="C3561" s="1">
        <v>45495</v>
      </c>
      <c r="D3561">
        <v>4008.47</v>
      </c>
      <c r="E3561" t="s">
        <v>92</v>
      </c>
      <c r="F3561" t="s">
        <v>96</v>
      </c>
      <c r="G3561" t="s">
        <v>492</v>
      </c>
      <c r="H3561" t="s">
        <v>659</v>
      </c>
      <c r="I3561">
        <v>500005223</v>
      </c>
      <c r="J3561">
        <v>6000934704</v>
      </c>
      <c r="K3561">
        <v>100066682</v>
      </c>
      <c r="L3561" s="1">
        <v>45503</v>
      </c>
      <c r="M3561" t="s">
        <v>833</v>
      </c>
      <c r="N3561">
        <v>500005223</v>
      </c>
      <c r="O3561" t="s">
        <v>776</v>
      </c>
      <c r="P3561" t="s">
        <v>54</v>
      </c>
      <c r="Q3561" t="s">
        <v>724</v>
      </c>
    </row>
    <row r="3562" spans="1:17" x14ac:dyDescent="0.3">
      <c r="A3562" t="s">
        <v>824</v>
      </c>
      <c r="B3562" t="s">
        <v>382</v>
      </c>
      <c r="C3562" s="1">
        <v>45495</v>
      </c>
      <c r="D3562">
        <v>65</v>
      </c>
      <c r="E3562" t="s">
        <v>92</v>
      </c>
      <c r="F3562" t="s">
        <v>96</v>
      </c>
      <c r="G3562" t="s">
        <v>492</v>
      </c>
      <c r="H3562" t="s">
        <v>659</v>
      </c>
      <c r="I3562">
        <v>500005223</v>
      </c>
      <c r="J3562">
        <v>6000934705</v>
      </c>
      <c r="K3562">
        <v>100066683</v>
      </c>
      <c r="L3562" s="1">
        <v>45503</v>
      </c>
      <c r="M3562" t="s">
        <v>833</v>
      </c>
      <c r="N3562">
        <v>500005223</v>
      </c>
      <c r="O3562" t="s">
        <v>776</v>
      </c>
      <c r="P3562" t="s">
        <v>54</v>
      </c>
      <c r="Q3562" t="s">
        <v>724</v>
      </c>
    </row>
    <row r="3563" spans="1:17" x14ac:dyDescent="0.3">
      <c r="A3563" t="s">
        <v>824</v>
      </c>
      <c r="B3563" t="s">
        <v>382</v>
      </c>
      <c r="C3563" s="1">
        <v>45495</v>
      </c>
      <c r="D3563">
        <v>96.9</v>
      </c>
      <c r="E3563" t="s">
        <v>92</v>
      </c>
      <c r="F3563" t="s">
        <v>96</v>
      </c>
      <c r="G3563" t="s">
        <v>492</v>
      </c>
      <c r="H3563" t="s">
        <v>659</v>
      </c>
      <c r="I3563">
        <v>500005223</v>
      </c>
      <c r="J3563">
        <v>6000934703</v>
      </c>
      <c r="K3563">
        <v>100066681</v>
      </c>
      <c r="L3563" s="1">
        <v>45503</v>
      </c>
      <c r="M3563" t="s">
        <v>833</v>
      </c>
      <c r="N3563">
        <v>500005223</v>
      </c>
      <c r="O3563" t="s">
        <v>776</v>
      </c>
      <c r="P3563" t="s">
        <v>54</v>
      </c>
      <c r="Q3563" t="s">
        <v>724</v>
      </c>
    </row>
    <row r="3564" spans="1:17" x14ac:dyDescent="0.3">
      <c r="A3564" t="s">
        <v>825</v>
      </c>
      <c r="B3564" t="s">
        <v>382</v>
      </c>
      <c r="C3564" s="1">
        <v>45509</v>
      </c>
      <c r="D3564">
        <v>45.6</v>
      </c>
      <c r="E3564" t="s">
        <v>92</v>
      </c>
      <c r="F3564" t="s">
        <v>96</v>
      </c>
      <c r="G3564" t="s">
        <v>492</v>
      </c>
      <c r="H3564" t="s">
        <v>659</v>
      </c>
      <c r="I3564">
        <v>500005223</v>
      </c>
      <c r="J3564">
        <v>6000937182</v>
      </c>
      <c r="K3564">
        <v>100071075</v>
      </c>
      <c r="L3564" s="1">
        <v>45524</v>
      </c>
      <c r="M3564" t="s">
        <v>833</v>
      </c>
      <c r="N3564">
        <v>500005223</v>
      </c>
      <c r="O3564" t="s">
        <v>776</v>
      </c>
      <c r="P3564" t="s">
        <v>54</v>
      </c>
      <c r="Q3564" t="s">
        <v>724</v>
      </c>
    </row>
    <row r="3565" spans="1:17" x14ac:dyDescent="0.3">
      <c r="A3565" t="s">
        <v>825</v>
      </c>
      <c r="B3565" t="s">
        <v>382</v>
      </c>
      <c r="C3565" s="1">
        <v>45509</v>
      </c>
      <c r="D3565">
        <v>1681.54</v>
      </c>
      <c r="E3565" t="s">
        <v>92</v>
      </c>
      <c r="F3565" t="s">
        <v>96</v>
      </c>
      <c r="G3565" t="s">
        <v>492</v>
      </c>
      <c r="H3565" t="s">
        <v>659</v>
      </c>
      <c r="I3565">
        <v>500005223</v>
      </c>
      <c r="J3565">
        <v>6000937183</v>
      </c>
      <c r="K3565">
        <v>100071076</v>
      </c>
      <c r="L3565" s="1">
        <v>45524</v>
      </c>
      <c r="M3565" t="s">
        <v>833</v>
      </c>
      <c r="N3565">
        <v>500005223</v>
      </c>
      <c r="O3565" t="s">
        <v>776</v>
      </c>
      <c r="P3565" t="s">
        <v>54</v>
      </c>
      <c r="Q3565" t="s">
        <v>724</v>
      </c>
    </row>
    <row r="3566" spans="1:17" x14ac:dyDescent="0.3">
      <c r="A3566" t="s">
        <v>825</v>
      </c>
      <c r="B3566" t="s">
        <v>382</v>
      </c>
      <c r="C3566" s="1">
        <v>45541</v>
      </c>
      <c r="D3566">
        <v>45.6</v>
      </c>
      <c r="E3566" t="s">
        <v>92</v>
      </c>
      <c r="F3566" t="s">
        <v>96</v>
      </c>
      <c r="G3566" t="s">
        <v>492</v>
      </c>
      <c r="H3566" t="s">
        <v>659</v>
      </c>
      <c r="I3566">
        <v>500005223</v>
      </c>
      <c r="J3566">
        <v>6000941467</v>
      </c>
      <c r="K3566">
        <v>100078196</v>
      </c>
      <c r="L3566" s="1">
        <v>45600</v>
      </c>
      <c r="M3566" t="s">
        <v>833</v>
      </c>
      <c r="N3566">
        <v>500005223</v>
      </c>
      <c r="O3566" t="s">
        <v>776</v>
      </c>
      <c r="P3566" t="s">
        <v>54</v>
      </c>
      <c r="Q3566" t="s">
        <v>724</v>
      </c>
    </row>
    <row r="3567" spans="1:17" x14ac:dyDescent="0.3">
      <c r="A3567" t="s">
        <v>825</v>
      </c>
      <c r="B3567" t="s">
        <v>382</v>
      </c>
      <c r="C3567" s="1">
        <v>45541</v>
      </c>
      <c r="D3567">
        <v>1754.11</v>
      </c>
      <c r="E3567" t="s">
        <v>92</v>
      </c>
      <c r="F3567" t="s">
        <v>96</v>
      </c>
      <c r="G3567" t="s">
        <v>492</v>
      </c>
      <c r="H3567" t="s">
        <v>659</v>
      </c>
      <c r="I3567">
        <v>500005223</v>
      </c>
      <c r="J3567">
        <v>6000941471</v>
      </c>
      <c r="K3567">
        <v>100078199</v>
      </c>
      <c r="L3567" s="1">
        <v>45600</v>
      </c>
      <c r="M3567" t="s">
        <v>833</v>
      </c>
      <c r="N3567">
        <v>500005223</v>
      </c>
      <c r="O3567" t="s">
        <v>776</v>
      </c>
      <c r="P3567" t="s">
        <v>54</v>
      </c>
      <c r="Q3567" t="s">
        <v>724</v>
      </c>
    </row>
    <row r="3568" spans="1:17" x14ac:dyDescent="0.3">
      <c r="A3568" t="s">
        <v>825</v>
      </c>
      <c r="B3568" t="s">
        <v>382</v>
      </c>
      <c r="C3568" s="1">
        <v>45572</v>
      </c>
      <c r="D3568">
        <v>1712.41</v>
      </c>
      <c r="E3568" t="s">
        <v>92</v>
      </c>
      <c r="F3568" t="s">
        <v>96</v>
      </c>
      <c r="G3568" t="s">
        <v>492</v>
      </c>
      <c r="H3568" t="s">
        <v>659</v>
      </c>
      <c r="I3568">
        <v>500005223</v>
      </c>
      <c r="J3568">
        <v>6000947522</v>
      </c>
      <c r="K3568">
        <v>100088450</v>
      </c>
      <c r="L3568" s="1">
        <v>45603</v>
      </c>
      <c r="M3568" t="s">
        <v>833</v>
      </c>
      <c r="N3568">
        <v>500005223</v>
      </c>
      <c r="O3568" t="s">
        <v>776</v>
      </c>
      <c r="P3568" t="s">
        <v>54</v>
      </c>
      <c r="Q3568" t="s">
        <v>724</v>
      </c>
    </row>
    <row r="3569" spans="1:17" x14ac:dyDescent="0.3">
      <c r="A3569" t="s">
        <v>825</v>
      </c>
      <c r="B3569" t="s">
        <v>382</v>
      </c>
      <c r="C3569" s="1">
        <v>45572</v>
      </c>
      <c r="D3569">
        <v>41.8</v>
      </c>
      <c r="E3569" t="s">
        <v>92</v>
      </c>
      <c r="F3569" t="s">
        <v>96</v>
      </c>
      <c r="G3569" t="s">
        <v>492</v>
      </c>
      <c r="H3569" t="s">
        <v>659</v>
      </c>
      <c r="I3569">
        <v>500005223</v>
      </c>
      <c r="J3569">
        <v>6000947524</v>
      </c>
      <c r="K3569">
        <v>100088454</v>
      </c>
      <c r="L3569" s="1">
        <v>45603</v>
      </c>
      <c r="M3569" t="s">
        <v>833</v>
      </c>
      <c r="N3569">
        <v>500005223</v>
      </c>
      <c r="O3569" t="s">
        <v>776</v>
      </c>
      <c r="P3569" t="s">
        <v>54</v>
      </c>
      <c r="Q3569" t="s">
        <v>724</v>
      </c>
    </row>
    <row r="3570" spans="1:17" x14ac:dyDescent="0.3">
      <c r="A3570" t="s">
        <v>824</v>
      </c>
      <c r="B3570" t="s">
        <v>382</v>
      </c>
      <c r="C3570" s="1">
        <v>45581</v>
      </c>
      <c r="D3570">
        <v>1969.98</v>
      </c>
      <c r="E3570" t="s">
        <v>92</v>
      </c>
      <c r="F3570" t="s">
        <v>96</v>
      </c>
      <c r="G3570" t="s">
        <v>492</v>
      </c>
      <c r="H3570" t="s">
        <v>659</v>
      </c>
      <c r="I3570">
        <v>500005223</v>
      </c>
      <c r="J3570">
        <v>6000949499</v>
      </c>
      <c r="K3570">
        <v>100091509</v>
      </c>
      <c r="L3570" s="1">
        <v>45582</v>
      </c>
      <c r="M3570" t="s">
        <v>833</v>
      </c>
      <c r="N3570">
        <v>500005223</v>
      </c>
      <c r="O3570" t="s">
        <v>776</v>
      </c>
      <c r="P3570" t="s">
        <v>54</v>
      </c>
      <c r="Q3570" t="s">
        <v>724</v>
      </c>
    </row>
    <row r="3571" spans="1:17" x14ac:dyDescent="0.3">
      <c r="A3571" t="s">
        <v>824</v>
      </c>
      <c r="B3571" t="s">
        <v>382</v>
      </c>
      <c r="C3571" s="1">
        <v>45581</v>
      </c>
      <c r="D3571">
        <v>3241.5</v>
      </c>
      <c r="E3571" t="s">
        <v>92</v>
      </c>
      <c r="F3571" t="s">
        <v>96</v>
      </c>
      <c r="G3571" t="s">
        <v>492</v>
      </c>
      <c r="H3571" t="s">
        <v>659</v>
      </c>
      <c r="I3571">
        <v>500005223</v>
      </c>
      <c r="J3571">
        <v>6000949503</v>
      </c>
      <c r="K3571">
        <v>100091513</v>
      </c>
      <c r="L3571" s="1">
        <v>45582</v>
      </c>
      <c r="M3571" t="s">
        <v>833</v>
      </c>
      <c r="N3571">
        <v>500005223</v>
      </c>
      <c r="O3571" t="s">
        <v>776</v>
      </c>
      <c r="P3571" t="s">
        <v>54</v>
      </c>
      <c r="Q3571" t="s">
        <v>724</v>
      </c>
    </row>
    <row r="3572" spans="1:17" x14ac:dyDescent="0.3">
      <c r="A3572" t="s">
        <v>824</v>
      </c>
      <c r="B3572" t="s">
        <v>382</v>
      </c>
      <c r="C3572" s="1">
        <v>45581</v>
      </c>
      <c r="D3572">
        <v>96.9</v>
      </c>
      <c r="E3572" t="s">
        <v>92</v>
      </c>
      <c r="F3572" t="s">
        <v>96</v>
      </c>
      <c r="G3572" t="s">
        <v>492</v>
      </c>
      <c r="H3572" t="s">
        <v>659</v>
      </c>
      <c r="I3572">
        <v>500005223</v>
      </c>
      <c r="J3572">
        <v>6000949512</v>
      </c>
      <c r="K3572">
        <v>100091546</v>
      </c>
      <c r="L3572" s="1">
        <v>45582</v>
      </c>
      <c r="M3572" t="s">
        <v>833</v>
      </c>
      <c r="N3572">
        <v>500005223</v>
      </c>
      <c r="O3572" t="s">
        <v>776</v>
      </c>
      <c r="P3572" t="s">
        <v>54</v>
      </c>
      <c r="Q3572" t="s">
        <v>724</v>
      </c>
    </row>
    <row r="3573" spans="1:17" x14ac:dyDescent="0.3">
      <c r="A3573" t="s">
        <v>824</v>
      </c>
      <c r="B3573" t="s">
        <v>382</v>
      </c>
      <c r="C3573" s="1">
        <v>45581</v>
      </c>
      <c r="D3573">
        <v>96.9</v>
      </c>
      <c r="E3573" t="s">
        <v>92</v>
      </c>
      <c r="F3573" t="s">
        <v>96</v>
      </c>
      <c r="G3573" t="s">
        <v>492</v>
      </c>
      <c r="H3573" t="s">
        <v>659</v>
      </c>
      <c r="I3573">
        <v>500005223</v>
      </c>
      <c r="J3573">
        <v>6000949514</v>
      </c>
      <c r="K3573">
        <v>100091548</v>
      </c>
      <c r="L3573" s="1">
        <v>45582</v>
      </c>
      <c r="M3573" t="s">
        <v>833</v>
      </c>
      <c r="N3573">
        <v>500005223</v>
      </c>
      <c r="O3573" t="s">
        <v>776</v>
      </c>
      <c r="P3573" t="s">
        <v>54</v>
      </c>
      <c r="Q3573" t="s">
        <v>724</v>
      </c>
    </row>
    <row r="3574" spans="1:17" x14ac:dyDescent="0.3">
      <c r="A3574" t="s">
        <v>824</v>
      </c>
      <c r="B3574" t="s">
        <v>382</v>
      </c>
      <c r="C3574" s="1">
        <v>45581</v>
      </c>
      <c r="D3574">
        <v>79.8</v>
      </c>
      <c r="E3574" t="s">
        <v>92</v>
      </c>
      <c r="F3574" t="s">
        <v>96</v>
      </c>
      <c r="G3574" t="s">
        <v>492</v>
      </c>
      <c r="H3574" t="s">
        <v>659</v>
      </c>
      <c r="I3574">
        <v>500005223</v>
      </c>
      <c r="J3574">
        <v>6000949496</v>
      </c>
      <c r="K3574">
        <v>100091506</v>
      </c>
      <c r="L3574" s="1">
        <v>45582</v>
      </c>
      <c r="M3574" t="s">
        <v>833</v>
      </c>
      <c r="N3574">
        <v>500005223</v>
      </c>
      <c r="O3574" t="s">
        <v>776</v>
      </c>
      <c r="P3574" t="s">
        <v>54</v>
      </c>
      <c r="Q3574" t="s">
        <v>724</v>
      </c>
    </row>
    <row r="3575" spans="1:17" x14ac:dyDescent="0.3">
      <c r="A3575" t="s">
        <v>824</v>
      </c>
      <c r="B3575" t="s">
        <v>382</v>
      </c>
      <c r="C3575" s="1">
        <v>45581</v>
      </c>
      <c r="D3575">
        <v>96.9</v>
      </c>
      <c r="E3575" t="s">
        <v>92</v>
      </c>
      <c r="F3575" t="s">
        <v>96</v>
      </c>
      <c r="G3575" t="s">
        <v>492</v>
      </c>
      <c r="H3575" t="s">
        <v>659</v>
      </c>
      <c r="I3575">
        <v>500005223</v>
      </c>
      <c r="J3575">
        <v>6000949498</v>
      </c>
      <c r="K3575">
        <v>100091508</v>
      </c>
      <c r="L3575" s="1">
        <v>45582</v>
      </c>
      <c r="M3575" t="s">
        <v>833</v>
      </c>
      <c r="N3575">
        <v>500005223</v>
      </c>
      <c r="O3575" t="s">
        <v>776</v>
      </c>
      <c r="P3575" t="s">
        <v>54</v>
      </c>
      <c r="Q3575" t="s">
        <v>724</v>
      </c>
    </row>
    <row r="3576" spans="1:17" x14ac:dyDescent="0.3">
      <c r="A3576" t="s">
        <v>824</v>
      </c>
      <c r="B3576" t="s">
        <v>382</v>
      </c>
      <c r="C3576" s="1">
        <v>45581</v>
      </c>
      <c r="D3576">
        <v>3961.12</v>
      </c>
      <c r="E3576" t="s">
        <v>92</v>
      </c>
      <c r="F3576" t="s">
        <v>96</v>
      </c>
      <c r="G3576" t="s">
        <v>492</v>
      </c>
      <c r="H3576" t="s">
        <v>659</v>
      </c>
      <c r="I3576">
        <v>500005223</v>
      </c>
      <c r="J3576">
        <v>6000949492</v>
      </c>
      <c r="K3576">
        <v>100091502</v>
      </c>
      <c r="L3576" s="1">
        <v>45582</v>
      </c>
      <c r="M3576" t="s">
        <v>833</v>
      </c>
      <c r="N3576">
        <v>500005223</v>
      </c>
      <c r="O3576" t="s">
        <v>776</v>
      </c>
      <c r="P3576" t="s">
        <v>54</v>
      </c>
      <c r="Q3576" t="s">
        <v>724</v>
      </c>
    </row>
    <row r="3577" spans="1:17" x14ac:dyDescent="0.3">
      <c r="A3577" t="s">
        <v>824</v>
      </c>
      <c r="B3577" t="s">
        <v>383</v>
      </c>
      <c r="C3577" s="1">
        <v>45583</v>
      </c>
      <c r="D3577">
        <v>57.16</v>
      </c>
      <c r="E3577" t="s">
        <v>92</v>
      </c>
      <c r="F3577" t="s">
        <v>96</v>
      </c>
      <c r="G3577" t="s">
        <v>492</v>
      </c>
      <c r="H3577" t="s">
        <v>659</v>
      </c>
      <c r="I3577">
        <v>500005223</v>
      </c>
      <c r="J3577">
        <v>6000968346</v>
      </c>
      <c r="K3577">
        <v>400000140</v>
      </c>
      <c r="L3577" s="1">
        <v>45749</v>
      </c>
      <c r="M3577" t="s">
        <v>833</v>
      </c>
      <c r="N3577">
        <v>500005223</v>
      </c>
      <c r="O3577" t="s">
        <v>776</v>
      </c>
      <c r="P3577" t="s">
        <v>54</v>
      </c>
      <c r="Q3577" t="s">
        <v>724</v>
      </c>
    </row>
    <row r="3578" spans="1:17" x14ac:dyDescent="0.3">
      <c r="A3578" t="s">
        <v>825</v>
      </c>
      <c r="B3578" t="s">
        <v>382</v>
      </c>
      <c r="C3578" s="1">
        <v>45600</v>
      </c>
      <c r="D3578">
        <v>1671.15</v>
      </c>
      <c r="E3578" t="s">
        <v>92</v>
      </c>
      <c r="F3578" t="s">
        <v>96</v>
      </c>
      <c r="G3578" t="s">
        <v>492</v>
      </c>
      <c r="H3578" t="s">
        <v>659</v>
      </c>
      <c r="I3578">
        <v>500005223</v>
      </c>
      <c r="J3578">
        <v>6000952839</v>
      </c>
      <c r="K3578">
        <v>100097313</v>
      </c>
      <c r="L3578" s="1">
        <v>45622</v>
      </c>
      <c r="M3578" t="s">
        <v>833</v>
      </c>
      <c r="N3578">
        <v>500005223</v>
      </c>
      <c r="O3578" t="s">
        <v>776</v>
      </c>
      <c r="P3578" t="s">
        <v>54</v>
      </c>
      <c r="Q3578" t="s">
        <v>724</v>
      </c>
    </row>
    <row r="3579" spans="1:17" x14ac:dyDescent="0.3">
      <c r="A3579" t="s">
        <v>825</v>
      </c>
      <c r="B3579" t="s">
        <v>382</v>
      </c>
      <c r="C3579" s="1">
        <v>45600</v>
      </c>
      <c r="D3579">
        <v>41.8</v>
      </c>
      <c r="E3579" t="s">
        <v>92</v>
      </c>
      <c r="F3579" t="s">
        <v>96</v>
      </c>
      <c r="G3579" t="s">
        <v>492</v>
      </c>
      <c r="H3579" t="s">
        <v>659</v>
      </c>
      <c r="I3579">
        <v>500005223</v>
      </c>
      <c r="J3579">
        <v>6000952836</v>
      </c>
      <c r="K3579">
        <v>100097310</v>
      </c>
      <c r="L3579" s="1">
        <v>45622</v>
      </c>
      <c r="M3579" t="s">
        <v>833</v>
      </c>
      <c r="N3579">
        <v>500005223</v>
      </c>
      <c r="O3579" t="s">
        <v>776</v>
      </c>
      <c r="P3579" t="s">
        <v>54</v>
      </c>
      <c r="Q3579" t="s">
        <v>724</v>
      </c>
    </row>
    <row r="3580" spans="1:17" x14ac:dyDescent="0.3">
      <c r="A3580" t="s">
        <v>825</v>
      </c>
      <c r="B3580" t="s">
        <v>382</v>
      </c>
      <c r="C3580" s="1">
        <v>45643</v>
      </c>
      <c r="D3580">
        <v>41.8</v>
      </c>
      <c r="E3580" t="s">
        <v>92</v>
      </c>
      <c r="F3580" t="s">
        <v>96</v>
      </c>
      <c r="G3580" t="s">
        <v>492</v>
      </c>
      <c r="H3580" t="s">
        <v>659</v>
      </c>
      <c r="I3580">
        <v>500005223</v>
      </c>
      <c r="J3580">
        <v>6000969276</v>
      </c>
      <c r="K3580">
        <v>100001582</v>
      </c>
      <c r="L3580" s="1">
        <v>45692</v>
      </c>
      <c r="M3580" t="s">
        <v>833</v>
      </c>
      <c r="N3580">
        <v>500005223</v>
      </c>
      <c r="O3580" t="s">
        <v>776</v>
      </c>
      <c r="P3580" t="s">
        <v>54</v>
      </c>
      <c r="Q3580" t="s">
        <v>724</v>
      </c>
    </row>
    <row r="3581" spans="1:17" x14ac:dyDescent="0.3">
      <c r="A3581" t="s">
        <v>825</v>
      </c>
      <c r="B3581" t="s">
        <v>382</v>
      </c>
      <c r="C3581" s="1">
        <v>45643</v>
      </c>
      <c r="D3581">
        <v>2429.2600000000002</v>
      </c>
      <c r="E3581" t="s">
        <v>92</v>
      </c>
      <c r="F3581" t="s">
        <v>96</v>
      </c>
      <c r="G3581" t="s">
        <v>492</v>
      </c>
      <c r="H3581" t="s">
        <v>659</v>
      </c>
      <c r="I3581">
        <v>500005223</v>
      </c>
      <c r="J3581">
        <v>6000969280</v>
      </c>
      <c r="K3581">
        <v>100001586</v>
      </c>
      <c r="L3581" s="1">
        <v>45692</v>
      </c>
      <c r="M3581" t="s">
        <v>833</v>
      </c>
      <c r="N3581">
        <v>500005223</v>
      </c>
      <c r="O3581" t="s">
        <v>776</v>
      </c>
      <c r="P3581" t="s">
        <v>54</v>
      </c>
      <c r="Q3581" t="s">
        <v>724</v>
      </c>
    </row>
    <row r="3582" spans="1:17" x14ac:dyDescent="0.3">
      <c r="A3582" t="s">
        <v>825</v>
      </c>
      <c r="B3582" t="s">
        <v>382</v>
      </c>
      <c r="C3582" s="1">
        <v>45663</v>
      </c>
      <c r="D3582">
        <v>1231.56</v>
      </c>
      <c r="E3582" t="s">
        <v>92</v>
      </c>
      <c r="F3582" t="s">
        <v>96</v>
      </c>
      <c r="G3582" t="s">
        <v>492</v>
      </c>
      <c r="H3582" t="s">
        <v>659</v>
      </c>
      <c r="I3582">
        <v>500005223</v>
      </c>
      <c r="J3582">
        <v>6000971982</v>
      </c>
      <c r="K3582">
        <v>100004270</v>
      </c>
      <c r="L3582" s="1">
        <v>45707</v>
      </c>
      <c r="M3582" t="s">
        <v>833</v>
      </c>
      <c r="N3582">
        <v>500005223</v>
      </c>
      <c r="O3582" t="s">
        <v>776</v>
      </c>
      <c r="P3582" t="s">
        <v>54</v>
      </c>
      <c r="Q3582" t="s">
        <v>724</v>
      </c>
    </row>
    <row r="3583" spans="1:17" x14ac:dyDescent="0.3">
      <c r="A3583" t="s">
        <v>825</v>
      </c>
      <c r="B3583" t="s">
        <v>382</v>
      </c>
      <c r="C3583" s="1">
        <v>45663</v>
      </c>
      <c r="D3583">
        <v>41.8</v>
      </c>
      <c r="E3583" t="s">
        <v>92</v>
      </c>
      <c r="F3583" t="s">
        <v>96</v>
      </c>
      <c r="G3583" t="s">
        <v>492</v>
      </c>
      <c r="H3583" t="s">
        <v>659</v>
      </c>
      <c r="I3583">
        <v>500005223</v>
      </c>
      <c r="J3583">
        <v>6000971991</v>
      </c>
      <c r="K3583">
        <v>100004279</v>
      </c>
      <c r="L3583" s="1">
        <v>45707</v>
      </c>
      <c r="M3583" t="s">
        <v>833</v>
      </c>
      <c r="N3583">
        <v>500005223</v>
      </c>
      <c r="O3583" t="s">
        <v>776</v>
      </c>
      <c r="P3583" t="s">
        <v>54</v>
      </c>
      <c r="Q3583" t="s">
        <v>724</v>
      </c>
    </row>
    <row r="3584" spans="1:17" x14ac:dyDescent="0.3">
      <c r="A3584" t="s">
        <v>825</v>
      </c>
      <c r="B3584" t="s">
        <v>382</v>
      </c>
      <c r="C3584" s="1">
        <v>45691</v>
      </c>
      <c r="D3584">
        <v>41.8</v>
      </c>
      <c r="E3584" t="s">
        <v>92</v>
      </c>
      <c r="F3584" t="s">
        <v>96</v>
      </c>
      <c r="G3584" t="s">
        <v>492</v>
      </c>
      <c r="H3584" t="s">
        <v>659</v>
      </c>
      <c r="I3584">
        <v>500005223</v>
      </c>
      <c r="J3584">
        <v>6000976390</v>
      </c>
      <c r="K3584">
        <v>100013398</v>
      </c>
      <c r="L3584" s="1">
        <v>45709</v>
      </c>
      <c r="M3584" t="s">
        <v>833</v>
      </c>
      <c r="N3584">
        <v>500005223</v>
      </c>
      <c r="O3584" t="s">
        <v>776</v>
      </c>
      <c r="P3584" t="s">
        <v>54</v>
      </c>
      <c r="Q3584" t="s">
        <v>724</v>
      </c>
    </row>
    <row r="3585" spans="1:17" x14ac:dyDescent="0.3">
      <c r="A3585" t="s">
        <v>825</v>
      </c>
      <c r="B3585" t="s">
        <v>382</v>
      </c>
      <c r="C3585" s="1">
        <v>45691</v>
      </c>
      <c r="D3585">
        <v>2102.54</v>
      </c>
      <c r="E3585" t="s">
        <v>92</v>
      </c>
      <c r="F3585" t="s">
        <v>96</v>
      </c>
      <c r="G3585" t="s">
        <v>492</v>
      </c>
      <c r="H3585" t="s">
        <v>659</v>
      </c>
      <c r="I3585">
        <v>500005223</v>
      </c>
      <c r="J3585">
        <v>6000976389</v>
      </c>
      <c r="K3585">
        <v>100013397</v>
      </c>
      <c r="L3585" s="1">
        <v>45709</v>
      </c>
      <c r="M3585" t="s">
        <v>833</v>
      </c>
      <c r="N3585">
        <v>500005223</v>
      </c>
      <c r="O3585" t="s">
        <v>776</v>
      </c>
      <c r="P3585" t="s">
        <v>54</v>
      </c>
      <c r="Q3585" t="s">
        <v>724</v>
      </c>
    </row>
    <row r="3586" spans="1:17" x14ac:dyDescent="0.3">
      <c r="A3586" t="s">
        <v>825</v>
      </c>
      <c r="B3586" t="s">
        <v>382</v>
      </c>
      <c r="C3586" s="1">
        <v>45719</v>
      </c>
      <c r="D3586">
        <v>2008.62</v>
      </c>
      <c r="E3586" t="s">
        <v>92</v>
      </c>
      <c r="F3586" t="s">
        <v>96</v>
      </c>
      <c r="G3586" t="s">
        <v>492</v>
      </c>
      <c r="H3586" t="s">
        <v>659</v>
      </c>
      <c r="I3586">
        <v>500005223</v>
      </c>
      <c r="J3586">
        <v>6000980735</v>
      </c>
      <c r="K3586">
        <v>100022376</v>
      </c>
      <c r="L3586" s="1">
        <v>45741</v>
      </c>
      <c r="M3586" t="s">
        <v>833</v>
      </c>
      <c r="N3586">
        <v>500005223</v>
      </c>
      <c r="O3586" t="s">
        <v>776</v>
      </c>
      <c r="P3586" t="s">
        <v>54</v>
      </c>
      <c r="Q3586" t="s">
        <v>724</v>
      </c>
    </row>
    <row r="3587" spans="1:17" x14ac:dyDescent="0.3">
      <c r="A3587" t="s">
        <v>825</v>
      </c>
      <c r="B3587" t="s">
        <v>382</v>
      </c>
      <c r="C3587" s="1">
        <v>45719</v>
      </c>
      <c r="D3587">
        <v>41.8</v>
      </c>
      <c r="E3587" t="s">
        <v>92</v>
      </c>
      <c r="F3587" t="s">
        <v>96</v>
      </c>
      <c r="G3587" t="s">
        <v>492</v>
      </c>
      <c r="H3587" t="s">
        <v>659</v>
      </c>
      <c r="I3587">
        <v>500005223</v>
      </c>
      <c r="J3587">
        <v>6000980738</v>
      </c>
      <c r="K3587">
        <v>100022379</v>
      </c>
      <c r="L3587" s="1">
        <v>45741</v>
      </c>
      <c r="M3587" t="s">
        <v>833</v>
      </c>
      <c r="N3587">
        <v>500005223</v>
      </c>
      <c r="O3587" t="s">
        <v>776</v>
      </c>
      <c r="P3587" t="s">
        <v>54</v>
      </c>
      <c r="Q3587" t="s">
        <v>724</v>
      </c>
    </row>
    <row r="3588" spans="1:17" x14ac:dyDescent="0.3">
      <c r="A3588" t="s">
        <v>824</v>
      </c>
      <c r="B3588" t="s">
        <v>382</v>
      </c>
      <c r="C3588" s="1">
        <v>45743</v>
      </c>
      <c r="D3588">
        <v>89.3</v>
      </c>
      <c r="E3588" t="s">
        <v>92</v>
      </c>
      <c r="F3588" t="s">
        <v>96</v>
      </c>
      <c r="G3588" t="s">
        <v>492</v>
      </c>
      <c r="H3588" t="s">
        <v>659</v>
      </c>
      <c r="I3588">
        <v>500005223</v>
      </c>
      <c r="J3588">
        <v>6000985055</v>
      </c>
      <c r="K3588">
        <v>100029143</v>
      </c>
      <c r="L3588" s="1">
        <v>45747</v>
      </c>
      <c r="M3588" t="s">
        <v>833</v>
      </c>
      <c r="N3588">
        <v>500005223</v>
      </c>
      <c r="O3588" t="s">
        <v>776</v>
      </c>
      <c r="P3588" t="s">
        <v>54</v>
      </c>
      <c r="Q3588" t="s">
        <v>724</v>
      </c>
    </row>
    <row r="3589" spans="1:17" x14ac:dyDescent="0.3">
      <c r="A3589" t="s">
        <v>824</v>
      </c>
      <c r="B3589" t="s">
        <v>382</v>
      </c>
      <c r="C3589" s="1">
        <v>45743</v>
      </c>
      <c r="D3589">
        <v>95</v>
      </c>
      <c r="E3589" t="s">
        <v>92</v>
      </c>
      <c r="F3589" t="s">
        <v>96</v>
      </c>
      <c r="G3589" t="s">
        <v>492</v>
      </c>
      <c r="H3589" t="s">
        <v>659</v>
      </c>
      <c r="I3589">
        <v>500005223</v>
      </c>
      <c r="J3589">
        <v>6000985057</v>
      </c>
      <c r="K3589">
        <v>100029145</v>
      </c>
      <c r="L3589" s="1">
        <v>45747</v>
      </c>
      <c r="M3589" t="s">
        <v>833</v>
      </c>
      <c r="N3589">
        <v>500005223</v>
      </c>
      <c r="O3589" t="s">
        <v>776</v>
      </c>
      <c r="P3589" t="s">
        <v>54</v>
      </c>
      <c r="Q3589" t="s">
        <v>724</v>
      </c>
    </row>
    <row r="3590" spans="1:17" x14ac:dyDescent="0.3">
      <c r="A3590" t="s">
        <v>824</v>
      </c>
      <c r="B3590" t="s">
        <v>382</v>
      </c>
      <c r="C3590" s="1">
        <v>45743</v>
      </c>
      <c r="D3590">
        <v>3050.46</v>
      </c>
      <c r="E3590" t="s">
        <v>92</v>
      </c>
      <c r="F3590" t="s">
        <v>96</v>
      </c>
      <c r="G3590" t="s">
        <v>492</v>
      </c>
      <c r="H3590" t="s">
        <v>659</v>
      </c>
      <c r="I3590">
        <v>500005223</v>
      </c>
      <c r="J3590">
        <v>6000985059</v>
      </c>
      <c r="K3590">
        <v>100029147</v>
      </c>
      <c r="L3590" s="1">
        <v>45749</v>
      </c>
      <c r="M3590" t="s">
        <v>833</v>
      </c>
      <c r="N3590">
        <v>500005223</v>
      </c>
      <c r="O3590" t="s">
        <v>776</v>
      </c>
      <c r="P3590" t="s">
        <v>54</v>
      </c>
      <c r="Q3590" t="s">
        <v>724</v>
      </c>
    </row>
    <row r="3591" spans="1:17" x14ac:dyDescent="0.3">
      <c r="A3591" t="s">
        <v>824</v>
      </c>
      <c r="B3591" t="s">
        <v>382</v>
      </c>
      <c r="C3591" s="1">
        <v>45743</v>
      </c>
      <c r="D3591">
        <v>65</v>
      </c>
      <c r="E3591" t="s">
        <v>92</v>
      </c>
      <c r="F3591" t="s">
        <v>96</v>
      </c>
      <c r="G3591" t="s">
        <v>492</v>
      </c>
      <c r="H3591" t="s">
        <v>659</v>
      </c>
      <c r="I3591">
        <v>500005223</v>
      </c>
      <c r="J3591">
        <v>6000985063</v>
      </c>
      <c r="K3591">
        <v>100029151</v>
      </c>
      <c r="L3591" s="1">
        <v>45749</v>
      </c>
      <c r="M3591" t="s">
        <v>833</v>
      </c>
      <c r="N3591">
        <v>500005223</v>
      </c>
      <c r="O3591" t="s">
        <v>776</v>
      </c>
      <c r="P3591" t="s">
        <v>54</v>
      </c>
      <c r="Q3591" t="s">
        <v>724</v>
      </c>
    </row>
    <row r="3592" spans="1:17" x14ac:dyDescent="0.3">
      <c r="A3592" t="s">
        <v>824</v>
      </c>
      <c r="B3592" t="s">
        <v>382</v>
      </c>
      <c r="C3592" s="1">
        <v>45743</v>
      </c>
      <c r="D3592">
        <v>79.8</v>
      </c>
      <c r="E3592" t="s">
        <v>92</v>
      </c>
      <c r="F3592" t="s">
        <v>96</v>
      </c>
      <c r="G3592" t="s">
        <v>492</v>
      </c>
      <c r="H3592" t="s">
        <v>659</v>
      </c>
      <c r="I3592">
        <v>500005223</v>
      </c>
      <c r="J3592">
        <v>6000985024</v>
      </c>
      <c r="K3592">
        <v>100029112</v>
      </c>
      <c r="L3592" s="1">
        <v>45754</v>
      </c>
      <c r="M3592" t="s">
        <v>833</v>
      </c>
      <c r="N3592">
        <v>500005223</v>
      </c>
      <c r="O3592" t="s">
        <v>776</v>
      </c>
      <c r="P3592" t="s">
        <v>54</v>
      </c>
      <c r="Q3592" t="s">
        <v>724</v>
      </c>
    </row>
    <row r="3593" spans="1:17" x14ac:dyDescent="0.3">
      <c r="A3593" t="s">
        <v>824</v>
      </c>
      <c r="B3593" t="s">
        <v>382</v>
      </c>
      <c r="C3593" s="1">
        <v>45743</v>
      </c>
      <c r="D3593">
        <v>93.1</v>
      </c>
      <c r="E3593" t="s">
        <v>92</v>
      </c>
      <c r="F3593" t="s">
        <v>96</v>
      </c>
      <c r="G3593" t="s">
        <v>492</v>
      </c>
      <c r="H3593" t="s">
        <v>659</v>
      </c>
      <c r="I3593">
        <v>500005223</v>
      </c>
      <c r="J3593">
        <v>6000985025</v>
      </c>
      <c r="K3593">
        <v>100029113</v>
      </c>
      <c r="L3593" s="1">
        <v>45749</v>
      </c>
      <c r="M3593" t="s">
        <v>833</v>
      </c>
      <c r="N3593">
        <v>500005223</v>
      </c>
      <c r="O3593" t="s">
        <v>776</v>
      </c>
      <c r="P3593" t="s">
        <v>54</v>
      </c>
      <c r="Q3593" t="s">
        <v>724</v>
      </c>
    </row>
    <row r="3594" spans="1:17" x14ac:dyDescent="0.3">
      <c r="A3594" t="s">
        <v>824</v>
      </c>
      <c r="B3594" t="s">
        <v>382</v>
      </c>
      <c r="C3594" s="1">
        <v>45743</v>
      </c>
      <c r="D3594">
        <v>3459.21</v>
      </c>
      <c r="E3594" t="s">
        <v>92</v>
      </c>
      <c r="F3594" t="s">
        <v>96</v>
      </c>
      <c r="G3594" t="s">
        <v>492</v>
      </c>
      <c r="H3594" t="s">
        <v>659</v>
      </c>
      <c r="I3594">
        <v>500005223</v>
      </c>
      <c r="J3594">
        <v>6000985027</v>
      </c>
      <c r="K3594">
        <v>100029115</v>
      </c>
      <c r="L3594" s="1">
        <v>45749</v>
      </c>
      <c r="M3594" t="s">
        <v>833</v>
      </c>
      <c r="N3594">
        <v>500005223</v>
      </c>
      <c r="O3594" t="s">
        <v>776</v>
      </c>
      <c r="P3594" t="s">
        <v>54</v>
      </c>
      <c r="Q3594" t="s">
        <v>724</v>
      </c>
    </row>
    <row r="3595" spans="1:17" x14ac:dyDescent="0.3">
      <c r="A3595" t="s">
        <v>824</v>
      </c>
      <c r="B3595" t="s">
        <v>382</v>
      </c>
      <c r="C3595" s="1">
        <v>45743</v>
      </c>
      <c r="D3595">
        <v>4196.83</v>
      </c>
      <c r="E3595" t="s">
        <v>92</v>
      </c>
      <c r="F3595" t="s">
        <v>96</v>
      </c>
      <c r="G3595" t="s">
        <v>492</v>
      </c>
      <c r="H3595" t="s">
        <v>659</v>
      </c>
      <c r="I3595">
        <v>500005223</v>
      </c>
      <c r="J3595">
        <v>6000985030</v>
      </c>
      <c r="K3595">
        <v>100029118</v>
      </c>
      <c r="L3595" s="1">
        <v>45749</v>
      </c>
      <c r="M3595" t="s">
        <v>833</v>
      </c>
      <c r="N3595">
        <v>500005223</v>
      </c>
      <c r="O3595" t="s">
        <v>776</v>
      </c>
      <c r="P3595" t="s">
        <v>54</v>
      </c>
      <c r="Q3595" t="s">
        <v>724</v>
      </c>
    </row>
    <row r="3596" spans="1:17" x14ac:dyDescent="0.3">
      <c r="A3596" t="s">
        <v>824</v>
      </c>
      <c r="B3596" t="s">
        <v>382</v>
      </c>
      <c r="C3596" s="1">
        <v>45743</v>
      </c>
      <c r="D3596">
        <v>2801.91</v>
      </c>
      <c r="E3596" t="s">
        <v>92</v>
      </c>
      <c r="F3596" t="s">
        <v>96</v>
      </c>
      <c r="G3596" t="s">
        <v>492</v>
      </c>
      <c r="H3596" t="s">
        <v>659</v>
      </c>
      <c r="I3596">
        <v>500005223</v>
      </c>
      <c r="J3596">
        <v>6000985065</v>
      </c>
      <c r="K3596">
        <v>100029153</v>
      </c>
      <c r="L3596" s="1">
        <v>45750</v>
      </c>
      <c r="M3596" t="s">
        <v>833</v>
      </c>
      <c r="N3596">
        <v>500005223</v>
      </c>
      <c r="O3596" t="s">
        <v>776</v>
      </c>
      <c r="P3596" t="s">
        <v>54</v>
      </c>
      <c r="Q3596" t="s">
        <v>724</v>
      </c>
    </row>
    <row r="3597" spans="1:17" x14ac:dyDescent="0.3">
      <c r="A3597" t="s">
        <v>824</v>
      </c>
      <c r="B3597" t="s">
        <v>382</v>
      </c>
      <c r="C3597" s="1">
        <v>45743</v>
      </c>
      <c r="D3597">
        <v>89.3</v>
      </c>
      <c r="E3597" t="s">
        <v>92</v>
      </c>
      <c r="F3597" t="s">
        <v>96</v>
      </c>
      <c r="G3597" t="s">
        <v>492</v>
      </c>
      <c r="H3597" t="s">
        <v>659</v>
      </c>
      <c r="I3597">
        <v>500005223</v>
      </c>
      <c r="J3597">
        <v>6000985066</v>
      </c>
      <c r="K3597">
        <v>100029154</v>
      </c>
      <c r="L3597" s="1">
        <v>45747</v>
      </c>
      <c r="M3597" t="s">
        <v>833</v>
      </c>
      <c r="N3597">
        <v>500005223</v>
      </c>
      <c r="O3597" t="s">
        <v>776</v>
      </c>
      <c r="P3597" t="s">
        <v>54</v>
      </c>
      <c r="Q3597" t="s">
        <v>724</v>
      </c>
    </row>
    <row r="3598" spans="1:17" x14ac:dyDescent="0.3">
      <c r="A3598" t="s">
        <v>824</v>
      </c>
      <c r="B3598" t="s">
        <v>382</v>
      </c>
      <c r="C3598" s="1">
        <v>45743</v>
      </c>
      <c r="D3598">
        <v>3199.02</v>
      </c>
      <c r="E3598" t="s">
        <v>92</v>
      </c>
      <c r="F3598" t="s">
        <v>96</v>
      </c>
      <c r="G3598" t="s">
        <v>492</v>
      </c>
      <c r="H3598" t="s">
        <v>659</v>
      </c>
      <c r="I3598">
        <v>500005223</v>
      </c>
      <c r="J3598">
        <v>6000985068</v>
      </c>
      <c r="K3598">
        <v>100029156</v>
      </c>
      <c r="L3598" s="1">
        <v>45749</v>
      </c>
      <c r="M3598" t="s">
        <v>833</v>
      </c>
      <c r="N3598">
        <v>500005223</v>
      </c>
      <c r="O3598" t="s">
        <v>776</v>
      </c>
      <c r="P3598" t="s">
        <v>54</v>
      </c>
      <c r="Q3598" t="s">
        <v>724</v>
      </c>
    </row>
    <row r="3599" spans="1:17" x14ac:dyDescent="0.3">
      <c r="A3599" t="s">
        <v>825</v>
      </c>
      <c r="B3599" t="s">
        <v>382</v>
      </c>
      <c r="C3599" s="1">
        <v>45750</v>
      </c>
      <c r="D3599">
        <v>41.8</v>
      </c>
      <c r="E3599" t="s">
        <v>92</v>
      </c>
      <c r="F3599" t="s">
        <v>96</v>
      </c>
      <c r="G3599" t="s">
        <v>492</v>
      </c>
      <c r="H3599" t="s">
        <v>659</v>
      </c>
      <c r="I3599">
        <v>500005223</v>
      </c>
      <c r="J3599">
        <v>6000986507</v>
      </c>
      <c r="K3599">
        <v>100032002</v>
      </c>
      <c r="L3599" s="1">
        <v>45762</v>
      </c>
      <c r="M3599" t="s">
        <v>833</v>
      </c>
      <c r="N3599">
        <v>500005223</v>
      </c>
      <c r="O3599" t="s">
        <v>776</v>
      </c>
      <c r="P3599" t="s">
        <v>54</v>
      </c>
      <c r="Q3599" t="s">
        <v>724</v>
      </c>
    </row>
    <row r="3600" spans="1:17" x14ac:dyDescent="0.3">
      <c r="A3600" t="s">
        <v>825</v>
      </c>
      <c r="B3600" t="s">
        <v>382</v>
      </c>
      <c r="C3600" s="1">
        <v>45750</v>
      </c>
      <c r="D3600">
        <v>1210.46</v>
      </c>
      <c r="E3600" t="s">
        <v>92</v>
      </c>
      <c r="F3600" t="s">
        <v>96</v>
      </c>
      <c r="G3600" t="s">
        <v>492</v>
      </c>
      <c r="H3600" t="s">
        <v>659</v>
      </c>
      <c r="I3600">
        <v>500005223</v>
      </c>
      <c r="J3600">
        <v>6000986511</v>
      </c>
      <c r="K3600">
        <v>100032006</v>
      </c>
      <c r="L3600" s="1">
        <v>45762</v>
      </c>
      <c r="M3600" t="s">
        <v>833</v>
      </c>
      <c r="N3600">
        <v>500005223</v>
      </c>
      <c r="O3600" t="s">
        <v>776</v>
      </c>
      <c r="P3600" t="s">
        <v>54</v>
      </c>
      <c r="Q3600" t="s">
        <v>724</v>
      </c>
    </row>
    <row r="3601" spans="1:17" x14ac:dyDescent="0.3">
      <c r="A3601" t="s">
        <v>824</v>
      </c>
      <c r="B3601" t="s">
        <v>382</v>
      </c>
      <c r="C3601" s="1">
        <v>45783</v>
      </c>
      <c r="D3601">
        <v>89.3</v>
      </c>
      <c r="E3601" t="s">
        <v>92</v>
      </c>
      <c r="F3601" t="s">
        <v>96</v>
      </c>
      <c r="G3601" t="s">
        <v>492</v>
      </c>
      <c r="H3601" t="s">
        <v>659</v>
      </c>
      <c r="I3601">
        <v>500005223</v>
      </c>
      <c r="J3601">
        <v>6000991869</v>
      </c>
      <c r="K3601">
        <v>100040825</v>
      </c>
      <c r="L3601" s="1">
        <v>45784</v>
      </c>
      <c r="M3601" t="s">
        <v>833</v>
      </c>
      <c r="N3601">
        <v>500005223</v>
      </c>
      <c r="O3601" t="s">
        <v>776</v>
      </c>
      <c r="P3601" t="s">
        <v>54</v>
      </c>
      <c r="Q3601" t="s">
        <v>724</v>
      </c>
    </row>
    <row r="3602" spans="1:17" x14ac:dyDescent="0.3">
      <c r="A3602" t="s">
        <v>824</v>
      </c>
      <c r="B3602" t="s">
        <v>382</v>
      </c>
      <c r="C3602" s="1">
        <v>45783</v>
      </c>
      <c r="D3602">
        <v>1997.05</v>
      </c>
      <c r="E3602" t="s">
        <v>92</v>
      </c>
      <c r="F3602" t="s">
        <v>96</v>
      </c>
      <c r="G3602" t="s">
        <v>492</v>
      </c>
      <c r="H3602" t="s">
        <v>659</v>
      </c>
      <c r="I3602">
        <v>500005223</v>
      </c>
      <c r="J3602">
        <v>6000991873</v>
      </c>
      <c r="K3602">
        <v>100040829</v>
      </c>
      <c r="L3602" s="1">
        <v>45784</v>
      </c>
      <c r="M3602" t="s">
        <v>833</v>
      </c>
      <c r="N3602">
        <v>500005223</v>
      </c>
      <c r="O3602" t="s">
        <v>776</v>
      </c>
      <c r="P3602" t="s">
        <v>54</v>
      </c>
      <c r="Q3602" t="s">
        <v>724</v>
      </c>
    </row>
    <row r="3603" spans="1:17" x14ac:dyDescent="0.3">
      <c r="A3603" t="s">
        <v>824</v>
      </c>
      <c r="B3603" t="s">
        <v>382</v>
      </c>
      <c r="C3603" s="1">
        <v>45783</v>
      </c>
      <c r="D3603">
        <v>65</v>
      </c>
      <c r="E3603" t="s">
        <v>92</v>
      </c>
      <c r="F3603" t="s">
        <v>96</v>
      </c>
      <c r="G3603" t="s">
        <v>492</v>
      </c>
      <c r="H3603" t="s">
        <v>659</v>
      </c>
      <c r="I3603">
        <v>500005223</v>
      </c>
      <c r="J3603">
        <v>6000991882</v>
      </c>
      <c r="K3603">
        <v>100040838</v>
      </c>
      <c r="L3603" s="1">
        <v>45784</v>
      </c>
      <c r="M3603" t="s">
        <v>833</v>
      </c>
      <c r="N3603">
        <v>500005223</v>
      </c>
      <c r="O3603" t="s">
        <v>776</v>
      </c>
      <c r="P3603" t="s">
        <v>54</v>
      </c>
      <c r="Q3603" t="s">
        <v>724</v>
      </c>
    </row>
    <row r="3604" spans="1:17" x14ac:dyDescent="0.3">
      <c r="A3604" t="s">
        <v>826</v>
      </c>
      <c r="B3604" t="s">
        <v>382</v>
      </c>
      <c r="C3604" s="1">
        <v>44958</v>
      </c>
      <c r="D3604">
        <v>240.94</v>
      </c>
      <c r="E3604" t="s">
        <v>92</v>
      </c>
      <c r="F3604" t="s">
        <v>96</v>
      </c>
      <c r="G3604" t="s">
        <v>493</v>
      </c>
      <c r="H3604" t="s">
        <v>623</v>
      </c>
      <c r="I3604">
        <v>1200011207</v>
      </c>
      <c r="J3604">
        <v>6000836879</v>
      </c>
      <c r="K3604">
        <v>100011026</v>
      </c>
      <c r="L3604" s="1">
        <v>44988</v>
      </c>
      <c r="M3604" t="s">
        <v>833</v>
      </c>
      <c r="N3604">
        <v>1200011207</v>
      </c>
      <c r="O3604" t="s">
        <v>776</v>
      </c>
      <c r="P3604" t="s">
        <v>54</v>
      </c>
      <c r="Q3604" t="s">
        <v>724</v>
      </c>
    </row>
    <row r="3605" spans="1:17" x14ac:dyDescent="0.3">
      <c r="A3605" t="s">
        <v>826</v>
      </c>
      <c r="B3605" t="s">
        <v>382</v>
      </c>
      <c r="C3605" s="1">
        <v>44987</v>
      </c>
      <c r="D3605">
        <v>407.07</v>
      </c>
      <c r="E3605" t="s">
        <v>92</v>
      </c>
      <c r="F3605" t="s">
        <v>96</v>
      </c>
      <c r="G3605" t="s">
        <v>493</v>
      </c>
      <c r="H3605" t="s">
        <v>623</v>
      </c>
      <c r="I3605">
        <v>1200011207</v>
      </c>
      <c r="J3605">
        <v>6000842076</v>
      </c>
      <c r="K3605">
        <v>100024037</v>
      </c>
      <c r="L3605" s="1">
        <v>45012</v>
      </c>
      <c r="M3605" t="s">
        <v>833</v>
      </c>
      <c r="N3605">
        <v>1200011207</v>
      </c>
      <c r="O3605" t="s">
        <v>776</v>
      </c>
      <c r="P3605" t="s">
        <v>54</v>
      </c>
      <c r="Q3605" t="s">
        <v>724</v>
      </c>
    </row>
    <row r="3606" spans="1:17" x14ac:dyDescent="0.3">
      <c r="A3606" t="s">
        <v>826</v>
      </c>
      <c r="B3606" t="s">
        <v>382</v>
      </c>
      <c r="C3606" s="1">
        <v>45021</v>
      </c>
      <c r="D3606">
        <v>407.1</v>
      </c>
      <c r="E3606" t="s">
        <v>92</v>
      </c>
      <c r="F3606" t="s">
        <v>96</v>
      </c>
      <c r="G3606" t="s">
        <v>493</v>
      </c>
      <c r="H3606" t="s">
        <v>623</v>
      </c>
      <c r="I3606">
        <v>1200011207</v>
      </c>
      <c r="J3606">
        <v>6000848865</v>
      </c>
      <c r="K3606">
        <v>100034676</v>
      </c>
      <c r="L3606" s="1">
        <v>45049</v>
      </c>
      <c r="M3606" t="s">
        <v>833</v>
      </c>
      <c r="N3606">
        <v>1200011207</v>
      </c>
      <c r="O3606" t="s">
        <v>776</v>
      </c>
      <c r="P3606" t="s">
        <v>54</v>
      </c>
      <c r="Q3606" t="s">
        <v>724</v>
      </c>
    </row>
    <row r="3607" spans="1:17" x14ac:dyDescent="0.3">
      <c r="A3607" t="s">
        <v>826</v>
      </c>
      <c r="B3607" t="s">
        <v>382</v>
      </c>
      <c r="C3607" s="1">
        <v>45051</v>
      </c>
      <c r="D3607">
        <v>266.55</v>
      </c>
      <c r="E3607" t="s">
        <v>92</v>
      </c>
      <c r="F3607" t="s">
        <v>96</v>
      </c>
      <c r="G3607" t="s">
        <v>493</v>
      </c>
      <c r="H3607" t="s">
        <v>623</v>
      </c>
      <c r="I3607">
        <v>1200011207</v>
      </c>
      <c r="J3607">
        <v>6000853448</v>
      </c>
      <c r="K3607">
        <v>100042466</v>
      </c>
      <c r="L3607" s="1">
        <v>45076</v>
      </c>
      <c r="M3607" t="s">
        <v>833</v>
      </c>
      <c r="N3607">
        <v>1200011207</v>
      </c>
      <c r="O3607" t="s">
        <v>776</v>
      </c>
      <c r="P3607" t="s">
        <v>54</v>
      </c>
      <c r="Q3607" t="s">
        <v>724</v>
      </c>
    </row>
    <row r="3608" spans="1:17" x14ac:dyDescent="0.3">
      <c r="A3608" t="s">
        <v>826</v>
      </c>
      <c r="B3608" t="s">
        <v>382</v>
      </c>
      <c r="C3608" s="1">
        <v>45110</v>
      </c>
      <c r="D3608">
        <v>463.15</v>
      </c>
      <c r="E3608" t="s">
        <v>92</v>
      </c>
      <c r="F3608" t="s">
        <v>96</v>
      </c>
      <c r="G3608" t="s">
        <v>493</v>
      </c>
      <c r="H3608" t="s">
        <v>623</v>
      </c>
      <c r="I3608">
        <v>1200011207</v>
      </c>
      <c r="J3608">
        <v>6000862906</v>
      </c>
      <c r="K3608">
        <v>100059391</v>
      </c>
      <c r="L3608" s="1">
        <v>45127</v>
      </c>
      <c r="M3608" t="s">
        <v>833</v>
      </c>
      <c r="N3608">
        <v>1200011207</v>
      </c>
      <c r="O3608" t="s">
        <v>776</v>
      </c>
      <c r="P3608" t="s">
        <v>54</v>
      </c>
      <c r="Q3608" t="s">
        <v>724</v>
      </c>
    </row>
    <row r="3609" spans="1:17" x14ac:dyDescent="0.3">
      <c r="A3609" t="s">
        <v>826</v>
      </c>
      <c r="B3609" t="s">
        <v>382</v>
      </c>
      <c r="C3609" s="1">
        <v>45127</v>
      </c>
      <c r="D3609">
        <v>338.52</v>
      </c>
      <c r="E3609" t="s">
        <v>92</v>
      </c>
      <c r="F3609" t="s">
        <v>96</v>
      </c>
      <c r="G3609" t="s">
        <v>493</v>
      </c>
      <c r="H3609" t="s">
        <v>623</v>
      </c>
      <c r="I3609">
        <v>1200011207</v>
      </c>
      <c r="J3609">
        <v>6000866499</v>
      </c>
      <c r="K3609">
        <v>100065157</v>
      </c>
      <c r="L3609" s="1">
        <v>45145</v>
      </c>
      <c r="M3609" t="s">
        <v>833</v>
      </c>
      <c r="N3609">
        <v>1200011207</v>
      </c>
      <c r="O3609" t="s">
        <v>776</v>
      </c>
      <c r="P3609" t="s">
        <v>54</v>
      </c>
      <c r="Q3609" t="s">
        <v>724</v>
      </c>
    </row>
    <row r="3610" spans="1:17" x14ac:dyDescent="0.3">
      <c r="A3610" t="s">
        <v>826</v>
      </c>
      <c r="B3610" t="s">
        <v>382</v>
      </c>
      <c r="C3610" s="1">
        <v>45138</v>
      </c>
      <c r="D3610">
        <v>442.38</v>
      </c>
      <c r="E3610" t="s">
        <v>92</v>
      </c>
      <c r="F3610" t="s">
        <v>96</v>
      </c>
      <c r="G3610" t="s">
        <v>493</v>
      </c>
      <c r="H3610" t="s">
        <v>623</v>
      </c>
      <c r="I3610">
        <v>1200011207</v>
      </c>
      <c r="J3610">
        <v>6000867792</v>
      </c>
      <c r="K3610">
        <v>100067277</v>
      </c>
      <c r="L3610" s="1">
        <v>45160</v>
      </c>
      <c r="M3610" t="s">
        <v>833</v>
      </c>
      <c r="N3610">
        <v>1200011207</v>
      </c>
      <c r="O3610" t="s">
        <v>776</v>
      </c>
      <c r="P3610" t="s">
        <v>54</v>
      </c>
      <c r="Q3610" t="s">
        <v>724</v>
      </c>
    </row>
    <row r="3611" spans="1:17" x14ac:dyDescent="0.3">
      <c r="A3611" t="s">
        <v>826</v>
      </c>
      <c r="B3611" t="s">
        <v>382</v>
      </c>
      <c r="C3611" s="1">
        <v>45170</v>
      </c>
      <c r="D3611">
        <v>319.14999999999998</v>
      </c>
      <c r="E3611" t="s">
        <v>92</v>
      </c>
      <c r="F3611" t="s">
        <v>96</v>
      </c>
      <c r="G3611" t="s">
        <v>493</v>
      </c>
      <c r="H3611" t="s">
        <v>623</v>
      </c>
      <c r="I3611">
        <v>1200011207</v>
      </c>
      <c r="J3611">
        <v>6000872826</v>
      </c>
      <c r="K3611">
        <v>100076624</v>
      </c>
      <c r="L3611" s="1">
        <v>45181</v>
      </c>
      <c r="M3611" t="s">
        <v>833</v>
      </c>
      <c r="N3611">
        <v>1200011207</v>
      </c>
      <c r="O3611" t="s">
        <v>776</v>
      </c>
      <c r="P3611" t="s">
        <v>54</v>
      </c>
      <c r="Q3611" t="s">
        <v>724</v>
      </c>
    </row>
    <row r="3612" spans="1:17" x14ac:dyDescent="0.3">
      <c r="A3612" t="s">
        <v>826</v>
      </c>
      <c r="B3612" t="s">
        <v>382</v>
      </c>
      <c r="C3612" s="1">
        <v>45201</v>
      </c>
      <c r="D3612">
        <v>353.78</v>
      </c>
      <c r="E3612" t="s">
        <v>92</v>
      </c>
      <c r="F3612" t="s">
        <v>96</v>
      </c>
      <c r="G3612" t="s">
        <v>493</v>
      </c>
      <c r="H3612" t="s">
        <v>623</v>
      </c>
      <c r="I3612">
        <v>1200011207</v>
      </c>
      <c r="J3612">
        <v>6000877859</v>
      </c>
      <c r="K3612">
        <v>100084411</v>
      </c>
      <c r="L3612" s="1">
        <v>45239</v>
      </c>
      <c r="M3612" t="s">
        <v>833</v>
      </c>
      <c r="N3612">
        <v>1200011207</v>
      </c>
      <c r="O3612" t="s">
        <v>776</v>
      </c>
      <c r="P3612" t="s">
        <v>54</v>
      </c>
      <c r="Q3612" t="s">
        <v>724</v>
      </c>
    </row>
    <row r="3613" spans="1:17" x14ac:dyDescent="0.3">
      <c r="A3613" t="s">
        <v>826</v>
      </c>
      <c r="B3613" t="s">
        <v>382</v>
      </c>
      <c r="C3613" s="1">
        <v>45230</v>
      </c>
      <c r="D3613">
        <v>445.17</v>
      </c>
      <c r="E3613" t="s">
        <v>92</v>
      </c>
      <c r="F3613" t="s">
        <v>96</v>
      </c>
      <c r="G3613" t="s">
        <v>493</v>
      </c>
      <c r="H3613" t="s">
        <v>623</v>
      </c>
      <c r="I3613">
        <v>1200011207</v>
      </c>
      <c r="J3613">
        <v>6000883860</v>
      </c>
      <c r="K3613">
        <v>100094149</v>
      </c>
      <c r="L3613" s="1">
        <v>45265</v>
      </c>
      <c r="M3613" t="s">
        <v>833</v>
      </c>
      <c r="N3613">
        <v>1200011207</v>
      </c>
      <c r="O3613" t="s">
        <v>776</v>
      </c>
      <c r="P3613" t="s">
        <v>54</v>
      </c>
      <c r="Q3613" t="s">
        <v>724</v>
      </c>
    </row>
    <row r="3614" spans="1:17" x14ac:dyDescent="0.3">
      <c r="A3614" t="s">
        <v>826</v>
      </c>
      <c r="B3614" t="s">
        <v>382</v>
      </c>
      <c r="C3614" s="1">
        <v>45264</v>
      </c>
      <c r="D3614">
        <v>247.17</v>
      </c>
      <c r="E3614" t="s">
        <v>92</v>
      </c>
      <c r="F3614" t="s">
        <v>96</v>
      </c>
      <c r="G3614" t="s">
        <v>493</v>
      </c>
      <c r="H3614" t="s">
        <v>623</v>
      </c>
      <c r="I3614">
        <v>1200011207</v>
      </c>
      <c r="J3614">
        <v>6000890788</v>
      </c>
      <c r="K3614">
        <v>100106543</v>
      </c>
      <c r="L3614" s="1">
        <v>45282</v>
      </c>
      <c r="M3614" t="s">
        <v>833</v>
      </c>
      <c r="N3614">
        <v>1200011207</v>
      </c>
      <c r="O3614" t="s">
        <v>776</v>
      </c>
      <c r="P3614" t="s">
        <v>54</v>
      </c>
      <c r="Q3614" t="s">
        <v>724</v>
      </c>
    </row>
    <row r="3615" spans="1:17" x14ac:dyDescent="0.3">
      <c r="A3615" t="s">
        <v>826</v>
      </c>
      <c r="B3615" t="s">
        <v>382</v>
      </c>
      <c r="C3615" s="1">
        <v>45323</v>
      </c>
      <c r="D3615">
        <v>289.39</v>
      </c>
      <c r="E3615" t="s">
        <v>92</v>
      </c>
      <c r="F3615" t="s">
        <v>96</v>
      </c>
      <c r="G3615" t="s">
        <v>493</v>
      </c>
      <c r="H3615" t="s">
        <v>623</v>
      </c>
      <c r="I3615">
        <v>1200011207</v>
      </c>
      <c r="J3615">
        <v>6000905159</v>
      </c>
      <c r="K3615">
        <v>100014773</v>
      </c>
      <c r="L3615" s="1">
        <v>45371</v>
      </c>
      <c r="M3615" t="s">
        <v>833</v>
      </c>
      <c r="N3615">
        <v>1200011207</v>
      </c>
      <c r="O3615" t="s">
        <v>776</v>
      </c>
      <c r="P3615" t="s">
        <v>54</v>
      </c>
      <c r="Q3615" t="s">
        <v>724</v>
      </c>
    </row>
    <row r="3616" spans="1:17" x14ac:dyDescent="0.3">
      <c r="A3616" t="s">
        <v>826</v>
      </c>
      <c r="B3616" t="s">
        <v>382</v>
      </c>
      <c r="C3616" s="1">
        <v>45372</v>
      </c>
      <c r="D3616">
        <v>305.10000000000002</v>
      </c>
      <c r="E3616" t="s">
        <v>92</v>
      </c>
      <c r="F3616" t="s">
        <v>96</v>
      </c>
      <c r="G3616" t="s">
        <v>493</v>
      </c>
      <c r="H3616" t="s">
        <v>623</v>
      </c>
      <c r="I3616">
        <v>1200012051</v>
      </c>
      <c r="J3616">
        <v>6000913424</v>
      </c>
      <c r="K3616">
        <v>100029600</v>
      </c>
      <c r="L3616" s="1">
        <v>45428</v>
      </c>
      <c r="M3616" t="s">
        <v>833</v>
      </c>
      <c r="N3616">
        <v>1200012051</v>
      </c>
      <c r="O3616" t="s">
        <v>776</v>
      </c>
      <c r="P3616" t="s">
        <v>54</v>
      </c>
      <c r="Q3616" t="s">
        <v>724</v>
      </c>
    </row>
    <row r="3617" spans="1:17" x14ac:dyDescent="0.3">
      <c r="A3617" t="s">
        <v>826</v>
      </c>
      <c r="B3617" t="s">
        <v>382</v>
      </c>
      <c r="C3617" s="1">
        <v>45380</v>
      </c>
      <c r="D3617">
        <v>171</v>
      </c>
      <c r="E3617" t="s">
        <v>92</v>
      </c>
      <c r="F3617" t="s">
        <v>96</v>
      </c>
      <c r="G3617" t="s">
        <v>493</v>
      </c>
      <c r="H3617" t="s">
        <v>623</v>
      </c>
      <c r="I3617">
        <v>1200012051</v>
      </c>
      <c r="J3617">
        <v>6000914759</v>
      </c>
      <c r="K3617">
        <v>100031862</v>
      </c>
      <c r="L3617" s="1">
        <v>45428</v>
      </c>
      <c r="M3617" t="s">
        <v>833</v>
      </c>
      <c r="N3617">
        <v>1200012051</v>
      </c>
      <c r="O3617" t="s">
        <v>776</v>
      </c>
      <c r="P3617" t="s">
        <v>54</v>
      </c>
      <c r="Q3617" t="s">
        <v>724</v>
      </c>
    </row>
    <row r="3618" spans="1:17" x14ac:dyDescent="0.3">
      <c r="A3618" t="s">
        <v>826</v>
      </c>
      <c r="B3618" t="s">
        <v>382</v>
      </c>
      <c r="C3618" s="1">
        <v>45383</v>
      </c>
      <c r="D3618">
        <v>387.72</v>
      </c>
      <c r="E3618" t="s">
        <v>92</v>
      </c>
      <c r="F3618" t="s">
        <v>96</v>
      </c>
      <c r="G3618" t="s">
        <v>493</v>
      </c>
      <c r="H3618" t="s">
        <v>623</v>
      </c>
      <c r="I3618">
        <v>1200012051</v>
      </c>
      <c r="J3618">
        <v>6000914954</v>
      </c>
      <c r="K3618">
        <v>100032178</v>
      </c>
      <c r="L3618" s="1">
        <v>45428</v>
      </c>
      <c r="M3618" t="s">
        <v>833</v>
      </c>
      <c r="N3618">
        <v>1200012051</v>
      </c>
      <c r="O3618" t="s">
        <v>776</v>
      </c>
      <c r="P3618" t="s">
        <v>54</v>
      </c>
      <c r="Q3618" t="s">
        <v>724</v>
      </c>
    </row>
    <row r="3619" spans="1:17" x14ac:dyDescent="0.3">
      <c r="A3619" t="s">
        <v>826</v>
      </c>
      <c r="B3619" t="s">
        <v>382</v>
      </c>
      <c r="C3619" s="1">
        <v>45448</v>
      </c>
      <c r="D3619">
        <v>623.52</v>
      </c>
      <c r="E3619" t="s">
        <v>92</v>
      </c>
      <c r="F3619" t="s">
        <v>96</v>
      </c>
      <c r="G3619" t="s">
        <v>493</v>
      </c>
      <c r="H3619" t="s">
        <v>623</v>
      </c>
      <c r="I3619">
        <v>1200012051</v>
      </c>
      <c r="J3619">
        <v>6000926216</v>
      </c>
      <c r="K3619">
        <v>100052155</v>
      </c>
      <c r="L3619" s="1">
        <v>45471</v>
      </c>
      <c r="M3619" t="s">
        <v>833</v>
      </c>
      <c r="N3619">
        <v>1200012051</v>
      </c>
      <c r="O3619" t="s">
        <v>776</v>
      </c>
      <c r="P3619" t="s">
        <v>54</v>
      </c>
      <c r="Q3619" t="s">
        <v>724</v>
      </c>
    </row>
    <row r="3620" spans="1:17" x14ac:dyDescent="0.3">
      <c r="A3620" t="s">
        <v>826</v>
      </c>
      <c r="B3620" t="s">
        <v>382</v>
      </c>
      <c r="C3620" s="1">
        <v>45475</v>
      </c>
      <c r="D3620">
        <v>650.34</v>
      </c>
      <c r="E3620" t="s">
        <v>92</v>
      </c>
      <c r="F3620" t="s">
        <v>96</v>
      </c>
      <c r="G3620" t="s">
        <v>493</v>
      </c>
      <c r="H3620" t="s">
        <v>623</v>
      </c>
      <c r="I3620">
        <v>1200012051</v>
      </c>
      <c r="J3620">
        <v>6000930752</v>
      </c>
      <c r="K3620">
        <v>100060255</v>
      </c>
      <c r="L3620" s="1">
        <v>45497</v>
      </c>
      <c r="M3620" t="s">
        <v>833</v>
      </c>
      <c r="N3620">
        <v>1200012051</v>
      </c>
      <c r="O3620" t="s">
        <v>776</v>
      </c>
      <c r="P3620" t="s">
        <v>54</v>
      </c>
      <c r="Q3620" t="s">
        <v>724</v>
      </c>
    </row>
    <row r="3621" spans="1:17" x14ac:dyDescent="0.3">
      <c r="A3621" t="s">
        <v>826</v>
      </c>
      <c r="B3621" t="s">
        <v>382</v>
      </c>
      <c r="C3621" s="1">
        <v>45505</v>
      </c>
      <c r="D3621">
        <v>771.48</v>
      </c>
      <c r="E3621" t="s">
        <v>92</v>
      </c>
      <c r="F3621" t="s">
        <v>96</v>
      </c>
      <c r="G3621" t="s">
        <v>493</v>
      </c>
      <c r="H3621" t="s">
        <v>623</v>
      </c>
      <c r="I3621">
        <v>1200012051</v>
      </c>
      <c r="J3621">
        <v>6000936489</v>
      </c>
      <c r="K3621">
        <v>100069459</v>
      </c>
      <c r="L3621" s="1">
        <v>45537</v>
      </c>
      <c r="M3621" t="s">
        <v>833</v>
      </c>
      <c r="N3621">
        <v>1200012051</v>
      </c>
      <c r="O3621" t="s">
        <v>776</v>
      </c>
      <c r="P3621" t="s">
        <v>54</v>
      </c>
      <c r="Q3621" t="s">
        <v>724</v>
      </c>
    </row>
    <row r="3622" spans="1:17" x14ac:dyDescent="0.3">
      <c r="A3622" t="s">
        <v>826</v>
      </c>
      <c r="B3622" t="s">
        <v>382</v>
      </c>
      <c r="C3622" s="1">
        <v>45537</v>
      </c>
      <c r="D3622">
        <v>690.48</v>
      </c>
      <c r="E3622" t="s">
        <v>92</v>
      </c>
      <c r="F3622" t="s">
        <v>96</v>
      </c>
      <c r="G3622" t="s">
        <v>493</v>
      </c>
      <c r="H3622" t="s">
        <v>623</v>
      </c>
      <c r="I3622">
        <v>1200012051</v>
      </c>
      <c r="J3622">
        <v>6000940506</v>
      </c>
      <c r="K3622">
        <v>100076912</v>
      </c>
      <c r="L3622" s="1">
        <v>45569</v>
      </c>
      <c r="M3622" t="s">
        <v>833</v>
      </c>
      <c r="N3622">
        <v>1200012051</v>
      </c>
      <c r="O3622" t="s">
        <v>776</v>
      </c>
      <c r="P3622" t="s">
        <v>54</v>
      </c>
      <c r="Q3622" t="s">
        <v>724</v>
      </c>
    </row>
    <row r="3623" spans="1:17" x14ac:dyDescent="0.3">
      <c r="A3623" t="s">
        <v>826</v>
      </c>
      <c r="B3623" t="s">
        <v>382</v>
      </c>
      <c r="C3623" s="1">
        <v>45566</v>
      </c>
      <c r="D3623">
        <v>575.1</v>
      </c>
      <c r="E3623" t="s">
        <v>92</v>
      </c>
      <c r="F3623" t="s">
        <v>96</v>
      </c>
      <c r="G3623" t="s">
        <v>493</v>
      </c>
      <c r="H3623" t="s">
        <v>623</v>
      </c>
      <c r="I3623">
        <v>1200012051</v>
      </c>
      <c r="J3623">
        <v>6000946105</v>
      </c>
      <c r="K3623">
        <v>100085905</v>
      </c>
      <c r="L3623" s="1">
        <v>45615</v>
      </c>
      <c r="M3623" t="s">
        <v>833</v>
      </c>
      <c r="N3623">
        <v>1200012051</v>
      </c>
      <c r="O3623" t="s">
        <v>776</v>
      </c>
      <c r="P3623" t="s">
        <v>54</v>
      </c>
      <c r="Q3623" t="s">
        <v>724</v>
      </c>
    </row>
    <row r="3624" spans="1:17" x14ac:dyDescent="0.3">
      <c r="A3624" t="s">
        <v>826</v>
      </c>
      <c r="B3624" t="s">
        <v>382</v>
      </c>
      <c r="C3624" s="1">
        <v>45600</v>
      </c>
      <c r="D3624">
        <v>819.72</v>
      </c>
      <c r="E3624" t="s">
        <v>92</v>
      </c>
      <c r="F3624" t="s">
        <v>96</v>
      </c>
      <c r="G3624" t="s">
        <v>493</v>
      </c>
      <c r="H3624" t="s">
        <v>623</v>
      </c>
      <c r="I3624">
        <v>1200012051</v>
      </c>
      <c r="J3624">
        <v>6000952728</v>
      </c>
      <c r="K3624">
        <v>100097176</v>
      </c>
      <c r="L3624" s="1">
        <v>45638</v>
      </c>
      <c r="M3624" t="s">
        <v>833</v>
      </c>
      <c r="N3624">
        <v>1200012051</v>
      </c>
      <c r="O3624" t="s">
        <v>776</v>
      </c>
      <c r="P3624" t="s">
        <v>54</v>
      </c>
      <c r="Q3624" t="s">
        <v>724</v>
      </c>
    </row>
    <row r="3625" spans="1:17" x14ac:dyDescent="0.3">
      <c r="A3625" t="s">
        <v>826</v>
      </c>
      <c r="B3625" t="s">
        <v>382</v>
      </c>
      <c r="C3625" s="1">
        <v>45629</v>
      </c>
      <c r="D3625">
        <v>639.72</v>
      </c>
      <c r="E3625" t="s">
        <v>92</v>
      </c>
      <c r="F3625" t="s">
        <v>96</v>
      </c>
      <c r="G3625" t="s">
        <v>493</v>
      </c>
      <c r="H3625" t="s">
        <v>623</v>
      </c>
      <c r="I3625">
        <v>1200012051</v>
      </c>
      <c r="J3625">
        <v>6000959336</v>
      </c>
      <c r="K3625">
        <v>100108284</v>
      </c>
      <c r="L3625" s="1">
        <v>45645</v>
      </c>
      <c r="M3625" t="s">
        <v>833</v>
      </c>
      <c r="N3625">
        <v>1200012051</v>
      </c>
      <c r="O3625" t="s">
        <v>776</v>
      </c>
      <c r="P3625" t="s">
        <v>54</v>
      </c>
      <c r="Q3625" t="s">
        <v>724</v>
      </c>
    </row>
    <row r="3626" spans="1:17" x14ac:dyDescent="0.3">
      <c r="A3626" t="s">
        <v>826</v>
      </c>
      <c r="B3626" t="s">
        <v>382</v>
      </c>
      <c r="C3626" s="1">
        <v>45663</v>
      </c>
      <c r="D3626">
        <v>693.72</v>
      </c>
      <c r="E3626" t="s">
        <v>92</v>
      </c>
      <c r="F3626" t="s">
        <v>96</v>
      </c>
      <c r="G3626" t="s">
        <v>493</v>
      </c>
      <c r="H3626" t="s">
        <v>623</v>
      </c>
      <c r="I3626">
        <v>1200012051</v>
      </c>
      <c r="J3626">
        <v>6000971912</v>
      </c>
      <c r="K3626">
        <v>100004201</v>
      </c>
      <c r="L3626" s="1">
        <v>45701</v>
      </c>
      <c r="M3626" t="s">
        <v>833</v>
      </c>
      <c r="N3626">
        <v>1200012051</v>
      </c>
      <c r="O3626" t="s">
        <v>776</v>
      </c>
      <c r="P3626" t="s">
        <v>54</v>
      </c>
      <c r="Q3626" t="s">
        <v>724</v>
      </c>
    </row>
    <row r="3627" spans="1:17" x14ac:dyDescent="0.3">
      <c r="A3627" t="s">
        <v>826</v>
      </c>
      <c r="B3627" t="s">
        <v>382</v>
      </c>
      <c r="C3627" s="1">
        <v>45691</v>
      </c>
      <c r="D3627">
        <v>802.47</v>
      </c>
      <c r="E3627" t="s">
        <v>92</v>
      </c>
      <c r="F3627" t="s">
        <v>96</v>
      </c>
      <c r="G3627" t="s">
        <v>493</v>
      </c>
      <c r="H3627" t="s">
        <v>623</v>
      </c>
      <c r="I3627">
        <v>1200012051</v>
      </c>
      <c r="J3627">
        <v>6000976240</v>
      </c>
      <c r="K3627">
        <v>100013177</v>
      </c>
      <c r="L3627" s="1">
        <v>45729</v>
      </c>
      <c r="M3627" t="s">
        <v>833</v>
      </c>
      <c r="N3627">
        <v>1200012051</v>
      </c>
      <c r="O3627" t="s">
        <v>776</v>
      </c>
      <c r="P3627" t="s">
        <v>54</v>
      </c>
      <c r="Q3627" t="s">
        <v>724</v>
      </c>
    </row>
    <row r="3628" spans="1:17" x14ac:dyDescent="0.3">
      <c r="A3628" t="s">
        <v>826</v>
      </c>
      <c r="B3628" t="s">
        <v>382</v>
      </c>
      <c r="C3628" s="1">
        <v>45748</v>
      </c>
      <c r="D3628">
        <v>826.17</v>
      </c>
      <c r="E3628" t="s">
        <v>92</v>
      </c>
      <c r="F3628" t="s">
        <v>96</v>
      </c>
      <c r="G3628" t="s">
        <v>493</v>
      </c>
      <c r="H3628" t="s">
        <v>623</v>
      </c>
      <c r="I3628">
        <v>1200012051</v>
      </c>
      <c r="J3628">
        <v>6000986012</v>
      </c>
      <c r="K3628">
        <v>100031356</v>
      </c>
      <c r="L3628" s="1">
        <v>45755</v>
      </c>
      <c r="M3628" t="s">
        <v>833</v>
      </c>
      <c r="N3628">
        <v>1200012051</v>
      </c>
      <c r="O3628" t="s">
        <v>776</v>
      </c>
      <c r="P3628" t="s">
        <v>54</v>
      </c>
      <c r="Q3628" t="s">
        <v>724</v>
      </c>
    </row>
    <row r="3629" spans="1:17" x14ac:dyDescent="0.3">
      <c r="A3629" t="s">
        <v>826</v>
      </c>
      <c r="B3629" t="s">
        <v>382</v>
      </c>
      <c r="C3629" s="1">
        <v>45748</v>
      </c>
      <c r="D3629">
        <v>612</v>
      </c>
      <c r="E3629" t="s">
        <v>92</v>
      </c>
      <c r="F3629" t="s">
        <v>96</v>
      </c>
      <c r="G3629" t="s">
        <v>493</v>
      </c>
      <c r="H3629" t="s">
        <v>623</v>
      </c>
      <c r="I3629">
        <v>1200012051</v>
      </c>
      <c r="J3629">
        <v>6000986015</v>
      </c>
      <c r="K3629">
        <v>100031359</v>
      </c>
      <c r="L3629" s="1">
        <v>45771</v>
      </c>
      <c r="M3629" t="s">
        <v>833</v>
      </c>
      <c r="N3629">
        <v>1200012051</v>
      </c>
      <c r="O3629" t="s">
        <v>776</v>
      </c>
      <c r="P3629" t="s">
        <v>54</v>
      </c>
      <c r="Q3629" t="s">
        <v>724</v>
      </c>
    </row>
    <row r="3630" spans="1:17" x14ac:dyDescent="0.3">
      <c r="A3630" t="s">
        <v>826</v>
      </c>
      <c r="B3630" t="s">
        <v>382</v>
      </c>
      <c r="C3630" s="1">
        <v>45782</v>
      </c>
      <c r="D3630">
        <v>981</v>
      </c>
      <c r="E3630" t="s">
        <v>92</v>
      </c>
      <c r="F3630" t="s">
        <v>96</v>
      </c>
      <c r="G3630" t="s">
        <v>493</v>
      </c>
      <c r="H3630" t="s">
        <v>623</v>
      </c>
      <c r="I3630">
        <v>1200012051</v>
      </c>
      <c r="J3630">
        <v>6000991776</v>
      </c>
      <c r="K3630">
        <v>100040673</v>
      </c>
      <c r="L3630" s="1">
        <v>45799</v>
      </c>
      <c r="M3630" t="s">
        <v>833</v>
      </c>
      <c r="N3630">
        <v>1200012051</v>
      </c>
      <c r="O3630" t="s">
        <v>776</v>
      </c>
      <c r="P3630" t="s">
        <v>54</v>
      </c>
      <c r="Q3630" t="s">
        <v>724</v>
      </c>
    </row>
    <row r="3631" spans="1:17" x14ac:dyDescent="0.3">
      <c r="A3631" t="s">
        <v>826</v>
      </c>
      <c r="B3631" t="s">
        <v>382</v>
      </c>
      <c r="C3631" s="1">
        <v>45810</v>
      </c>
      <c r="D3631">
        <v>864</v>
      </c>
      <c r="E3631" t="s">
        <v>92</v>
      </c>
      <c r="F3631" t="s">
        <v>96</v>
      </c>
      <c r="G3631" t="s">
        <v>493</v>
      </c>
      <c r="H3631" t="s">
        <v>623</v>
      </c>
      <c r="I3631">
        <v>1200012051</v>
      </c>
      <c r="J3631">
        <v>6000996195</v>
      </c>
      <c r="K3631">
        <v>100047607</v>
      </c>
      <c r="L3631" s="1">
        <v>45827</v>
      </c>
      <c r="M3631" t="s">
        <v>833</v>
      </c>
      <c r="N3631">
        <v>1200012051</v>
      </c>
      <c r="O3631" t="s">
        <v>776</v>
      </c>
      <c r="P3631" t="s">
        <v>54</v>
      </c>
      <c r="Q3631" t="s">
        <v>724</v>
      </c>
    </row>
    <row r="3632" spans="1:17" x14ac:dyDescent="0.3">
      <c r="A3632" t="s">
        <v>826</v>
      </c>
      <c r="B3632" t="s">
        <v>382</v>
      </c>
      <c r="C3632" s="1">
        <v>45839</v>
      </c>
      <c r="D3632">
        <v>838.62</v>
      </c>
      <c r="E3632" t="s">
        <v>92</v>
      </c>
      <c r="F3632" t="s">
        <v>96</v>
      </c>
      <c r="G3632" t="s">
        <v>493</v>
      </c>
      <c r="H3632" t="s">
        <v>623</v>
      </c>
      <c r="I3632">
        <v>1200012051</v>
      </c>
      <c r="J3632">
        <v>6001001364</v>
      </c>
      <c r="K3632">
        <v>100056723</v>
      </c>
      <c r="L3632" s="1">
        <v>45875</v>
      </c>
      <c r="M3632" t="s">
        <v>833</v>
      </c>
      <c r="N3632">
        <v>1200012051</v>
      </c>
      <c r="O3632" t="s">
        <v>776</v>
      </c>
      <c r="P3632" t="s">
        <v>54</v>
      </c>
      <c r="Q3632" t="s">
        <v>724</v>
      </c>
    </row>
    <row r="3633" spans="1:17" x14ac:dyDescent="0.3">
      <c r="A3633" t="s">
        <v>826</v>
      </c>
      <c r="B3633" t="s">
        <v>382</v>
      </c>
      <c r="C3633" s="1">
        <v>45870</v>
      </c>
      <c r="D3633">
        <v>757.62</v>
      </c>
      <c r="E3633" t="s">
        <v>92</v>
      </c>
      <c r="F3633" t="s">
        <v>96</v>
      </c>
      <c r="G3633" t="s">
        <v>493</v>
      </c>
      <c r="H3633" t="s">
        <v>623</v>
      </c>
      <c r="I3633">
        <v>1200012051</v>
      </c>
      <c r="J3633">
        <v>6001007603</v>
      </c>
      <c r="K3633">
        <v>100066873</v>
      </c>
      <c r="L3633" s="1">
        <v>45889</v>
      </c>
      <c r="M3633" t="s">
        <v>833</v>
      </c>
      <c r="N3633">
        <v>1200012051</v>
      </c>
      <c r="O3633" t="s">
        <v>776</v>
      </c>
      <c r="P3633" t="s">
        <v>54</v>
      </c>
      <c r="Q3633" t="s">
        <v>724</v>
      </c>
    </row>
    <row r="3634" spans="1:17" x14ac:dyDescent="0.3">
      <c r="A3634" t="s">
        <v>826</v>
      </c>
      <c r="B3634" t="s">
        <v>382</v>
      </c>
      <c r="C3634" s="1">
        <v>45901</v>
      </c>
      <c r="D3634">
        <v>739.62</v>
      </c>
      <c r="E3634" t="s">
        <v>92</v>
      </c>
      <c r="F3634" t="s">
        <v>96</v>
      </c>
      <c r="G3634" t="s">
        <v>493</v>
      </c>
      <c r="H3634" t="s">
        <v>623</v>
      </c>
      <c r="I3634">
        <v>1200012051</v>
      </c>
      <c r="J3634">
        <v>6001011953</v>
      </c>
      <c r="K3634">
        <v>100073894</v>
      </c>
      <c r="L3634" s="1">
        <v>45931</v>
      </c>
      <c r="M3634" t="s">
        <v>833</v>
      </c>
      <c r="N3634">
        <v>1200012051</v>
      </c>
      <c r="O3634" t="s">
        <v>776</v>
      </c>
      <c r="P3634" t="s">
        <v>54</v>
      </c>
      <c r="Q3634" t="s">
        <v>724</v>
      </c>
    </row>
    <row r="3635" spans="1:17" x14ac:dyDescent="0.3">
      <c r="A3635" t="s">
        <v>826</v>
      </c>
      <c r="B3635" t="s">
        <v>382</v>
      </c>
      <c r="C3635" s="1">
        <v>45931</v>
      </c>
      <c r="D3635">
        <v>877.85</v>
      </c>
      <c r="E3635" t="s">
        <v>92</v>
      </c>
      <c r="F3635" t="s">
        <v>96</v>
      </c>
      <c r="G3635" t="s">
        <v>493</v>
      </c>
      <c r="H3635" t="s">
        <v>623</v>
      </c>
      <c r="I3635">
        <v>1200012051</v>
      </c>
      <c r="J3635">
        <v>6001017448</v>
      </c>
      <c r="K3635">
        <v>100082368</v>
      </c>
      <c r="L3635" s="1">
        <v>45950</v>
      </c>
      <c r="M3635" t="s">
        <v>833</v>
      </c>
      <c r="N3635">
        <v>1200012051</v>
      </c>
      <c r="O3635" t="s">
        <v>776</v>
      </c>
      <c r="P3635" t="s">
        <v>54</v>
      </c>
      <c r="Q3635" t="s">
        <v>724</v>
      </c>
    </row>
    <row r="3636" spans="1:17" x14ac:dyDescent="0.3">
      <c r="A3636" t="s">
        <v>826</v>
      </c>
      <c r="B3636" t="s">
        <v>382</v>
      </c>
      <c r="C3636" s="1">
        <v>45961</v>
      </c>
      <c r="D3636">
        <v>987.47</v>
      </c>
      <c r="E3636" t="s">
        <v>92</v>
      </c>
      <c r="F3636" t="s">
        <v>96</v>
      </c>
      <c r="G3636" t="s">
        <v>493</v>
      </c>
      <c r="H3636" t="s">
        <v>623</v>
      </c>
      <c r="I3636">
        <v>1200012051</v>
      </c>
      <c r="J3636">
        <v>6001023817</v>
      </c>
      <c r="K3636">
        <v>100093511</v>
      </c>
      <c r="L3636" s="1">
        <v>45980</v>
      </c>
      <c r="M3636" t="s">
        <v>833</v>
      </c>
      <c r="N3636">
        <v>1200012051</v>
      </c>
      <c r="O3636" t="s">
        <v>776</v>
      </c>
      <c r="P3636" t="s">
        <v>54</v>
      </c>
      <c r="Q3636" t="s">
        <v>724</v>
      </c>
    </row>
    <row r="3637" spans="1:17" x14ac:dyDescent="0.3">
      <c r="A3637" t="s">
        <v>826</v>
      </c>
      <c r="B3637" t="s">
        <v>382</v>
      </c>
      <c r="C3637" s="1">
        <v>45992</v>
      </c>
      <c r="D3637">
        <v>849.94</v>
      </c>
      <c r="E3637" t="s">
        <v>92</v>
      </c>
      <c r="F3637" t="s">
        <v>96</v>
      </c>
      <c r="G3637" t="s">
        <v>493</v>
      </c>
      <c r="H3637" t="s">
        <v>623</v>
      </c>
      <c r="I3637">
        <v>1200012051</v>
      </c>
      <c r="J3637">
        <v>6001030406</v>
      </c>
      <c r="K3637">
        <v>100104334</v>
      </c>
      <c r="L3637" s="1">
        <v>46001</v>
      </c>
      <c r="M3637" t="s">
        <v>833</v>
      </c>
      <c r="N3637">
        <v>1200012051</v>
      </c>
      <c r="O3637" t="s">
        <v>776</v>
      </c>
      <c r="P3637" t="s">
        <v>54</v>
      </c>
      <c r="Q3637" t="s">
        <v>724</v>
      </c>
    </row>
    <row r="3638" spans="1:17" x14ac:dyDescent="0.3">
      <c r="A3638" t="s">
        <v>826</v>
      </c>
      <c r="B3638" t="s">
        <v>382</v>
      </c>
      <c r="C3638" s="1">
        <v>46027</v>
      </c>
      <c r="D3638">
        <v>754.17</v>
      </c>
      <c r="E3638" t="s">
        <v>92</v>
      </c>
      <c r="F3638" t="s">
        <v>96</v>
      </c>
      <c r="G3638" t="s">
        <v>493</v>
      </c>
      <c r="H3638" t="s">
        <v>623</v>
      </c>
      <c r="I3638">
        <v>1200012051</v>
      </c>
      <c r="J3638">
        <v>6001037309</v>
      </c>
      <c r="K3638">
        <v>100001052</v>
      </c>
      <c r="L3638" s="1">
        <v>46052</v>
      </c>
      <c r="M3638" t="s">
        <v>833</v>
      </c>
      <c r="N3638">
        <v>1200012051</v>
      </c>
      <c r="O3638" t="s">
        <v>776</v>
      </c>
      <c r="P3638" t="s">
        <v>54</v>
      </c>
      <c r="Q3638" t="s">
        <v>724</v>
      </c>
    </row>
    <row r="3639" spans="1:17" x14ac:dyDescent="0.3">
      <c r="A3639" t="s">
        <v>826</v>
      </c>
      <c r="B3639" t="s">
        <v>382</v>
      </c>
      <c r="C3639" s="1">
        <v>46063</v>
      </c>
      <c r="D3639">
        <v>684.72</v>
      </c>
      <c r="E3639" t="s">
        <v>92</v>
      </c>
      <c r="F3639" t="s">
        <v>96</v>
      </c>
      <c r="G3639" t="s">
        <v>493</v>
      </c>
      <c r="H3639" t="s">
        <v>623</v>
      </c>
      <c r="I3639">
        <v>1200012051</v>
      </c>
      <c r="J3639">
        <v>6001047487</v>
      </c>
      <c r="K3639">
        <v>100016480</v>
      </c>
      <c r="L3639" s="1">
        <v>46100</v>
      </c>
      <c r="M3639" t="s">
        <v>833</v>
      </c>
      <c r="N3639">
        <v>1200012051</v>
      </c>
      <c r="O3639" t="s">
        <v>776</v>
      </c>
      <c r="P3639" t="s">
        <v>54</v>
      </c>
      <c r="Q3639" t="s">
        <v>724</v>
      </c>
    </row>
    <row r="3640" spans="1:17" x14ac:dyDescent="0.3">
      <c r="A3640" t="s">
        <v>826</v>
      </c>
      <c r="B3640" t="s">
        <v>382</v>
      </c>
      <c r="C3640" s="1">
        <v>46083</v>
      </c>
      <c r="D3640">
        <v>773.09</v>
      </c>
      <c r="E3640" t="s">
        <v>92</v>
      </c>
      <c r="F3640" t="s">
        <v>96</v>
      </c>
      <c r="G3640" t="s">
        <v>493</v>
      </c>
      <c r="H3640" t="s">
        <v>623</v>
      </c>
      <c r="I3640">
        <v>1200012051</v>
      </c>
      <c r="J3640">
        <v>6001050591</v>
      </c>
      <c r="K3640">
        <v>100022778</v>
      </c>
      <c r="L3640" s="1">
        <v>46121</v>
      </c>
      <c r="M3640" t="s">
        <v>833</v>
      </c>
      <c r="N3640">
        <v>1200012051</v>
      </c>
      <c r="O3640" t="s">
        <v>776</v>
      </c>
      <c r="P3640" t="s">
        <v>54</v>
      </c>
      <c r="Q3640" t="s">
        <v>724</v>
      </c>
    </row>
    <row r="3641" spans="1:17" x14ac:dyDescent="0.3">
      <c r="A3641" t="s">
        <v>826</v>
      </c>
      <c r="B3641" t="s">
        <v>382</v>
      </c>
      <c r="C3641" s="1">
        <v>46113</v>
      </c>
      <c r="D3641">
        <v>984.02</v>
      </c>
      <c r="E3641" t="s">
        <v>92</v>
      </c>
      <c r="F3641" t="s">
        <v>96</v>
      </c>
      <c r="G3641" t="s">
        <v>493</v>
      </c>
      <c r="H3641" t="s">
        <v>623</v>
      </c>
      <c r="I3641">
        <v>1200012051</v>
      </c>
      <c r="J3641">
        <v>6001055728</v>
      </c>
      <c r="K3641">
        <v>100030756</v>
      </c>
      <c r="L3641" s="1">
        <v>46132</v>
      </c>
      <c r="M3641" t="s">
        <v>833</v>
      </c>
      <c r="N3641">
        <v>1200012051</v>
      </c>
      <c r="O3641" t="s">
        <v>776</v>
      </c>
      <c r="P3641" t="s">
        <v>54</v>
      </c>
      <c r="Q3641" t="s">
        <v>724</v>
      </c>
    </row>
    <row r="3642" spans="1:17" x14ac:dyDescent="0.3">
      <c r="A3642" t="s">
        <v>826</v>
      </c>
      <c r="B3642" t="s">
        <v>382</v>
      </c>
      <c r="C3642" s="1">
        <v>46143</v>
      </c>
      <c r="D3642">
        <v>970.87</v>
      </c>
      <c r="E3642" t="s">
        <v>92</v>
      </c>
      <c r="F3642" t="s">
        <v>96</v>
      </c>
      <c r="G3642" t="s">
        <v>493</v>
      </c>
      <c r="H3642" t="s">
        <v>623</v>
      </c>
      <c r="I3642">
        <v>1200012051</v>
      </c>
      <c r="J3642">
        <v>6001061337</v>
      </c>
      <c r="K3642">
        <v>100040320</v>
      </c>
      <c r="L3642" s="1">
        <v>46170</v>
      </c>
      <c r="M3642" t="s">
        <v>833</v>
      </c>
      <c r="N3642">
        <v>1200012051</v>
      </c>
      <c r="O3642" t="s">
        <v>776</v>
      </c>
      <c r="P3642" t="s">
        <v>54</v>
      </c>
      <c r="Q3642" t="s">
        <v>724</v>
      </c>
    </row>
    <row r="3643" spans="1:17" x14ac:dyDescent="0.3">
      <c r="A3643" t="s">
        <v>826</v>
      </c>
      <c r="B3643" t="s">
        <v>382</v>
      </c>
      <c r="C3643" s="1">
        <v>46177</v>
      </c>
      <c r="D3643">
        <v>923.55</v>
      </c>
      <c r="E3643" t="s">
        <v>92</v>
      </c>
      <c r="F3643" t="s">
        <v>96</v>
      </c>
      <c r="G3643" t="s">
        <v>493</v>
      </c>
      <c r="H3643" t="s">
        <v>623</v>
      </c>
      <c r="I3643">
        <v>1200012051</v>
      </c>
      <c r="J3643">
        <v>6001067206</v>
      </c>
      <c r="K3643">
        <v>100050326</v>
      </c>
      <c r="L3643" s="1">
        <v>46189</v>
      </c>
      <c r="M3643" t="s">
        <v>833</v>
      </c>
      <c r="N3643">
        <v>1200012051</v>
      </c>
      <c r="O3643" t="s">
        <v>776</v>
      </c>
      <c r="P3643" t="s">
        <v>54</v>
      </c>
      <c r="Q3643" t="s">
        <v>724</v>
      </c>
    </row>
    <row r="3644" spans="1:17" x14ac:dyDescent="0.3">
      <c r="A3644" t="s">
        <v>826</v>
      </c>
      <c r="B3644" t="s">
        <v>382</v>
      </c>
      <c r="C3644" s="1">
        <v>46204</v>
      </c>
      <c r="D3644">
        <v>1321.17</v>
      </c>
      <c r="E3644" t="s">
        <v>92</v>
      </c>
      <c r="F3644" t="s">
        <v>96</v>
      </c>
      <c r="G3644" t="s">
        <v>493</v>
      </c>
      <c r="H3644" t="s">
        <v>623</v>
      </c>
      <c r="I3644">
        <v>1200012051</v>
      </c>
      <c r="J3644">
        <v>6001071916</v>
      </c>
      <c r="K3644">
        <v>100058561</v>
      </c>
      <c r="L3644" s="1">
        <v>46223</v>
      </c>
      <c r="M3644" t="s">
        <v>833</v>
      </c>
      <c r="N3644">
        <v>1200012051</v>
      </c>
      <c r="O3644" t="s">
        <v>776</v>
      </c>
      <c r="P3644" t="s">
        <v>54</v>
      </c>
      <c r="Q3644" t="s">
        <v>724</v>
      </c>
    </row>
    <row r="3645" spans="1:17" x14ac:dyDescent="0.3">
      <c r="A3645" t="s">
        <v>826</v>
      </c>
      <c r="B3645" t="s">
        <v>382</v>
      </c>
      <c r="C3645" s="1">
        <v>46237</v>
      </c>
      <c r="D3645">
        <v>1097.79</v>
      </c>
      <c r="E3645" t="s">
        <v>92</v>
      </c>
      <c r="F3645" t="s">
        <v>96</v>
      </c>
      <c r="G3645" t="s">
        <v>493</v>
      </c>
      <c r="H3645" t="s">
        <v>623</v>
      </c>
      <c r="I3645">
        <v>1200012051</v>
      </c>
      <c r="J3645">
        <v>6001077482</v>
      </c>
      <c r="K3645">
        <v>100069276</v>
      </c>
      <c r="L3645" s="1">
        <v>46245</v>
      </c>
      <c r="M3645" t="s">
        <v>833</v>
      </c>
      <c r="N3645">
        <v>1200012051</v>
      </c>
      <c r="O3645" t="s">
        <v>776</v>
      </c>
      <c r="P3645" t="s">
        <v>54</v>
      </c>
      <c r="Q3645" t="s">
        <v>724</v>
      </c>
    </row>
    <row r="3646" spans="1:17" x14ac:dyDescent="0.3">
      <c r="A3646" t="s">
        <v>825</v>
      </c>
      <c r="B3646" t="s">
        <v>382</v>
      </c>
      <c r="C3646" s="1">
        <v>45792</v>
      </c>
      <c r="D3646">
        <v>486</v>
      </c>
      <c r="E3646" t="s">
        <v>92</v>
      </c>
      <c r="F3646" t="s">
        <v>96</v>
      </c>
      <c r="G3646" t="s">
        <v>410</v>
      </c>
      <c r="H3646" t="s">
        <v>605</v>
      </c>
      <c r="I3646">
        <v>500007462</v>
      </c>
      <c r="J3646">
        <v>6000993433</v>
      </c>
      <c r="K3646">
        <v>100043187</v>
      </c>
      <c r="L3646" s="1">
        <v>45883</v>
      </c>
      <c r="M3646" t="s">
        <v>833</v>
      </c>
      <c r="N3646">
        <v>500007462</v>
      </c>
      <c r="O3646" t="s">
        <v>776</v>
      </c>
      <c r="P3646" t="s">
        <v>54</v>
      </c>
      <c r="Q3646" t="s">
        <v>724</v>
      </c>
    </row>
    <row r="3647" spans="1:17" x14ac:dyDescent="0.3">
      <c r="A3647" t="s">
        <v>825</v>
      </c>
      <c r="B3647" t="s">
        <v>382</v>
      </c>
      <c r="C3647" s="1">
        <v>45863</v>
      </c>
      <c r="D3647">
        <v>324</v>
      </c>
      <c r="E3647" t="s">
        <v>92</v>
      </c>
      <c r="F3647" t="s">
        <v>96</v>
      </c>
      <c r="G3647" t="s">
        <v>410</v>
      </c>
      <c r="H3647" t="s">
        <v>605</v>
      </c>
      <c r="I3647">
        <v>500007462</v>
      </c>
      <c r="J3647">
        <v>6001006172</v>
      </c>
      <c r="K3647">
        <v>100064795</v>
      </c>
      <c r="L3647" s="1">
        <v>45888</v>
      </c>
      <c r="M3647" t="s">
        <v>833</v>
      </c>
      <c r="N3647">
        <v>500007462</v>
      </c>
      <c r="O3647" t="s">
        <v>776</v>
      </c>
      <c r="P3647" t="s">
        <v>54</v>
      </c>
      <c r="Q3647" t="s">
        <v>724</v>
      </c>
    </row>
    <row r="3648" spans="1:17" x14ac:dyDescent="0.3">
      <c r="A3648" t="s">
        <v>824</v>
      </c>
      <c r="B3648" t="s">
        <v>382</v>
      </c>
      <c r="C3648" s="1">
        <v>45958</v>
      </c>
      <c r="D3648">
        <v>648</v>
      </c>
      <c r="E3648" t="s">
        <v>92</v>
      </c>
      <c r="F3648" t="s">
        <v>96</v>
      </c>
      <c r="G3648" t="s">
        <v>410</v>
      </c>
      <c r="H3648" t="s">
        <v>605</v>
      </c>
      <c r="I3648">
        <v>500007462</v>
      </c>
      <c r="J3648">
        <v>6001022970</v>
      </c>
      <c r="K3648">
        <v>100092005</v>
      </c>
      <c r="L3648" s="1">
        <v>45965</v>
      </c>
      <c r="M3648" t="s">
        <v>833</v>
      </c>
      <c r="N3648">
        <v>500007462</v>
      </c>
      <c r="O3648" t="s">
        <v>776</v>
      </c>
      <c r="P3648" t="s">
        <v>54</v>
      </c>
      <c r="Q3648" t="s">
        <v>724</v>
      </c>
    </row>
    <row r="3649" spans="1:17" x14ac:dyDescent="0.3">
      <c r="A3649" t="s">
        <v>824</v>
      </c>
      <c r="B3649" t="s">
        <v>382</v>
      </c>
      <c r="C3649" s="1">
        <v>45994</v>
      </c>
      <c r="D3649">
        <v>648</v>
      </c>
      <c r="E3649" t="s">
        <v>92</v>
      </c>
      <c r="F3649" t="s">
        <v>96</v>
      </c>
      <c r="G3649" t="s">
        <v>410</v>
      </c>
      <c r="H3649" t="s">
        <v>605</v>
      </c>
      <c r="I3649">
        <v>500007462</v>
      </c>
      <c r="J3649">
        <v>6001031472</v>
      </c>
      <c r="K3649">
        <v>100105811</v>
      </c>
      <c r="L3649" s="1">
        <v>46001</v>
      </c>
      <c r="M3649" t="s">
        <v>833</v>
      </c>
      <c r="N3649">
        <v>500007462</v>
      </c>
      <c r="O3649" t="s">
        <v>776</v>
      </c>
      <c r="P3649" t="s">
        <v>54</v>
      </c>
      <c r="Q3649" t="s">
        <v>724</v>
      </c>
    </row>
    <row r="3650" spans="1:17" x14ac:dyDescent="0.3">
      <c r="A3650" t="s">
        <v>825</v>
      </c>
      <c r="B3650" t="s">
        <v>382</v>
      </c>
      <c r="C3650" s="1">
        <v>45996</v>
      </c>
      <c r="D3650">
        <v>486</v>
      </c>
      <c r="E3650" t="s">
        <v>92</v>
      </c>
      <c r="F3650" t="s">
        <v>96</v>
      </c>
      <c r="G3650" t="s">
        <v>410</v>
      </c>
      <c r="H3650" t="s">
        <v>605</v>
      </c>
      <c r="I3650">
        <v>500007462</v>
      </c>
      <c r="J3650">
        <v>6001032691</v>
      </c>
      <c r="K3650">
        <v>100108337</v>
      </c>
      <c r="L3650" s="1">
        <v>46001</v>
      </c>
      <c r="M3650" t="s">
        <v>833</v>
      </c>
      <c r="N3650">
        <v>500007462</v>
      </c>
      <c r="O3650" t="s">
        <v>776</v>
      </c>
      <c r="P3650" t="s">
        <v>54</v>
      </c>
      <c r="Q3650" t="s">
        <v>724</v>
      </c>
    </row>
    <row r="3651" spans="1:17" x14ac:dyDescent="0.3">
      <c r="A3651" t="s">
        <v>824</v>
      </c>
      <c r="B3651" t="s">
        <v>382</v>
      </c>
      <c r="C3651" s="1">
        <v>46079</v>
      </c>
      <c r="D3651">
        <v>810</v>
      </c>
      <c r="E3651" t="s">
        <v>92</v>
      </c>
      <c r="F3651" t="s">
        <v>96</v>
      </c>
      <c r="G3651" t="s">
        <v>410</v>
      </c>
      <c r="H3651" t="s">
        <v>605</v>
      </c>
      <c r="I3651">
        <v>500007462</v>
      </c>
      <c r="J3651">
        <v>6001049870</v>
      </c>
      <c r="K3651">
        <v>100020856</v>
      </c>
      <c r="L3651" s="1">
        <v>46091</v>
      </c>
      <c r="M3651" t="s">
        <v>833</v>
      </c>
      <c r="N3651">
        <v>500007462</v>
      </c>
      <c r="O3651" t="s">
        <v>776</v>
      </c>
      <c r="P3651" t="s">
        <v>54</v>
      </c>
      <c r="Q3651" t="s">
        <v>724</v>
      </c>
    </row>
    <row r="3652" spans="1:17" x14ac:dyDescent="0.3">
      <c r="A3652" t="s">
        <v>825</v>
      </c>
      <c r="B3652" t="s">
        <v>382</v>
      </c>
      <c r="C3652" s="1">
        <v>46111</v>
      </c>
      <c r="D3652">
        <v>486</v>
      </c>
      <c r="E3652" t="s">
        <v>92</v>
      </c>
      <c r="F3652" t="s">
        <v>96</v>
      </c>
      <c r="G3652" t="s">
        <v>410</v>
      </c>
      <c r="H3652" t="s">
        <v>605</v>
      </c>
      <c r="I3652">
        <v>500007462</v>
      </c>
      <c r="J3652">
        <v>6001054941</v>
      </c>
      <c r="K3652">
        <v>100029565</v>
      </c>
      <c r="L3652" s="1">
        <v>46119</v>
      </c>
      <c r="M3652" t="s">
        <v>833</v>
      </c>
      <c r="N3652">
        <v>500007462</v>
      </c>
      <c r="O3652" t="s">
        <v>776</v>
      </c>
      <c r="P3652" t="s">
        <v>54</v>
      </c>
      <c r="Q3652" t="s">
        <v>724</v>
      </c>
    </row>
    <row r="3653" spans="1:17" x14ac:dyDescent="0.3">
      <c r="A3653" t="s">
        <v>824</v>
      </c>
      <c r="B3653" t="s">
        <v>382</v>
      </c>
      <c r="C3653" s="1">
        <v>46153</v>
      </c>
      <c r="D3653">
        <v>648</v>
      </c>
      <c r="E3653" t="s">
        <v>92</v>
      </c>
      <c r="F3653" t="s">
        <v>96</v>
      </c>
      <c r="G3653" t="s">
        <v>410</v>
      </c>
      <c r="H3653" t="s">
        <v>605</v>
      </c>
      <c r="I3653">
        <v>500007462</v>
      </c>
      <c r="J3653">
        <v>6001062760</v>
      </c>
      <c r="K3653">
        <v>100042993</v>
      </c>
      <c r="L3653" s="1">
        <v>46176</v>
      </c>
      <c r="M3653" t="s">
        <v>833</v>
      </c>
      <c r="N3653">
        <v>500007462</v>
      </c>
      <c r="O3653" t="s">
        <v>776</v>
      </c>
      <c r="P3653" t="s">
        <v>54</v>
      </c>
      <c r="Q3653" t="s">
        <v>724</v>
      </c>
    </row>
    <row r="3654" spans="1:17" x14ac:dyDescent="0.3">
      <c r="A3654" t="s">
        <v>825</v>
      </c>
      <c r="B3654" t="s">
        <v>382</v>
      </c>
      <c r="C3654" s="1">
        <v>46223</v>
      </c>
      <c r="D3654">
        <v>486</v>
      </c>
      <c r="E3654" t="s">
        <v>92</v>
      </c>
      <c r="F3654" t="s">
        <v>96</v>
      </c>
      <c r="G3654" t="s">
        <v>410</v>
      </c>
      <c r="H3654" t="s">
        <v>605</v>
      </c>
      <c r="I3654">
        <v>500007462</v>
      </c>
      <c r="J3654">
        <v>6001075458</v>
      </c>
      <c r="K3654">
        <v>100065114</v>
      </c>
      <c r="L3654" s="1">
        <v>46227</v>
      </c>
      <c r="M3654" t="s">
        <v>833</v>
      </c>
      <c r="N3654">
        <v>500007462</v>
      </c>
      <c r="O3654" t="s">
        <v>776</v>
      </c>
      <c r="P3654" t="s">
        <v>54</v>
      </c>
      <c r="Q3654" t="s">
        <v>724</v>
      </c>
    </row>
    <row r="3655" spans="1:17" x14ac:dyDescent="0.3">
      <c r="A3655" t="s">
        <v>825</v>
      </c>
      <c r="B3655" t="s">
        <v>382</v>
      </c>
      <c r="C3655" s="1">
        <v>45089</v>
      </c>
      <c r="D3655">
        <v>608.11</v>
      </c>
      <c r="E3655" t="s">
        <v>92</v>
      </c>
      <c r="F3655" t="s">
        <v>96</v>
      </c>
      <c r="G3655" t="s">
        <v>141</v>
      </c>
      <c r="H3655" t="s">
        <v>865</v>
      </c>
      <c r="I3655">
        <v>1200011382</v>
      </c>
      <c r="J3655">
        <v>6000859121</v>
      </c>
      <c r="K3655">
        <v>100052133</v>
      </c>
      <c r="L3655" s="1">
        <v>45091</v>
      </c>
      <c r="M3655" t="s">
        <v>833</v>
      </c>
      <c r="N3655">
        <v>1200011382</v>
      </c>
      <c r="O3655" t="s">
        <v>776</v>
      </c>
      <c r="P3655" t="s">
        <v>54</v>
      </c>
      <c r="Q3655" t="s">
        <v>724</v>
      </c>
    </row>
    <row r="3656" spans="1:17" x14ac:dyDescent="0.3">
      <c r="A3656" t="s">
        <v>825</v>
      </c>
      <c r="B3656" t="s">
        <v>382</v>
      </c>
      <c r="C3656" s="1">
        <v>44930</v>
      </c>
      <c r="D3656">
        <v>2075.27</v>
      </c>
      <c r="E3656" t="s">
        <v>92</v>
      </c>
      <c r="F3656" t="s">
        <v>96</v>
      </c>
      <c r="G3656" t="s">
        <v>494</v>
      </c>
      <c r="H3656" t="s">
        <v>531</v>
      </c>
      <c r="I3656">
        <v>1200010596</v>
      </c>
      <c r="J3656">
        <v>6000831385</v>
      </c>
      <c r="K3656">
        <v>100003574</v>
      </c>
      <c r="L3656" s="1">
        <v>44951</v>
      </c>
      <c r="M3656" t="s">
        <v>833</v>
      </c>
      <c r="N3656">
        <v>1200010596</v>
      </c>
      <c r="O3656" t="s">
        <v>776</v>
      </c>
      <c r="P3656" t="s">
        <v>54</v>
      </c>
      <c r="Q3656" t="s">
        <v>724</v>
      </c>
    </row>
    <row r="3657" spans="1:17" x14ac:dyDescent="0.3">
      <c r="A3657" t="s">
        <v>825</v>
      </c>
      <c r="B3657" t="s">
        <v>382</v>
      </c>
      <c r="C3657" s="1">
        <v>44930</v>
      </c>
      <c r="D3657">
        <v>386.63</v>
      </c>
      <c r="E3657" t="s">
        <v>92</v>
      </c>
      <c r="F3657" t="s">
        <v>96</v>
      </c>
      <c r="G3657" t="s">
        <v>494</v>
      </c>
      <c r="H3657" t="s">
        <v>531</v>
      </c>
      <c r="I3657">
        <v>1200010596</v>
      </c>
      <c r="J3657">
        <v>6000831404</v>
      </c>
      <c r="K3657">
        <v>100003593</v>
      </c>
      <c r="L3657" s="1">
        <v>44958</v>
      </c>
      <c r="M3657" t="s">
        <v>833</v>
      </c>
      <c r="N3657">
        <v>1200010596</v>
      </c>
      <c r="O3657" t="s">
        <v>776</v>
      </c>
      <c r="P3657" t="s">
        <v>54</v>
      </c>
      <c r="Q3657" t="s">
        <v>724</v>
      </c>
    </row>
    <row r="3658" spans="1:17" x14ac:dyDescent="0.3">
      <c r="A3658" t="s">
        <v>825</v>
      </c>
      <c r="B3658" t="s">
        <v>382</v>
      </c>
      <c r="C3658" s="1">
        <v>44957</v>
      </c>
      <c r="D3658">
        <v>710.48</v>
      </c>
      <c r="E3658" t="s">
        <v>92</v>
      </c>
      <c r="F3658" t="s">
        <v>96</v>
      </c>
      <c r="G3658" t="s">
        <v>494</v>
      </c>
      <c r="H3658" t="s">
        <v>531</v>
      </c>
      <c r="I3658">
        <v>1200010596</v>
      </c>
      <c r="J3658">
        <v>6000836501</v>
      </c>
      <c r="K3658">
        <v>100010485</v>
      </c>
      <c r="L3658" s="1">
        <v>44985</v>
      </c>
      <c r="M3658" t="s">
        <v>833</v>
      </c>
      <c r="N3658">
        <v>1200010596</v>
      </c>
      <c r="O3658" t="s">
        <v>776</v>
      </c>
      <c r="P3658" t="s">
        <v>54</v>
      </c>
      <c r="Q3658" t="s">
        <v>724</v>
      </c>
    </row>
    <row r="3659" spans="1:17" x14ac:dyDescent="0.3">
      <c r="A3659" t="s">
        <v>825</v>
      </c>
      <c r="B3659" t="s">
        <v>382</v>
      </c>
      <c r="C3659" s="1">
        <v>44957</v>
      </c>
      <c r="D3659">
        <v>2086.7800000000002</v>
      </c>
      <c r="E3659" t="s">
        <v>92</v>
      </c>
      <c r="F3659" t="s">
        <v>96</v>
      </c>
      <c r="G3659" t="s">
        <v>494</v>
      </c>
      <c r="H3659" t="s">
        <v>531</v>
      </c>
      <c r="I3659">
        <v>1200010596</v>
      </c>
      <c r="J3659">
        <v>6000836509</v>
      </c>
      <c r="K3659">
        <v>100010493</v>
      </c>
      <c r="L3659" s="1">
        <v>44985</v>
      </c>
      <c r="M3659" t="s">
        <v>833</v>
      </c>
      <c r="N3659">
        <v>1200010596</v>
      </c>
      <c r="O3659" t="s">
        <v>776</v>
      </c>
      <c r="P3659" t="s">
        <v>54</v>
      </c>
      <c r="Q3659" t="s">
        <v>724</v>
      </c>
    </row>
    <row r="3660" spans="1:17" x14ac:dyDescent="0.3">
      <c r="A3660" t="s">
        <v>825</v>
      </c>
      <c r="B3660" t="s">
        <v>382</v>
      </c>
      <c r="C3660" s="1">
        <v>44957</v>
      </c>
      <c r="D3660">
        <v>206.86</v>
      </c>
      <c r="E3660" t="s">
        <v>92</v>
      </c>
      <c r="F3660" t="s">
        <v>96</v>
      </c>
      <c r="G3660" t="s">
        <v>494</v>
      </c>
      <c r="H3660" t="s">
        <v>531</v>
      </c>
      <c r="I3660">
        <v>1200010596</v>
      </c>
      <c r="J3660">
        <v>6000836505</v>
      </c>
      <c r="K3660">
        <v>100010489</v>
      </c>
      <c r="L3660" s="1">
        <v>44985</v>
      </c>
      <c r="M3660" t="s">
        <v>833</v>
      </c>
      <c r="N3660">
        <v>1200010596</v>
      </c>
      <c r="O3660" t="s">
        <v>776</v>
      </c>
      <c r="P3660" t="s">
        <v>54</v>
      </c>
      <c r="Q3660" t="s">
        <v>724</v>
      </c>
    </row>
    <row r="3661" spans="1:17" x14ac:dyDescent="0.3">
      <c r="A3661" t="s">
        <v>825</v>
      </c>
      <c r="B3661" t="s">
        <v>382</v>
      </c>
      <c r="C3661" s="1">
        <v>44959</v>
      </c>
      <c r="D3661">
        <v>388.78</v>
      </c>
      <c r="E3661" t="s">
        <v>92</v>
      </c>
      <c r="F3661" t="s">
        <v>96</v>
      </c>
      <c r="G3661" t="s">
        <v>494</v>
      </c>
      <c r="H3661" t="s">
        <v>531</v>
      </c>
      <c r="I3661">
        <v>1200010596</v>
      </c>
      <c r="J3661">
        <v>6000836991</v>
      </c>
      <c r="K3661">
        <v>100011163</v>
      </c>
      <c r="L3661" s="1">
        <v>44985</v>
      </c>
      <c r="M3661" t="s">
        <v>833</v>
      </c>
      <c r="N3661">
        <v>1200010596</v>
      </c>
      <c r="O3661" t="s">
        <v>776</v>
      </c>
      <c r="P3661" t="s">
        <v>54</v>
      </c>
      <c r="Q3661" t="s">
        <v>724</v>
      </c>
    </row>
    <row r="3662" spans="1:17" x14ac:dyDescent="0.3">
      <c r="A3662" t="s">
        <v>825</v>
      </c>
      <c r="B3662" t="s">
        <v>382</v>
      </c>
      <c r="C3662" s="1">
        <v>44985</v>
      </c>
      <c r="D3662">
        <v>710.48</v>
      </c>
      <c r="E3662" t="s">
        <v>92</v>
      </c>
      <c r="F3662" t="s">
        <v>96</v>
      </c>
      <c r="G3662" t="s">
        <v>494</v>
      </c>
      <c r="H3662" t="s">
        <v>531</v>
      </c>
      <c r="I3662">
        <v>1200010596</v>
      </c>
      <c r="J3662">
        <v>6000841082</v>
      </c>
      <c r="K3662">
        <v>100021596</v>
      </c>
      <c r="L3662" s="1">
        <v>44999</v>
      </c>
      <c r="M3662" t="s">
        <v>833</v>
      </c>
      <c r="N3662">
        <v>1200010596</v>
      </c>
      <c r="O3662" t="s">
        <v>776</v>
      </c>
      <c r="P3662" t="s">
        <v>54</v>
      </c>
      <c r="Q3662" t="s">
        <v>724</v>
      </c>
    </row>
    <row r="3663" spans="1:17" x14ac:dyDescent="0.3">
      <c r="A3663" t="s">
        <v>825</v>
      </c>
      <c r="B3663" t="s">
        <v>382</v>
      </c>
      <c r="C3663" s="1">
        <v>44985</v>
      </c>
      <c r="D3663">
        <v>2086.7800000000002</v>
      </c>
      <c r="E3663" t="s">
        <v>92</v>
      </c>
      <c r="F3663" t="s">
        <v>96</v>
      </c>
      <c r="G3663" t="s">
        <v>494</v>
      </c>
      <c r="H3663" t="s">
        <v>531</v>
      </c>
      <c r="I3663">
        <v>1200010596</v>
      </c>
      <c r="J3663">
        <v>6000841088</v>
      </c>
      <c r="K3663">
        <v>100021602</v>
      </c>
      <c r="L3663" s="1">
        <v>44999</v>
      </c>
      <c r="M3663" t="s">
        <v>833</v>
      </c>
      <c r="N3663">
        <v>1200010596</v>
      </c>
      <c r="O3663" t="s">
        <v>776</v>
      </c>
      <c r="P3663" t="s">
        <v>54</v>
      </c>
      <c r="Q3663" t="s">
        <v>724</v>
      </c>
    </row>
    <row r="3664" spans="1:17" x14ac:dyDescent="0.3">
      <c r="A3664" t="s">
        <v>825</v>
      </c>
      <c r="B3664" t="s">
        <v>382</v>
      </c>
      <c r="C3664" s="1">
        <v>44985</v>
      </c>
      <c r="D3664">
        <v>388.78</v>
      </c>
      <c r="E3664" t="s">
        <v>92</v>
      </c>
      <c r="F3664" t="s">
        <v>96</v>
      </c>
      <c r="G3664" t="s">
        <v>494</v>
      </c>
      <c r="H3664" t="s">
        <v>531</v>
      </c>
      <c r="I3664">
        <v>1200010596</v>
      </c>
      <c r="J3664">
        <v>6000841099</v>
      </c>
      <c r="K3664">
        <v>100021614</v>
      </c>
      <c r="L3664" s="1">
        <v>44999</v>
      </c>
      <c r="M3664" t="s">
        <v>833</v>
      </c>
      <c r="N3664">
        <v>1200010596</v>
      </c>
      <c r="O3664" t="s">
        <v>776</v>
      </c>
      <c r="P3664" t="s">
        <v>54</v>
      </c>
      <c r="Q3664" t="s">
        <v>724</v>
      </c>
    </row>
    <row r="3665" spans="1:17" x14ac:dyDescent="0.3">
      <c r="A3665" t="s">
        <v>825</v>
      </c>
      <c r="B3665" t="s">
        <v>382</v>
      </c>
      <c r="C3665" s="1">
        <v>44985</v>
      </c>
      <c r="D3665">
        <v>206.86</v>
      </c>
      <c r="E3665" t="s">
        <v>92</v>
      </c>
      <c r="F3665" t="s">
        <v>96</v>
      </c>
      <c r="G3665" t="s">
        <v>494</v>
      </c>
      <c r="H3665" t="s">
        <v>531</v>
      </c>
      <c r="I3665">
        <v>1200010596</v>
      </c>
      <c r="J3665">
        <v>6000841092</v>
      </c>
      <c r="K3665">
        <v>100021606</v>
      </c>
      <c r="L3665" s="1">
        <v>44999</v>
      </c>
      <c r="M3665" t="s">
        <v>833</v>
      </c>
      <c r="N3665">
        <v>1200010596</v>
      </c>
      <c r="O3665" t="s">
        <v>776</v>
      </c>
      <c r="P3665" t="s">
        <v>54</v>
      </c>
      <c r="Q3665" t="s">
        <v>724</v>
      </c>
    </row>
    <row r="3666" spans="1:17" x14ac:dyDescent="0.3">
      <c r="A3666" t="s">
        <v>825</v>
      </c>
      <c r="B3666" t="s">
        <v>383</v>
      </c>
      <c r="C3666" s="1">
        <v>44999</v>
      </c>
      <c r="D3666">
        <v>249.19</v>
      </c>
      <c r="E3666" t="s">
        <v>92</v>
      </c>
      <c r="F3666" t="s">
        <v>96</v>
      </c>
      <c r="G3666" t="s">
        <v>494</v>
      </c>
      <c r="H3666" t="s">
        <v>531</v>
      </c>
      <c r="I3666">
        <v>1200010596</v>
      </c>
      <c r="J3666">
        <v>6000844727</v>
      </c>
      <c r="K3666">
        <v>400000712</v>
      </c>
      <c r="L3666" s="1">
        <v>45028</v>
      </c>
      <c r="M3666" t="s">
        <v>833</v>
      </c>
      <c r="N3666">
        <v>1200010596</v>
      </c>
      <c r="O3666" t="s">
        <v>776</v>
      </c>
      <c r="P3666" t="s">
        <v>54</v>
      </c>
      <c r="Q3666" t="s">
        <v>724</v>
      </c>
    </row>
    <row r="3667" spans="1:17" x14ac:dyDescent="0.3">
      <c r="A3667" t="s">
        <v>825</v>
      </c>
      <c r="B3667" t="s">
        <v>382</v>
      </c>
      <c r="C3667" s="1">
        <v>45013</v>
      </c>
      <c r="D3667">
        <v>206.86</v>
      </c>
      <c r="E3667" t="s">
        <v>92</v>
      </c>
      <c r="F3667" t="s">
        <v>96</v>
      </c>
      <c r="G3667" t="s">
        <v>494</v>
      </c>
      <c r="H3667" t="s">
        <v>531</v>
      </c>
      <c r="I3667">
        <v>1200010596</v>
      </c>
      <c r="J3667">
        <v>6000846897</v>
      </c>
      <c r="K3667">
        <v>100031121</v>
      </c>
      <c r="L3667" s="1">
        <v>45023</v>
      </c>
      <c r="M3667" t="s">
        <v>833</v>
      </c>
      <c r="N3667">
        <v>1200010596</v>
      </c>
      <c r="O3667" t="s">
        <v>776</v>
      </c>
      <c r="P3667" t="s">
        <v>54</v>
      </c>
      <c r="Q3667" t="s">
        <v>724</v>
      </c>
    </row>
    <row r="3668" spans="1:17" x14ac:dyDescent="0.3">
      <c r="A3668" t="s">
        <v>825</v>
      </c>
      <c r="B3668" t="s">
        <v>382</v>
      </c>
      <c r="C3668" s="1">
        <v>45013</v>
      </c>
      <c r="D3668">
        <v>710.48</v>
      </c>
      <c r="E3668" t="s">
        <v>92</v>
      </c>
      <c r="F3668" t="s">
        <v>96</v>
      </c>
      <c r="G3668" t="s">
        <v>494</v>
      </c>
      <c r="H3668" t="s">
        <v>531</v>
      </c>
      <c r="I3668">
        <v>1200010596</v>
      </c>
      <c r="J3668">
        <v>6000846899</v>
      </c>
      <c r="K3668">
        <v>100031123</v>
      </c>
      <c r="L3668" s="1">
        <v>45023</v>
      </c>
      <c r="M3668" t="s">
        <v>833</v>
      </c>
      <c r="N3668">
        <v>1200010596</v>
      </c>
      <c r="O3668" t="s">
        <v>776</v>
      </c>
      <c r="P3668" t="s">
        <v>54</v>
      </c>
      <c r="Q3668" t="s">
        <v>724</v>
      </c>
    </row>
    <row r="3669" spans="1:17" x14ac:dyDescent="0.3">
      <c r="A3669" t="s">
        <v>825</v>
      </c>
      <c r="B3669" t="s">
        <v>382</v>
      </c>
      <c r="C3669" s="1">
        <v>45013</v>
      </c>
      <c r="D3669">
        <v>2086.7800000000002</v>
      </c>
      <c r="E3669" t="s">
        <v>92</v>
      </c>
      <c r="F3669" t="s">
        <v>96</v>
      </c>
      <c r="G3669" t="s">
        <v>494</v>
      </c>
      <c r="H3669" t="s">
        <v>531</v>
      </c>
      <c r="I3669">
        <v>1200010596</v>
      </c>
      <c r="J3669">
        <v>6000846900</v>
      </c>
      <c r="K3669">
        <v>100031124</v>
      </c>
      <c r="L3669" s="1">
        <v>45028</v>
      </c>
      <c r="M3669" t="s">
        <v>833</v>
      </c>
      <c r="N3669">
        <v>1200010596</v>
      </c>
      <c r="O3669" t="s">
        <v>776</v>
      </c>
      <c r="P3669" t="s">
        <v>54</v>
      </c>
      <c r="Q3669" t="s">
        <v>724</v>
      </c>
    </row>
    <row r="3670" spans="1:17" x14ac:dyDescent="0.3">
      <c r="A3670" t="s">
        <v>825</v>
      </c>
      <c r="B3670" t="s">
        <v>382</v>
      </c>
      <c r="C3670" s="1">
        <v>45014</v>
      </c>
      <c r="D3670">
        <v>388.78</v>
      </c>
      <c r="E3670" t="s">
        <v>92</v>
      </c>
      <c r="F3670" t="s">
        <v>96</v>
      </c>
      <c r="G3670" t="s">
        <v>494</v>
      </c>
      <c r="H3670" t="s">
        <v>531</v>
      </c>
      <c r="I3670">
        <v>1200010596</v>
      </c>
      <c r="J3670">
        <v>6000847143</v>
      </c>
      <c r="K3670">
        <v>100031529</v>
      </c>
      <c r="L3670" s="1">
        <v>45023</v>
      </c>
      <c r="M3670" t="s">
        <v>833</v>
      </c>
      <c r="N3670">
        <v>1200010596</v>
      </c>
      <c r="O3670" t="s">
        <v>776</v>
      </c>
      <c r="P3670" t="s">
        <v>54</v>
      </c>
      <c r="Q3670" t="s">
        <v>724</v>
      </c>
    </row>
    <row r="3671" spans="1:17" x14ac:dyDescent="0.3">
      <c r="A3671" t="s">
        <v>825</v>
      </c>
      <c r="B3671" t="s">
        <v>382</v>
      </c>
      <c r="C3671" s="1">
        <v>45041</v>
      </c>
      <c r="D3671">
        <v>206.86</v>
      </c>
      <c r="E3671" t="s">
        <v>92</v>
      </c>
      <c r="F3671" t="s">
        <v>96</v>
      </c>
      <c r="G3671" t="s">
        <v>494</v>
      </c>
      <c r="H3671" t="s">
        <v>531</v>
      </c>
      <c r="I3671">
        <v>1200010596</v>
      </c>
      <c r="J3671">
        <v>6000851452</v>
      </c>
      <c r="K3671">
        <v>100038930</v>
      </c>
      <c r="L3671" s="1">
        <v>45063</v>
      </c>
      <c r="M3671" t="s">
        <v>833</v>
      </c>
      <c r="N3671">
        <v>1200010596</v>
      </c>
      <c r="O3671" t="s">
        <v>776</v>
      </c>
      <c r="P3671" t="s">
        <v>54</v>
      </c>
      <c r="Q3671" t="s">
        <v>724</v>
      </c>
    </row>
    <row r="3672" spans="1:17" x14ac:dyDescent="0.3">
      <c r="A3672" t="s">
        <v>825</v>
      </c>
      <c r="B3672" t="s">
        <v>382</v>
      </c>
      <c r="C3672" s="1">
        <v>45041</v>
      </c>
      <c r="D3672">
        <v>710.48</v>
      </c>
      <c r="E3672" t="s">
        <v>92</v>
      </c>
      <c r="F3672" t="s">
        <v>96</v>
      </c>
      <c r="G3672" t="s">
        <v>494</v>
      </c>
      <c r="H3672" t="s">
        <v>531</v>
      </c>
      <c r="I3672">
        <v>1200010596</v>
      </c>
      <c r="J3672">
        <v>6000851447</v>
      </c>
      <c r="K3672">
        <v>100038925</v>
      </c>
      <c r="L3672" s="1">
        <v>45063</v>
      </c>
      <c r="M3672" t="s">
        <v>833</v>
      </c>
      <c r="N3672">
        <v>1200010596</v>
      </c>
      <c r="O3672" t="s">
        <v>776</v>
      </c>
      <c r="P3672" t="s">
        <v>54</v>
      </c>
      <c r="Q3672" t="s">
        <v>724</v>
      </c>
    </row>
    <row r="3673" spans="1:17" x14ac:dyDescent="0.3">
      <c r="A3673" t="s">
        <v>825</v>
      </c>
      <c r="B3673" t="s">
        <v>382</v>
      </c>
      <c r="C3673" s="1">
        <v>45049</v>
      </c>
      <c r="D3673">
        <v>2086.7800000000002</v>
      </c>
      <c r="E3673" t="s">
        <v>92</v>
      </c>
      <c r="F3673" t="s">
        <v>96</v>
      </c>
      <c r="G3673" t="s">
        <v>494</v>
      </c>
      <c r="H3673" t="s">
        <v>531</v>
      </c>
      <c r="I3673">
        <v>1200010596</v>
      </c>
      <c r="J3673">
        <v>6000852726</v>
      </c>
      <c r="K3673">
        <v>100041341</v>
      </c>
      <c r="L3673" s="1">
        <v>45069</v>
      </c>
      <c r="M3673" t="s">
        <v>833</v>
      </c>
      <c r="N3673">
        <v>1200010596</v>
      </c>
      <c r="O3673" t="s">
        <v>776</v>
      </c>
      <c r="P3673" t="s">
        <v>54</v>
      </c>
      <c r="Q3673" t="s">
        <v>724</v>
      </c>
    </row>
    <row r="3674" spans="1:17" x14ac:dyDescent="0.3">
      <c r="A3674" t="s">
        <v>825</v>
      </c>
      <c r="B3674" t="s">
        <v>382</v>
      </c>
      <c r="C3674" s="1">
        <v>45050</v>
      </c>
      <c r="D3674">
        <v>388.78</v>
      </c>
      <c r="E3674" t="s">
        <v>92</v>
      </c>
      <c r="F3674" t="s">
        <v>96</v>
      </c>
      <c r="G3674" t="s">
        <v>494</v>
      </c>
      <c r="H3674" t="s">
        <v>531</v>
      </c>
      <c r="I3674">
        <v>1200010596</v>
      </c>
      <c r="J3674">
        <v>6000853129</v>
      </c>
      <c r="K3674">
        <v>100041957</v>
      </c>
      <c r="L3674" s="1">
        <v>45069</v>
      </c>
      <c r="M3674" t="s">
        <v>833</v>
      </c>
      <c r="N3674">
        <v>1200010596</v>
      </c>
      <c r="O3674" t="s">
        <v>776</v>
      </c>
      <c r="P3674" t="s">
        <v>54</v>
      </c>
      <c r="Q3674" t="s">
        <v>724</v>
      </c>
    </row>
    <row r="3675" spans="1:17" x14ac:dyDescent="0.3">
      <c r="A3675" t="s">
        <v>825</v>
      </c>
      <c r="B3675" t="s">
        <v>383</v>
      </c>
      <c r="C3675" s="1">
        <v>45057</v>
      </c>
      <c r="D3675">
        <v>84.84</v>
      </c>
      <c r="E3675" t="s">
        <v>92</v>
      </c>
      <c r="F3675" t="s">
        <v>96</v>
      </c>
      <c r="G3675" t="s">
        <v>494</v>
      </c>
      <c r="H3675" t="s">
        <v>531</v>
      </c>
      <c r="I3675">
        <v>1200010596</v>
      </c>
      <c r="J3675">
        <v>6000854280</v>
      </c>
      <c r="K3675">
        <v>400000943</v>
      </c>
      <c r="L3675" s="1">
        <v>45063</v>
      </c>
      <c r="M3675" t="s">
        <v>833</v>
      </c>
      <c r="N3675">
        <v>1200010596</v>
      </c>
      <c r="O3675" t="s">
        <v>776</v>
      </c>
      <c r="P3675" t="s">
        <v>54</v>
      </c>
      <c r="Q3675" t="s">
        <v>724</v>
      </c>
    </row>
    <row r="3676" spans="1:17" x14ac:dyDescent="0.3">
      <c r="A3676" t="s">
        <v>825</v>
      </c>
      <c r="B3676" t="s">
        <v>383</v>
      </c>
      <c r="C3676" s="1">
        <v>45057</v>
      </c>
      <c r="D3676">
        <v>49</v>
      </c>
      <c r="E3676" t="s">
        <v>92</v>
      </c>
      <c r="F3676" t="s">
        <v>96</v>
      </c>
      <c r="G3676" t="s">
        <v>494</v>
      </c>
      <c r="H3676" t="s">
        <v>531</v>
      </c>
      <c r="I3676">
        <v>1200010596</v>
      </c>
      <c r="J3676">
        <v>6000854262</v>
      </c>
      <c r="K3676">
        <v>400000926</v>
      </c>
      <c r="L3676" s="1">
        <v>45063</v>
      </c>
      <c r="M3676" t="s">
        <v>833</v>
      </c>
      <c r="N3676">
        <v>1200010596</v>
      </c>
      <c r="O3676" t="s">
        <v>776</v>
      </c>
      <c r="P3676" t="s">
        <v>54</v>
      </c>
      <c r="Q3676" t="s">
        <v>724</v>
      </c>
    </row>
    <row r="3677" spans="1:17" x14ac:dyDescent="0.3">
      <c r="A3677" t="s">
        <v>825</v>
      </c>
      <c r="B3677" t="s">
        <v>383</v>
      </c>
      <c r="C3677" s="1">
        <v>45057</v>
      </c>
      <c r="D3677">
        <v>49</v>
      </c>
      <c r="E3677" t="s">
        <v>92</v>
      </c>
      <c r="F3677" t="s">
        <v>96</v>
      </c>
      <c r="G3677" t="s">
        <v>494</v>
      </c>
      <c r="H3677" t="s">
        <v>531</v>
      </c>
      <c r="I3677">
        <v>1200010596</v>
      </c>
      <c r="J3677">
        <v>6000854282</v>
      </c>
      <c r="K3677">
        <v>400000945</v>
      </c>
      <c r="L3677" s="1">
        <v>45069</v>
      </c>
      <c r="M3677" t="s">
        <v>833</v>
      </c>
      <c r="N3677">
        <v>1200010596</v>
      </c>
      <c r="O3677" t="s">
        <v>776</v>
      </c>
      <c r="P3677" t="s">
        <v>54</v>
      </c>
      <c r="Q3677" t="s">
        <v>724</v>
      </c>
    </row>
    <row r="3678" spans="1:17" x14ac:dyDescent="0.3">
      <c r="A3678" t="s">
        <v>825</v>
      </c>
      <c r="B3678" t="s">
        <v>383</v>
      </c>
      <c r="C3678" s="1">
        <v>45057</v>
      </c>
      <c r="D3678">
        <v>84.84</v>
      </c>
      <c r="E3678" t="s">
        <v>92</v>
      </c>
      <c r="F3678" t="s">
        <v>96</v>
      </c>
      <c r="G3678" t="s">
        <v>494</v>
      </c>
      <c r="H3678" t="s">
        <v>531</v>
      </c>
      <c r="I3678">
        <v>1200010596</v>
      </c>
      <c r="J3678">
        <v>6000854261</v>
      </c>
      <c r="K3678">
        <v>400000925</v>
      </c>
      <c r="L3678" s="1">
        <v>45063</v>
      </c>
      <c r="M3678" t="s">
        <v>833</v>
      </c>
      <c r="N3678">
        <v>1200010596</v>
      </c>
      <c r="O3678" t="s">
        <v>776</v>
      </c>
      <c r="P3678" t="s">
        <v>54</v>
      </c>
      <c r="Q3678" t="s">
        <v>724</v>
      </c>
    </row>
    <row r="3679" spans="1:17" x14ac:dyDescent="0.3">
      <c r="A3679" t="s">
        <v>825</v>
      </c>
      <c r="B3679" t="s">
        <v>383</v>
      </c>
      <c r="C3679" s="1">
        <v>45057</v>
      </c>
      <c r="D3679">
        <v>49</v>
      </c>
      <c r="E3679" t="s">
        <v>92</v>
      </c>
      <c r="F3679" t="s">
        <v>96</v>
      </c>
      <c r="G3679" t="s">
        <v>494</v>
      </c>
      <c r="H3679" t="s">
        <v>531</v>
      </c>
      <c r="I3679">
        <v>1200010596</v>
      </c>
      <c r="J3679">
        <v>6000854270</v>
      </c>
      <c r="K3679">
        <v>400000934</v>
      </c>
      <c r="L3679" s="1">
        <v>45069</v>
      </c>
      <c r="M3679" t="s">
        <v>833</v>
      </c>
      <c r="N3679">
        <v>1200010596</v>
      </c>
      <c r="O3679" t="s">
        <v>776</v>
      </c>
      <c r="P3679" t="s">
        <v>54</v>
      </c>
      <c r="Q3679" t="s">
        <v>724</v>
      </c>
    </row>
    <row r="3680" spans="1:17" x14ac:dyDescent="0.3">
      <c r="A3680" t="s">
        <v>825</v>
      </c>
      <c r="B3680" t="s">
        <v>383</v>
      </c>
      <c r="C3680" s="1">
        <v>45057</v>
      </c>
      <c r="D3680">
        <v>49</v>
      </c>
      <c r="E3680" t="s">
        <v>92</v>
      </c>
      <c r="F3680" t="s">
        <v>96</v>
      </c>
      <c r="G3680" t="s">
        <v>494</v>
      </c>
      <c r="H3680" t="s">
        <v>531</v>
      </c>
      <c r="I3680">
        <v>1200010596</v>
      </c>
      <c r="J3680">
        <v>6000854271</v>
      </c>
      <c r="K3680">
        <v>400000935</v>
      </c>
      <c r="L3680" s="1">
        <v>45069</v>
      </c>
      <c r="M3680" t="s">
        <v>833</v>
      </c>
      <c r="N3680">
        <v>1200010596</v>
      </c>
      <c r="O3680" t="s">
        <v>776</v>
      </c>
      <c r="P3680" t="s">
        <v>54</v>
      </c>
      <c r="Q3680" t="s">
        <v>724</v>
      </c>
    </row>
    <row r="3681" spans="1:17" x14ac:dyDescent="0.3">
      <c r="A3681" t="s">
        <v>825</v>
      </c>
      <c r="B3681" t="s">
        <v>383</v>
      </c>
      <c r="C3681" s="1">
        <v>45057</v>
      </c>
      <c r="D3681">
        <v>49</v>
      </c>
      <c r="E3681" t="s">
        <v>92</v>
      </c>
      <c r="F3681" t="s">
        <v>96</v>
      </c>
      <c r="G3681" t="s">
        <v>494</v>
      </c>
      <c r="H3681" t="s">
        <v>531</v>
      </c>
      <c r="I3681">
        <v>1200010596</v>
      </c>
      <c r="J3681">
        <v>6000854272</v>
      </c>
      <c r="K3681">
        <v>400000936</v>
      </c>
      <c r="L3681" s="1">
        <v>45063</v>
      </c>
      <c r="M3681" t="s">
        <v>833</v>
      </c>
      <c r="N3681">
        <v>1200010596</v>
      </c>
      <c r="O3681" t="s">
        <v>776</v>
      </c>
      <c r="P3681" t="s">
        <v>54</v>
      </c>
      <c r="Q3681" t="s">
        <v>724</v>
      </c>
    </row>
    <row r="3682" spans="1:17" x14ac:dyDescent="0.3">
      <c r="A3682" t="s">
        <v>825</v>
      </c>
      <c r="B3682" t="s">
        <v>383</v>
      </c>
      <c r="C3682" s="1">
        <v>45057</v>
      </c>
      <c r="D3682">
        <v>84.84</v>
      </c>
      <c r="E3682" t="s">
        <v>92</v>
      </c>
      <c r="F3682" t="s">
        <v>96</v>
      </c>
      <c r="G3682" t="s">
        <v>494</v>
      </c>
      <c r="H3682" t="s">
        <v>531</v>
      </c>
      <c r="I3682">
        <v>1200010596</v>
      </c>
      <c r="J3682">
        <v>6000854276</v>
      </c>
      <c r="K3682">
        <v>400000939</v>
      </c>
      <c r="L3682" s="1">
        <v>45063</v>
      </c>
      <c r="M3682" t="s">
        <v>833</v>
      </c>
      <c r="N3682">
        <v>1200010596</v>
      </c>
      <c r="O3682" t="s">
        <v>776</v>
      </c>
      <c r="P3682" t="s">
        <v>54</v>
      </c>
      <c r="Q3682" t="s">
        <v>724</v>
      </c>
    </row>
    <row r="3683" spans="1:17" x14ac:dyDescent="0.3">
      <c r="A3683" t="s">
        <v>825</v>
      </c>
      <c r="B3683" t="s">
        <v>383</v>
      </c>
      <c r="C3683" s="1">
        <v>45057</v>
      </c>
      <c r="D3683">
        <v>49</v>
      </c>
      <c r="E3683" t="s">
        <v>92</v>
      </c>
      <c r="F3683" t="s">
        <v>96</v>
      </c>
      <c r="G3683" t="s">
        <v>494</v>
      </c>
      <c r="H3683" t="s">
        <v>531</v>
      </c>
      <c r="I3683">
        <v>1200010596</v>
      </c>
      <c r="J3683">
        <v>6000854279</v>
      </c>
      <c r="K3683">
        <v>400000942</v>
      </c>
      <c r="L3683" s="1">
        <v>45069</v>
      </c>
      <c r="M3683" t="s">
        <v>833</v>
      </c>
      <c r="N3683">
        <v>1200010596</v>
      </c>
      <c r="O3683" t="s">
        <v>776</v>
      </c>
      <c r="P3683" t="s">
        <v>54</v>
      </c>
      <c r="Q3683" t="s">
        <v>724</v>
      </c>
    </row>
    <row r="3684" spans="1:17" x14ac:dyDescent="0.3">
      <c r="A3684" t="s">
        <v>825</v>
      </c>
      <c r="B3684" t="s">
        <v>383</v>
      </c>
      <c r="C3684" s="1">
        <v>45057</v>
      </c>
      <c r="D3684">
        <v>49</v>
      </c>
      <c r="E3684" t="s">
        <v>92</v>
      </c>
      <c r="F3684" t="s">
        <v>96</v>
      </c>
      <c r="G3684" t="s">
        <v>494</v>
      </c>
      <c r="H3684" t="s">
        <v>531</v>
      </c>
      <c r="I3684">
        <v>1200010596</v>
      </c>
      <c r="J3684">
        <v>6000854283</v>
      </c>
      <c r="K3684">
        <v>400000946</v>
      </c>
      <c r="L3684" s="1">
        <v>45063</v>
      </c>
      <c r="M3684" t="s">
        <v>833</v>
      </c>
      <c r="N3684">
        <v>1200010596</v>
      </c>
      <c r="O3684" t="s">
        <v>776</v>
      </c>
      <c r="P3684" t="s">
        <v>54</v>
      </c>
      <c r="Q3684" t="s">
        <v>724</v>
      </c>
    </row>
    <row r="3685" spans="1:17" x14ac:dyDescent="0.3">
      <c r="A3685" t="s">
        <v>825</v>
      </c>
      <c r="B3685" t="s">
        <v>383</v>
      </c>
      <c r="C3685" s="1">
        <v>45057</v>
      </c>
      <c r="D3685">
        <v>84.84</v>
      </c>
      <c r="E3685" t="s">
        <v>92</v>
      </c>
      <c r="F3685" t="s">
        <v>96</v>
      </c>
      <c r="G3685" t="s">
        <v>494</v>
      </c>
      <c r="H3685" t="s">
        <v>531</v>
      </c>
      <c r="I3685">
        <v>1200010596</v>
      </c>
      <c r="J3685">
        <v>6000854284</v>
      </c>
      <c r="K3685">
        <v>400000947</v>
      </c>
      <c r="L3685" s="1">
        <v>45063</v>
      </c>
      <c r="M3685" t="s">
        <v>833</v>
      </c>
      <c r="N3685">
        <v>1200010596</v>
      </c>
      <c r="O3685" t="s">
        <v>776</v>
      </c>
      <c r="P3685" t="s">
        <v>54</v>
      </c>
      <c r="Q3685" t="s">
        <v>724</v>
      </c>
    </row>
    <row r="3686" spans="1:17" x14ac:dyDescent="0.3">
      <c r="A3686" t="s">
        <v>825</v>
      </c>
      <c r="B3686" t="s">
        <v>382</v>
      </c>
      <c r="C3686" s="1">
        <v>45077</v>
      </c>
      <c r="D3686">
        <v>2086.7800000000002</v>
      </c>
      <c r="E3686" t="s">
        <v>92</v>
      </c>
      <c r="F3686" t="s">
        <v>96</v>
      </c>
      <c r="G3686" t="s">
        <v>494</v>
      </c>
      <c r="H3686" t="s">
        <v>531</v>
      </c>
      <c r="I3686">
        <v>1200010596</v>
      </c>
      <c r="J3686">
        <v>6000856811</v>
      </c>
      <c r="K3686">
        <v>100047865</v>
      </c>
      <c r="L3686" s="1">
        <v>45092</v>
      </c>
      <c r="M3686" t="s">
        <v>833</v>
      </c>
      <c r="N3686">
        <v>1200010596</v>
      </c>
      <c r="O3686" t="s">
        <v>776</v>
      </c>
      <c r="P3686" t="s">
        <v>54</v>
      </c>
      <c r="Q3686" t="s">
        <v>724</v>
      </c>
    </row>
    <row r="3687" spans="1:17" x14ac:dyDescent="0.3">
      <c r="A3687" t="s">
        <v>825</v>
      </c>
      <c r="B3687" t="s">
        <v>382</v>
      </c>
      <c r="C3687" s="1">
        <v>45078</v>
      </c>
      <c r="D3687">
        <v>710.48</v>
      </c>
      <c r="E3687" t="s">
        <v>92</v>
      </c>
      <c r="F3687" t="s">
        <v>96</v>
      </c>
      <c r="G3687" t="s">
        <v>494</v>
      </c>
      <c r="H3687" t="s">
        <v>531</v>
      </c>
      <c r="I3687">
        <v>1200010596</v>
      </c>
      <c r="J3687">
        <v>6000857051</v>
      </c>
      <c r="K3687">
        <v>100048231</v>
      </c>
      <c r="L3687" s="1">
        <v>45092</v>
      </c>
      <c r="M3687" t="s">
        <v>833</v>
      </c>
      <c r="N3687">
        <v>1200010596</v>
      </c>
      <c r="O3687" t="s">
        <v>776</v>
      </c>
      <c r="P3687" t="s">
        <v>54</v>
      </c>
      <c r="Q3687" t="s">
        <v>724</v>
      </c>
    </row>
    <row r="3688" spans="1:17" x14ac:dyDescent="0.3">
      <c r="A3688" t="s">
        <v>825</v>
      </c>
      <c r="B3688" t="s">
        <v>382</v>
      </c>
      <c r="C3688" s="1">
        <v>45078</v>
      </c>
      <c r="D3688">
        <v>206.86</v>
      </c>
      <c r="E3688" t="s">
        <v>92</v>
      </c>
      <c r="F3688" t="s">
        <v>96</v>
      </c>
      <c r="G3688" t="s">
        <v>494</v>
      </c>
      <c r="H3688" t="s">
        <v>531</v>
      </c>
      <c r="I3688">
        <v>1200010596</v>
      </c>
      <c r="J3688">
        <v>6000857057</v>
      </c>
      <c r="K3688">
        <v>100048237</v>
      </c>
      <c r="L3688" s="1">
        <v>45092</v>
      </c>
      <c r="M3688" t="s">
        <v>833</v>
      </c>
      <c r="N3688">
        <v>1200010596</v>
      </c>
      <c r="O3688" t="s">
        <v>776</v>
      </c>
      <c r="P3688" t="s">
        <v>54</v>
      </c>
      <c r="Q3688" t="s">
        <v>724</v>
      </c>
    </row>
    <row r="3689" spans="1:17" x14ac:dyDescent="0.3">
      <c r="A3689" t="s">
        <v>825</v>
      </c>
      <c r="B3689" t="s">
        <v>382</v>
      </c>
      <c r="C3689" s="1">
        <v>45083</v>
      </c>
      <c r="D3689">
        <v>388.78</v>
      </c>
      <c r="E3689" t="s">
        <v>92</v>
      </c>
      <c r="F3689" t="s">
        <v>96</v>
      </c>
      <c r="G3689" t="s">
        <v>494</v>
      </c>
      <c r="H3689" t="s">
        <v>531</v>
      </c>
      <c r="I3689">
        <v>1200010596</v>
      </c>
      <c r="J3689">
        <v>6000858144</v>
      </c>
      <c r="K3689">
        <v>100050535</v>
      </c>
      <c r="L3689" s="1">
        <v>45092</v>
      </c>
      <c r="M3689" t="s">
        <v>833</v>
      </c>
      <c r="N3689">
        <v>1200010596</v>
      </c>
      <c r="O3689" t="s">
        <v>776</v>
      </c>
      <c r="P3689" t="s">
        <v>54</v>
      </c>
      <c r="Q3689" t="s">
        <v>724</v>
      </c>
    </row>
    <row r="3690" spans="1:17" x14ac:dyDescent="0.3">
      <c r="A3690" t="s">
        <v>825</v>
      </c>
      <c r="B3690" t="s">
        <v>382</v>
      </c>
      <c r="C3690" s="1">
        <v>45104</v>
      </c>
      <c r="D3690">
        <v>388.78</v>
      </c>
      <c r="E3690" t="s">
        <v>92</v>
      </c>
      <c r="F3690" t="s">
        <v>96</v>
      </c>
      <c r="G3690" t="s">
        <v>494</v>
      </c>
      <c r="H3690" t="s">
        <v>531</v>
      </c>
      <c r="I3690">
        <v>1200010596</v>
      </c>
      <c r="J3690">
        <v>6000861769</v>
      </c>
      <c r="K3690">
        <v>100056876</v>
      </c>
      <c r="L3690" s="1">
        <v>45120</v>
      </c>
      <c r="M3690" t="s">
        <v>833</v>
      </c>
      <c r="N3690">
        <v>1200010596</v>
      </c>
      <c r="O3690" t="s">
        <v>776</v>
      </c>
      <c r="P3690" t="s">
        <v>54</v>
      </c>
      <c r="Q3690" t="s">
        <v>724</v>
      </c>
    </row>
    <row r="3691" spans="1:17" x14ac:dyDescent="0.3">
      <c r="A3691" t="s">
        <v>825</v>
      </c>
      <c r="B3691" t="s">
        <v>382</v>
      </c>
      <c r="C3691" s="1">
        <v>45104</v>
      </c>
      <c r="D3691">
        <v>710.48</v>
      </c>
      <c r="E3691" t="s">
        <v>92</v>
      </c>
      <c r="F3691" t="s">
        <v>96</v>
      </c>
      <c r="G3691" t="s">
        <v>494</v>
      </c>
      <c r="H3691" t="s">
        <v>531</v>
      </c>
      <c r="I3691">
        <v>1200010596</v>
      </c>
      <c r="J3691">
        <v>6000861776</v>
      </c>
      <c r="K3691">
        <v>100056883</v>
      </c>
      <c r="L3691" s="1">
        <v>45120</v>
      </c>
      <c r="M3691" t="s">
        <v>833</v>
      </c>
      <c r="N3691">
        <v>1200010596</v>
      </c>
      <c r="O3691" t="s">
        <v>776</v>
      </c>
      <c r="P3691" t="s">
        <v>54</v>
      </c>
      <c r="Q3691" t="s">
        <v>724</v>
      </c>
    </row>
    <row r="3692" spans="1:17" x14ac:dyDescent="0.3">
      <c r="A3692" t="s">
        <v>825</v>
      </c>
      <c r="B3692" t="s">
        <v>382</v>
      </c>
      <c r="C3692" s="1">
        <v>45104</v>
      </c>
      <c r="D3692">
        <v>2086.7800000000002</v>
      </c>
      <c r="E3692" t="s">
        <v>92</v>
      </c>
      <c r="F3692" t="s">
        <v>96</v>
      </c>
      <c r="G3692" t="s">
        <v>494</v>
      </c>
      <c r="H3692" t="s">
        <v>531</v>
      </c>
      <c r="I3692">
        <v>1200010596</v>
      </c>
      <c r="J3692">
        <v>6000861785</v>
      </c>
      <c r="K3692">
        <v>100056892</v>
      </c>
      <c r="L3692" s="1">
        <v>45120</v>
      </c>
      <c r="M3692" t="s">
        <v>833</v>
      </c>
      <c r="N3692">
        <v>1200010596</v>
      </c>
      <c r="O3692" t="s">
        <v>776</v>
      </c>
      <c r="P3692" t="s">
        <v>54</v>
      </c>
      <c r="Q3692" t="s">
        <v>724</v>
      </c>
    </row>
    <row r="3693" spans="1:17" x14ac:dyDescent="0.3">
      <c r="A3693" t="s">
        <v>825</v>
      </c>
      <c r="B3693" t="s">
        <v>382</v>
      </c>
      <c r="C3693" s="1">
        <v>45104</v>
      </c>
      <c r="D3693">
        <v>206.86</v>
      </c>
      <c r="E3693" t="s">
        <v>92</v>
      </c>
      <c r="F3693" t="s">
        <v>96</v>
      </c>
      <c r="G3693" t="s">
        <v>494</v>
      </c>
      <c r="H3693" t="s">
        <v>531</v>
      </c>
      <c r="I3693">
        <v>1200010596</v>
      </c>
      <c r="J3693">
        <v>6000861782</v>
      </c>
      <c r="K3693">
        <v>100056889</v>
      </c>
      <c r="L3693" s="1">
        <v>45120</v>
      </c>
      <c r="M3693" t="s">
        <v>833</v>
      </c>
      <c r="N3693">
        <v>1200010596</v>
      </c>
      <c r="O3693" t="s">
        <v>776</v>
      </c>
      <c r="P3693" t="s">
        <v>54</v>
      </c>
      <c r="Q3693" t="s">
        <v>724</v>
      </c>
    </row>
    <row r="3694" spans="1:17" x14ac:dyDescent="0.3">
      <c r="A3694" t="s">
        <v>825</v>
      </c>
      <c r="B3694" t="s">
        <v>383</v>
      </c>
      <c r="C3694" s="1">
        <v>45106</v>
      </c>
      <c r="D3694">
        <v>250.57</v>
      </c>
      <c r="E3694" t="s">
        <v>92</v>
      </c>
      <c r="F3694" t="s">
        <v>96</v>
      </c>
      <c r="G3694" t="s">
        <v>494</v>
      </c>
      <c r="H3694" t="s">
        <v>531</v>
      </c>
      <c r="I3694">
        <v>1200010596</v>
      </c>
      <c r="J3694">
        <v>6000862298</v>
      </c>
      <c r="K3694">
        <v>400001171</v>
      </c>
      <c r="L3694" s="1">
        <v>45182</v>
      </c>
      <c r="M3694" t="s">
        <v>833</v>
      </c>
      <c r="N3694">
        <v>1200010596</v>
      </c>
      <c r="O3694" t="s">
        <v>776</v>
      </c>
      <c r="P3694" t="s">
        <v>54</v>
      </c>
      <c r="Q3694" t="s">
        <v>724</v>
      </c>
    </row>
    <row r="3695" spans="1:17" x14ac:dyDescent="0.3">
      <c r="A3695" t="s">
        <v>824</v>
      </c>
      <c r="B3695" t="s">
        <v>382</v>
      </c>
      <c r="C3695" s="1">
        <v>45107</v>
      </c>
      <c r="D3695">
        <v>633.23</v>
      </c>
      <c r="E3695" t="s">
        <v>92</v>
      </c>
      <c r="F3695" t="s">
        <v>96</v>
      </c>
      <c r="G3695" t="s">
        <v>494</v>
      </c>
      <c r="H3695" t="s">
        <v>531</v>
      </c>
      <c r="I3695">
        <v>1200011385</v>
      </c>
      <c r="J3695">
        <v>6000862664</v>
      </c>
      <c r="K3695">
        <v>100058317</v>
      </c>
      <c r="L3695" s="1">
        <v>45112</v>
      </c>
      <c r="M3695" t="s">
        <v>833</v>
      </c>
      <c r="N3695">
        <v>1200011385</v>
      </c>
      <c r="O3695" t="s">
        <v>776</v>
      </c>
      <c r="P3695" t="s">
        <v>54</v>
      </c>
      <c r="Q3695" t="s">
        <v>724</v>
      </c>
    </row>
    <row r="3696" spans="1:17" x14ac:dyDescent="0.3">
      <c r="A3696" t="s">
        <v>824</v>
      </c>
      <c r="B3696" t="s">
        <v>382</v>
      </c>
      <c r="C3696" s="1">
        <v>45113</v>
      </c>
      <c r="D3696">
        <v>484.85</v>
      </c>
      <c r="E3696" t="s">
        <v>92</v>
      </c>
      <c r="F3696" t="s">
        <v>96</v>
      </c>
      <c r="G3696" t="s">
        <v>494</v>
      </c>
      <c r="H3696" t="s">
        <v>531</v>
      </c>
      <c r="I3696">
        <v>1200011385</v>
      </c>
      <c r="J3696">
        <v>6000864081</v>
      </c>
      <c r="K3696">
        <v>100061032</v>
      </c>
      <c r="L3696" s="1">
        <v>45117</v>
      </c>
      <c r="M3696" t="s">
        <v>833</v>
      </c>
      <c r="N3696">
        <v>1200011385</v>
      </c>
      <c r="O3696" t="s">
        <v>776</v>
      </c>
      <c r="P3696" t="s">
        <v>54</v>
      </c>
      <c r="Q3696" t="s">
        <v>724</v>
      </c>
    </row>
    <row r="3697" spans="1:17" x14ac:dyDescent="0.3">
      <c r="A3697" t="s">
        <v>824</v>
      </c>
      <c r="B3697" t="s">
        <v>382</v>
      </c>
      <c r="C3697" s="1">
        <v>45113</v>
      </c>
      <c r="D3697">
        <v>1777.18</v>
      </c>
      <c r="E3697" t="s">
        <v>92</v>
      </c>
      <c r="F3697" t="s">
        <v>96</v>
      </c>
      <c r="G3697" t="s">
        <v>494</v>
      </c>
      <c r="H3697" t="s">
        <v>531</v>
      </c>
      <c r="I3697">
        <v>1200011382</v>
      </c>
      <c r="J3697">
        <v>6000864084</v>
      </c>
      <c r="K3697">
        <v>100061035</v>
      </c>
      <c r="L3697" s="1">
        <v>45119</v>
      </c>
      <c r="M3697" t="s">
        <v>833</v>
      </c>
      <c r="N3697">
        <v>1200011382</v>
      </c>
      <c r="O3697" t="s">
        <v>776</v>
      </c>
      <c r="P3697" t="s">
        <v>54</v>
      </c>
      <c r="Q3697" t="s">
        <v>724</v>
      </c>
    </row>
    <row r="3698" spans="1:17" x14ac:dyDescent="0.3">
      <c r="A3698" t="s">
        <v>826</v>
      </c>
      <c r="B3698" t="s">
        <v>382</v>
      </c>
      <c r="C3698" s="1">
        <v>45113</v>
      </c>
      <c r="D3698">
        <v>744.8</v>
      </c>
      <c r="E3698" t="s">
        <v>92</v>
      </c>
      <c r="F3698" t="s">
        <v>96</v>
      </c>
      <c r="G3698" t="s">
        <v>494</v>
      </c>
      <c r="H3698" t="s">
        <v>531</v>
      </c>
      <c r="I3698">
        <v>1200011382</v>
      </c>
      <c r="J3698">
        <v>6000864086</v>
      </c>
      <c r="K3698">
        <v>100061037</v>
      </c>
      <c r="L3698" s="1">
        <v>45140</v>
      </c>
      <c r="M3698" t="s">
        <v>833</v>
      </c>
      <c r="N3698">
        <v>1200011382</v>
      </c>
      <c r="O3698" t="s">
        <v>776</v>
      </c>
      <c r="P3698" t="s">
        <v>54</v>
      </c>
      <c r="Q3698" t="s">
        <v>724</v>
      </c>
    </row>
    <row r="3699" spans="1:17" x14ac:dyDescent="0.3">
      <c r="A3699" t="s">
        <v>824</v>
      </c>
      <c r="B3699" t="s">
        <v>382</v>
      </c>
      <c r="C3699" s="1">
        <v>45117</v>
      </c>
      <c r="D3699">
        <v>94.61</v>
      </c>
      <c r="E3699" t="s">
        <v>92</v>
      </c>
      <c r="F3699" t="s">
        <v>96</v>
      </c>
      <c r="G3699" t="s">
        <v>494</v>
      </c>
      <c r="H3699" t="s">
        <v>531</v>
      </c>
      <c r="I3699">
        <v>1200011385</v>
      </c>
      <c r="J3699">
        <v>6000864797</v>
      </c>
      <c r="K3699">
        <v>100062223</v>
      </c>
      <c r="L3699" s="1">
        <v>45118</v>
      </c>
      <c r="M3699" t="s">
        <v>833</v>
      </c>
      <c r="N3699">
        <v>1200011385</v>
      </c>
      <c r="O3699" t="s">
        <v>776</v>
      </c>
      <c r="P3699" t="s">
        <v>54</v>
      </c>
      <c r="Q3699" t="s">
        <v>724</v>
      </c>
    </row>
    <row r="3700" spans="1:17" x14ac:dyDescent="0.3">
      <c r="A3700" t="s">
        <v>824</v>
      </c>
      <c r="B3700" t="s">
        <v>382</v>
      </c>
      <c r="C3700" s="1">
        <v>45131</v>
      </c>
      <c r="D3700">
        <v>127.36</v>
      </c>
      <c r="E3700" t="s">
        <v>92</v>
      </c>
      <c r="F3700" t="s">
        <v>96</v>
      </c>
      <c r="G3700" t="s">
        <v>494</v>
      </c>
      <c r="H3700" t="s">
        <v>531</v>
      </c>
      <c r="I3700">
        <v>1200011382</v>
      </c>
      <c r="J3700">
        <v>6000866708</v>
      </c>
      <c r="K3700">
        <v>100065502</v>
      </c>
      <c r="L3700" s="1">
        <v>45134</v>
      </c>
      <c r="M3700" t="s">
        <v>833</v>
      </c>
      <c r="N3700">
        <v>1200011382</v>
      </c>
      <c r="O3700" t="s">
        <v>776</v>
      </c>
      <c r="P3700" t="s">
        <v>54</v>
      </c>
      <c r="Q3700" t="s">
        <v>724</v>
      </c>
    </row>
    <row r="3701" spans="1:17" x14ac:dyDescent="0.3">
      <c r="A3701" t="s">
        <v>825</v>
      </c>
      <c r="B3701" t="s">
        <v>382</v>
      </c>
      <c r="C3701" s="1">
        <v>45132</v>
      </c>
      <c r="D3701">
        <v>206.86</v>
      </c>
      <c r="E3701" t="s">
        <v>92</v>
      </c>
      <c r="F3701" t="s">
        <v>96</v>
      </c>
      <c r="G3701" t="s">
        <v>494</v>
      </c>
      <c r="H3701" t="s">
        <v>531</v>
      </c>
      <c r="I3701">
        <v>1200010596</v>
      </c>
      <c r="J3701">
        <v>6000866890</v>
      </c>
      <c r="K3701">
        <v>100065828</v>
      </c>
      <c r="L3701" s="1">
        <v>45142</v>
      </c>
      <c r="M3701" t="s">
        <v>833</v>
      </c>
      <c r="N3701">
        <v>1200010596</v>
      </c>
      <c r="O3701" t="s">
        <v>776</v>
      </c>
      <c r="P3701" t="s">
        <v>54</v>
      </c>
      <c r="Q3701" t="s">
        <v>724</v>
      </c>
    </row>
    <row r="3702" spans="1:17" x14ac:dyDescent="0.3">
      <c r="A3702" t="s">
        <v>825</v>
      </c>
      <c r="B3702" t="s">
        <v>382</v>
      </c>
      <c r="C3702" s="1">
        <v>45132</v>
      </c>
      <c r="D3702">
        <v>2086.7800000000002</v>
      </c>
      <c r="E3702" t="s">
        <v>92</v>
      </c>
      <c r="F3702" t="s">
        <v>96</v>
      </c>
      <c r="G3702" t="s">
        <v>494</v>
      </c>
      <c r="H3702" t="s">
        <v>531</v>
      </c>
      <c r="I3702">
        <v>1200010596</v>
      </c>
      <c r="J3702">
        <v>6000866892</v>
      </c>
      <c r="K3702">
        <v>100065830</v>
      </c>
      <c r="L3702" s="1">
        <v>45145</v>
      </c>
      <c r="M3702" t="s">
        <v>833</v>
      </c>
      <c r="N3702">
        <v>1200010596</v>
      </c>
      <c r="O3702" t="s">
        <v>776</v>
      </c>
      <c r="P3702" t="s">
        <v>54</v>
      </c>
      <c r="Q3702" t="s">
        <v>724</v>
      </c>
    </row>
    <row r="3703" spans="1:17" x14ac:dyDescent="0.3">
      <c r="A3703" t="s">
        <v>824</v>
      </c>
      <c r="B3703" t="s">
        <v>382</v>
      </c>
      <c r="C3703" s="1">
        <v>45138</v>
      </c>
      <c r="D3703">
        <v>2238.48</v>
      </c>
      <c r="E3703" t="s">
        <v>92</v>
      </c>
      <c r="F3703" t="s">
        <v>96</v>
      </c>
      <c r="G3703" t="s">
        <v>494</v>
      </c>
      <c r="H3703" t="s">
        <v>531</v>
      </c>
      <c r="I3703">
        <v>1200011382</v>
      </c>
      <c r="J3703">
        <v>6000867681</v>
      </c>
      <c r="K3703">
        <v>100067107</v>
      </c>
      <c r="L3703" s="1">
        <v>45148</v>
      </c>
      <c r="M3703" t="s">
        <v>833</v>
      </c>
      <c r="N3703">
        <v>1200011382</v>
      </c>
      <c r="O3703" t="s">
        <v>776</v>
      </c>
      <c r="P3703" t="s">
        <v>54</v>
      </c>
      <c r="Q3703" t="s">
        <v>724</v>
      </c>
    </row>
    <row r="3704" spans="1:17" x14ac:dyDescent="0.3">
      <c r="A3704" t="s">
        <v>825</v>
      </c>
      <c r="B3704" t="s">
        <v>382</v>
      </c>
      <c r="C3704" s="1">
        <v>45139</v>
      </c>
      <c r="D3704">
        <v>388.78</v>
      </c>
      <c r="E3704" t="s">
        <v>92</v>
      </c>
      <c r="F3704" t="s">
        <v>96</v>
      </c>
      <c r="G3704" t="s">
        <v>494</v>
      </c>
      <c r="H3704" t="s">
        <v>531</v>
      </c>
      <c r="I3704">
        <v>1200010596</v>
      </c>
      <c r="J3704">
        <v>6000867915</v>
      </c>
      <c r="K3704">
        <v>100067478</v>
      </c>
      <c r="L3704" s="1">
        <v>45145</v>
      </c>
      <c r="M3704" t="s">
        <v>833</v>
      </c>
      <c r="N3704">
        <v>1200010596</v>
      </c>
      <c r="O3704" t="s">
        <v>776</v>
      </c>
      <c r="P3704" t="s">
        <v>54</v>
      </c>
      <c r="Q3704" t="s">
        <v>724</v>
      </c>
    </row>
    <row r="3705" spans="1:17" x14ac:dyDescent="0.3">
      <c r="A3705" t="s">
        <v>825</v>
      </c>
      <c r="B3705" t="s">
        <v>382</v>
      </c>
      <c r="C3705" s="1">
        <v>45139</v>
      </c>
      <c r="D3705">
        <v>710.48</v>
      </c>
      <c r="E3705" t="s">
        <v>92</v>
      </c>
      <c r="F3705" t="s">
        <v>96</v>
      </c>
      <c r="G3705" t="s">
        <v>494</v>
      </c>
      <c r="H3705" t="s">
        <v>531</v>
      </c>
      <c r="I3705">
        <v>1200010596</v>
      </c>
      <c r="J3705">
        <v>6000867919</v>
      </c>
      <c r="K3705">
        <v>100067482</v>
      </c>
      <c r="L3705" s="1">
        <v>45145</v>
      </c>
      <c r="M3705" t="s">
        <v>833</v>
      </c>
      <c r="N3705">
        <v>1200010596</v>
      </c>
      <c r="O3705" t="s">
        <v>776</v>
      </c>
      <c r="P3705" t="s">
        <v>54</v>
      </c>
      <c r="Q3705" t="s">
        <v>724</v>
      </c>
    </row>
    <row r="3706" spans="1:17" x14ac:dyDescent="0.3">
      <c r="A3706" t="s">
        <v>825</v>
      </c>
      <c r="B3706" t="s">
        <v>382</v>
      </c>
      <c r="C3706" s="1">
        <v>45148</v>
      </c>
      <c r="D3706">
        <v>417.4</v>
      </c>
      <c r="E3706" t="s">
        <v>92</v>
      </c>
      <c r="F3706" t="s">
        <v>96</v>
      </c>
      <c r="G3706" t="s">
        <v>494</v>
      </c>
      <c r="H3706" t="s">
        <v>531</v>
      </c>
      <c r="I3706">
        <v>1200011382</v>
      </c>
      <c r="J3706">
        <v>6000869931</v>
      </c>
      <c r="K3706">
        <v>100071276</v>
      </c>
      <c r="L3706" s="1">
        <v>45162</v>
      </c>
      <c r="M3706" t="s">
        <v>833</v>
      </c>
      <c r="N3706">
        <v>1200011382</v>
      </c>
      <c r="O3706" t="s">
        <v>776</v>
      </c>
      <c r="P3706" t="s">
        <v>54</v>
      </c>
      <c r="Q3706" t="s">
        <v>724</v>
      </c>
    </row>
    <row r="3707" spans="1:17" x14ac:dyDescent="0.3">
      <c r="A3707" t="s">
        <v>825</v>
      </c>
      <c r="B3707" t="s">
        <v>382</v>
      </c>
      <c r="C3707" s="1">
        <v>45155</v>
      </c>
      <c r="D3707">
        <v>2765.63</v>
      </c>
      <c r="E3707" t="s">
        <v>92</v>
      </c>
      <c r="F3707" t="s">
        <v>96</v>
      </c>
      <c r="G3707" t="s">
        <v>494</v>
      </c>
      <c r="H3707" t="s">
        <v>531</v>
      </c>
      <c r="I3707">
        <v>1200011382</v>
      </c>
      <c r="J3707">
        <v>6000870532</v>
      </c>
      <c r="K3707">
        <v>100072076</v>
      </c>
      <c r="L3707" s="1">
        <v>45162</v>
      </c>
      <c r="M3707" t="s">
        <v>833</v>
      </c>
      <c r="N3707">
        <v>1200011382</v>
      </c>
      <c r="O3707" t="s">
        <v>776</v>
      </c>
      <c r="P3707" t="s">
        <v>54</v>
      </c>
      <c r="Q3707" t="s">
        <v>724</v>
      </c>
    </row>
    <row r="3708" spans="1:17" x14ac:dyDescent="0.3">
      <c r="A3708" t="s">
        <v>825</v>
      </c>
      <c r="B3708" t="s">
        <v>382</v>
      </c>
      <c r="C3708" s="1">
        <v>45167</v>
      </c>
      <c r="D3708">
        <v>388.78</v>
      </c>
      <c r="E3708" t="s">
        <v>92</v>
      </c>
      <c r="F3708" t="s">
        <v>96</v>
      </c>
      <c r="G3708" t="s">
        <v>494</v>
      </c>
      <c r="H3708" t="s">
        <v>531</v>
      </c>
      <c r="I3708">
        <v>1200010596</v>
      </c>
      <c r="J3708">
        <v>6000871948</v>
      </c>
      <c r="K3708">
        <v>100075186</v>
      </c>
      <c r="L3708" s="1">
        <v>45175</v>
      </c>
      <c r="M3708" t="s">
        <v>833</v>
      </c>
      <c r="N3708">
        <v>1200010596</v>
      </c>
      <c r="O3708" t="s">
        <v>776</v>
      </c>
      <c r="P3708" t="s">
        <v>54</v>
      </c>
      <c r="Q3708" t="s">
        <v>724</v>
      </c>
    </row>
    <row r="3709" spans="1:17" x14ac:dyDescent="0.3">
      <c r="A3709" t="s">
        <v>825</v>
      </c>
      <c r="B3709" t="s">
        <v>382</v>
      </c>
      <c r="C3709" s="1">
        <v>45167</v>
      </c>
      <c r="D3709">
        <v>710.48</v>
      </c>
      <c r="E3709" t="s">
        <v>92</v>
      </c>
      <c r="F3709" t="s">
        <v>96</v>
      </c>
      <c r="G3709" t="s">
        <v>494</v>
      </c>
      <c r="H3709" t="s">
        <v>531</v>
      </c>
      <c r="I3709">
        <v>1200010596</v>
      </c>
      <c r="J3709">
        <v>6000871949</v>
      </c>
      <c r="K3709">
        <v>100075187</v>
      </c>
      <c r="L3709" s="1">
        <v>45175</v>
      </c>
      <c r="M3709" t="s">
        <v>833</v>
      </c>
      <c r="N3709">
        <v>1200010596</v>
      </c>
      <c r="O3709" t="s">
        <v>776</v>
      </c>
      <c r="P3709" t="s">
        <v>54</v>
      </c>
      <c r="Q3709" t="s">
        <v>724</v>
      </c>
    </row>
    <row r="3710" spans="1:17" x14ac:dyDescent="0.3">
      <c r="A3710" t="s">
        <v>824</v>
      </c>
      <c r="B3710" t="s">
        <v>382</v>
      </c>
      <c r="C3710" s="1">
        <v>45167</v>
      </c>
      <c r="D3710">
        <v>751.15</v>
      </c>
      <c r="E3710" t="s">
        <v>92</v>
      </c>
      <c r="F3710" t="s">
        <v>96</v>
      </c>
      <c r="G3710" t="s">
        <v>494</v>
      </c>
      <c r="H3710" t="s">
        <v>531</v>
      </c>
      <c r="I3710">
        <v>1200011385</v>
      </c>
      <c r="J3710">
        <v>6000871959</v>
      </c>
      <c r="K3710">
        <v>100075214</v>
      </c>
      <c r="L3710" s="1">
        <v>45169</v>
      </c>
      <c r="M3710" t="s">
        <v>833</v>
      </c>
      <c r="N3710">
        <v>1200011385</v>
      </c>
      <c r="O3710" t="s">
        <v>776</v>
      </c>
      <c r="P3710" t="s">
        <v>54</v>
      </c>
      <c r="Q3710" t="s">
        <v>724</v>
      </c>
    </row>
    <row r="3711" spans="1:17" x14ac:dyDescent="0.3">
      <c r="A3711" t="s">
        <v>824</v>
      </c>
      <c r="B3711" t="s">
        <v>382</v>
      </c>
      <c r="C3711" s="1">
        <v>45169</v>
      </c>
      <c r="D3711">
        <v>212.98</v>
      </c>
      <c r="E3711" t="s">
        <v>92</v>
      </c>
      <c r="F3711" t="s">
        <v>96</v>
      </c>
      <c r="G3711" t="s">
        <v>494</v>
      </c>
      <c r="H3711" t="s">
        <v>531</v>
      </c>
      <c r="I3711">
        <v>1200011385</v>
      </c>
      <c r="J3711">
        <v>6000872443</v>
      </c>
      <c r="K3711">
        <v>100075926</v>
      </c>
      <c r="L3711" s="1">
        <v>45173</v>
      </c>
      <c r="M3711" t="s">
        <v>833</v>
      </c>
      <c r="N3711">
        <v>1200011385</v>
      </c>
      <c r="O3711" t="s">
        <v>776</v>
      </c>
      <c r="P3711" t="s">
        <v>54</v>
      </c>
      <c r="Q3711" t="s">
        <v>724</v>
      </c>
    </row>
    <row r="3712" spans="1:17" x14ac:dyDescent="0.3">
      <c r="A3712" t="s">
        <v>825</v>
      </c>
      <c r="B3712" t="s">
        <v>382</v>
      </c>
      <c r="C3712" s="1">
        <v>45170</v>
      </c>
      <c r="D3712">
        <v>2086.7800000000002</v>
      </c>
      <c r="E3712" t="s">
        <v>92</v>
      </c>
      <c r="F3712" t="s">
        <v>96</v>
      </c>
      <c r="G3712" t="s">
        <v>494</v>
      </c>
      <c r="H3712" t="s">
        <v>531</v>
      </c>
      <c r="I3712">
        <v>1200010596</v>
      </c>
      <c r="J3712">
        <v>6000872764</v>
      </c>
      <c r="K3712">
        <v>100076374</v>
      </c>
      <c r="L3712" s="1">
        <v>45182</v>
      </c>
      <c r="M3712" t="s">
        <v>833</v>
      </c>
      <c r="N3712">
        <v>1200010596</v>
      </c>
      <c r="O3712" t="s">
        <v>776</v>
      </c>
      <c r="P3712" t="s">
        <v>54</v>
      </c>
      <c r="Q3712" t="s">
        <v>724</v>
      </c>
    </row>
    <row r="3713" spans="1:17" x14ac:dyDescent="0.3">
      <c r="A3713" t="s">
        <v>825</v>
      </c>
      <c r="B3713" t="s">
        <v>382</v>
      </c>
      <c r="C3713" s="1">
        <v>45170</v>
      </c>
      <c r="D3713">
        <v>206.86</v>
      </c>
      <c r="E3713" t="s">
        <v>92</v>
      </c>
      <c r="F3713" t="s">
        <v>96</v>
      </c>
      <c r="G3713" t="s">
        <v>494</v>
      </c>
      <c r="H3713" t="s">
        <v>531</v>
      </c>
      <c r="I3713">
        <v>1200010596</v>
      </c>
      <c r="J3713">
        <v>6000872766</v>
      </c>
      <c r="K3713">
        <v>100076376</v>
      </c>
      <c r="L3713" s="1">
        <v>45182</v>
      </c>
      <c r="M3713" t="s">
        <v>833</v>
      </c>
      <c r="N3713">
        <v>1200010596</v>
      </c>
      <c r="O3713" t="s">
        <v>776</v>
      </c>
      <c r="P3713" t="s">
        <v>54</v>
      </c>
      <c r="Q3713" t="s">
        <v>724</v>
      </c>
    </row>
    <row r="3714" spans="1:17" x14ac:dyDescent="0.3">
      <c r="A3714" t="s">
        <v>825</v>
      </c>
      <c r="B3714" t="s">
        <v>383</v>
      </c>
      <c r="C3714" s="1">
        <v>45170</v>
      </c>
      <c r="D3714">
        <v>49</v>
      </c>
      <c r="E3714" t="s">
        <v>92</v>
      </c>
      <c r="F3714" t="s">
        <v>96</v>
      </c>
      <c r="G3714" t="s">
        <v>494</v>
      </c>
      <c r="H3714" t="s">
        <v>531</v>
      </c>
      <c r="I3714">
        <v>1200010596</v>
      </c>
      <c r="J3714">
        <v>6000872769</v>
      </c>
      <c r="K3714">
        <v>400001452</v>
      </c>
      <c r="L3714" s="1">
        <v>45182</v>
      </c>
      <c r="M3714" t="s">
        <v>833</v>
      </c>
      <c r="N3714">
        <v>1200010596</v>
      </c>
      <c r="O3714" t="s">
        <v>776</v>
      </c>
      <c r="P3714" t="s">
        <v>54</v>
      </c>
      <c r="Q3714" t="s">
        <v>724</v>
      </c>
    </row>
    <row r="3715" spans="1:17" x14ac:dyDescent="0.3">
      <c r="A3715" t="s">
        <v>825</v>
      </c>
      <c r="B3715" t="s">
        <v>383</v>
      </c>
      <c r="C3715" s="1">
        <v>45170</v>
      </c>
      <c r="D3715">
        <v>85.31</v>
      </c>
      <c r="E3715" t="s">
        <v>92</v>
      </c>
      <c r="F3715" t="s">
        <v>96</v>
      </c>
      <c r="G3715" t="s">
        <v>494</v>
      </c>
      <c r="H3715" t="s">
        <v>531</v>
      </c>
      <c r="I3715">
        <v>1200010596</v>
      </c>
      <c r="J3715">
        <v>6000872772</v>
      </c>
      <c r="K3715">
        <v>400001454</v>
      </c>
      <c r="L3715" s="1">
        <v>45175</v>
      </c>
      <c r="M3715" t="s">
        <v>833</v>
      </c>
      <c r="N3715">
        <v>1200010596</v>
      </c>
      <c r="O3715" t="s">
        <v>776</v>
      </c>
      <c r="P3715" t="s">
        <v>54</v>
      </c>
      <c r="Q3715" t="s">
        <v>724</v>
      </c>
    </row>
    <row r="3716" spans="1:17" x14ac:dyDescent="0.3">
      <c r="A3716" t="s">
        <v>825</v>
      </c>
      <c r="B3716" t="s">
        <v>383</v>
      </c>
      <c r="C3716" s="1">
        <v>45170</v>
      </c>
      <c r="D3716">
        <v>49</v>
      </c>
      <c r="E3716" t="s">
        <v>92</v>
      </c>
      <c r="F3716" t="s">
        <v>96</v>
      </c>
      <c r="G3716" t="s">
        <v>494</v>
      </c>
      <c r="H3716" t="s">
        <v>531</v>
      </c>
      <c r="I3716">
        <v>1200010596</v>
      </c>
      <c r="J3716">
        <v>6000872783</v>
      </c>
      <c r="K3716">
        <v>400001459</v>
      </c>
      <c r="L3716" s="1">
        <v>45175</v>
      </c>
      <c r="M3716" t="s">
        <v>833</v>
      </c>
      <c r="N3716">
        <v>1200010596</v>
      </c>
      <c r="O3716" t="s">
        <v>776</v>
      </c>
      <c r="P3716" t="s">
        <v>54</v>
      </c>
      <c r="Q3716" t="s">
        <v>724</v>
      </c>
    </row>
    <row r="3717" spans="1:17" x14ac:dyDescent="0.3">
      <c r="A3717" t="s">
        <v>826</v>
      </c>
      <c r="B3717" t="s">
        <v>382</v>
      </c>
      <c r="C3717" s="1">
        <v>45188</v>
      </c>
      <c r="D3717">
        <v>103.93</v>
      </c>
      <c r="E3717" t="s">
        <v>92</v>
      </c>
      <c r="F3717" t="s">
        <v>96</v>
      </c>
      <c r="G3717" t="s">
        <v>494</v>
      </c>
      <c r="H3717" t="s">
        <v>531</v>
      </c>
      <c r="I3717">
        <v>1200011385</v>
      </c>
      <c r="J3717">
        <v>6000875686</v>
      </c>
      <c r="K3717">
        <v>100081133</v>
      </c>
      <c r="L3717" s="1">
        <v>45189</v>
      </c>
      <c r="M3717" t="s">
        <v>833</v>
      </c>
      <c r="N3717">
        <v>1200011385</v>
      </c>
      <c r="O3717" t="s">
        <v>776</v>
      </c>
      <c r="P3717" t="s">
        <v>54</v>
      </c>
      <c r="Q3717" t="s">
        <v>724</v>
      </c>
    </row>
    <row r="3718" spans="1:17" x14ac:dyDescent="0.3">
      <c r="A3718" t="s">
        <v>825</v>
      </c>
      <c r="B3718" t="s">
        <v>382</v>
      </c>
      <c r="C3718" s="1">
        <v>45195</v>
      </c>
      <c r="D3718">
        <v>206.86</v>
      </c>
      <c r="E3718" t="s">
        <v>92</v>
      </c>
      <c r="F3718" t="s">
        <v>96</v>
      </c>
      <c r="G3718" t="s">
        <v>494</v>
      </c>
      <c r="H3718" t="s">
        <v>531</v>
      </c>
      <c r="I3718">
        <v>1200010596</v>
      </c>
      <c r="J3718">
        <v>6000876838</v>
      </c>
      <c r="K3718">
        <v>100082882</v>
      </c>
      <c r="L3718" s="1">
        <v>45211</v>
      </c>
      <c r="M3718" t="s">
        <v>833</v>
      </c>
      <c r="N3718">
        <v>1200010596</v>
      </c>
      <c r="O3718" t="s">
        <v>776</v>
      </c>
      <c r="P3718" t="s">
        <v>54</v>
      </c>
      <c r="Q3718" t="s">
        <v>724</v>
      </c>
    </row>
    <row r="3719" spans="1:17" x14ac:dyDescent="0.3">
      <c r="A3719" t="s">
        <v>825</v>
      </c>
      <c r="B3719" t="s">
        <v>382</v>
      </c>
      <c r="C3719" s="1">
        <v>45195</v>
      </c>
      <c r="D3719">
        <v>710.48</v>
      </c>
      <c r="E3719" t="s">
        <v>92</v>
      </c>
      <c r="F3719" t="s">
        <v>96</v>
      </c>
      <c r="G3719" t="s">
        <v>494</v>
      </c>
      <c r="H3719" t="s">
        <v>531</v>
      </c>
      <c r="I3719">
        <v>1200010596</v>
      </c>
      <c r="J3719">
        <v>6000876839</v>
      </c>
      <c r="K3719">
        <v>100082883</v>
      </c>
      <c r="L3719" s="1">
        <v>45211</v>
      </c>
      <c r="M3719" t="s">
        <v>833</v>
      </c>
      <c r="N3719">
        <v>1200010596</v>
      </c>
      <c r="O3719" t="s">
        <v>776</v>
      </c>
      <c r="P3719" t="s">
        <v>54</v>
      </c>
      <c r="Q3719" t="s">
        <v>724</v>
      </c>
    </row>
    <row r="3720" spans="1:17" x14ac:dyDescent="0.3">
      <c r="A3720" t="s">
        <v>825</v>
      </c>
      <c r="B3720" t="s">
        <v>382</v>
      </c>
      <c r="C3720" s="1">
        <v>45195</v>
      </c>
      <c r="D3720">
        <v>2086.7800000000002</v>
      </c>
      <c r="E3720" t="s">
        <v>92</v>
      </c>
      <c r="F3720" t="s">
        <v>96</v>
      </c>
      <c r="G3720" t="s">
        <v>494</v>
      </c>
      <c r="H3720" t="s">
        <v>531</v>
      </c>
      <c r="I3720">
        <v>1200010596</v>
      </c>
      <c r="J3720">
        <v>6000876837</v>
      </c>
      <c r="K3720">
        <v>100082881</v>
      </c>
      <c r="L3720" s="1">
        <v>45211</v>
      </c>
      <c r="M3720" t="s">
        <v>833</v>
      </c>
      <c r="N3720">
        <v>1200010596</v>
      </c>
      <c r="O3720" t="s">
        <v>776</v>
      </c>
      <c r="P3720" t="s">
        <v>54</v>
      </c>
      <c r="Q3720" t="s">
        <v>724</v>
      </c>
    </row>
    <row r="3721" spans="1:17" x14ac:dyDescent="0.3">
      <c r="A3721" t="s">
        <v>825</v>
      </c>
      <c r="B3721" t="s">
        <v>382</v>
      </c>
      <c r="C3721" s="1">
        <v>45201</v>
      </c>
      <c r="D3721">
        <v>388.78</v>
      </c>
      <c r="E3721" t="s">
        <v>92</v>
      </c>
      <c r="F3721" t="s">
        <v>96</v>
      </c>
      <c r="G3721" t="s">
        <v>494</v>
      </c>
      <c r="H3721" t="s">
        <v>531</v>
      </c>
      <c r="I3721">
        <v>1200010596</v>
      </c>
      <c r="J3721">
        <v>6000877944</v>
      </c>
      <c r="K3721">
        <v>100084497</v>
      </c>
      <c r="L3721" s="1">
        <v>45211</v>
      </c>
      <c r="M3721" t="s">
        <v>833</v>
      </c>
      <c r="N3721">
        <v>1200010596</v>
      </c>
      <c r="O3721" t="s">
        <v>776</v>
      </c>
      <c r="P3721" t="s">
        <v>54</v>
      </c>
      <c r="Q3721" t="s">
        <v>724</v>
      </c>
    </row>
    <row r="3722" spans="1:17" x14ac:dyDescent="0.3">
      <c r="A3722" t="s">
        <v>825</v>
      </c>
      <c r="B3722" t="s">
        <v>382</v>
      </c>
      <c r="C3722" s="1">
        <v>45224</v>
      </c>
      <c r="D3722">
        <v>90.46</v>
      </c>
      <c r="E3722" t="s">
        <v>92</v>
      </c>
      <c r="F3722" t="s">
        <v>96</v>
      </c>
      <c r="G3722" t="s">
        <v>494</v>
      </c>
      <c r="H3722" t="s">
        <v>531</v>
      </c>
      <c r="I3722">
        <v>1200011386</v>
      </c>
      <c r="J3722">
        <v>6000882582</v>
      </c>
      <c r="K3722">
        <v>100092090</v>
      </c>
      <c r="L3722" s="1">
        <v>45238</v>
      </c>
      <c r="M3722" t="s">
        <v>833</v>
      </c>
      <c r="N3722">
        <v>1200011386</v>
      </c>
      <c r="O3722" t="s">
        <v>776</v>
      </c>
      <c r="P3722" t="s">
        <v>54</v>
      </c>
      <c r="Q3722" t="s">
        <v>724</v>
      </c>
    </row>
    <row r="3723" spans="1:17" x14ac:dyDescent="0.3">
      <c r="A3723" t="s">
        <v>825</v>
      </c>
      <c r="B3723" t="s">
        <v>382</v>
      </c>
      <c r="C3723" s="1">
        <v>45226</v>
      </c>
      <c r="D3723">
        <v>261.77999999999997</v>
      </c>
      <c r="E3723" t="s">
        <v>92</v>
      </c>
      <c r="F3723" t="s">
        <v>96</v>
      </c>
      <c r="G3723" t="s">
        <v>494</v>
      </c>
      <c r="H3723" t="s">
        <v>531</v>
      </c>
      <c r="I3723">
        <v>1200011382</v>
      </c>
      <c r="J3723">
        <v>6000883026</v>
      </c>
      <c r="K3723">
        <v>100092894</v>
      </c>
      <c r="L3723" s="1">
        <v>45232</v>
      </c>
      <c r="M3723" t="s">
        <v>833</v>
      </c>
      <c r="N3723">
        <v>1200011382</v>
      </c>
      <c r="O3723" t="s">
        <v>776</v>
      </c>
      <c r="P3723" t="s">
        <v>54</v>
      </c>
      <c r="Q3723" t="s">
        <v>724</v>
      </c>
    </row>
    <row r="3724" spans="1:17" x14ac:dyDescent="0.3">
      <c r="A3724" t="s">
        <v>824</v>
      </c>
      <c r="B3724" t="s">
        <v>382</v>
      </c>
      <c r="C3724" s="1">
        <v>45230</v>
      </c>
      <c r="D3724">
        <v>2053.7199999999998</v>
      </c>
      <c r="E3724" t="s">
        <v>92</v>
      </c>
      <c r="F3724" t="s">
        <v>96</v>
      </c>
      <c r="G3724" t="s">
        <v>494</v>
      </c>
      <c r="H3724" t="s">
        <v>531</v>
      </c>
      <c r="I3724">
        <v>1200011382</v>
      </c>
      <c r="J3724">
        <v>6000883579</v>
      </c>
      <c r="K3724">
        <v>100093788</v>
      </c>
      <c r="L3724" s="1">
        <v>45238</v>
      </c>
      <c r="M3724" t="s">
        <v>833</v>
      </c>
      <c r="N3724">
        <v>1200011382</v>
      </c>
      <c r="O3724" t="s">
        <v>776</v>
      </c>
      <c r="P3724" t="s">
        <v>54</v>
      </c>
      <c r="Q3724" t="s">
        <v>724</v>
      </c>
    </row>
    <row r="3725" spans="1:17" x14ac:dyDescent="0.3">
      <c r="A3725" t="s">
        <v>825</v>
      </c>
      <c r="B3725" t="s">
        <v>382</v>
      </c>
      <c r="C3725" s="1">
        <v>45230</v>
      </c>
      <c r="D3725">
        <v>2086.7800000000002</v>
      </c>
      <c r="E3725" t="s">
        <v>92</v>
      </c>
      <c r="F3725" t="s">
        <v>96</v>
      </c>
      <c r="G3725" t="s">
        <v>494</v>
      </c>
      <c r="H3725" t="s">
        <v>531</v>
      </c>
      <c r="I3725">
        <v>1200010596</v>
      </c>
      <c r="J3725">
        <v>6000883620</v>
      </c>
      <c r="K3725">
        <v>100093829</v>
      </c>
      <c r="L3725" s="1">
        <v>45259</v>
      </c>
      <c r="M3725" t="s">
        <v>833</v>
      </c>
      <c r="N3725">
        <v>1200010596</v>
      </c>
      <c r="O3725" t="s">
        <v>776</v>
      </c>
      <c r="P3725" t="s">
        <v>54</v>
      </c>
      <c r="Q3725" t="s">
        <v>724</v>
      </c>
    </row>
    <row r="3726" spans="1:17" x14ac:dyDescent="0.3">
      <c r="A3726" t="s">
        <v>825</v>
      </c>
      <c r="B3726" t="s">
        <v>382</v>
      </c>
      <c r="C3726" s="1">
        <v>45230</v>
      </c>
      <c r="D3726">
        <v>388.78</v>
      </c>
      <c r="E3726" t="s">
        <v>92</v>
      </c>
      <c r="F3726" t="s">
        <v>96</v>
      </c>
      <c r="G3726" t="s">
        <v>494</v>
      </c>
      <c r="H3726" t="s">
        <v>531</v>
      </c>
      <c r="I3726">
        <v>1200010596</v>
      </c>
      <c r="J3726">
        <v>6000883622</v>
      </c>
      <c r="K3726">
        <v>100093831</v>
      </c>
      <c r="L3726" s="1">
        <v>45259</v>
      </c>
      <c r="M3726" t="s">
        <v>833</v>
      </c>
      <c r="N3726">
        <v>1200010596</v>
      </c>
      <c r="O3726" t="s">
        <v>776</v>
      </c>
      <c r="P3726" t="s">
        <v>54</v>
      </c>
      <c r="Q3726" t="s">
        <v>724</v>
      </c>
    </row>
    <row r="3727" spans="1:17" x14ac:dyDescent="0.3">
      <c r="A3727" t="s">
        <v>825</v>
      </c>
      <c r="B3727" t="s">
        <v>382</v>
      </c>
      <c r="C3727" s="1">
        <v>45230</v>
      </c>
      <c r="D3727">
        <v>206.86</v>
      </c>
      <c r="E3727" t="s">
        <v>92</v>
      </c>
      <c r="F3727" t="s">
        <v>96</v>
      </c>
      <c r="G3727" t="s">
        <v>494</v>
      </c>
      <c r="H3727" t="s">
        <v>531</v>
      </c>
      <c r="I3727">
        <v>1200010596</v>
      </c>
      <c r="J3727">
        <v>6000883625</v>
      </c>
      <c r="K3727">
        <v>100093834</v>
      </c>
      <c r="L3727" s="1">
        <v>45259</v>
      </c>
      <c r="M3727" t="s">
        <v>833</v>
      </c>
      <c r="N3727">
        <v>1200010596</v>
      </c>
      <c r="O3727" t="s">
        <v>776</v>
      </c>
      <c r="P3727" t="s">
        <v>54</v>
      </c>
      <c r="Q3727" t="s">
        <v>724</v>
      </c>
    </row>
    <row r="3728" spans="1:17" x14ac:dyDescent="0.3">
      <c r="A3728" t="s">
        <v>825</v>
      </c>
      <c r="B3728" t="s">
        <v>382</v>
      </c>
      <c r="C3728" s="1">
        <v>45230</v>
      </c>
      <c r="D3728">
        <v>710.48</v>
      </c>
      <c r="E3728" t="s">
        <v>92</v>
      </c>
      <c r="F3728" t="s">
        <v>96</v>
      </c>
      <c r="G3728" t="s">
        <v>494</v>
      </c>
      <c r="H3728" t="s">
        <v>531</v>
      </c>
      <c r="I3728">
        <v>1200010596</v>
      </c>
      <c r="J3728">
        <v>6000883626</v>
      </c>
      <c r="K3728">
        <v>100093835</v>
      </c>
      <c r="L3728" s="1">
        <v>45259</v>
      </c>
      <c r="M3728" t="s">
        <v>833</v>
      </c>
      <c r="N3728">
        <v>1200010596</v>
      </c>
      <c r="O3728" t="s">
        <v>776</v>
      </c>
      <c r="P3728" t="s">
        <v>54</v>
      </c>
      <c r="Q3728" t="s">
        <v>724</v>
      </c>
    </row>
    <row r="3729" spans="1:17" x14ac:dyDescent="0.3">
      <c r="A3729" t="s">
        <v>825</v>
      </c>
      <c r="B3729" t="s">
        <v>382</v>
      </c>
      <c r="C3729" s="1">
        <v>45232</v>
      </c>
      <c r="D3729">
        <v>90.31</v>
      </c>
      <c r="E3729" t="s">
        <v>92</v>
      </c>
      <c r="F3729" t="s">
        <v>96</v>
      </c>
      <c r="G3729" t="s">
        <v>494</v>
      </c>
      <c r="H3729" t="s">
        <v>531</v>
      </c>
      <c r="I3729">
        <v>1200011382</v>
      </c>
      <c r="J3729">
        <v>6000883995</v>
      </c>
      <c r="K3729">
        <v>100094298</v>
      </c>
      <c r="L3729" s="1">
        <v>45238</v>
      </c>
      <c r="M3729" t="s">
        <v>833</v>
      </c>
      <c r="N3729">
        <v>1200011382</v>
      </c>
      <c r="O3729" t="s">
        <v>776</v>
      </c>
      <c r="P3729" t="s">
        <v>54</v>
      </c>
      <c r="Q3729" t="s">
        <v>724</v>
      </c>
    </row>
    <row r="3730" spans="1:17" x14ac:dyDescent="0.3">
      <c r="A3730" t="s">
        <v>825</v>
      </c>
      <c r="B3730" t="s">
        <v>382</v>
      </c>
      <c r="C3730" s="1">
        <v>45247</v>
      </c>
      <c r="D3730">
        <v>1101.47</v>
      </c>
      <c r="E3730" t="s">
        <v>92</v>
      </c>
      <c r="F3730" t="s">
        <v>96</v>
      </c>
      <c r="G3730" t="s">
        <v>494</v>
      </c>
      <c r="H3730" t="s">
        <v>531</v>
      </c>
      <c r="I3730">
        <v>1200011385</v>
      </c>
      <c r="J3730">
        <v>6000887389</v>
      </c>
      <c r="K3730">
        <v>100100798</v>
      </c>
      <c r="L3730" s="1">
        <v>45271</v>
      </c>
      <c r="M3730" t="s">
        <v>833</v>
      </c>
      <c r="N3730">
        <v>1200011385</v>
      </c>
      <c r="O3730" t="s">
        <v>776</v>
      </c>
      <c r="P3730" t="s">
        <v>54</v>
      </c>
      <c r="Q3730" t="s">
        <v>724</v>
      </c>
    </row>
    <row r="3731" spans="1:17" x14ac:dyDescent="0.3">
      <c r="A3731" t="s">
        <v>824</v>
      </c>
      <c r="B3731" t="s">
        <v>382</v>
      </c>
      <c r="C3731" s="1">
        <v>45251</v>
      </c>
      <c r="D3731">
        <v>11605.97</v>
      </c>
      <c r="E3731" t="s">
        <v>92</v>
      </c>
      <c r="F3731" t="s">
        <v>96</v>
      </c>
      <c r="G3731" t="s">
        <v>494</v>
      </c>
      <c r="H3731" t="s">
        <v>531</v>
      </c>
      <c r="I3731">
        <v>1200011382</v>
      </c>
      <c r="J3731">
        <v>6000887964</v>
      </c>
      <c r="K3731">
        <v>100101721</v>
      </c>
      <c r="L3731" s="1">
        <v>45261</v>
      </c>
      <c r="M3731" t="s">
        <v>833</v>
      </c>
      <c r="N3731">
        <v>1200011382</v>
      </c>
      <c r="O3731" t="s">
        <v>776</v>
      </c>
      <c r="P3731" t="s">
        <v>54</v>
      </c>
      <c r="Q3731" t="s">
        <v>724</v>
      </c>
    </row>
    <row r="3732" spans="1:17" x14ac:dyDescent="0.3">
      <c r="A3732" t="s">
        <v>826</v>
      </c>
      <c r="B3732" t="s">
        <v>382</v>
      </c>
      <c r="C3732" s="1">
        <v>45251</v>
      </c>
      <c r="D3732">
        <v>67.08</v>
      </c>
      <c r="E3732" t="s">
        <v>92</v>
      </c>
      <c r="F3732" t="s">
        <v>96</v>
      </c>
      <c r="G3732" t="s">
        <v>494</v>
      </c>
      <c r="H3732" t="s">
        <v>531</v>
      </c>
      <c r="I3732">
        <v>1200011382</v>
      </c>
      <c r="J3732">
        <v>6000887970</v>
      </c>
      <c r="K3732">
        <v>100101727</v>
      </c>
      <c r="L3732" s="1">
        <v>45265</v>
      </c>
      <c r="M3732" t="s">
        <v>833</v>
      </c>
      <c r="N3732">
        <v>1200011382</v>
      </c>
      <c r="O3732" t="s">
        <v>776</v>
      </c>
      <c r="P3732" t="s">
        <v>54</v>
      </c>
      <c r="Q3732" t="s">
        <v>724</v>
      </c>
    </row>
    <row r="3733" spans="1:17" x14ac:dyDescent="0.3">
      <c r="A3733" t="s">
        <v>824</v>
      </c>
      <c r="B3733" t="s">
        <v>382</v>
      </c>
      <c r="C3733" s="1">
        <v>45252</v>
      </c>
      <c r="D3733">
        <v>190.37</v>
      </c>
      <c r="E3733" t="s">
        <v>92</v>
      </c>
      <c r="F3733" t="s">
        <v>96</v>
      </c>
      <c r="G3733" t="s">
        <v>494</v>
      </c>
      <c r="H3733" t="s">
        <v>531</v>
      </c>
      <c r="I3733">
        <v>1200011386</v>
      </c>
      <c r="J3733">
        <v>6000888295</v>
      </c>
      <c r="K3733">
        <v>100102287</v>
      </c>
      <c r="L3733" s="1">
        <v>45253</v>
      </c>
      <c r="M3733" t="s">
        <v>833</v>
      </c>
      <c r="N3733">
        <v>1200011386</v>
      </c>
      <c r="O3733" t="s">
        <v>776</v>
      </c>
      <c r="P3733" t="s">
        <v>54</v>
      </c>
      <c r="Q3733" t="s">
        <v>724</v>
      </c>
    </row>
    <row r="3734" spans="1:17" x14ac:dyDescent="0.3">
      <c r="A3734" t="s">
        <v>825</v>
      </c>
      <c r="B3734" t="s">
        <v>382</v>
      </c>
      <c r="C3734" s="1">
        <v>45253</v>
      </c>
      <c r="D3734">
        <v>961.36</v>
      </c>
      <c r="E3734" t="s">
        <v>92</v>
      </c>
      <c r="F3734" t="s">
        <v>96</v>
      </c>
      <c r="G3734" t="s">
        <v>494</v>
      </c>
      <c r="H3734" t="s">
        <v>531</v>
      </c>
      <c r="I3734">
        <v>1200011386</v>
      </c>
      <c r="J3734">
        <v>6000888518</v>
      </c>
      <c r="K3734">
        <v>100102659</v>
      </c>
      <c r="L3734" s="1">
        <v>45278</v>
      </c>
      <c r="M3734" t="s">
        <v>833</v>
      </c>
      <c r="N3734">
        <v>1200011386</v>
      </c>
      <c r="O3734" t="s">
        <v>776</v>
      </c>
      <c r="P3734" t="s">
        <v>54</v>
      </c>
      <c r="Q3734" t="s">
        <v>724</v>
      </c>
    </row>
    <row r="3735" spans="1:17" x14ac:dyDescent="0.3">
      <c r="A3735" t="s">
        <v>825</v>
      </c>
      <c r="B3735" t="s">
        <v>383</v>
      </c>
      <c r="C3735" s="1">
        <v>45257</v>
      </c>
      <c r="D3735">
        <v>85.31</v>
      </c>
      <c r="E3735" t="s">
        <v>92</v>
      </c>
      <c r="F3735" t="s">
        <v>96</v>
      </c>
      <c r="G3735" t="s">
        <v>494</v>
      </c>
      <c r="H3735" t="s">
        <v>531</v>
      </c>
      <c r="I3735">
        <v>1200010596</v>
      </c>
      <c r="J3735">
        <v>6000889052</v>
      </c>
      <c r="K3735">
        <v>400001858</v>
      </c>
      <c r="L3735" s="1">
        <v>45271</v>
      </c>
      <c r="M3735" t="s">
        <v>833</v>
      </c>
      <c r="N3735">
        <v>1200010596</v>
      </c>
      <c r="O3735" t="s">
        <v>776</v>
      </c>
      <c r="P3735" t="s">
        <v>54</v>
      </c>
      <c r="Q3735" t="s">
        <v>724</v>
      </c>
    </row>
    <row r="3736" spans="1:17" x14ac:dyDescent="0.3">
      <c r="A3736" t="s">
        <v>825</v>
      </c>
      <c r="B3736" t="s">
        <v>383</v>
      </c>
      <c r="C3736" s="1">
        <v>45257</v>
      </c>
      <c r="D3736">
        <v>49</v>
      </c>
      <c r="E3736" t="s">
        <v>92</v>
      </c>
      <c r="F3736" t="s">
        <v>96</v>
      </c>
      <c r="G3736" t="s">
        <v>494</v>
      </c>
      <c r="H3736" t="s">
        <v>531</v>
      </c>
      <c r="I3736">
        <v>1200010596</v>
      </c>
      <c r="J3736">
        <v>6000889049</v>
      </c>
      <c r="K3736">
        <v>400001855</v>
      </c>
      <c r="L3736" s="1">
        <v>45271</v>
      </c>
      <c r="M3736" t="s">
        <v>833</v>
      </c>
      <c r="N3736">
        <v>1200010596</v>
      </c>
      <c r="O3736" t="s">
        <v>776</v>
      </c>
      <c r="P3736" t="s">
        <v>54</v>
      </c>
      <c r="Q3736" t="s">
        <v>724</v>
      </c>
    </row>
    <row r="3737" spans="1:17" x14ac:dyDescent="0.3">
      <c r="A3737" t="s">
        <v>825</v>
      </c>
      <c r="B3737" t="s">
        <v>382</v>
      </c>
      <c r="C3737" s="1">
        <v>45258</v>
      </c>
      <c r="D3737">
        <v>388.78</v>
      </c>
      <c r="E3737" t="s">
        <v>92</v>
      </c>
      <c r="F3737" t="s">
        <v>96</v>
      </c>
      <c r="G3737" t="s">
        <v>494</v>
      </c>
      <c r="H3737" t="s">
        <v>531</v>
      </c>
      <c r="I3737">
        <v>1200010596</v>
      </c>
      <c r="J3737">
        <v>6000889374</v>
      </c>
      <c r="K3737">
        <v>100104183</v>
      </c>
      <c r="L3737" s="1">
        <v>45271</v>
      </c>
      <c r="M3737" t="s">
        <v>833</v>
      </c>
      <c r="N3737">
        <v>1200010596</v>
      </c>
      <c r="O3737" t="s">
        <v>776</v>
      </c>
      <c r="P3737" t="s">
        <v>54</v>
      </c>
      <c r="Q3737" t="s">
        <v>724</v>
      </c>
    </row>
    <row r="3738" spans="1:17" x14ac:dyDescent="0.3">
      <c r="A3738" t="s">
        <v>825</v>
      </c>
      <c r="B3738" t="s">
        <v>382</v>
      </c>
      <c r="C3738" s="1">
        <v>45258</v>
      </c>
      <c r="D3738">
        <v>206.86</v>
      </c>
      <c r="E3738" t="s">
        <v>92</v>
      </c>
      <c r="F3738" t="s">
        <v>96</v>
      </c>
      <c r="G3738" t="s">
        <v>494</v>
      </c>
      <c r="H3738" t="s">
        <v>531</v>
      </c>
      <c r="I3738">
        <v>1200010596</v>
      </c>
      <c r="J3738">
        <v>6000889377</v>
      </c>
      <c r="K3738">
        <v>100104186</v>
      </c>
      <c r="L3738" s="1">
        <v>45271</v>
      </c>
      <c r="M3738" t="s">
        <v>833</v>
      </c>
      <c r="N3738">
        <v>1200010596</v>
      </c>
      <c r="O3738" t="s">
        <v>776</v>
      </c>
      <c r="P3738" t="s">
        <v>54</v>
      </c>
      <c r="Q3738" t="s">
        <v>724</v>
      </c>
    </row>
    <row r="3739" spans="1:17" x14ac:dyDescent="0.3">
      <c r="A3739" t="s">
        <v>825</v>
      </c>
      <c r="B3739" t="s">
        <v>382</v>
      </c>
      <c r="C3739" s="1">
        <v>45258</v>
      </c>
      <c r="D3739">
        <v>710.48</v>
      </c>
      <c r="E3739" t="s">
        <v>92</v>
      </c>
      <c r="F3739" t="s">
        <v>96</v>
      </c>
      <c r="G3739" t="s">
        <v>494</v>
      </c>
      <c r="H3739" t="s">
        <v>531</v>
      </c>
      <c r="I3739">
        <v>1200010596</v>
      </c>
      <c r="J3739">
        <v>6000889378</v>
      </c>
      <c r="K3739">
        <v>100104187</v>
      </c>
      <c r="L3739" s="1">
        <v>45271</v>
      </c>
      <c r="M3739" t="s">
        <v>833</v>
      </c>
      <c r="N3739">
        <v>1200010596</v>
      </c>
      <c r="O3739" t="s">
        <v>776</v>
      </c>
      <c r="P3739" t="s">
        <v>54</v>
      </c>
      <c r="Q3739" t="s">
        <v>724</v>
      </c>
    </row>
    <row r="3740" spans="1:17" x14ac:dyDescent="0.3">
      <c r="A3740" t="s">
        <v>825</v>
      </c>
      <c r="B3740" t="s">
        <v>382</v>
      </c>
      <c r="C3740" s="1">
        <v>45258</v>
      </c>
      <c r="D3740">
        <v>2086.7800000000002</v>
      </c>
      <c r="E3740" t="s">
        <v>92</v>
      </c>
      <c r="F3740" t="s">
        <v>96</v>
      </c>
      <c r="G3740" t="s">
        <v>494</v>
      </c>
      <c r="H3740" t="s">
        <v>531</v>
      </c>
      <c r="I3740">
        <v>1200010596</v>
      </c>
      <c r="J3740">
        <v>6000889375</v>
      </c>
      <c r="K3740">
        <v>100104184</v>
      </c>
      <c r="L3740" s="1">
        <v>45271</v>
      </c>
      <c r="M3740" t="s">
        <v>833</v>
      </c>
      <c r="N3740">
        <v>1200010596</v>
      </c>
      <c r="O3740" t="s">
        <v>776</v>
      </c>
      <c r="P3740" t="s">
        <v>54</v>
      </c>
      <c r="Q3740" t="s">
        <v>724</v>
      </c>
    </row>
    <row r="3741" spans="1:17" x14ac:dyDescent="0.3">
      <c r="A3741" t="s">
        <v>825</v>
      </c>
      <c r="B3741" t="s">
        <v>382</v>
      </c>
      <c r="C3741" s="1">
        <v>45261</v>
      </c>
      <c r="D3741">
        <v>269.5</v>
      </c>
      <c r="E3741" t="s">
        <v>92</v>
      </c>
      <c r="F3741" t="s">
        <v>96</v>
      </c>
      <c r="G3741" t="s">
        <v>494</v>
      </c>
      <c r="H3741" t="s">
        <v>531</v>
      </c>
      <c r="I3741">
        <v>1200011382</v>
      </c>
      <c r="J3741">
        <v>6000890472</v>
      </c>
      <c r="K3741">
        <v>100105984</v>
      </c>
      <c r="L3741" s="1">
        <v>45278</v>
      </c>
      <c r="M3741" t="s">
        <v>833</v>
      </c>
      <c r="N3741">
        <v>1200011382</v>
      </c>
      <c r="O3741" t="s">
        <v>776</v>
      </c>
      <c r="P3741" t="s">
        <v>54</v>
      </c>
      <c r="Q3741" t="s">
        <v>724</v>
      </c>
    </row>
    <row r="3742" spans="1:17" x14ac:dyDescent="0.3">
      <c r="A3742" t="s">
        <v>824</v>
      </c>
      <c r="B3742" t="s">
        <v>382</v>
      </c>
      <c r="C3742" s="1">
        <v>45261</v>
      </c>
      <c r="D3742">
        <v>19713.060000000001</v>
      </c>
      <c r="E3742" t="s">
        <v>92</v>
      </c>
      <c r="F3742" t="s">
        <v>96</v>
      </c>
      <c r="G3742" t="s">
        <v>494</v>
      </c>
      <c r="H3742" t="s">
        <v>531</v>
      </c>
      <c r="I3742">
        <v>1200011382</v>
      </c>
      <c r="J3742">
        <v>6000890470</v>
      </c>
      <c r="K3742">
        <v>100105982</v>
      </c>
      <c r="L3742" s="1">
        <v>45268</v>
      </c>
      <c r="M3742" t="s">
        <v>833</v>
      </c>
      <c r="N3742">
        <v>1200011382</v>
      </c>
      <c r="O3742" t="s">
        <v>776</v>
      </c>
      <c r="P3742" t="s">
        <v>54</v>
      </c>
      <c r="Q3742" t="s">
        <v>724</v>
      </c>
    </row>
    <row r="3743" spans="1:17" x14ac:dyDescent="0.3">
      <c r="A3743" t="s">
        <v>824</v>
      </c>
      <c r="B3743" t="s">
        <v>382</v>
      </c>
      <c r="C3743" s="1">
        <v>45265</v>
      </c>
      <c r="D3743">
        <v>773.72</v>
      </c>
      <c r="E3743" t="s">
        <v>92</v>
      </c>
      <c r="F3743" t="s">
        <v>96</v>
      </c>
      <c r="G3743" t="s">
        <v>494</v>
      </c>
      <c r="H3743" t="s">
        <v>531</v>
      </c>
      <c r="I3743">
        <v>1200011385</v>
      </c>
      <c r="J3743">
        <v>6000891490</v>
      </c>
      <c r="K3743">
        <v>100107582</v>
      </c>
      <c r="L3743" s="1">
        <v>45265</v>
      </c>
      <c r="M3743" t="s">
        <v>833</v>
      </c>
      <c r="N3743">
        <v>1200011385</v>
      </c>
      <c r="O3743" t="s">
        <v>776</v>
      </c>
      <c r="P3743" t="s">
        <v>54</v>
      </c>
      <c r="Q3743" t="s">
        <v>724</v>
      </c>
    </row>
    <row r="3744" spans="1:17" x14ac:dyDescent="0.3">
      <c r="A3744" t="s">
        <v>825</v>
      </c>
      <c r="B3744" t="s">
        <v>382</v>
      </c>
      <c r="C3744" s="1">
        <v>45267</v>
      </c>
      <c r="D3744">
        <v>349.92</v>
      </c>
      <c r="E3744" t="s">
        <v>92</v>
      </c>
      <c r="F3744" t="s">
        <v>96</v>
      </c>
      <c r="G3744" t="s">
        <v>494</v>
      </c>
      <c r="H3744" t="s">
        <v>531</v>
      </c>
      <c r="I3744">
        <v>1200011386</v>
      </c>
      <c r="J3744">
        <v>6000892367</v>
      </c>
      <c r="K3744">
        <v>100109114</v>
      </c>
      <c r="L3744" s="1">
        <v>45279</v>
      </c>
      <c r="M3744" t="s">
        <v>833</v>
      </c>
      <c r="N3744">
        <v>1200011386</v>
      </c>
      <c r="O3744" t="s">
        <v>776</v>
      </c>
      <c r="P3744" t="s">
        <v>54</v>
      </c>
      <c r="Q3744" t="s">
        <v>724</v>
      </c>
    </row>
    <row r="3745" spans="1:17" x14ac:dyDescent="0.3">
      <c r="A3745" t="s">
        <v>824</v>
      </c>
      <c r="B3745" t="s">
        <v>382</v>
      </c>
      <c r="C3745" s="1">
        <v>45272</v>
      </c>
      <c r="D3745">
        <v>557.55999999999995</v>
      </c>
      <c r="E3745" t="s">
        <v>92</v>
      </c>
      <c r="F3745" t="s">
        <v>96</v>
      </c>
      <c r="G3745" t="s">
        <v>494</v>
      </c>
      <c r="H3745" t="s">
        <v>531</v>
      </c>
      <c r="I3745">
        <v>1200011385</v>
      </c>
      <c r="J3745">
        <v>6000893663</v>
      </c>
      <c r="K3745">
        <v>100111495</v>
      </c>
      <c r="L3745" s="1">
        <v>45273</v>
      </c>
      <c r="M3745" t="s">
        <v>833</v>
      </c>
      <c r="N3745">
        <v>1200011385</v>
      </c>
      <c r="O3745" t="s">
        <v>776</v>
      </c>
      <c r="P3745" t="s">
        <v>54</v>
      </c>
      <c r="Q3745" t="s">
        <v>724</v>
      </c>
    </row>
    <row r="3746" spans="1:17" x14ac:dyDescent="0.3">
      <c r="A3746" t="s">
        <v>824</v>
      </c>
      <c r="B3746" t="s">
        <v>382</v>
      </c>
      <c r="C3746" s="1">
        <v>45274</v>
      </c>
      <c r="D3746">
        <v>925.51</v>
      </c>
      <c r="E3746" t="s">
        <v>92</v>
      </c>
      <c r="F3746" t="s">
        <v>96</v>
      </c>
      <c r="G3746" t="s">
        <v>494</v>
      </c>
      <c r="H3746" t="s">
        <v>531</v>
      </c>
      <c r="I3746">
        <v>1200011385</v>
      </c>
      <c r="J3746">
        <v>6000894162</v>
      </c>
      <c r="K3746">
        <v>100112451</v>
      </c>
      <c r="L3746" s="1">
        <v>45280</v>
      </c>
      <c r="M3746" t="s">
        <v>833</v>
      </c>
      <c r="N3746">
        <v>1200011385</v>
      </c>
      <c r="O3746" t="s">
        <v>776</v>
      </c>
      <c r="P3746" t="s">
        <v>54</v>
      </c>
      <c r="Q3746" t="s">
        <v>724</v>
      </c>
    </row>
    <row r="3747" spans="1:17" x14ac:dyDescent="0.3">
      <c r="A3747" t="s">
        <v>824</v>
      </c>
      <c r="B3747" t="s">
        <v>382</v>
      </c>
      <c r="C3747" s="1">
        <v>45278</v>
      </c>
      <c r="D3747">
        <v>312.37</v>
      </c>
      <c r="E3747" t="s">
        <v>92</v>
      </c>
      <c r="F3747" t="s">
        <v>96</v>
      </c>
      <c r="G3747" t="s">
        <v>494</v>
      </c>
      <c r="H3747" t="s">
        <v>531</v>
      </c>
      <c r="I3747">
        <v>1200011385</v>
      </c>
      <c r="J3747">
        <v>6000894550</v>
      </c>
      <c r="K3747">
        <v>100116368</v>
      </c>
      <c r="L3747" s="1">
        <v>45281</v>
      </c>
      <c r="M3747" t="s">
        <v>833</v>
      </c>
      <c r="N3747">
        <v>1200011385</v>
      </c>
      <c r="O3747" t="s">
        <v>776</v>
      </c>
      <c r="P3747" t="s">
        <v>54</v>
      </c>
      <c r="Q3747" t="s">
        <v>724</v>
      </c>
    </row>
    <row r="3748" spans="1:17" x14ac:dyDescent="0.3">
      <c r="A3748" t="s">
        <v>825</v>
      </c>
      <c r="B3748" t="s">
        <v>382</v>
      </c>
      <c r="C3748" s="1">
        <v>45294</v>
      </c>
      <c r="D3748">
        <v>206.86</v>
      </c>
      <c r="E3748" t="s">
        <v>92</v>
      </c>
      <c r="F3748" t="s">
        <v>96</v>
      </c>
      <c r="G3748" t="s">
        <v>494</v>
      </c>
      <c r="H3748" t="s">
        <v>531</v>
      </c>
      <c r="I3748">
        <v>1200010596</v>
      </c>
      <c r="J3748">
        <v>6000899597</v>
      </c>
      <c r="K3748">
        <v>100003992</v>
      </c>
      <c r="L3748" s="1">
        <v>45309</v>
      </c>
      <c r="M3748" t="s">
        <v>833</v>
      </c>
      <c r="N3748">
        <v>1200010596</v>
      </c>
      <c r="O3748" t="s">
        <v>776</v>
      </c>
      <c r="P3748" t="s">
        <v>54</v>
      </c>
      <c r="Q3748" t="s">
        <v>724</v>
      </c>
    </row>
    <row r="3749" spans="1:17" x14ac:dyDescent="0.3">
      <c r="A3749" t="s">
        <v>825</v>
      </c>
      <c r="B3749" t="s">
        <v>382</v>
      </c>
      <c r="C3749" s="1">
        <v>45294</v>
      </c>
      <c r="D3749">
        <v>2086.7800000000002</v>
      </c>
      <c r="E3749" t="s">
        <v>92</v>
      </c>
      <c r="F3749" t="s">
        <v>96</v>
      </c>
      <c r="G3749" t="s">
        <v>494</v>
      </c>
      <c r="H3749" t="s">
        <v>531</v>
      </c>
      <c r="I3749">
        <v>1200010596</v>
      </c>
      <c r="J3749">
        <v>6000899602</v>
      </c>
      <c r="K3749">
        <v>100003997</v>
      </c>
      <c r="L3749" s="1">
        <v>45308</v>
      </c>
      <c r="M3749" t="s">
        <v>833</v>
      </c>
      <c r="N3749">
        <v>1200010596</v>
      </c>
      <c r="O3749" t="s">
        <v>776</v>
      </c>
      <c r="P3749" t="s">
        <v>54</v>
      </c>
      <c r="Q3749" t="s">
        <v>724</v>
      </c>
    </row>
    <row r="3750" spans="1:17" x14ac:dyDescent="0.3">
      <c r="A3750" t="s">
        <v>825</v>
      </c>
      <c r="B3750" t="s">
        <v>382</v>
      </c>
      <c r="C3750" s="1">
        <v>45294</v>
      </c>
      <c r="D3750">
        <v>388.78</v>
      </c>
      <c r="E3750" t="s">
        <v>92</v>
      </c>
      <c r="F3750" t="s">
        <v>96</v>
      </c>
      <c r="G3750" t="s">
        <v>494</v>
      </c>
      <c r="H3750" t="s">
        <v>531</v>
      </c>
      <c r="I3750">
        <v>1200010596</v>
      </c>
      <c r="J3750">
        <v>6000899449</v>
      </c>
      <c r="K3750">
        <v>100003842</v>
      </c>
      <c r="L3750" s="1">
        <v>45308</v>
      </c>
      <c r="M3750" t="s">
        <v>833</v>
      </c>
      <c r="N3750">
        <v>1200010596</v>
      </c>
      <c r="O3750" t="s">
        <v>776</v>
      </c>
      <c r="P3750" t="s">
        <v>54</v>
      </c>
      <c r="Q3750" t="s">
        <v>724</v>
      </c>
    </row>
    <row r="3751" spans="1:17" x14ac:dyDescent="0.3">
      <c r="A3751" t="s">
        <v>825</v>
      </c>
      <c r="B3751" t="s">
        <v>382</v>
      </c>
      <c r="C3751" s="1">
        <v>45294</v>
      </c>
      <c r="D3751">
        <v>710.48</v>
      </c>
      <c r="E3751" t="s">
        <v>92</v>
      </c>
      <c r="F3751" t="s">
        <v>96</v>
      </c>
      <c r="G3751" t="s">
        <v>494</v>
      </c>
      <c r="H3751" t="s">
        <v>531</v>
      </c>
      <c r="I3751">
        <v>1200010596</v>
      </c>
      <c r="J3751">
        <v>6000899453</v>
      </c>
      <c r="K3751">
        <v>100003847</v>
      </c>
      <c r="L3751" s="1">
        <v>45308</v>
      </c>
      <c r="M3751" t="s">
        <v>833</v>
      </c>
      <c r="N3751">
        <v>1200010596</v>
      </c>
      <c r="O3751" t="s">
        <v>776</v>
      </c>
      <c r="P3751" t="s">
        <v>54</v>
      </c>
      <c r="Q3751" t="s">
        <v>724</v>
      </c>
    </row>
    <row r="3752" spans="1:17" x14ac:dyDescent="0.3">
      <c r="A3752" t="s">
        <v>826</v>
      </c>
      <c r="B3752" t="s">
        <v>382</v>
      </c>
      <c r="C3752" s="1">
        <v>45295</v>
      </c>
      <c r="D3752">
        <v>269.02999999999997</v>
      </c>
      <c r="E3752" t="s">
        <v>92</v>
      </c>
      <c r="F3752" t="s">
        <v>96</v>
      </c>
      <c r="G3752" t="s">
        <v>494</v>
      </c>
      <c r="H3752" t="s">
        <v>531</v>
      </c>
      <c r="I3752">
        <v>1200011382</v>
      </c>
      <c r="J3752">
        <v>6000900412</v>
      </c>
      <c r="K3752">
        <v>100004875</v>
      </c>
      <c r="L3752" s="1">
        <v>45328</v>
      </c>
      <c r="M3752" t="s">
        <v>833</v>
      </c>
      <c r="N3752">
        <v>1200011382</v>
      </c>
      <c r="O3752" t="s">
        <v>776</v>
      </c>
      <c r="P3752" t="s">
        <v>54</v>
      </c>
      <c r="Q3752" t="s">
        <v>724</v>
      </c>
    </row>
    <row r="3753" spans="1:17" x14ac:dyDescent="0.3">
      <c r="A3753" t="s">
        <v>826</v>
      </c>
      <c r="B3753" t="s">
        <v>382</v>
      </c>
      <c r="C3753" s="1">
        <v>45310</v>
      </c>
      <c r="D3753">
        <v>1758.41</v>
      </c>
      <c r="E3753" t="s">
        <v>92</v>
      </c>
      <c r="F3753" t="s">
        <v>96</v>
      </c>
      <c r="G3753" t="s">
        <v>494</v>
      </c>
      <c r="H3753" t="s">
        <v>531</v>
      </c>
      <c r="I3753">
        <v>1200011382</v>
      </c>
      <c r="J3753">
        <v>6000902889</v>
      </c>
      <c r="K3753">
        <v>100008980</v>
      </c>
      <c r="L3753" s="1">
        <v>45331</v>
      </c>
      <c r="M3753" t="s">
        <v>833</v>
      </c>
      <c r="N3753">
        <v>1200011382</v>
      </c>
      <c r="O3753" t="s">
        <v>776</v>
      </c>
      <c r="P3753" t="s">
        <v>54</v>
      </c>
      <c r="Q3753" t="s">
        <v>724</v>
      </c>
    </row>
    <row r="3754" spans="1:17" x14ac:dyDescent="0.3">
      <c r="A3754" t="s">
        <v>825</v>
      </c>
      <c r="B3754" t="s">
        <v>383</v>
      </c>
      <c r="C3754" s="1">
        <v>45313</v>
      </c>
      <c r="D3754">
        <v>49</v>
      </c>
      <c r="E3754" t="s">
        <v>92</v>
      </c>
      <c r="F3754" t="s">
        <v>96</v>
      </c>
      <c r="G3754" t="s">
        <v>494</v>
      </c>
      <c r="H3754" t="s">
        <v>531</v>
      </c>
      <c r="I3754">
        <v>1200010596</v>
      </c>
      <c r="J3754">
        <v>6000903042</v>
      </c>
      <c r="K3754">
        <v>400000406</v>
      </c>
      <c r="L3754" s="1">
        <v>45352</v>
      </c>
      <c r="M3754" t="s">
        <v>833</v>
      </c>
      <c r="N3754">
        <v>1200010596</v>
      </c>
      <c r="O3754" t="s">
        <v>776</v>
      </c>
      <c r="P3754" t="s">
        <v>54</v>
      </c>
      <c r="Q3754" t="s">
        <v>724</v>
      </c>
    </row>
    <row r="3755" spans="1:17" x14ac:dyDescent="0.3">
      <c r="A3755" t="s">
        <v>825</v>
      </c>
      <c r="B3755" t="s">
        <v>383</v>
      </c>
      <c r="C3755" s="1">
        <v>45313</v>
      </c>
      <c r="D3755">
        <v>49</v>
      </c>
      <c r="E3755" t="s">
        <v>92</v>
      </c>
      <c r="F3755" t="s">
        <v>96</v>
      </c>
      <c r="G3755" t="s">
        <v>494</v>
      </c>
      <c r="H3755" t="s">
        <v>531</v>
      </c>
      <c r="I3755">
        <v>1200010596</v>
      </c>
      <c r="J3755">
        <v>6000903046</v>
      </c>
      <c r="K3755">
        <v>400000410</v>
      </c>
      <c r="L3755" s="1">
        <v>45352</v>
      </c>
      <c r="M3755" t="s">
        <v>833</v>
      </c>
      <c r="N3755">
        <v>1200010596</v>
      </c>
      <c r="O3755" t="s">
        <v>776</v>
      </c>
      <c r="P3755" t="s">
        <v>54</v>
      </c>
      <c r="Q3755" t="s">
        <v>724</v>
      </c>
    </row>
    <row r="3756" spans="1:17" x14ac:dyDescent="0.3">
      <c r="A3756" t="s">
        <v>825</v>
      </c>
      <c r="B3756" t="s">
        <v>383</v>
      </c>
      <c r="C3756" s="1">
        <v>45313</v>
      </c>
      <c r="D3756">
        <v>85.31</v>
      </c>
      <c r="E3756" t="s">
        <v>92</v>
      </c>
      <c r="F3756" t="s">
        <v>96</v>
      </c>
      <c r="G3756" t="s">
        <v>494</v>
      </c>
      <c r="H3756" t="s">
        <v>531</v>
      </c>
      <c r="I3756">
        <v>1200010596</v>
      </c>
      <c r="J3756">
        <v>6000903051</v>
      </c>
      <c r="K3756">
        <v>400000415</v>
      </c>
      <c r="L3756" s="1">
        <v>45352</v>
      </c>
      <c r="M3756" t="s">
        <v>833</v>
      </c>
      <c r="N3756">
        <v>1200010596</v>
      </c>
      <c r="O3756" t="s">
        <v>776</v>
      </c>
      <c r="P3756" t="s">
        <v>54</v>
      </c>
      <c r="Q3756" t="s">
        <v>724</v>
      </c>
    </row>
    <row r="3757" spans="1:17" x14ac:dyDescent="0.3">
      <c r="A3757" t="s">
        <v>825</v>
      </c>
      <c r="B3757" t="s">
        <v>382</v>
      </c>
      <c r="C3757" s="1">
        <v>45321</v>
      </c>
      <c r="D3757">
        <v>388.43</v>
      </c>
      <c r="E3757" t="s">
        <v>92</v>
      </c>
      <c r="F3757" t="s">
        <v>96</v>
      </c>
      <c r="G3757" t="s">
        <v>494</v>
      </c>
      <c r="H3757" t="s">
        <v>531</v>
      </c>
      <c r="I3757">
        <v>1200010596</v>
      </c>
      <c r="J3757">
        <v>6000904464</v>
      </c>
      <c r="K3757">
        <v>100011338</v>
      </c>
      <c r="L3757" s="1">
        <v>45352</v>
      </c>
      <c r="M3757" t="s">
        <v>833</v>
      </c>
      <c r="N3757">
        <v>1200010596</v>
      </c>
      <c r="O3757" t="s">
        <v>776</v>
      </c>
      <c r="P3757" t="s">
        <v>54</v>
      </c>
      <c r="Q3757" t="s">
        <v>724</v>
      </c>
    </row>
    <row r="3758" spans="1:17" x14ac:dyDescent="0.3">
      <c r="A3758" t="s">
        <v>825</v>
      </c>
      <c r="B3758" t="s">
        <v>382</v>
      </c>
      <c r="C3758" s="1">
        <v>45321</v>
      </c>
      <c r="D3758">
        <v>206.66</v>
      </c>
      <c r="E3758" t="s">
        <v>92</v>
      </c>
      <c r="F3758" t="s">
        <v>96</v>
      </c>
      <c r="G3758" t="s">
        <v>494</v>
      </c>
      <c r="H3758" t="s">
        <v>531</v>
      </c>
      <c r="I3758">
        <v>1200010596</v>
      </c>
      <c r="J3758">
        <v>6000904463</v>
      </c>
      <c r="K3758">
        <v>100011337</v>
      </c>
      <c r="L3758" s="1">
        <v>45352</v>
      </c>
      <c r="M3758" t="s">
        <v>833</v>
      </c>
      <c r="N3758">
        <v>1200010596</v>
      </c>
      <c r="O3758" t="s">
        <v>776</v>
      </c>
      <c r="P3758" t="s">
        <v>54</v>
      </c>
      <c r="Q3758" t="s">
        <v>724</v>
      </c>
    </row>
    <row r="3759" spans="1:17" x14ac:dyDescent="0.3">
      <c r="A3759" t="s">
        <v>824</v>
      </c>
      <c r="B3759" t="s">
        <v>382</v>
      </c>
      <c r="C3759" s="1">
        <v>45322</v>
      </c>
      <c r="D3759">
        <v>72.14</v>
      </c>
      <c r="E3759" t="s">
        <v>92</v>
      </c>
      <c r="F3759" t="s">
        <v>96</v>
      </c>
      <c r="G3759" t="s">
        <v>494</v>
      </c>
      <c r="H3759" t="s">
        <v>531</v>
      </c>
      <c r="I3759">
        <v>1200011386</v>
      </c>
      <c r="J3759">
        <v>6000904752</v>
      </c>
      <c r="K3759">
        <v>100011839</v>
      </c>
      <c r="L3759" s="1">
        <v>45323</v>
      </c>
      <c r="M3759" t="s">
        <v>833</v>
      </c>
      <c r="N3759">
        <v>1200011386</v>
      </c>
      <c r="O3759" t="s">
        <v>776</v>
      </c>
      <c r="P3759" t="s">
        <v>54</v>
      </c>
      <c r="Q3759" t="s">
        <v>724</v>
      </c>
    </row>
    <row r="3760" spans="1:17" x14ac:dyDescent="0.3">
      <c r="A3760" t="s">
        <v>824</v>
      </c>
      <c r="B3760" t="s">
        <v>382</v>
      </c>
      <c r="C3760" s="1">
        <v>45323</v>
      </c>
      <c r="D3760">
        <v>111.26</v>
      </c>
      <c r="E3760" t="s">
        <v>92</v>
      </c>
      <c r="F3760" t="s">
        <v>96</v>
      </c>
      <c r="G3760" t="s">
        <v>494</v>
      </c>
      <c r="H3760" t="s">
        <v>531</v>
      </c>
      <c r="I3760">
        <v>1200011386</v>
      </c>
      <c r="J3760">
        <v>6000904955</v>
      </c>
      <c r="K3760">
        <v>100012178</v>
      </c>
      <c r="L3760" s="1">
        <v>45324</v>
      </c>
      <c r="M3760" t="s">
        <v>833</v>
      </c>
      <c r="N3760">
        <v>1200011386</v>
      </c>
      <c r="O3760" t="s">
        <v>776</v>
      </c>
      <c r="P3760" t="s">
        <v>54</v>
      </c>
      <c r="Q3760" t="s">
        <v>724</v>
      </c>
    </row>
    <row r="3761" spans="1:17" x14ac:dyDescent="0.3">
      <c r="A3761" t="s">
        <v>825</v>
      </c>
      <c r="B3761" t="s">
        <v>382</v>
      </c>
      <c r="C3761" s="1">
        <v>45323</v>
      </c>
      <c r="D3761">
        <v>709.85</v>
      </c>
      <c r="E3761" t="s">
        <v>92</v>
      </c>
      <c r="F3761" t="s">
        <v>96</v>
      </c>
      <c r="G3761" t="s">
        <v>494</v>
      </c>
      <c r="H3761" t="s">
        <v>531</v>
      </c>
      <c r="I3761">
        <v>1200010596</v>
      </c>
      <c r="J3761">
        <v>6000904988</v>
      </c>
      <c r="K3761">
        <v>100012211</v>
      </c>
      <c r="L3761" s="1">
        <v>45352</v>
      </c>
      <c r="M3761" t="s">
        <v>833</v>
      </c>
      <c r="N3761">
        <v>1200010596</v>
      </c>
      <c r="O3761" t="s">
        <v>776</v>
      </c>
      <c r="P3761" t="s">
        <v>54</v>
      </c>
      <c r="Q3761" t="s">
        <v>724</v>
      </c>
    </row>
    <row r="3762" spans="1:17" x14ac:dyDescent="0.3">
      <c r="A3762" t="s">
        <v>825</v>
      </c>
      <c r="B3762" t="s">
        <v>382</v>
      </c>
      <c r="C3762" s="1">
        <v>45323</v>
      </c>
      <c r="D3762">
        <v>2084.9</v>
      </c>
      <c r="E3762" t="s">
        <v>92</v>
      </c>
      <c r="F3762" t="s">
        <v>96</v>
      </c>
      <c r="G3762" t="s">
        <v>494</v>
      </c>
      <c r="H3762" t="s">
        <v>531</v>
      </c>
      <c r="I3762">
        <v>1200010596</v>
      </c>
      <c r="J3762">
        <v>6000904990</v>
      </c>
      <c r="K3762">
        <v>100012213</v>
      </c>
      <c r="L3762" s="1">
        <v>45355</v>
      </c>
      <c r="M3762" t="s">
        <v>833</v>
      </c>
      <c r="N3762">
        <v>1200010596</v>
      </c>
      <c r="O3762" t="s">
        <v>776</v>
      </c>
      <c r="P3762" t="s">
        <v>54</v>
      </c>
      <c r="Q3762" t="s">
        <v>724</v>
      </c>
    </row>
    <row r="3763" spans="1:17" x14ac:dyDescent="0.3">
      <c r="A3763" t="s">
        <v>824</v>
      </c>
      <c r="B3763" t="s">
        <v>382</v>
      </c>
      <c r="C3763" s="1">
        <v>45327</v>
      </c>
      <c r="D3763">
        <v>776.21</v>
      </c>
      <c r="E3763" t="s">
        <v>92</v>
      </c>
      <c r="F3763" t="s">
        <v>96</v>
      </c>
      <c r="G3763" t="s">
        <v>494</v>
      </c>
      <c r="H3763" t="s">
        <v>531</v>
      </c>
      <c r="I3763">
        <v>1200011386</v>
      </c>
      <c r="J3763">
        <v>6000905636</v>
      </c>
      <c r="K3763">
        <v>100015410</v>
      </c>
      <c r="L3763" s="1">
        <v>45329</v>
      </c>
      <c r="M3763" t="s">
        <v>833</v>
      </c>
      <c r="N3763">
        <v>1200011386</v>
      </c>
      <c r="O3763" t="s">
        <v>776</v>
      </c>
      <c r="P3763" t="s">
        <v>54</v>
      </c>
      <c r="Q3763" t="s">
        <v>724</v>
      </c>
    </row>
    <row r="3764" spans="1:17" x14ac:dyDescent="0.3">
      <c r="A3764" t="s">
        <v>824</v>
      </c>
      <c r="B3764" t="s">
        <v>382</v>
      </c>
      <c r="C3764" s="1">
        <v>45327</v>
      </c>
      <c r="D3764">
        <v>174.67</v>
      </c>
      <c r="E3764" t="s">
        <v>92</v>
      </c>
      <c r="F3764" t="s">
        <v>96</v>
      </c>
      <c r="G3764" t="s">
        <v>494</v>
      </c>
      <c r="H3764" t="s">
        <v>531</v>
      </c>
      <c r="I3764">
        <v>1200011383</v>
      </c>
      <c r="J3764">
        <v>6000905642</v>
      </c>
      <c r="K3764">
        <v>100015416</v>
      </c>
      <c r="L3764" s="1">
        <v>45329</v>
      </c>
      <c r="M3764" t="s">
        <v>833</v>
      </c>
      <c r="N3764">
        <v>1200011383</v>
      </c>
      <c r="O3764" t="s">
        <v>776</v>
      </c>
      <c r="P3764" t="s">
        <v>54</v>
      </c>
      <c r="Q3764" t="s">
        <v>724</v>
      </c>
    </row>
    <row r="3765" spans="1:17" x14ac:dyDescent="0.3">
      <c r="A3765" t="s">
        <v>824</v>
      </c>
      <c r="B3765" t="s">
        <v>382</v>
      </c>
      <c r="C3765" s="1">
        <v>45329</v>
      </c>
      <c r="D3765">
        <v>236.39</v>
      </c>
      <c r="E3765" t="s">
        <v>92</v>
      </c>
      <c r="F3765" t="s">
        <v>96</v>
      </c>
      <c r="G3765" t="s">
        <v>494</v>
      </c>
      <c r="H3765" t="s">
        <v>531</v>
      </c>
      <c r="I3765">
        <v>1200011386</v>
      </c>
      <c r="J3765">
        <v>6000906181</v>
      </c>
      <c r="K3765">
        <v>100016239</v>
      </c>
      <c r="L3765" s="1">
        <v>45336</v>
      </c>
      <c r="M3765" t="s">
        <v>833</v>
      </c>
      <c r="N3765">
        <v>1200011386</v>
      </c>
      <c r="O3765" t="s">
        <v>776</v>
      </c>
      <c r="P3765" t="s">
        <v>54</v>
      </c>
      <c r="Q3765" t="s">
        <v>724</v>
      </c>
    </row>
    <row r="3766" spans="1:17" x14ac:dyDescent="0.3">
      <c r="A3766" t="s">
        <v>824</v>
      </c>
      <c r="B3766" t="s">
        <v>382</v>
      </c>
      <c r="C3766" s="1">
        <v>45334</v>
      </c>
      <c r="D3766">
        <v>167.96</v>
      </c>
      <c r="E3766" t="s">
        <v>92</v>
      </c>
      <c r="F3766" t="s">
        <v>96</v>
      </c>
      <c r="G3766" t="s">
        <v>494</v>
      </c>
      <c r="H3766" t="s">
        <v>531</v>
      </c>
      <c r="I3766">
        <v>1200011385</v>
      </c>
      <c r="J3766">
        <v>6000906857</v>
      </c>
      <c r="K3766">
        <v>100018216</v>
      </c>
      <c r="L3766" s="1">
        <v>45336</v>
      </c>
      <c r="M3766" t="s">
        <v>833</v>
      </c>
      <c r="N3766">
        <v>1200011385</v>
      </c>
      <c r="O3766" t="s">
        <v>776</v>
      </c>
      <c r="P3766" t="s">
        <v>54</v>
      </c>
      <c r="Q3766" t="s">
        <v>724</v>
      </c>
    </row>
    <row r="3767" spans="1:17" x14ac:dyDescent="0.3">
      <c r="A3767" t="s">
        <v>825</v>
      </c>
      <c r="B3767" t="s">
        <v>382</v>
      </c>
      <c r="C3767" s="1">
        <v>45334</v>
      </c>
      <c r="D3767">
        <v>132.28</v>
      </c>
      <c r="E3767" t="s">
        <v>92</v>
      </c>
      <c r="F3767" t="s">
        <v>96</v>
      </c>
      <c r="G3767" t="s">
        <v>494</v>
      </c>
      <c r="H3767" t="s">
        <v>531</v>
      </c>
      <c r="I3767">
        <v>1200011385</v>
      </c>
      <c r="J3767">
        <v>6000906860</v>
      </c>
      <c r="K3767">
        <v>100018219</v>
      </c>
      <c r="L3767" s="1">
        <v>45348</v>
      </c>
      <c r="M3767" t="s">
        <v>833</v>
      </c>
      <c r="N3767">
        <v>1200011385</v>
      </c>
      <c r="O3767" t="s">
        <v>776</v>
      </c>
      <c r="P3767" t="s">
        <v>54</v>
      </c>
      <c r="Q3767" t="s">
        <v>724</v>
      </c>
    </row>
    <row r="3768" spans="1:17" x14ac:dyDescent="0.3">
      <c r="A3768" t="s">
        <v>825</v>
      </c>
      <c r="B3768" t="s">
        <v>382</v>
      </c>
      <c r="C3768" s="1">
        <v>45335</v>
      </c>
      <c r="D3768">
        <v>674.2</v>
      </c>
      <c r="E3768" t="s">
        <v>92</v>
      </c>
      <c r="F3768" t="s">
        <v>96</v>
      </c>
      <c r="G3768" t="s">
        <v>494</v>
      </c>
      <c r="H3768" t="s">
        <v>531</v>
      </c>
      <c r="I3768">
        <v>1200011382</v>
      </c>
      <c r="J3768">
        <v>6000907049</v>
      </c>
      <c r="K3768">
        <v>100018458</v>
      </c>
      <c r="L3768" s="1">
        <v>45348</v>
      </c>
      <c r="M3768" t="s">
        <v>833</v>
      </c>
      <c r="N3768">
        <v>1200011382</v>
      </c>
      <c r="O3768" t="s">
        <v>776</v>
      </c>
      <c r="P3768" t="s">
        <v>54</v>
      </c>
      <c r="Q3768" t="s">
        <v>724</v>
      </c>
    </row>
    <row r="3769" spans="1:17" x14ac:dyDescent="0.3">
      <c r="A3769" t="s">
        <v>824</v>
      </c>
      <c r="B3769" t="s">
        <v>382</v>
      </c>
      <c r="C3769" s="1">
        <v>45335</v>
      </c>
      <c r="D3769">
        <v>713.76</v>
      </c>
      <c r="E3769" t="s">
        <v>92</v>
      </c>
      <c r="F3769" t="s">
        <v>96</v>
      </c>
      <c r="G3769" t="s">
        <v>494</v>
      </c>
      <c r="H3769" t="s">
        <v>531</v>
      </c>
      <c r="I3769">
        <v>1200011386</v>
      </c>
      <c r="J3769">
        <v>6000907053</v>
      </c>
      <c r="K3769">
        <v>100018462</v>
      </c>
      <c r="L3769" s="1">
        <v>45336</v>
      </c>
      <c r="M3769" t="s">
        <v>833</v>
      </c>
      <c r="N3769">
        <v>1200011386</v>
      </c>
      <c r="O3769" t="s">
        <v>776</v>
      </c>
      <c r="P3769" t="s">
        <v>54</v>
      </c>
      <c r="Q3769" t="s">
        <v>724</v>
      </c>
    </row>
    <row r="3770" spans="1:17" x14ac:dyDescent="0.3">
      <c r="A3770" t="s">
        <v>825</v>
      </c>
      <c r="B3770" t="s">
        <v>382</v>
      </c>
      <c r="C3770" s="1">
        <v>45337</v>
      </c>
      <c r="D3770">
        <v>1695.58</v>
      </c>
      <c r="E3770" t="s">
        <v>92</v>
      </c>
      <c r="F3770" t="s">
        <v>96</v>
      </c>
      <c r="G3770" t="s">
        <v>494</v>
      </c>
      <c r="H3770" t="s">
        <v>531</v>
      </c>
      <c r="I3770">
        <v>1200011385</v>
      </c>
      <c r="J3770">
        <v>6000907417</v>
      </c>
      <c r="K3770">
        <v>100019231</v>
      </c>
      <c r="L3770" s="1">
        <v>45356</v>
      </c>
      <c r="M3770" t="s">
        <v>833</v>
      </c>
      <c r="N3770">
        <v>1200011385</v>
      </c>
      <c r="O3770" t="s">
        <v>776</v>
      </c>
      <c r="P3770" t="s">
        <v>54</v>
      </c>
      <c r="Q3770" t="s">
        <v>724</v>
      </c>
    </row>
    <row r="3771" spans="1:17" x14ac:dyDescent="0.3">
      <c r="A3771" t="s">
        <v>825</v>
      </c>
      <c r="B3771" t="s">
        <v>382</v>
      </c>
      <c r="C3771" s="1">
        <v>45338</v>
      </c>
      <c r="D3771">
        <v>363.89</v>
      </c>
      <c r="E3771" t="s">
        <v>92</v>
      </c>
      <c r="F3771" t="s">
        <v>96</v>
      </c>
      <c r="G3771" t="s">
        <v>494</v>
      </c>
      <c r="H3771" t="s">
        <v>531</v>
      </c>
      <c r="I3771">
        <v>1200011382</v>
      </c>
      <c r="J3771">
        <v>6000907595</v>
      </c>
      <c r="K3771">
        <v>100019548</v>
      </c>
      <c r="L3771" s="1">
        <v>45348</v>
      </c>
      <c r="M3771" t="s">
        <v>833</v>
      </c>
      <c r="N3771">
        <v>1200011382</v>
      </c>
      <c r="O3771" t="s">
        <v>776</v>
      </c>
      <c r="P3771" t="s">
        <v>54</v>
      </c>
      <c r="Q3771" t="s">
        <v>724</v>
      </c>
    </row>
    <row r="3772" spans="1:17" x14ac:dyDescent="0.3">
      <c r="A3772" t="s">
        <v>825</v>
      </c>
      <c r="B3772" t="s">
        <v>382</v>
      </c>
      <c r="C3772" s="1">
        <v>45341</v>
      </c>
      <c r="D3772">
        <v>232.58</v>
      </c>
      <c r="E3772" t="s">
        <v>92</v>
      </c>
      <c r="F3772" t="s">
        <v>96</v>
      </c>
      <c r="G3772" t="s">
        <v>494</v>
      </c>
      <c r="H3772" t="s">
        <v>531</v>
      </c>
      <c r="I3772">
        <v>1200011382</v>
      </c>
      <c r="J3772">
        <v>6000907823</v>
      </c>
      <c r="K3772">
        <v>100019871</v>
      </c>
      <c r="L3772" s="1">
        <v>45357</v>
      </c>
      <c r="M3772" t="s">
        <v>833</v>
      </c>
      <c r="N3772">
        <v>1200011382</v>
      </c>
      <c r="O3772" t="s">
        <v>776</v>
      </c>
      <c r="P3772" t="s">
        <v>54</v>
      </c>
      <c r="Q3772" t="s">
        <v>724</v>
      </c>
    </row>
    <row r="3773" spans="1:17" x14ac:dyDescent="0.3">
      <c r="A3773" t="s">
        <v>824</v>
      </c>
      <c r="B3773" t="s">
        <v>382</v>
      </c>
      <c r="C3773" s="1">
        <v>45344</v>
      </c>
      <c r="D3773">
        <v>345.44</v>
      </c>
      <c r="E3773" t="s">
        <v>92</v>
      </c>
      <c r="F3773" t="s">
        <v>96</v>
      </c>
      <c r="G3773" t="s">
        <v>494</v>
      </c>
      <c r="H3773" t="s">
        <v>531</v>
      </c>
      <c r="I3773">
        <v>1200011385</v>
      </c>
      <c r="J3773">
        <v>6000908420</v>
      </c>
      <c r="K3773">
        <v>100020741</v>
      </c>
      <c r="L3773" s="1">
        <v>45357</v>
      </c>
      <c r="M3773" t="s">
        <v>833</v>
      </c>
      <c r="N3773">
        <v>1200011385</v>
      </c>
      <c r="O3773" t="s">
        <v>776</v>
      </c>
      <c r="P3773" t="s">
        <v>54</v>
      </c>
      <c r="Q3773" t="s">
        <v>724</v>
      </c>
    </row>
    <row r="3774" spans="1:17" x14ac:dyDescent="0.3">
      <c r="A3774" t="s">
        <v>825</v>
      </c>
      <c r="B3774" t="s">
        <v>382</v>
      </c>
      <c r="C3774" s="1">
        <v>45349</v>
      </c>
      <c r="D3774">
        <v>206.66</v>
      </c>
      <c r="E3774" t="s">
        <v>92</v>
      </c>
      <c r="F3774" t="s">
        <v>96</v>
      </c>
      <c r="G3774" t="s">
        <v>494</v>
      </c>
      <c r="H3774" t="s">
        <v>531</v>
      </c>
      <c r="I3774">
        <v>1200010596</v>
      </c>
      <c r="J3774">
        <v>6000909093</v>
      </c>
      <c r="K3774">
        <v>100021816</v>
      </c>
      <c r="L3774" s="1">
        <v>45363</v>
      </c>
      <c r="M3774" t="s">
        <v>833</v>
      </c>
      <c r="N3774">
        <v>1200010596</v>
      </c>
      <c r="O3774" t="s">
        <v>776</v>
      </c>
      <c r="P3774" t="s">
        <v>54</v>
      </c>
      <c r="Q3774" t="s">
        <v>724</v>
      </c>
    </row>
    <row r="3775" spans="1:17" x14ac:dyDescent="0.3">
      <c r="A3775" t="s">
        <v>824</v>
      </c>
      <c r="B3775" t="s">
        <v>382</v>
      </c>
      <c r="C3775" s="1">
        <v>45350</v>
      </c>
      <c r="D3775">
        <v>174.67</v>
      </c>
      <c r="E3775" t="s">
        <v>92</v>
      </c>
      <c r="F3775" t="s">
        <v>96</v>
      </c>
      <c r="G3775" t="s">
        <v>494</v>
      </c>
      <c r="H3775" t="s">
        <v>531</v>
      </c>
      <c r="I3775">
        <v>1200011383</v>
      </c>
      <c r="J3775">
        <v>6000909314</v>
      </c>
      <c r="K3775">
        <v>100022187</v>
      </c>
      <c r="L3775" s="1">
        <v>45357</v>
      </c>
      <c r="M3775" t="s">
        <v>833</v>
      </c>
      <c r="N3775">
        <v>1200011383</v>
      </c>
      <c r="O3775" t="s">
        <v>776</v>
      </c>
      <c r="P3775" t="s">
        <v>54</v>
      </c>
      <c r="Q3775" t="s">
        <v>724</v>
      </c>
    </row>
    <row r="3776" spans="1:17" x14ac:dyDescent="0.3">
      <c r="A3776" t="s">
        <v>825</v>
      </c>
      <c r="B3776" t="s">
        <v>382</v>
      </c>
      <c r="C3776" s="1">
        <v>45350</v>
      </c>
      <c r="D3776">
        <v>744.8</v>
      </c>
      <c r="E3776" t="s">
        <v>92</v>
      </c>
      <c r="F3776" t="s">
        <v>96</v>
      </c>
      <c r="G3776" t="s">
        <v>494</v>
      </c>
      <c r="H3776" t="s">
        <v>531</v>
      </c>
      <c r="I3776">
        <v>1200011382</v>
      </c>
      <c r="J3776">
        <v>6000909349</v>
      </c>
      <c r="K3776">
        <v>100022218</v>
      </c>
      <c r="L3776" s="1">
        <v>45363</v>
      </c>
      <c r="M3776" t="s">
        <v>833</v>
      </c>
      <c r="N3776">
        <v>1200011382</v>
      </c>
      <c r="O3776" t="s">
        <v>776</v>
      </c>
      <c r="P3776" t="s">
        <v>54</v>
      </c>
      <c r="Q3776" t="s">
        <v>724</v>
      </c>
    </row>
    <row r="3777" spans="1:17" x14ac:dyDescent="0.3">
      <c r="A3777" t="s">
        <v>824</v>
      </c>
      <c r="B3777" t="s">
        <v>382</v>
      </c>
      <c r="C3777" s="1">
        <v>45355</v>
      </c>
      <c r="D3777">
        <v>162.34</v>
      </c>
      <c r="E3777" t="s">
        <v>92</v>
      </c>
      <c r="F3777" t="s">
        <v>96</v>
      </c>
      <c r="G3777" t="s">
        <v>494</v>
      </c>
      <c r="H3777" t="s">
        <v>531</v>
      </c>
      <c r="I3777">
        <v>1200011382</v>
      </c>
      <c r="J3777">
        <v>6000910211</v>
      </c>
      <c r="K3777">
        <v>100024388</v>
      </c>
      <c r="L3777" s="1">
        <v>45363</v>
      </c>
      <c r="M3777" t="s">
        <v>833</v>
      </c>
      <c r="N3777">
        <v>1200011382</v>
      </c>
      <c r="O3777" t="s">
        <v>776</v>
      </c>
      <c r="P3777" t="s">
        <v>54</v>
      </c>
      <c r="Q3777" t="s">
        <v>724</v>
      </c>
    </row>
    <row r="3778" spans="1:17" x14ac:dyDescent="0.3">
      <c r="A3778" t="s">
        <v>825</v>
      </c>
      <c r="B3778" t="s">
        <v>382</v>
      </c>
      <c r="C3778" s="1">
        <v>45355</v>
      </c>
      <c r="D3778">
        <v>2084.9</v>
      </c>
      <c r="E3778" t="s">
        <v>92</v>
      </c>
      <c r="F3778" t="s">
        <v>96</v>
      </c>
      <c r="G3778" t="s">
        <v>494</v>
      </c>
      <c r="H3778" t="s">
        <v>531</v>
      </c>
      <c r="I3778">
        <v>1200010596</v>
      </c>
      <c r="J3778">
        <v>6000910223</v>
      </c>
      <c r="K3778">
        <v>100024400</v>
      </c>
      <c r="L3778" s="1">
        <v>45365</v>
      </c>
      <c r="M3778" t="s">
        <v>833</v>
      </c>
      <c r="N3778">
        <v>1200010596</v>
      </c>
      <c r="O3778" t="s">
        <v>776</v>
      </c>
      <c r="P3778" t="s">
        <v>54</v>
      </c>
      <c r="Q3778" t="s">
        <v>724</v>
      </c>
    </row>
    <row r="3779" spans="1:17" x14ac:dyDescent="0.3">
      <c r="A3779" t="s">
        <v>825</v>
      </c>
      <c r="B3779" t="s">
        <v>382</v>
      </c>
      <c r="C3779" s="1">
        <v>45355</v>
      </c>
      <c r="D3779">
        <v>388.43</v>
      </c>
      <c r="E3779" t="s">
        <v>92</v>
      </c>
      <c r="F3779" t="s">
        <v>96</v>
      </c>
      <c r="G3779" t="s">
        <v>494</v>
      </c>
      <c r="H3779" t="s">
        <v>531</v>
      </c>
      <c r="I3779">
        <v>1200010596</v>
      </c>
      <c r="J3779">
        <v>6000910224</v>
      </c>
      <c r="K3779">
        <v>100024401</v>
      </c>
      <c r="L3779" s="1">
        <v>45365</v>
      </c>
      <c r="M3779" t="s">
        <v>833</v>
      </c>
      <c r="N3779">
        <v>1200010596</v>
      </c>
      <c r="O3779" t="s">
        <v>776</v>
      </c>
      <c r="P3779" t="s">
        <v>54</v>
      </c>
      <c r="Q3779" t="s">
        <v>724</v>
      </c>
    </row>
    <row r="3780" spans="1:17" x14ac:dyDescent="0.3">
      <c r="A3780" t="s">
        <v>825</v>
      </c>
      <c r="B3780" t="s">
        <v>382</v>
      </c>
      <c r="C3780" s="1">
        <v>45355</v>
      </c>
      <c r="D3780">
        <v>709.85</v>
      </c>
      <c r="E3780" t="s">
        <v>92</v>
      </c>
      <c r="F3780" t="s">
        <v>96</v>
      </c>
      <c r="G3780" t="s">
        <v>494</v>
      </c>
      <c r="H3780" t="s">
        <v>531</v>
      </c>
      <c r="I3780">
        <v>1200010596</v>
      </c>
      <c r="J3780">
        <v>6000910227</v>
      </c>
      <c r="K3780">
        <v>100024404</v>
      </c>
      <c r="L3780" s="1">
        <v>45365</v>
      </c>
      <c r="M3780" t="s">
        <v>833</v>
      </c>
      <c r="N3780">
        <v>1200010596</v>
      </c>
      <c r="O3780" t="s">
        <v>776</v>
      </c>
      <c r="P3780" t="s">
        <v>54</v>
      </c>
      <c r="Q3780" t="s">
        <v>724</v>
      </c>
    </row>
    <row r="3781" spans="1:17" x14ac:dyDescent="0.3">
      <c r="A3781" t="s">
        <v>824</v>
      </c>
      <c r="B3781" t="s">
        <v>382</v>
      </c>
      <c r="C3781" s="1">
        <v>45356</v>
      </c>
      <c r="D3781">
        <v>174.67</v>
      </c>
      <c r="E3781" t="s">
        <v>92</v>
      </c>
      <c r="F3781" t="s">
        <v>96</v>
      </c>
      <c r="G3781" t="s">
        <v>494</v>
      </c>
      <c r="H3781" t="s">
        <v>531</v>
      </c>
      <c r="I3781">
        <v>1200011383</v>
      </c>
      <c r="J3781">
        <v>6000910533</v>
      </c>
      <c r="K3781">
        <v>100025025</v>
      </c>
      <c r="L3781" s="1">
        <v>45357</v>
      </c>
      <c r="M3781" t="s">
        <v>833</v>
      </c>
      <c r="N3781">
        <v>1200011383</v>
      </c>
      <c r="O3781" t="s">
        <v>776</v>
      </c>
      <c r="P3781" t="s">
        <v>54</v>
      </c>
      <c r="Q3781" t="s">
        <v>724</v>
      </c>
    </row>
    <row r="3782" spans="1:17" x14ac:dyDescent="0.3">
      <c r="A3782" t="s">
        <v>824</v>
      </c>
      <c r="B3782" t="s">
        <v>382</v>
      </c>
      <c r="C3782" s="1">
        <v>45358</v>
      </c>
      <c r="D3782">
        <v>61.73</v>
      </c>
      <c r="E3782" t="s">
        <v>92</v>
      </c>
      <c r="F3782" t="s">
        <v>96</v>
      </c>
      <c r="G3782" t="s">
        <v>494</v>
      </c>
      <c r="H3782" t="s">
        <v>531</v>
      </c>
      <c r="I3782">
        <v>1200011382</v>
      </c>
      <c r="J3782">
        <v>6000911283</v>
      </c>
      <c r="K3782">
        <v>100026151</v>
      </c>
      <c r="L3782" s="1">
        <v>45364</v>
      </c>
      <c r="M3782" t="s">
        <v>833</v>
      </c>
      <c r="N3782">
        <v>1200011382</v>
      </c>
      <c r="O3782" t="s">
        <v>776</v>
      </c>
      <c r="P3782" t="s">
        <v>54</v>
      </c>
      <c r="Q3782" t="s">
        <v>724</v>
      </c>
    </row>
    <row r="3783" spans="1:17" x14ac:dyDescent="0.3">
      <c r="A3783" t="s">
        <v>824</v>
      </c>
      <c r="B3783" t="s">
        <v>382</v>
      </c>
      <c r="C3783" s="1">
        <v>45365</v>
      </c>
      <c r="D3783">
        <v>241.56</v>
      </c>
      <c r="E3783" t="s">
        <v>92</v>
      </c>
      <c r="F3783" t="s">
        <v>96</v>
      </c>
      <c r="G3783" t="s">
        <v>494</v>
      </c>
      <c r="H3783" t="s">
        <v>531</v>
      </c>
      <c r="I3783">
        <v>1200011385</v>
      </c>
      <c r="J3783">
        <v>6000912328</v>
      </c>
      <c r="K3783">
        <v>100027868</v>
      </c>
      <c r="L3783" s="1">
        <v>45371</v>
      </c>
      <c r="M3783" t="s">
        <v>833</v>
      </c>
      <c r="N3783">
        <v>1200011385</v>
      </c>
      <c r="O3783" t="s">
        <v>776</v>
      </c>
      <c r="P3783" t="s">
        <v>54</v>
      </c>
      <c r="Q3783" t="s">
        <v>724</v>
      </c>
    </row>
    <row r="3784" spans="1:17" x14ac:dyDescent="0.3">
      <c r="A3784" t="s">
        <v>824</v>
      </c>
      <c r="B3784" t="s">
        <v>382</v>
      </c>
      <c r="C3784" s="1">
        <v>45378</v>
      </c>
      <c r="D3784">
        <v>1465.62</v>
      </c>
      <c r="E3784" t="s">
        <v>92</v>
      </c>
      <c r="F3784" t="s">
        <v>96</v>
      </c>
      <c r="G3784" t="s">
        <v>494</v>
      </c>
      <c r="H3784" t="s">
        <v>531</v>
      </c>
      <c r="I3784">
        <v>1200011388</v>
      </c>
      <c r="J3784">
        <v>6000914276</v>
      </c>
      <c r="K3784">
        <v>100030920</v>
      </c>
      <c r="L3784" s="1">
        <v>45385</v>
      </c>
      <c r="M3784" t="s">
        <v>833</v>
      </c>
      <c r="N3784">
        <v>1200011388</v>
      </c>
      <c r="O3784" t="s">
        <v>776</v>
      </c>
      <c r="P3784" t="s">
        <v>54</v>
      </c>
      <c r="Q3784" t="s">
        <v>724</v>
      </c>
    </row>
    <row r="3785" spans="1:17" x14ac:dyDescent="0.3">
      <c r="A3785" t="s">
        <v>824</v>
      </c>
      <c r="B3785" t="s">
        <v>382</v>
      </c>
      <c r="C3785" s="1">
        <v>45378</v>
      </c>
      <c r="D3785">
        <v>125.34</v>
      </c>
      <c r="E3785" t="s">
        <v>92</v>
      </c>
      <c r="F3785" t="s">
        <v>96</v>
      </c>
      <c r="G3785" t="s">
        <v>494</v>
      </c>
      <c r="H3785" t="s">
        <v>531</v>
      </c>
      <c r="I3785">
        <v>1200011388</v>
      </c>
      <c r="J3785">
        <v>6000914283</v>
      </c>
      <c r="K3785">
        <v>100030927</v>
      </c>
      <c r="L3785" s="1">
        <v>45385</v>
      </c>
      <c r="M3785" t="s">
        <v>833</v>
      </c>
      <c r="N3785">
        <v>1200011388</v>
      </c>
      <c r="O3785" t="s">
        <v>776</v>
      </c>
      <c r="P3785" t="s">
        <v>54</v>
      </c>
      <c r="Q3785" t="s">
        <v>724</v>
      </c>
    </row>
    <row r="3786" spans="1:17" x14ac:dyDescent="0.3">
      <c r="A3786" t="s">
        <v>826</v>
      </c>
      <c r="B3786" t="s">
        <v>382</v>
      </c>
      <c r="C3786" s="1">
        <v>45379</v>
      </c>
      <c r="D3786">
        <v>82.2</v>
      </c>
      <c r="E3786" t="s">
        <v>92</v>
      </c>
      <c r="F3786" t="s">
        <v>96</v>
      </c>
      <c r="G3786" t="s">
        <v>494</v>
      </c>
      <c r="H3786" t="s">
        <v>531</v>
      </c>
      <c r="I3786">
        <v>1200011382</v>
      </c>
      <c r="J3786">
        <v>6000914499</v>
      </c>
      <c r="K3786">
        <v>100031272</v>
      </c>
      <c r="L3786" s="1">
        <v>45398</v>
      </c>
      <c r="M3786" t="s">
        <v>833</v>
      </c>
      <c r="N3786">
        <v>1200011382</v>
      </c>
      <c r="O3786" t="s">
        <v>776</v>
      </c>
      <c r="P3786" t="s">
        <v>54</v>
      </c>
      <c r="Q3786" t="s">
        <v>724</v>
      </c>
    </row>
    <row r="3787" spans="1:17" x14ac:dyDescent="0.3">
      <c r="A3787" t="s">
        <v>825</v>
      </c>
      <c r="B3787" t="s">
        <v>382</v>
      </c>
      <c r="C3787" s="1">
        <v>45379</v>
      </c>
      <c r="D3787">
        <v>206.66</v>
      </c>
      <c r="E3787" t="s">
        <v>92</v>
      </c>
      <c r="F3787" t="s">
        <v>96</v>
      </c>
      <c r="G3787" t="s">
        <v>494</v>
      </c>
      <c r="H3787" t="s">
        <v>531</v>
      </c>
      <c r="I3787">
        <v>1200010596</v>
      </c>
      <c r="J3787">
        <v>6000914481</v>
      </c>
      <c r="K3787">
        <v>100031254</v>
      </c>
      <c r="L3787" s="1">
        <v>45393</v>
      </c>
      <c r="M3787" t="s">
        <v>833</v>
      </c>
      <c r="N3787">
        <v>1200010596</v>
      </c>
      <c r="O3787" t="s">
        <v>776</v>
      </c>
      <c r="P3787" t="s">
        <v>54</v>
      </c>
      <c r="Q3787" t="s">
        <v>724</v>
      </c>
    </row>
    <row r="3788" spans="1:17" x14ac:dyDescent="0.3">
      <c r="A3788" t="s">
        <v>825</v>
      </c>
      <c r="B3788" t="s">
        <v>382</v>
      </c>
      <c r="C3788" s="1">
        <v>45379</v>
      </c>
      <c r="D3788">
        <v>2084.9</v>
      </c>
      <c r="E3788" t="s">
        <v>92</v>
      </c>
      <c r="F3788" t="s">
        <v>96</v>
      </c>
      <c r="G3788" t="s">
        <v>494</v>
      </c>
      <c r="H3788" t="s">
        <v>531</v>
      </c>
      <c r="I3788">
        <v>1200010596</v>
      </c>
      <c r="J3788">
        <v>6000914483</v>
      </c>
      <c r="K3788">
        <v>100031256</v>
      </c>
      <c r="L3788" s="1">
        <v>45394</v>
      </c>
      <c r="M3788" t="s">
        <v>833</v>
      </c>
      <c r="N3788">
        <v>1200010596</v>
      </c>
      <c r="O3788" t="s">
        <v>776</v>
      </c>
      <c r="P3788" t="s">
        <v>54</v>
      </c>
      <c r="Q3788" t="s">
        <v>724</v>
      </c>
    </row>
    <row r="3789" spans="1:17" x14ac:dyDescent="0.3">
      <c r="A3789" t="s">
        <v>825</v>
      </c>
      <c r="B3789" t="s">
        <v>382</v>
      </c>
      <c r="C3789" s="1">
        <v>45379</v>
      </c>
      <c r="D3789">
        <v>709.85</v>
      </c>
      <c r="E3789" t="s">
        <v>92</v>
      </c>
      <c r="F3789" t="s">
        <v>96</v>
      </c>
      <c r="G3789" t="s">
        <v>494</v>
      </c>
      <c r="H3789" t="s">
        <v>531</v>
      </c>
      <c r="I3789">
        <v>1200010596</v>
      </c>
      <c r="J3789">
        <v>6000914482</v>
      </c>
      <c r="K3789">
        <v>100031255</v>
      </c>
      <c r="L3789" s="1">
        <v>45393</v>
      </c>
      <c r="M3789" t="s">
        <v>833</v>
      </c>
      <c r="N3789">
        <v>1200010596</v>
      </c>
      <c r="O3789" t="s">
        <v>776</v>
      </c>
      <c r="P3789" t="s">
        <v>54</v>
      </c>
      <c r="Q3789" t="s">
        <v>724</v>
      </c>
    </row>
    <row r="3790" spans="1:17" x14ac:dyDescent="0.3">
      <c r="A3790" t="s">
        <v>825</v>
      </c>
      <c r="B3790" t="s">
        <v>382</v>
      </c>
      <c r="C3790" s="1">
        <v>45384</v>
      </c>
      <c r="D3790">
        <v>388.43</v>
      </c>
      <c r="E3790" t="s">
        <v>92</v>
      </c>
      <c r="F3790" t="s">
        <v>96</v>
      </c>
      <c r="G3790" t="s">
        <v>494</v>
      </c>
      <c r="H3790" t="s">
        <v>531</v>
      </c>
      <c r="I3790">
        <v>1200010596</v>
      </c>
      <c r="J3790">
        <v>6000915004</v>
      </c>
      <c r="K3790">
        <v>100032232</v>
      </c>
      <c r="L3790" s="1">
        <v>45405</v>
      </c>
      <c r="M3790" t="s">
        <v>833</v>
      </c>
      <c r="N3790">
        <v>1200010596</v>
      </c>
      <c r="O3790" t="s">
        <v>776</v>
      </c>
      <c r="P3790" t="s">
        <v>54</v>
      </c>
      <c r="Q3790" t="s">
        <v>724</v>
      </c>
    </row>
    <row r="3791" spans="1:17" x14ac:dyDescent="0.3">
      <c r="A3791" t="s">
        <v>824</v>
      </c>
      <c r="B3791" t="s">
        <v>382</v>
      </c>
      <c r="C3791" s="1">
        <v>45384</v>
      </c>
      <c r="D3791">
        <v>49.22</v>
      </c>
      <c r="E3791" t="s">
        <v>92</v>
      </c>
      <c r="F3791" t="s">
        <v>96</v>
      </c>
      <c r="G3791" t="s">
        <v>494</v>
      </c>
      <c r="H3791" t="s">
        <v>531</v>
      </c>
      <c r="I3791">
        <v>1200011382</v>
      </c>
      <c r="J3791">
        <v>6000915003</v>
      </c>
      <c r="K3791">
        <v>100032231</v>
      </c>
      <c r="L3791" s="1">
        <v>45397</v>
      </c>
      <c r="M3791" t="s">
        <v>833</v>
      </c>
      <c r="N3791">
        <v>1200011382</v>
      </c>
      <c r="O3791" t="s">
        <v>776</v>
      </c>
      <c r="P3791" t="s">
        <v>54</v>
      </c>
      <c r="Q3791" t="s">
        <v>724</v>
      </c>
    </row>
    <row r="3792" spans="1:17" x14ac:dyDescent="0.3">
      <c r="A3792" t="s">
        <v>824</v>
      </c>
      <c r="B3792" t="s">
        <v>382</v>
      </c>
      <c r="C3792" s="1">
        <v>45385</v>
      </c>
      <c r="D3792">
        <v>174.67</v>
      </c>
      <c r="E3792" t="s">
        <v>92</v>
      </c>
      <c r="F3792" t="s">
        <v>96</v>
      </c>
      <c r="G3792" t="s">
        <v>494</v>
      </c>
      <c r="H3792" t="s">
        <v>531</v>
      </c>
      <c r="I3792">
        <v>1200011383</v>
      </c>
      <c r="J3792">
        <v>6000915383</v>
      </c>
      <c r="K3792">
        <v>100033318</v>
      </c>
      <c r="L3792" s="1">
        <v>45394</v>
      </c>
      <c r="M3792" t="s">
        <v>833</v>
      </c>
      <c r="N3792">
        <v>1200011383</v>
      </c>
      <c r="O3792" t="s">
        <v>776</v>
      </c>
      <c r="P3792" t="s">
        <v>54</v>
      </c>
      <c r="Q3792" t="s">
        <v>724</v>
      </c>
    </row>
    <row r="3793" spans="1:17" x14ac:dyDescent="0.3">
      <c r="A3793" t="s">
        <v>825</v>
      </c>
      <c r="B3793" t="s">
        <v>382</v>
      </c>
      <c r="C3793" s="1">
        <v>45390</v>
      </c>
      <c r="D3793">
        <v>1767.52</v>
      </c>
      <c r="E3793" t="s">
        <v>92</v>
      </c>
      <c r="F3793" t="s">
        <v>96</v>
      </c>
      <c r="G3793" t="s">
        <v>494</v>
      </c>
      <c r="H3793" t="s">
        <v>531</v>
      </c>
      <c r="I3793">
        <v>1200011385</v>
      </c>
      <c r="J3793">
        <v>6000916516</v>
      </c>
      <c r="K3793">
        <v>100034816</v>
      </c>
      <c r="L3793" s="1">
        <v>45397</v>
      </c>
      <c r="M3793" t="s">
        <v>833</v>
      </c>
      <c r="N3793">
        <v>1200011385</v>
      </c>
      <c r="O3793" t="s">
        <v>776</v>
      </c>
      <c r="P3793" t="s">
        <v>54</v>
      </c>
      <c r="Q3793" t="s">
        <v>724</v>
      </c>
    </row>
    <row r="3794" spans="1:17" x14ac:dyDescent="0.3">
      <c r="A3794" t="s">
        <v>824</v>
      </c>
      <c r="B3794" t="s">
        <v>382</v>
      </c>
      <c r="C3794" s="1">
        <v>45406</v>
      </c>
      <c r="D3794">
        <v>1127.68</v>
      </c>
      <c r="E3794" t="s">
        <v>92</v>
      </c>
      <c r="F3794" t="s">
        <v>96</v>
      </c>
      <c r="G3794" t="s">
        <v>494</v>
      </c>
      <c r="H3794" t="s">
        <v>531</v>
      </c>
      <c r="I3794">
        <v>1200011382</v>
      </c>
      <c r="J3794">
        <v>6000919455</v>
      </c>
      <c r="K3794">
        <v>100039765</v>
      </c>
      <c r="L3794" s="1">
        <v>45428</v>
      </c>
      <c r="M3794" t="s">
        <v>833</v>
      </c>
      <c r="N3794">
        <v>1200011382</v>
      </c>
      <c r="O3794" t="s">
        <v>776</v>
      </c>
      <c r="P3794" t="s">
        <v>54</v>
      </c>
      <c r="Q3794" t="s">
        <v>724</v>
      </c>
    </row>
    <row r="3795" spans="1:17" x14ac:dyDescent="0.3">
      <c r="A3795" t="s">
        <v>824</v>
      </c>
      <c r="B3795" t="s">
        <v>382</v>
      </c>
      <c r="C3795" s="1">
        <v>45407</v>
      </c>
      <c r="D3795">
        <v>738.05</v>
      </c>
      <c r="E3795" t="s">
        <v>92</v>
      </c>
      <c r="F3795" t="s">
        <v>96</v>
      </c>
      <c r="G3795" t="s">
        <v>494</v>
      </c>
      <c r="H3795" t="s">
        <v>531</v>
      </c>
      <c r="I3795">
        <v>1200011385</v>
      </c>
      <c r="J3795">
        <v>6000919679</v>
      </c>
      <c r="K3795">
        <v>100040137</v>
      </c>
      <c r="L3795" s="1">
        <v>45412</v>
      </c>
      <c r="M3795" t="s">
        <v>833</v>
      </c>
      <c r="N3795">
        <v>1200011385</v>
      </c>
      <c r="O3795" t="s">
        <v>776</v>
      </c>
      <c r="P3795" t="s">
        <v>54</v>
      </c>
      <c r="Q3795" t="s">
        <v>724</v>
      </c>
    </row>
    <row r="3796" spans="1:17" x14ac:dyDescent="0.3">
      <c r="A3796" t="s">
        <v>824</v>
      </c>
      <c r="B3796" t="s">
        <v>382</v>
      </c>
      <c r="C3796" s="1">
        <v>45408</v>
      </c>
      <c r="D3796">
        <v>32.81</v>
      </c>
      <c r="E3796" t="s">
        <v>92</v>
      </c>
      <c r="F3796" t="s">
        <v>96</v>
      </c>
      <c r="G3796" t="s">
        <v>494</v>
      </c>
      <c r="H3796" t="s">
        <v>531</v>
      </c>
      <c r="I3796">
        <v>1200011385</v>
      </c>
      <c r="J3796">
        <v>6000919881</v>
      </c>
      <c r="K3796">
        <v>100040438</v>
      </c>
      <c r="L3796" s="1">
        <v>45411</v>
      </c>
      <c r="M3796" t="s">
        <v>833</v>
      </c>
      <c r="N3796">
        <v>1200011385</v>
      </c>
      <c r="O3796" t="s">
        <v>776</v>
      </c>
      <c r="P3796" t="s">
        <v>54</v>
      </c>
      <c r="Q3796" t="s">
        <v>724</v>
      </c>
    </row>
    <row r="3797" spans="1:17" x14ac:dyDescent="0.3">
      <c r="A3797" t="s">
        <v>824</v>
      </c>
      <c r="B3797" t="s">
        <v>382</v>
      </c>
      <c r="C3797" s="1">
        <v>45411</v>
      </c>
      <c r="D3797">
        <v>323.93</v>
      </c>
      <c r="E3797" t="s">
        <v>92</v>
      </c>
      <c r="F3797" t="s">
        <v>96</v>
      </c>
      <c r="G3797" t="s">
        <v>494</v>
      </c>
      <c r="H3797" t="s">
        <v>531</v>
      </c>
      <c r="I3797">
        <v>1200011388</v>
      </c>
      <c r="J3797">
        <v>6000920052</v>
      </c>
      <c r="K3797">
        <v>100040874</v>
      </c>
      <c r="L3797" s="1">
        <v>45439</v>
      </c>
      <c r="M3797" t="s">
        <v>833</v>
      </c>
      <c r="N3797">
        <v>1200011388</v>
      </c>
      <c r="O3797" t="s">
        <v>776</v>
      </c>
      <c r="P3797" t="s">
        <v>54</v>
      </c>
      <c r="Q3797" t="s">
        <v>724</v>
      </c>
    </row>
    <row r="3798" spans="1:17" x14ac:dyDescent="0.3">
      <c r="A3798" t="s">
        <v>825</v>
      </c>
      <c r="B3798" t="s">
        <v>382</v>
      </c>
      <c r="C3798" s="1">
        <v>45412</v>
      </c>
      <c r="D3798">
        <v>206.66</v>
      </c>
      <c r="E3798" t="s">
        <v>92</v>
      </c>
      <c r="F3798" t="s">
        <v>96</v>
      </c>
      <c r="G3798" t="s">
        <v>494</v>
      </c>
      <c r="H3798" t="s">
        <v>531</v>
      </c>
      <c r="I3798">
        <v>1200010596</v>
      </c>
      <c r="J3798">
        <v>6000920374</v>
      </c>
      <c r="K3798">
        <v>100041303</v>
      </c>
      <c r="L3798" s="1">
        <v>45436</v>
      </c>
      <c r="M3798" t="s">
        <v>833</v>
      </c>
      <c r="N3798">
        <v>1200010596</v>
      </c>
      <c r="O3798" t="s">
        <v>776</v>
      </c>
      <c r="P3798" t="s">
        <v>54</v>
      </c>
      <c r="Q3798" t="s">
        <v>724</v>
      </c>
    </row>
    <row r="3799" spans="1:17" x14ac:dyDescent="0.3">
      <c r="A3799" t="s">
        <v>825</v>
      </c>
      <c r="B3799" t="s">
        <v>382</v>
      </c>
      <c r="C3799" s="1">
        <v>45412</v>
      </c>
      <c r="D3799">
        <v>709.85</v>
      </c>
      <c r="E3799" t="s">
        <v>92</v>
      </c>
      <c r="F3799" t="s">
        <v>96</v>
      </c>
      <c r="G3799" t="s">
        <v>494</v>
      </c>
      <c r="H3799" t="s">
        <v>531</v>
      </c>
      <c r="I3799">
        <v>1200010596</v>
      </c>
      <c r="J3799">
        <v>6000920370</v>
      </c>
      <c r="K3799">
        <v>100041299</v>
      </c>
      <c r="L3799" s="1">
        <v>45436</v>
      </c>
      <c r="M3799" t="s">
        <v>833</v>
      </c>
      <c r="N3799">
        <v>1200010596</v>
      </c>
      <c r="O3799" t="s">
        <v>776</v>
      </c>
      <c r="P3799" t="s">
        <v>54</v>
      </c>
      <c r="Q3799" t="s">
        <v>724</v>
      </c>
    </row>
    <row r="3800" spans="1:17" x14ac:dyDescent="0.3">
      <c r="A3800" t="s">
        <v>825</v>
      </c>
      <c r="B3800" t="s">
        <v>382</v>
      </c>
      <c r="C3800" s="1">
        <v>45412</v>
      </c>
      <c r="D3800">
        <v>388.43</v>
      </c>
      <c r="E3800" t="s">
        <v>92</v>
      </c>
      <c r="F3800" t="s">
        <v>96</v>
      </c>
      <c r="G3800" t="s">
        <v>494</v>
      </c>
      <c r="H3800" t="s">
        <v>531</v>
      </c>
      <c r="I3800">
        <v>1200010596</v>
      </c>
      <c r="J3800">
        <v>6000920373</v>
      </c>
      <c r="K3800">
        <v>100041302</v>
      </c>
      <c r="L3800" s="1">
        <v>45436</v>
      </c>
      <c r="M3800" t="s">
        <v>833</v>
      </c>
      <c r="N3800">
        <v>1200010596</v>
      </c>
      <c r="O3800" t="s">
        <v>776</v>
      </c>
      <c r="P3800" t="s">
        <v>54</v>
      </c>
      <c r="Q3800" t="s">
        <v>724</v>
      </c>
    </row>
    <row r="3801" spans="1:17" x14ac:dyDescent="0.3">
      <c r="A3801" t="s">
        <v>825</v>
      </c>
      <c r="B3801" t="s">
        <v>382</v>
      </c>
      <c r="C3801" s="1">
        <v>45412</v>
      </c>
      <c r="D3801">
        <v>2084.9</v>
      </c>
      <c r="E3801" t="s">
        <v>92</v>
      </c>
      <c r="F3801" t="s">
        <v>96</v>
      </c>
      <c r="G3801" t="s">
        <v>494</v>
      </c>
      <c r="H3801" t="s">
        <v>531</v>
      </c>
      <c r="I3801">
        <v>1200010596</v>
      </c>
      <c r="J3801">
        <v>6000920375</v>
      </c>
      <c r="K3801">
        <v>100041304</v>
      </c>
      <c r="L3801" s="1">
        <v>45436</v>
      </c>
      <c r="M3801" t="s">
        <v>833</v>
      </c>
      <c r="N3801">
        <v>1200010596</v>
      </c>
      <c r="O3801" t="s">
        <v>776</v>
      </c>
      <c r="P3801" t="s">
        <v>54</v>
      </c>
      <c r="Q3801" t="s">
        <v>724</v>
      </c>
    </row>
    <row r="3802" spans="1:17" x14ac:dyDescent="0.3">
      <c r="A3802" t="s">
        <v>824</v>
      </c>
      <c r="B3802" t="s">
        <v>382</v>
      </c>
      <c r="C3802" s="1">
        <v>45418</v>
      </c>
      <c r="D3802">
        <v>174.67</v>
      </c>
      <c r="E3802" t="s">
        <v>92</v>
      </c>
      <c r="F3802" t="s">
        <v>96</v>
      </c>
      <c r="G3802" t="s">
        <v>494</v>
      </c>
      <c r="H3802" t="s">
        <v>531</v>
      </c>
      <c r="I3802">
        <v>1200011383</v>
      </c>
      <c r="J3802">
        <v>6000921446</v>
      </c>
      <c r="K3802">
        <v>100043828</v>
      </c>
      <c r="L3802" s="1">
        <v>45428</v>
      </c>
      <c r="M3802" t="s">
        <v>833</v>
      </c>
      <c r="N3802">
        <v>1200011383</v>
      </c>
      <c r="O3802" t="s">
        <v>776</v>
      </c>
      <c r="P3802" t="s">
        <v>54</v>
      </c>
      <c r="Q3802" t="s">
        <v>724</v>
      </c>
    </row>
    <row r="3803" spans="1:17" x14ac:dyDescent="0.3">
      <c r="A3803" t="s">
        <v>824</v>
      </c>
      <c r="B3803" t="s">
        <v>382</v>
      </c>
      <c r="C3803" s="1">
        <v>45418</v>
      </c>
      <c r="D3803">
        <v>181.63</v>
      </c>
      <c r="E3803" t="s">
        <v>92</v>
      </c>
      <c r="F3803" t="s">
        <v>96</v>
      </c>
      <c r="G3803" t="s">
        <v>494</v>
      </c>
      <c r="H3803" t="s">
        <v>531</v>
      </c>
      <c r="I3803">
        <v>1200011385</v>
      </c>
      <c r="J3803">
        <v>6000921416</v>
      </c>
      <c r="K3803">
        <v>100043797</v>
      </c>
      <c r="L3803" s="1">
        <v>45428</v>
      </c>
      <c r="M3803" t="s">
        <v>833</v>
      </c>
      <c r="N3803">
        <v>1200011385</v>
      </c>
      <c r="O3803" t="s">
        <v>776</v>
      </c>
      <c r="P3803" t="s">
        <v>54</v>
      </c>
      <c r="Q3803" t="s">
        <v>724</v>
      </c>
    </row>
    <row r="3804" spans="1:17" x14ac:dyDescent="0.3">
      <c r="A3804" t="s">
        <v>824</v>
      </c>
      <c r="B3804" t="s">
        <v>382</v>
      </c>
      <c r="C3804" s="1">
        <v>45418</v>
      </c>
      <c r="D3804">
        <v>24.36</v>
      </c>
      <c r="E3804" t="s">
        <v>92</v>
      </c>
      <c r="F3804" t="s">
        <v>96</v>
      </c>
      <c r="G3804" t="s">
        <v>494</v>
      </c>
      <c r="H3804" t="s">
        <v>531</v>
      </c>
      <c r="I3804">
        <v>1200011385</v>
      </c>
      <c r="J3804">
        <v>6000921418</v>
      </c>
      <c r="K3804">
        <v>100043799</v>
      </c>
      <c r="L3804" s="1">
        <v>45428</v>
      </c>
      <c r="M3804" t="s">
        <v>833</v>
      </c>
      <c r="N3804">
        <v>1200011385</v>
      </c>
      <c r="O3804" t="s">
        <v>776</v>
      </c>
      <c r="P3804" t="s">
        <v>54</v>
      </c>
      <c r="Q3804" t="s">
        <v>724</v>
      </c>
    </row>
    <row r="3805" spans="1:17" x14ac:dyDescent="0.3">
      <c r="A3805" t="s">
        <v>825</v>
      </c>
      <c r="B3805" t="s">
        <v>382</v>
      </c>
      <c r="C3805" s="1">
        <v>45427</v>
      </c>
      <c r="D3805">
        <v>558.97</v>
      </c>
      <c r="E3805" t="s">
        <v>92</v>
      </c>
      <c r="F3805" t="s">
        <v>96</v>
      </c>
      <c r="G3805" t="s">
        <v>494</v>
      </c>
      <c r="H3805" t="s">
        <v>531</v>
      </c>
      <c r="I3805">
        <v>1200011386</v>
      </c>
      <c r="J3805">
        <v>6000922738</v>
      </c>
      <c r="K3805">
        <v>100045971</v>
      </c>
      <c r="L3805" s="1">
        <v>45443</v>
      </c>
      <c r="M3805" t="s">
        <v>833</v>
      </c>
      <c r="N3805">
        <v>1200011386</v>
      </c>
      <c r="O3805" t="s">
        <v>776</v>
      </c>
      <c r="P3805" t="s">
        <v>54</v>
      </c>
      <c r="Q3805" t="s">
        <v>724</v>
      </c>
    </row>
    <row r="3806" spans="1:17" x14ac:dyDescent="0.3">
      <c r="A3806" t="s">
        <v>825</v>
      </c>
      <c r="B3806" t="s">
        <v>382</v>
      </c>
      <c r="C3806" s="1">
        <v>45435</v>
      </c>
      <c r="D3806">
        <v>230.56</v>
      </c>
      <c r="E3806" t="s">
        <v>92</v>
      </c>
      <c r="F3806" t="s">
        <v>96</v>
      </c>
      <c r="G3806" t="s">
        <v>494</v>
      </c>
      <c r="H3806" t="s">
        <v>531</v>
      </c>
      <c r="I3806">
        <v>1200011386</v>
      </c>
      <c r="J3806">
        <v>6000923947</v>
      </c>
      <c r="K3806">
        <v>100047766</v>
      </c>
      <c r="L3806" s="1">
        <v>45462</v>
      </c>
      <c r="M3806" t="s">
        <v>833</v>
      </c>
      <c r="N3806">
        <v>1200011386</v>
      </c>
      <c r="O3806" t="s">
        <v>776</v>
      </c>
      <c r="P3806" t="s">
        <v>54</v>
      </c>
      <c r="Q3806" t="s">
        <v>724</v>
      </c>
    </row>
    <row r="3807" spans="1:17" x14ac:dyDescent="0.3">
      <c r="A3807" t="s">
        <v>824</v>
      </c>
      <c r="B3807" t="s">
        <v>382</v>
      </c>
      <c r="C3807" s="1">
        <v>45436</v>
      </c>
      <c r="D3807">
        <v>170.1</v>
      </c>
      <c r="E3807" t="s">
        <v>92</v>
      </c>
      <c r="F3807" t="s">
        <v>96</v>
      </c>
      <c r="G3807" t="s">
        <v>494</v>
      </c>
      <c r="H3807" t="s">
        <v>531</v>
      </c>
      <c r="I3807">
        <v>1200011388</v>
      </c>
      <c r="J3807">
        <v>6000924157</v>
      </c>
      <c r="K3807">
        <v>100048156</v>
      </c>
      <c r="L3807" s="1">
        <v>45441</v>
      </c>
      <c r="M3807" t="s">
        <v>833</v>
      </c>
      <c r="N3807">
        <v>1200011388</v>
      </c>
      <c r="O3807" t="s">
        <v>776</v>
      </c>
      <c r="P3807" t="s">
        <v>54</v>
      </c>
      <c r="Q3807" t="s">
        <v>724</v>
      </c>
    </row>
    <row r="3808" spans="1:17" x14ac:dyDescent="0.3">
      <c r="A3808" t="s">
        <v>826</v>
      </c>
      <c r="B3808" t="s">
        <v>382</v>
      </c>
      <c r="C3808" s="1">
        <v>45436</v>
      </c>
      <c r="D3808">
        <v>122.8</v>
      </c>
      <c r="E3808" t="s">
        <v>92</v>
      </c>
      <c r="F3808" t="s">
        <v>96</v>
      </c>
      <c r="G3808" t="s">
        <v>494</v>
      </c>
      <c r="H3808" t="s">
        <v>531</v>
      </c>
      <c r="I3808">
        <v>1200011382</v>
      </c>
      <c r="J3808">
        <v>6000924165</v>
      </c>
      <c r="K3808">
        <v>100048164</v>
      </c>
      <c r="L3808" s="1">
        <v>45468</v>
      </c>
      <c r="M3808" t="s">
        <v>833</v>
      </c>
      <c r="N3808">
        <v>1200011382</v>
      </c>
      <c r="O3808" t="s">
        <v>776</v>
      </c>
      <c r="P3808" t="s">
        <v>54</v>
      </c>
      <c r="Q3808" t="s">
        <v>724</v>
      </c>
    </row>
    <row r="3809" spans="1:17" x14ac:dyDescent="0.3">
      <c r="A3809" t="s">
        <v>824</v>
      </c>
      <c r="B3809" t="s">
        <v>382</v>
      </c>
      <c r="C3809" s="1">
        <v>45436</v>
      </c>
      <c r="D3809">
        <v>126.38</v>
      </c>
      <c r="E3809" t="s">
        <v>92</v>
      </c>
      <c r="F3809" t="s">
        <v>96</v>
      </c>
      <c r="G3809" t="s">
        <v>494</v>
      </c>
      <c r="H3809" t="s">
        <v>531</v>
      </c>
      <c r="I3809">
        <v>1200011385</v>
      </c>
      <c r="J3809">
        <v>6000924166</v>
      </c>
      <c r="K3809">
        <v>100048165</v>
      </c>
      <c r="L3809" s="1">
        <v>45440</v>
      </c>
      <c r="M3809" t="s">
        <v>833</v>
      </c>
      <c r="N3809">
        <v>1200011385</v>
      </c>
      <c r="O3809" t="s">
        <v>776</v>
      </c>
      <c r="P3809" t="s">
        <v>54</v>
      </c>
      <c r="Q3809" t="s">
        <v>724</v>
      </c>
    </row>
    <row r="3810" spans="1:17" x14ac:dyDescent="0.3">
      <c r="A3810" t="s">
        <v>825</v>
      </c>
      <c r="B3810" t="s">
        <v>382</v>
      </c>
      <c r="C3810" s="1">
        <v>45440</v>
      </c>
      <c r="D3810">
        <v>709.85</v>
      </c>
      <c r="E3810" t="s">
        <v>92</v>
      </c>
      <c r="F3810" t="s">
        <v>96</v>
      </c>
      <c r="G3810" t="s">
        <v>494</v>
      </c>
      <c r="H3810" t="s">
        <v>531</v>
      </c>
      <c r="I3810">
        <v>1200010596</v>
      </c>
      <c r="J3810">
        <v>6000924530</v>
      </c>
      <c r="K3810">
        <v>100048706</v>
      </c>
      <c r="L3810" s="1">
        <v>45460</v>
      </c>
      <c r="M3810" t="s">
        <v>833</v>
      </c>
      <c r="N3810">
        <v>1200010596</v>
      </c>
      <c r="O3810" t="s">
        <v>776</v>
      </c>
      <c r="P3810" t="s">
        <v>54</v>
      </c>
      <c r="Q3810" t="s">
        <v>724</v>
      </c>
    </row>
    <row r="3811" spans="1:17" x14ac:dyDescent="0.3">
      <c r="A3811" t="s">
        <v>824</v>
      </c>
      <c r="B3811" t="s">
        <v>382</v>
      </c>
      <c r="C3811" s="1">
        <v>45440</v>
      </c>
      <c r="D3811">
        <v>80.81</v>
      </c>
      <c r="E3811" t="s">
        <v>92</v>
      </c>
      <c r="F3811" t="s">
        <v>96</v>
      </c>
      <c r="G3811" t="s">
        <v>494</v>
      </c>
      <c r="H3811" t="s">
        <v>531</v>
      </c>
      <c r="I3811">
        <v>1200011382</v>
      </c>
      <c r="J3811">
        <v>6000924505</v>
      </c>
      <c r="K3811">
        <v>100048681</v>
      </c>
      <c r="L3811" s="1">
        <v>45441</v>
      </c>
      <c r="M3811" t="s">
        <v>833</v>
      </c>
      <c r="N3811">
        <v>1200011382</v>
      </c>
      <c r="O3811" t="s">
        <v>776</v>
      </c>
      <c r="P3811" t="s">
        <v>54</v>
      </c>
      <c r="Q3811" t="s">
        <v>724</v>
      </c>
    </row>
    <row r="3812" spans="1:17" x14ac:dyDescent="0.3">
      <c r="A3812" t="s">
        <v>825</v>
      </c>
      <c r="B3812" t="s">
        <v>382</v>
      </c>
      <c r="C3812" s="1">
        <v>45440</v>
      </c>
      <c r="D3812">
        <v>2084.9</v>
      </c>
      <c r="E3812" t="s">
        <v>92</v>
      </c>
      <c r="F3812" t="s">
        <v>96</v>
      </c>
      <c r="G3812" t="s">
        <v>494</v>
      </c>
      <c r="H3812" t="s">
        <v>531</v>
      </c>
      <c r="I3812">
        <v>1200010596</v>
      </c>
      <c r="J3812">
        <v>6000924525</v>
      </c>
      <c r="K3812">
        <v>100048701</v>
      </c>
      <c r="L3812" s="1">
        <v>45460</v>
      </c>
      <c r="M3812" t="s">
        <v>833</v>
      </c>
      <c r="N3812">
        <v>1200010596</v>
      </c>
      <c r="O3812" t="s">
        <v>776</v>
      </c>
      <c r="P3812" t="s">
        <v>54</v>
      </c>
      <c r="Q3812" t="s">
        <v>724</v>
      </c>
    </row>
    <row r="3813" spans="1:17" x14ac:dyDescent="0.3">
      <c r="A3813" t="s">
        <v>825</v>
      </c>
      <c r="B3813" t="s">
        <v>382</v>
      </c>
      <c r="C3813" s="1">
        <v>45440</v>
      </c>
      <c r="D3813">
        <v>206.66</v>
      </c>
      <c r="E3813" t="s">
        <v>92</v>
      </c>
      <c r="F3813" t="s">
        <v>96</v>
      </c>
      <c r="G3813" t="s">
        <v>494</v>
      </c>
      <c r="H3813" t="s">
        <v>531</v>
      </c>
      <c r="I3813">
        <v>1200010596</v>
      </c>
      <c r="J3813">
        <v>6000924529</v>
      </c>
      <c r="K3813">
        <v>100048705</v>
      </c>
      <c r="L3813" s="1">
        <v>45460</v>
      </c>
      <c r="M3813" t="s">
        <v>833</v>
      </c>
      <c r="N3813">
        <v>1200010596</v>
      </c>
      <c r="O3813" t="s">
        <v>776</v>
      </c>
      <c r="P3813" t="s">
        <v>54</v>
      </c>
      <c r="Q3813" t="s">
        <v>724</v>
      </c>
    </row>
    <row r="3814" spans="1:17" x14ac:dyDescent="0.3">
      <c r="A3814" t="s">
        <v>825</v>
      </c>
      <c r="B3814" t="s">
        <v>382</v>
      </c>
      <c r="C3814" s="1">
        <v>45440</v>
      </c>
      <c r="D3814">
        <v>388.43</v>
      </c>
      <c r="E3814" t="s">
        <v>92</v>
      </c>
      <c r="F3814" t="s">
        <v>96</v>
      </c>
      <c r="G3814" t="s">
        <v>494</v>
      </c>
      <c r="H3814" t="s">
        <v>531</v>
      </c>
      <c r="I3814">
        <v>1200010596</v>
      </c>
      <c r="J3814">
        <v>6000924532</v>
      </c>
      <c r="K3814">
        <v>100048708</v>
      </c>
      <c r="L3814" s="1">
        <v>45460</v>
      </c>
      <c r="M3814" t="s">
        <v>833</v>
      </c>
      <c r="N3814">
        <v>1200010596</v>
      </c>
      <c r="O3814" t="s">
        <v>776</v>
      </c>
      <c r="P3814" t="s">
        <v>54</v>
      </c>
      <c r="Q3814" t="s">
        <v>724</v>
      </c>
    </row>
    <row r="3815" spans="1:17" x14ac:dyDescent="0.3">
      <c r="A3815" t="s">
        <v>824</v>
      </c>
      <c r="B3815" t="s">
        <v>382</v>
      </c>
      <c r="C3815" s="1">
        <v>45442</v>
      </c>
      <c r="D3815">
        <v>375.53</v>
      </c>
      <c r="E3815" t="s">
        <v>92</v>
      </c>
      <c r="F3815" t="s">
        <v>96</v>
      </c>
      <c r="G3815" t="s">
        <v>494</v>
      </c>
      <c r="H3815" t="s">
        <v>531</v>
      </c>
      <c r="I3815">
        <v>1200011385</v>
      </c>
      <c r="J3815">
        <v>6000925071</v>
      </c>
      <c r="K3815">
        <v>100049606</v>
      </c>
      <c r="L3815" s="1">
        <v>45447</v>
      </c>
      <c r="M3815" t="s">
        <v>833</v>
      </c>
      <c r="N3815">
        <v>1200011385</v>
      </c>
      <c r="O3815" t="s">
        <v>776</v>
      </c>
      <c r="P3815" t="s">
        <v>54</v>
      </c>
      <c r="Q3815" t="s">
        <v>724</v>
      </c>
    </row>
    <row r="3816" spans="1:17" x14ac:dyDescent="0.3">
      <c r="A3816" t="s">
        <v>824</v>
      </c>
      <c r="B3816" t="s">
        <v>382</v>
      </c>
      <c r="C3816" s="1">
        <v>45446</v>
      </c>
      <c r="D3816">
        <v>236.46</v>
      </c>
      <c r="E3816" t="s">
        <v>92</v>
      </c>
      <c r="F3816" t="s">
        <v>96</v>
      </c>
      <c r="G3816" t="s">
        <v>494</v>
      </c>
      <c r="H3816" t="s">
        <v>531</v>
      </c>
      <c r="I3816">
        <v>1200011385</v>
      </c>
      <c r="J3816">
        <v>6000925527</v>
      </c>
      <c r="K3816">
        <v>100051061</v>
      </c>
      <c r="L3816" s="1">
        <v>45447</v>
      </c>
      <c r="M3816" t="s">
        <v>833</v>
      </c>
      <c r="N3816">
        <v>1200011385</v>
      </c>
      <c r="O3816" t="s">
        <v>776</v>
      </c>
      <c r="P3816" t="s">
        <v>54</v>
      </c>
      <c r="Q3816" t="s">
        <v>724</v>
      </c>
    </row>
    <row r="3817" spans="1:17" x14ac:dyDescent="0.3">
      <c r="A3817" t="s">
        <v>824</v>
      </c>
      <c r="B3817" t="s">
        <v>382</v>
      </c>
      <c r="C3817" s="1">
        <v>45447</v>
      </c>
      <c r="D3817">
        <v>848.89</v>
      </c>
      <c r="E3817" t="s">
        <v>92</v>
      </c>
      <c r="F3817" t="s">
        <v>96</v>
      </c>
      <c r="G3817" t="s">
        <v>494</v>
      </c>
      <c r="H3817" t="s">
        <v>531</v>
      </c>
      <c r="I3817">
        <v>1200011382</v>
      </c>
      <c r="J3817">
        <v>6000925860</v>
      </c>
      <c r="K3817">
        <v>100051518</v>
      </c>
      <c r="L3817" s="1">
        <v>45455</v>
      </c>
      <c r="M3817" t="s">
        <v>833</v>
      </c>
      <c r="N3817">
        <v>1200011382</v>
      </c>
      <c r="O3817" t="s">
        <v>776</v>
      </c>
      <c r="P3817" t="s">
        <v>54</v>
      </c>
      <c r="Q3817" t="s">
        <v>724</v>
      </c>
    </row>
    <row r="3818" spans="1:17" x14ac:dyDescent="0.3">
      <c r="A3818" t="s">
        <v>825</v>
      </c>
      <c r="B3818" t="s">
        <v>383</v>
      </c>
      <c r="C3818" s="1">
        <v>45449</v>
      </c>
      <c r="D3818">
        <v>250.35</v>
      </c>
      <c r="E3818" t="s">
        <v>92</v>
      </c>
      <c r="F3818" t="s">
        <v>96</v>
      </c>
      <c r="G3818" t="s">
        <v>494</v>
      </c>
      <c r="H3818" t="s">
        <v>531</v>
      </c>
      <c r="I3818">
        <v>1200010596</v>
      </c>
      <c r="J3818">
        <v>6000926394</v>
      </c>
      <c r="K3818">
        <v>400000850</v>
      </c>
      <c r="L3818" s="1">
        <v>45554</v>
      </c>
      <c r="M3818" t="s">
        <v>833</v>
      </c>
      <c r="N3818">
        <v>1200010596</v>
      </c>
      <c r="O3818" t="s">
        <v>776</v>
      </c>
      <c r="P3818" t="s">
        <v>54</v>
      </c>
      <c r="Q3818" t="s">
        <v>724</v>
      </c>
    </row>
    <row r="3819" spans="1:17" x14ac:dyDescent="0.3">
      <c r="A3819" t="s">
        <v>824</v>
      </c>
      <c r="B3819" t="s">
        <v>382</v>
      </c>
      <c r="C3819" s="1">
        <v>45449</v>
      </c>
      <c r="D3819">
        <v>174.67</v>
      </c>
      <c r="E3819" t="s">
        <v>92</v>
      </c>
      <c r="F3819" t="s">
        <v>96</v>
      </c>
      <c r="G3819" t="s">
        <v>494</v>
      </c>
      <c r="H3819" t="s">
        <v>531</v>
      </c>
      <c r="I3819">
        <v>1200011383</v>
      </c>
      <c r="J3819">
        <v>6000926411</v>
      </c>
      <c r="K3819">
        <v>100052454</v>
      </c>
      <c r="L3819" s="1">
        <v>45455</v>
      </c>
      <c r="M3819" t="s">
        <v>833</v>
      </c>
      <c r="N3819">
        <v>1200011383</v>
      </c>
      <c r="O3819" t="s">
        <v>776</v>
      </c>
      <c r="P3819" t="s">
        <v>54</v>
      </c>
      <c r="Q3819" t="s">
        <v>724</v>
      </c>
    </row>
    <row r="3820" spans="1:17" x14ac:dyDescent="0.3">
      <c r="A3820" t="s">
        <v>826</v>
      </c>
      <c r="B3820" t="s">
        <v>382</v>
      </c>
      <c r="C3820" s="1">
        <v>45450</v>
      </c>
      <c r="D3820">
        <v>5383.48</v>
      </c>
      <c r="E3820" t="s">
        <v>92</v>
      </c>
      <c r="F3820" t="s">
        <v>96</v>
      </c>
      <c r="G3820" t="s">
        <v>494</v>
      </c>
      <c r="H3820" t="s">
        <v>531</v>
      </c>
      <c r="I3820">
        <v>1200011386</v>
      </c>
      <c r="J3820">
        <v>6000926781</v>
      </c>
      <c r="K3820">
        <v>100052940</v>
      </c>
      <c r="L3820" s="1">
        <v>45502</v>
      </c>
      <c r="M3820" t="s">
        <v>833</v>
      </c>
      <c r="N3820">
        <v>1200011386</v>
      </c>
      <c r="O3820" t="s">
        <v>776</v>
      </c>
      <c r="P3820" t="s">
        <v>54</v>
      </c>
      <c r="Q3820" t="s">
        <v>724</v>
      </c>
    </row>
    <row r="3821" spans="1:17" x14ac:dyDescent="0.3">
      <c r="A3821" t="s">
        <v>825</v>
      </c>
      <c r="B3821" t="s">
        <v>382</v>
      </c>
      <c r="C3821" s="1">
        <v>45450</v>
      </c>
      <c r="D3821">
        <v>257.38</v>
      </c>
      <c r="E3821" t="s">
        <v>92</v>
      </c>
      <c r="F3821" t="s">
        <v>96</v>
      </c>
      <c r="G3821" t="s">
        <v>494</v>
      </c>
      <c r="H3821" t="s">
        <v>531</v>
      </c>
      <c r="I3821">
        <v>1200011386</v>
      </c>
      <c r="J3821">
        <v>6000926778</v>
      </c>
      <c r="K3821">
        <v>100052937</v>
      </c>
      <c r="L3821" s="1">
        <v>45477</v>
      </c>
      <c r="M3821" t="s">
        <v>833</v>
      </c>
      <c r="N3821">
        <v>1200011386</v>
      </c>
      <c r="O3821" t="s">
        <v>776</v>
      </c>
      <c r="P3821" t="s">
        <v>54</v>
      </c>
      <c r="Q3821" t="s">
        <v>724</v>
      </c>
    </row>
    <row r="3822" spans="1:17" x14ac:dyDescent="0.3">
      <c r="A3822" t="s">
        <v>825</v>
      </c>
      <c r="B3822" t="s">
        <v>382</v>
      </c>
      <c r="C3822" s="1">
        <v>45450</v>
      </c>
      <c r="D3822">
        <v>2146.3200000000002</v>
      </c>
      <c r="E3822" t="s">
        <v>92</v>
      </c>
      <c r="F3822" t="s">
        <v>96</v>
      </c>
      <c r="G3822" t="s">
        <v>494</v>
      </c>
      <c r="H3822" t="s">
        <v>531</v>
      </c>
      <c r="I3822">
        <v>1200011386</v>
      </c>
      <c r="J3822">
        <v>6000926779</v>
      </c>
      <c r="K3822">
        <v>100052938</v>
      </c>
      <c r="L3822" s="1">
        <v>45477</v>
      </c>
      <c r="M3822" t="s">
        <v>833</v>
      </c>
      <c r="N3822">
        <v>1200011386</v>
      </c>
      <c r="O3822" t="s">
        <v>776</v>
      </c>
      <c r="P3822" t="s">
        <v>54</v>
      </c>
      <c r="Q3822" t="s">
        <v>724</v>
      </c>
    </row>
    <row r="3823" spans="1:17" x14ac:dyDescent="0.3">
      <c r="A3823" t="s">
        <v>825</v>
      </c>
      <c r="B3823" t="s">
        <v>382</v>
      </c>
      <c r="C3823" s="1">
        <v>45450</v>
      </c>
      <c r="D3823">
        <v>2153.54</v>
      </c>
      <c r="E3823" t="s">
        <v>92</v>
      </c>
      <c r="F3823" t="s">
        <v>96</v>
      </c>
      <c r="G3823" t="s">
        <v>494</v>
      </c>
      <c r="H3823" t="s">
        <v>531</v>
      </c>
      <c r="I3823">
        <v>1200011382</v>
      </c>
      <c r="J3823">
        <v>6000926773</v>
      </c>
      <c r="K3823">
        <v>100052927</v>
      </c>
      <c r="L3823" s="1">
        <v>45468</v>
      </c>
      <c r="M3823" t="s">
        <v>833</v>
      </c>
      <c r="N3823">
        <v>1200011382</v>
      </c>
      <c r="O3823" t="s">
        <v>776</v>
      </c>
      <c r="P3823" t="s">
        <v>54</v>
      </c>
      <c r="Q3823" t="s">
        <v>724</v>
      </c>
    </row>
    <row r="3824" spans="1:17" x14ac:dyDescent="0.3">
      <c r="A3824" t="s">
        <v>824</v>
      </c>
      <c r="B3824" t="s">
        <v>382</v>
      </c>
      <c r="C3824" s="1">
        <v>45454</v>
      </c>
      <c r="D3824">
        <v>1680.6</v>
      </c>
      <c r="E3824" t="s">
        <v>92</v>
      </c>
      <c r="F3824" t="s">
        <v>96</v>
      </c>
      <c r="G3824" t="s">
        <v>494</v>
      </c>
      <c r="H3824" t="s">
        <v>531</v>
      </c>
      <c r="I3824">
        <v>1200011382</v>
      </c>
      <c r="J3824">
        <v>6000927369</v>
      </c>
      <c r="K3824">
        <v>100053750</v>
      </c>
      <c r="L3824" s="1">
        <v>45456</v>
      </c>
      <c r="M3824" t="s">
        <v>833</v>
      </c>
      <c r="N3824">
        <v>1200011382</v>
      </c>
      <c r="O3824" t="s">
        <v>776</v>
      </c>
      <c r="P3824" t="s">
        <v>54</v>
      </c>
      <c r="Q3824" t="s">
        <v>724</v>
      </c>
    </row>
    <row r="3825" spans="1:17" x14ac:dyDescent="0.3">
      <c r="A3825" t="s">
        <v>825</v>
      </c>
      <c r="B3825" t="s">
        <v>382</v>
      </c>
      <c r="C3825" s="1">
        <v>45468</v>
      </c>
      <c r="D3825">
        <v>709.85</v>
      </c>
      <c r="E3825" t="s">
        <v>92</v>
      </c>
      <c r="F3825" t="s">
        <v>96</v>
      </c>
      <c r="G3825" t="s">
        <v>494</v>
      </c>
      <c r="H3825" t="s">
        <v>531</v>
      </c>
      <c r="I3825">
        <v>1200010596</v>
      </c>
      <c r="J3825">
        <v>6000929603</v>
      </c>
      <c r="K3825">
        <v>100057968</v>
      </c>
      <c r="L3825" s="1">
        <v>45483</v>
      </c>
      <c r="M3825" t="s">
        <v>833</v>
      </c>
      <c r="N3825">
        <v>1200010596</v>
      </c>
      <c r="O3825" t="s">
        <v>776</v>
      </c>
      <c r="P3825" t="s">
        <v>54</v>
      </c>
      <c r="Q3825" t="s">
        <v>724</v>
      </c>
    </row>
    <row r="3826" spans="1:17" x14ac:dyDescent="0.3">
      <c r="A3826" t="s">
        <v>825</v>
      </c>
      <c r="B3826" t="s">
        <v>382</v>
      </c>
      <c r="C3826" s="1">
        <v>45468</v>
      </c>
      <c r="D3826">
        <v>206.66</v>
      </c>
      <c r="E3826" t="s">
        <v>92</v>
      </c>
      <c r="F3826" t="s">
        <v>96</v>
      </c>
      <c r="G3826" t="s">
        <v>494</v>
      </c>
      <c r="H3826" t="s">
        <v>531</v>
      </c>
      <c r="I3826">
        <v>1200010596</v>
      </c>
      <c r="J3826">
        <v>6000929606</v>
      </c>
      <c r="K3826">
        <v>100057971</v>
      </c>
      <c r="L3826" s="1">
        <v>45483</v>
      </c>
      <c r="M3826" t="s">
        <v>833</v>
      </c>
      <c r="N3826">
        <v>1200010596</v>
      </c>
      <c r="O3826" t="s">
        <v>776</v>
      </c>
      <c r="P3826" t="s">
        <v>54</v>
      </c>
      <c r="Q3826" t="s">
        <v>724</v>
      </c>
    </row>
    <row r="3827" spans="1:17" x14ac:dyDescent="0.3">
      <c r="A3827" t="s">
        <v>825</v>
      </c>
      <c r="B3827" t="s">
        <v>382</v>
      </c>
      <c r="C3827" s="1">
        <v>45468</v>
      </c>
      <c r="D3827">
        <v>388.43</v>
      </c>
      <c r="E3827" t="s">
        <v>92</v>
      </c>
      <c r="F3827" t="s">
        <v>96</v>
      </c>
      <c r="G3827" t="s">
        <v>494</v>
      </c>
      <c r="H3827" t="s">
        <v>531</v>
      </c>
      <c r="I3827">
        <v>1200010596</v>
      </c>
      <c r="J3827">
        <v>6000929610</v>
      </c>
      <c r="K3827">
        <v>100057975</v>
      </c>
      <c r="L3827" s="1">
        <v>45483</v>
      </c>
      <c r="M3827" t="s">
        <v>833</v>
      </c>
      <c r="N3827">
        <v>1200010596</v>
      </c>
      <c r="O3827" t="s">
        <v>776</v>
      </c>
      <c r="P3827" t="s">
        <v>54</v>
      </c>
      <c r="Q3827" t="s">
        <v>724</v>
      </c>
    </row>
    <row r="3828" spans="1:17" x14ac:dyDescent="0.3">
      <c r="A3828" t="s">
        <v>825</v>
      </c>
      <c r="B3828" t="s">
        <v>382</v>
      </c>
      <c r="C3828" s="1">
        <v>45468</v>
      </c>
      <c r="D3828">
        <v>2084.9</v>
      </c>
      <c r="E3828" t="s">
        <v>92</v>
      </c>
      <c r="F3828" t="s">
        <v>96</v>
      </c>
      <c r="G3828" t="s">
        <v>494</v>
      </c>
      <c r="H3828" t="s">
        <v>531</v>
      </c>
      <c r="I3828">
        <v>1200010596</v>
      </c>
      <c r="J3828">
        <v>6000929608</v>
      </c>
      <c r="K3828">
        <v>100057973</v>
      </c>
      <c r="L3828" s="1">
        <v>45483</v>
      </c>
      <c r="M3828" t="s">
        <v>833</v>
      </c>
      <c r="N3828">
        <v>1200010596</v>
      </c>
      <c r="O3828" t="s">
        <v>776</v>
      </c>
      <c r="P3828" t="s">
        <v>54</v>
      </c>
      <c r="Q3828" t="s">
        <v>724</v>
      </c>
    </row>
    <row r="3829" spans="1:17" x14ac:dyDescent="0.3">
      <c r="A3829" t="s">
        <v>825</v>
      </c>
      <c r="B3829" t="s">
        <v>383</v>
      </c>
      <c r="C3829" s="1">
        <v>45475</v>
      </c>
      <c r="D3829">
        <v>49</v>
      </c>
      <c r="E3829" t="s">
        <v>92</v>
      </c>
      <c r="F3829" t="s">
        <v>96</v>
      </c>
      <c r="G3829" t="s">
        <v>494</v>
      </c>
      <c r="H3829" t="s">
        <v>531</v>
      </c>
      <c r="I3829">
        <v>1200010596</v>
      </c>
      <c r="J3829">
        <v>6000930826</v>
      </c>
      <c r="K3829">
        <v>400000963</v>
      </c>
      <c r="L3829" s="1">
        <v>45594</v>
      </c>
      <c r="M3829" t="s">
        <v>833</v>
      </c>
      <c r="N3829">
        <v>1200010596</v>
      </c>
      <c r="O3829" t="s">
        <v>776</v>
      </c>
      <c r="P3829" t="s">
        <v>54</v>
      </c>
      <c r="Q3829" t="s">
        <v>724</v>
      </c>
    </row>
    <row r="3830" spans="1:17" x14ac:dyDescent="0.3">
      <c r="A3830" t="s">
        <v>824</v>
      </c>
      <c r="B3830" t="s">
        <v>382</v>
      </c>
      <c r="C3830" s="1">
        <v>45476</v>
      </c>
      <c r="D3830">
        <v>174.67</v>
      </c>
      <c r="E3830" t="s">
        <v>92</v>
      </c>
      <c r="F3830" t="s">
        <v>96</v>
      </c>
      <c r="G3830" t="s">
        <v>494</v>
      </c>
      <c r="H3830" t="s">
        <v>531</v>
      </c>
      <c r="I3830">
        <v>1200011383</v>
      </c>
      <c r="J3830">
        <v>6000931223</v>
      </c>
      <c r="K3830">
        <v>100061027</v>
      </c>
      <c r="L3830" s="1">
        <v>45481</v>
      </c>
      <c r="M3830" t="s">
        <v>833</v>
      </c>
      <c r="N3830">
        <v>1200011383</v>
      </c>
      <c r="O3830" t="s">
        <v>776</v>
      </c>
      <c r="P3830" t="s">
        <v>54</v>
      </c>
      <c r="Q3830" t="s">
        <v>724</v>
      </c>
    </row>
    <row r="3831" spans="1:17" x14ac:dyDescent="0.3">
      <c r="A3831" t="s">
        <v>825</v>
      </c>
      <c r="B3831" t="s">
        <v>382</v>
      </c>
      <c r="C3831" s="1">
        <v>45477</v>
      </c>
      <c r="D3831">
        <v>2061.83</v>
      </c>
      <c r="E3831" t="s">
        <v>92</v>
      </c>
      <c r="F3831" t="s">
        <v>96</v>
      </c>
      <c r="G3831" t="s">
        <v>494</v>
      </c>
      <c r="H3831" t="s">
        <v>531</v>
      </c>
      <c r="I3831">
        <v>1200011382</v>
      </c>
      <c r="J3831">
        <v>6000931608</v>
      </c>
      <c r="K3831">
        <v>100061603</v>
      </c>
      <c r="L3831" s="1">
        <v>45491</v>
      </c>
      <c r="M3831" t="s">
        <v>833</v>
      </c>
      <c r="N3831">
        <v>1200011382</v>
      </c>
      <c r="O3831" t="s">
        <v>776</v>
      </c>
      <c r="P3831" t="s">
        <v>54</v>
      </c>
      <c r="Q3831" t="s">
        <v>724</v>
      </c>
    </row>
    <row r="3832" spans="1:17" x14ac:dyDescent="0.3">
      <c r="A3832" t="s">
        <v>824</v>
      </c>
      <c r="B3832" t="s">
        <v>382</v>
      </c>
      <c r="C3832" s="1">
        <v>45477</v>
      </c>
      <c r="D3832">
        <v>13745.5</v>
      </c>
      <c r="E3832" t="s">
        <v>92</v>
      </c>
      <c r="F3832" t="s">
        <v>96</v>
      </c>
      <c r="G3832" t="s">
        <v>494</v>
      </c>
      <c r="H3832" t="s">
        <v>531</v>
      </c>
      <c r="I3832">
        <v>1200011382</v>
      </c>
      <c r="J3832">
        <v>6000931609</v>
      </c>
      <c r="K3832">
        <v>100061604</v>
      </c>
      <c r="L3832" s="1">
        <v>45497</v>
      </c>
      <c r="M3832" t="s">
        <v>833</v>
      </c>
      <c r="N3832">
        <v>1200011382</v>
      </c>
      <c r="O3832" t="s">
        <v>776</v>
      </c>
      <c r="P3832" t="s">
        <v>54</v>
      </c>
      <c r="Q3832" t="s">
        <v>724</v>
      </c>
    </row>
    <row r="3833" spans="1:17" x14ac:dyDescent="0.3">
      <c r="A3833" t="s">
        <v>825</v>
      </c>
      <c r="B3833" t="s">
        <v>383</v>
      </c>
      <c r="C3833" s="1">
        <v>45477</v>
      </c>
      <c r="D3833">
        <v>49</v>
      </c>
      <c r="E3833" t="s">
        <v>92</v>
      </c>
      <c r="F3833" t="s">
        <v>96</v>
      </c>
      <c r="G3833" t="s">
        <v>494</v>
      </c>
      <c r="H3833" t="s">
        <v>531</v>
      </c>
      <c r="I3833">
        <v>1200010596</v>
      </c>
      <c r="J3833">
        <v>6000931566</v>
      </c>
      <c r="K3833">
        <v>400000973</v>
      </c>
      <c r="L3833" s="1">
        <v>45554</v>
      </c>
      <c r="M3833" t="s">
        <v>833</v>
      </c>
      <c r="N3833">
        <v>1200010596</v>
      </c>
      <c r="O3833" t="s">
        <v>776</v>
      </c>
      <c r="P3833" t="s">
        <v>54</v>
      </c>
      <c r="Q3833" t="s">
        <v>724</v>
      </c>
    </row>
    <row r="3834" spans="1:17" x14ac:dyDescent="0.3">
      <c r="A3834" t="s">
        <v>825</v>
      </c>
      <c r="B3834" t="s">
        <v>383</v>
      </c>
      <c r="C3834" s="1">
        <v>45477</v>
      </c>
      <c r="D3834">
        <v>49</v>
      </c>
      <c r="E3834" t="s">
        <v>92</v>
      </c>
      <c r="F3834" t="s">
        <v>96</v>
      </c>
      <c r="G3834" t="s">
        <v>494</v>
      </c>
      <c r="H3834" t="s">
        <v>531</v>
      </c>
      <c r="I3834">
        <v>1200010596</v>
      </c>
      <c r="J3834">
        <v>6000931574</v>
      </c>
      <c r="K3834">
        <v>400000976</v>
      </c>
      <c r="L3834" s="1">
        <v>45554</v>
      </c>
      <c r="M3834" t="s">
        <v>833</v>
      </c>
      <c r="N3834">
        <v>1200010596</v>
      </c>
      <c r="O3834" t="s">
        <v>776</v>
      </c>
      <c r="P3834" t="s">
        <v>54</v>
      </c>
      <c r="Q3834" t="s">
        <v>724</v>
      </c>
    </row>
    <row r="3835" spans="1:17" x14ac:dyDescent="0.3">
      <c r="A3835" t="s">
        <v>826</v>
      </c>
      <c r="B3835" t="s">
        <v>382</v>
      </c>
      <c r="C3835" s="1">
        <v>45477</v>
      </c>
      <c r="D3835">
        <v>1032.5999999999999</v>
      </c>
      <c r="E3835" t="s">
        <v>92</v>
      </c>
      <c r="F3835" t="s">
        <v>96</v>
      </c>
      <c r="G3835" t="s">
        <v>494</v>
      </c>
      <c r="H3835" t="s">
        <v>531</v>
      </c>
      <c r="I3835">
        <v>1200011386</v>
      </c>
      <c r="J3835">
        <v>6000931586</v>
      </c>
      <c r="K3835">
        <v>100061576</v>
      </c>
      <c r="L3835" s="1">
        <v>45504</v>
      </c>
      <c r="M3835" t="s">
        <v>833</v>
      </c>
      <c r="N3835">
        <v>1200011386</v>
      </c>
      <c r="O3835" t="s">
        <v>776</v>
      </c>
      <c r="P3835" t="s">
        <v>54</v>
      </c>
      <c r="Q3835" t="s">
        <v>724</v>
      </c>
    </row>
    <row r="3836" spans="1:17" x14ac:dyDescent="0.3">
      <c r="A3836" t="s">
        <v>826</v>
      </c>
      <c r="B3836" t="s">
        <v>382</v>
      </c>
      <c r="C3836" s="1">
        <v>45477</v>
      </c>
      <c r="D3836">
        <v>2613.42</v>
      </c>
      <c r="E3836" t="s">
        <v>92</v>
      </c>
      <c r="F3836" t="s">
        <v>96</v>
      </c>
      <c r="G3836" t="s">
        <v>494</v>
      </c>
      <c r="H3836" t="s">
        <v>531</v>
      </c>
      <c r="I3836">
        <v>1200011386</v>
      </c>
      <c r="J3836">
        <v>6000931587</v>
      </c>
      <c r="K3836">
        <v>100061577</v>
      </c>
      <c r="L3836" s="1">
        <v>45504</v>
      </c>
      <c r="M3836" t="s">
        <v>833</v>
      </c>
      <c r="N3836">
        <v>1200011386</v>
      </c>
      <c r="O3836" t="s">
        <v>776</v>
      </c>
      <c r="P3836" t="s">
        <v>54</v>
      </c>
      <c r="Q3836" t="s">
        <v>724</v>
      </c>
    </row>
    <row r="3837" spans="1:17" x14ac:dyDescent="0.3">
      <c r="A3837" t="s">
        <v>825</v>
      </c>
      <c r="B3837" t="s">
        <v>383</v>
      </c>
      <c r="C3837" s="1">
        <v>45477</v>
      </c>
      <c r="D3837">
        <v>85.24</v>
      </c>
      <c r="E3837" t="s">
        <v>92</v>
      </c>
      <c r="F3837" t="s">
        <v>96</v>
      </c>
      <c r="G3837" t="s">
        <v>494</v>
      </c>
      <c r="H3837" t="s">
        <v>531</v>
      </c>
      <c r="I3837">
        <v>1200010596</v>
      </c>
      <c r="J3837">
        <v>6000931560</v>
      </c>
      <c r="K3837">
        <v>400000971</v>
      </c>
      <c r="L3837" s="1">
        <v>45561</v>
      </c>
      <c r="M3837" t="s">
        <v>833</v>
      </c>
      <c r="N3837">
        <v>1200010596</v>
      </c>
      <c r="O3837" t="s">
        <v>776</v>
      </c>
      <c r="P3837" t="s">
        <v>54</v>
      </c>
      <c r="Q3837" t="s">
        <v>724</v>
      </c>
    </row>
    <row r="3838" spans="1:17" x14ac:dyDescent="0.3">
      <c r="A3838" t="s">
        <v>824</v>
      </c>
      <c r="B3838" t="s">
        <v>382</v>
      </c>
      <c r="C3838" s="1">
        <v>45483</v>
      </c>
      <c r="D3838">
        <v>600.4</v>
      </c>
      <c r="E3838" t="s">
        <v>92</v>
      </c>
      <c r="F3838" t="s">
        <v>96</v>
      </c>
      <c r="G3838" t="s">
        <v>494</v>
      </c>
      <c r="H3838" t="s">
        <v>531</v>
      </c>
      <c r="I3838">
        <v>1200011388</v>
      </c>
      <c r="J3838">
        <v>6000932824</v>
      </c>
      <c r="K3838">
        <v>100063460</v>
      </c>
      <c r="L3838" s="1">
        <v>45502</v>
      </c>
      <c r="M3838" t="s">
        <v>833</v>
      </c>
      <c r="N3838">
        <v>1200011388</v>
      </c>
      <c r="O3838" t="s">
        <v>776</v>
      </c>
      <c r="P3838" t="s">
        <v>54</v>
      </c>
      <c r="Q3838" t="s">
        <v>724</v>
      </c>
    </row>
    <row r="3839" spans="1:17" x14ac:dyDescent="0.3">
      <c r="A3839" t="s">
        <v>824</v>
      </c>
      <c r="B3839" t="s">
        <v>382</v>
      </c>
      <c r="C3839" s="1">
        <v>45483</v>
      </c>
      <c r="D3839">
        <v>99.5</v>
      </c>
      <c r="E3839" t="s">
        <v>92</v>
      </c>
      <c r="F3839" t="s">
        <v>96</v>
      </c>
      <c r="G3839" t="s">
        <v>494</v>
      </c>
      <c r="H3839" t="s">
        <v>531</v>
      </c>
      <c r="I3839">
        <v>1200011385</v>
      </c>
      <c r="J3839">
        <v>6000932815</v>
      </c>
      <c r="K3839">
        <v>100063451</v>
      </c>
      <c r="L3839" s="1">
        <v>45484</v>
      </c>
      <c r="M3839" t="s">
        <v>833</v>
      </c>
      <c r="N3839">
        <v>1200011385</v>
      </c>
      <c r="O3839" t="s">
        <v>776</v>
      </c>
      <c r="P3839" t="s">
        <v>54</v>
      </c>
      <c r="Q3839" t="s">
        <v>724</v>
      </c>
    </row>
    <row r="3840" spans="1:17" x14ac:dyDescent="0.3">
      <c r="A3840" t="s">
        <v>826</v>
      </c>
      <c r="B3840" t="s">
        <v>382</v>
      </c>
      <c r="C3840" s="1">
        <v>45488</v>
      </c>
      <c r="D3840">
        <v>2176.6</v>
      </c>
      <c r="E3840" t="s">
        <v>92</v>
      </c>
      <c r="F3840" t="s">
        <v>96</v>
      </c>
      <c r="G3840" t="s">
        <v>494</v>
      </c>
      <c r="H3840" t="s">
        <v>531</v>
      </c>
      <c r="I3840">
        <v>1200011382</v>
      </c>
      <c r="J3840">
        <v>6000933613</v>
      </c>
      <c r="K3840">
        <v>100064715</v>
      </c>
      <c r="L3840" s="1">
        <v>45511</v>
      </c>
      <c r="M3840" t="s">
        <v>833</v>
      </c>
      <c r="N3840">
        <v>1200011382</v>
      </c>
      <c r="O3840" t="s">
        <v>776</v>
      </c>
      <c r="P3840" t="s">
        <v>54</v>
      </c>
      <c r="Q3840" t="s">
        <v>724</v>
      </c>
    </row>
    <row r="3841" spans="1:17" x14ac:dyDescent="0.3">
      <c r="A3841" t="s">
        <v>824</v>
      </c>
      <c r="B3841" t="s">
        <v>382</v>
      </c>
      <c r="C3841" s="1">
        <v>45492</v>
      </c>
      <c r="D3841">
        <v>182.4</v>
      </c>
      <c r="E3841" t="s">
        <v>92</v>
      </c>
      <c r="F3841" t="s">
        <v>96</v>
      </c>
      <c r="G3841" t="s">
        <v>494</v>
      </c>
      <c r="H3841" t="s">
        <v>531</v>
      </c>
      <c r="I3841">
        <v>1200011385</v>
      </c>
      <c r="J3841">
        <v>6000934416</v>
      </c>
      <c r="K3841">
        <v>100066138</v>
      </c>
      <c r="L3841" s="1">
        <v>45495</v>
      </c>
      <c r="M3841" t="s">
        <v>833</v>
      </c>
      <c r="N3841">
        <v>1200011385</v>
      </c>
      <c r="O3841" t="s">
        <v>776</v>
      </c>
      <c r="P3841" t="s">
        <v>54</v>
      </c>
      <c r="Q3841" t="s">
        <v>724</v>
      </c>
    </row>
    <row r="3842" spans="1:17" x14ac:dyDescent="0.3">
      <c r="A3842" t="s">
        <v>825</v>
      </c>
      <c r="B3842" t="s">
        <v>382</v>
      </c>
      <c r="C3842" s="1">
        <v>45492</v>
      </c>
      <c r="D3842">
        <v>204.36</v>
      </c>
      <c r="E3842" t="s">
        <v>92</v>
      </c>
      <c r="F3842" t="s">
        <v>96</v>
      </c>
      <c r="G3842" t="s">
        <v>494</v>
      </c>
      <c r="H3842" t="s">
        <v>531</v>
      </c>
      <c r="I3842">
        <v>1200011386</v>
      </c>
      <c r="J3842">
        <v>6000934415</v>
      </c>
      <c r="K3842">
        <v>100066137</v>
      </c>
      <c r="L3842" s="1">
        <v>45506</v>
      </c>
      <c r="M3842" t="s">
        <v>833</v>
      </c>
      <c r="N3842">
        <v>1200011386</v>
      </c>
      <c r="O3842" t="s">
        <v>776</v>
      </c>
      <c r="P3842" t="s">
        <v>54</v>
      </c>
      <c r="Q3842" t="s">
        <v>724</v>
      </c>
    </row>
    <row r="3843" spans="1:17" x14ac:dyDescent="0.3">
      <c r="A3843" t="s">
        <v>825</v>
      </c>
      <c r="B3843" t="s">
        <v>382</v>
      </c>
      <c r="C3843" s="1">
        <v>45497</v>
      </c>
      <c r="D3843">
        <v>756.13</v>
      </c>
      <c r="E3843" t="s">
        <v>92</v>
      </c>
      <c r="F3843" t="s">
        <v>96</v>
      </c>
      <c r="G3843" t="s">
        <v>494</v>
      </c>
      <c r="H3843" t="s">
        <v>531</v>
      </c>
      <c r="I3843">
        <v>1200011386</v>
      </c>
      <c r="J3843">
        <v>6000934960</v>
      </c>
      <c r="K3843">
        <v>100067131</v>
      </c>
      <c r="L3843" s="1">
        <v>45506</v>
      </c>
      <c r="M3843" t="s">
        <v>833</v>
      </c>
      <c r="N3843">
        <v>1200011386</v>
      </c>
      <c r="O3843" t="s">
        <v>776</v>
      </c>
      <c r="P3843" t="s">
        <v>54</v>
      </c>
      <c r="Q3843" t="s">
        <v>724</v>
      </c>
    </row>
    <row r="3844" spans="1:17" x14ac:dyDescent="0.3">
      <c r="A3844" t="s">
        <v>824</v>
      </c>
      <c r="B3844" t="s">
        <v>382</v>
      </c>
      <c r="C3844" s="1">
        <v>45497</v>
      </c>
      <c r="D3844">
        <v>33015.620000000003</v>
      </c>
      <c r="E3844" t="s">
        <v>92</v>
      </c>
      <c r="F3844" t="s">
        <v>96</v>
      </c>
      <c r="G3844" t="s">
        <v>494</v>
      </c>
      <c r="H3844" t="s">
        <v>531</v>
      </c>
      <c r="I3844">
        <v>1200011790</v>
      </c>
      <c r="J3844">
        <v>6000934970</v>
      </c>
      <c r="K3844">
        <v>100067142</v>
      </c>
      <c r="L3844" s="1">
        <v>45565</v>
      </c>
      <c r="M3844" t="s">
        <v>833</v>
      </c>
      <c r="N3844">
        <v>1200011790</v>
      </c>
      <c r="O3844" t="s">
        <v>776</v>
      </c>
      <c r="P3844" t="s">
        <v>54</v>
      </c>
      <c r="Q3844" t="s">
        <v>724</v>
      </c>
    </row>
    <row r="3845" spans="1:17" x14ac:dyDescent="0.3">
      <c r="A3845" t="s">
        <v>825</v>
      </c>
      <c r="B3845" t="s">
        <v>382</v>
      </c>
      <c r="C3845" s="1">
        <v>45498</v>
      </c>
      <c r="D3845">
        <v>82.12</v>
      </c>
      <c r="E3845" t="s">
        <v>92</v>
      </c>
      <c r="F3845" t="s">
        <v>96</v>
      </c>
      <c r="G3845" t="s">
        <v>494</v>
      </c>
      <c r="H3845" t="s">
        <v>531</v>
      </c>
      <c r="I3845">
        <v>1200011385</v>
      </c>
      <c r="J3845">
        <v>6000935135</v>
      </c>
      <c r="K3845">
        <v>100067417</v>
      </c>
      <c r="L3845" s="1">
        <v>45511</v>
      </c>
      <c r="M3845" t="s">
        <v>833</v>
      </c>
      <c r="N3845">
        <v>1200011385</v>
      </c>
      <c r="O3845" t="s">
        <v>776</v>
      </c>
      <c r="P3845" t="s">
        <v>54</v>
      </c>
      <c r="Q3845" t="s">
        <v>724</v>
      </c>
    </row>
    <row r="3846" spans="1:17" x14ac:dyDescent="0.3">
      <c r="A3846" t="s">
        <v>824</v>
      </c>
      <c r="B3846" t="s">
        <v>382</v>
      </c>
      <c r="C3846" s="1">
        <v>45502</v>
      </c>
      <c r="D3846">
        <v>184.13</v>
      </c>
      <c r="E3846" t="s">
        <v>92</v>
      </c>
      <c r="F3846" t="s">
        <v>96</v>
      </c>
      <c r="G3846" t="s">
        <v>494</v>
      </c>
      <c r="H3846" t="s">
        <v>531</v>
      </c>
      <c r="I3846">
        <v>1200011385</v>
      </c>
      <c r="J3846">
        <v>6000935542</v>
      </c>
      <c r="K3846">
        <v>100067981</v>
      </c>
      <c r="L3846" s="1">
        <v>45503</v>
      </c>
      <c r="M3846" t="s">
        <v>833</v>
      </c>
      <c r="N3846">
        <v>1200011385</v>
      </c>
      <c r="O3846" t="s">
        <v>776</v>
      </c>
      <c r="P3846" t="s">
        <v>54</v>
      </c>
      <c r="Q3846" t="s">
        <v>724</v>
      </c>
    </row>
    <row r="3847" spans="1:17" x14ac:dyDescent="0.3">
      <c r="A3847" t="s">
        <v>825</v>
      </c>
      <c r="B3847" t="s">
        <v>382</v>
      </c>
      <c r="C3847" s="1">
        <v>45503</v>
      </c>
      <c r="D3847">
        <v>2084.9</v>
      </c>
      <c r="E3847" t="s">
        <v>92</v>
      </c>
      <c r="F3847" t="s">
        <v>96</v>
      </c>
      <c r="G3847" t="s">
        <v>494</v>
      </c>
      <c r="H3847" t="s">
        <v>531</v>
      </c>
      <c r="I3847">
        <v>1200010596</v>
      </c>
      <c r="J3847">
        <v>6000935740</v>
      </c>
      <c r="K3847">
        <v>100068370</v>
      </c>
      <c r="L3847" s="1">
        <v>45554</v>
      </c>
      <c r="M3847" t="s">
        <v>833</v>
      </c>
      <c r="N3847">
        <v>1200010596</v>
      </c>
      <c r="O3847" t="s">
        <v>776</v>
      </c>
      <c r="P3847" t="s">
        <v>54</v>
      </c>
      <c r="Q3847" t="s">
        <v>724</v>
      </c>
    </row>
    <row r="3848" spans="1:17" x14ac:dyDescent="0.3">
      <c r="A3848" t="s">
        <v>825</v>
      </c>
      <c r="B3848" t="s">
        <v>382</v>
      </c>
      <c r="C3848" s="1">
        <v>45503</v>
      </c>
      <c r="D3848">
        <v>388.43</v>
      </c>
      <c r="E3848" t="s">
        <v>92</v>
      </c>
      <c r="F3848" t="s">
        <v>96</v>
      </c>
      <c r="G3848" t="s">
        <v>494</v>
      </c>
      <c r="H3848" t="s">
        <v>531</v>
      </c>
      <c r="I3848">
        <v>1200010596</v>
      </c>
      <c r="J3848">
        <v>6000935743</v>
      </c>
      <c r="K3848">
        <v>100068373</v>
      </c>
      <c r="L3848" s="1">
        <v>45554</v>
      </c>
      <c r="M3848" t="s">
        <v>833</v>
      </c>
      <c r="N3848">
        <v>1200010596</v>
      </c>
      <c r="O3848" t="s">
        <v>776</v>
      </c>
      <c r="P3848" t="s">
        <v>54</v>
      </c>
      <c r="Q3848" t="s">
        <v>724</v>
      </c>
    </row>
    <row r="3849" spans="1:17" x14ac:dyDescent="0.3">
      <c r="A3849" t="s">
        <v>825</v>
      </c>
      <c r="B3849" t="s">
        <v>382</v>
      </c>
      <c r="C3849" s="1">
        <v>45503</v>
      </c>
      <c r="D3849">
        <v>206.66</v>
      </c>
      <c r="E3849" t="s">
        <v>92</v>
      </c>
      <c r="F3849" t="s">
        <v>96</v>
      </c>
      <c r="G3849" t="s">
        <v>494</v>
      </c>
      <c r="H3849" t="s">
        <v>531</v>
      </c>
      <c r="I3849">
        <v>1200010596</v>
      </c>
      <c r="J3849">
        <v>6000935742</v>
      </c>
      <c r="K3849">
        <v>100068372</v>
      </c>
      <c r="L3849" s="1">
        <v>45554</v>
      </c>
      <c r="M3849" t="s">
        <v>833</v>
      </c>
      <c r="N3849">
        <v>1200010596</v>
      </c>
      <c r="O3849" t="s">
        <v>776</v>
      </c>
      <c r="P3849" t="s">
        <v>54</v>
      </c>
      <c r="Q3849" t="s">
        <v>724</v>
      </c>
    </row>
    <row r="3850" spans="1:17" x14ac:dyDescent="0.3">
      <c r="A3850" t="s">
        <v>824</v>
      </c>
      <c r="B3850" t="s">
        <v>382</v>
      </c>
      <c r="C3850" s="1">
        <v>45504</v>
      </c>
      <c r="D3850">
        <v>1429.91</v>
      </c>
      <c r="E3850" t="s">
        <v>92</v>
      </c>
      <c r="F3850" t="s">
        <v>96</v>
      </c>
      <c r="G3850" t="s">
        <v>494</v>
      </c>
      <c r="H3850" t="s">
        <v>531</v>
      </c>
      <c r="I3850">
        <v>1200011385</v>
      </c>
      <c r="J3850">
        <v>6000935981</v>
      </c>
      <c r="K3850">
        <v>100068717</v>
      </c>
      <c r="L3850" s="1">
        <v>45506</v>
      </c>
      <c r="M3850" t="s">
        <v>833</v>
      </c>
      <c r="N3850">
        <v>1200011385</v>
      </c>
      <c r="O3850" t="s">
        <v>776</v>
      </c>
      <c r="P3850" t="s">
        <v>54</v>
      </c>
      <c r="Q3850" t="s">
        <v>724</v>
      </c>
    </row>
    <row r="3851" spans="1:17" x14ac:dyDescent="0.3">
      <c r="A3851" t="s">
        <v>825</v>
      </c>
      <c r="B3851" t="s">
        <v>382</v>
      </c>
      <c r="C3851" s="1">
        <v>45505</v>
      </c>
      <c r="D3851">
        <v>99.85</v>
      </c>
      <c r="E3851" t="s">
        <v>92</v>
      </c>
      <c r="F3851" t="s">
        <v>96</v>
      </c>
      <c r="G3851" t="s">
        <v>494</v>
      </c>
      <c r="H3851" t="s">
        <v>531</v>
      </c>
      <c r="I3851">
        <v>1200011385</v>
      </c>
      <c r="J3851">
        <v>6000936255</v>
      </c>
      <c r="K3851">
        <v>100069180</v>
      </c>
      <c r="L3851" s="1">
        <v>45509</v>
      </c>
      <c r="M3851" t="s">
        <v>833</v>
      </c>
      <c r="N3851">
        <v>1200011385</v>
      </c>
      <c r="O3851" t="s">
        <v>776</v>
      </c>
      <c r="P3851" t="s">
        <v>54</v>
      </c>
      <c r="Q3851" t="s">
        <v>724</v>
      </c>
    </row>
    <row r="3852" spans="1:17" x14ac:dyDescent="0.3">
      <c r="A3852" t="s">
        <v>825</v>
      </c>
      <c r="B3852" t="s">
        <v>382</v>
      </c>
      <c r="C3852" s="1">
        <v>45505</v>
      </c>
      <c r="D3852">
        <v>709.85</v>
      </c>
      <c r="E3852" t="s">
        <v>92</v>
      </c>
      <c r="F3852" t="s">
        <v>96</v>
      </c>
      <c r="G3852" t="s">
        <v>494</v>
      </c>
      <c r="H3852" t="s">
        <v>531</v>
      </c>
      <c r="I3852">
        <v>1200010596</v>
      </c>
      <c r="J3852">
        <v>6000936256</v>
      </c>
      <c r="K3852">
        <v>100069181</v>
      </c>
      <c r="L3852" s="1">
        <v>45561</v>
      </c>
      <c r="M3852" t="s">
        <v>833</v>
      </c>
      <c r="N3852">
        <v>1200010596</v>
      </c>
      <c r="O3852" t="s">
        <v>776</v>
      </c>
      <c r="P3852" t="s">
        <v>54</v>
      </c>
      <c r="Q3852" t="s">
        <v>724</v>
      </c>
    </row>
    <row r="3853" spans="1:17" x14ac:dyDescent="0.3">
      <c r="A3853" t="s">
        <v>824</v>
      </c>
      <c r="B3853" t="s">
        <v>382</v>
      </c>
      <c r="C3853" s="1">
        <v>45516</v>
      </c>
      <c r="D3853">
        <v>129.38</v>
      </c>
      <c r="E3853" t="s">
        <v>92</v>
      </c>
      <c r="F3853" t="s">
        <v>96</v>
      </c>
      <c r="G3853" t="s">
        <v>494</v>
      </c>
      <c r="H3853" t="s">
        <v>531</v>
      </c>
      <c r="I3853">
        <v>1200011385</v>
      </c>
      <c r="J3853">
        <v>6000938208</v>
      </c>
      <c r="K3853">
        <v>100072881</v>
      </c>
      <c r="L3853" s="1">
        <v>45517</v>
      </c>
      <c r="M3853" t="s">
        <v>833</v>
      </c>
      <c r="N3853">
        <v>1200011385</v>
      </c>
      <c r="O3853" t="s">
        <v>776</v>
      </c>
      <c r="P3853" t="s">
        <v>54</v>
      </c>
      <c r="Q3853" t="s">
        <v>724</v>
      </c>
    </row>
    <row r="3854" spans="1:17" x14ac:dyDescent="0.3">
      <c r="A3854" t="s">
        <v>824</v>
      </c>
      <c r="B3854" t="s">
        <v>382</v>
      </c>
      <c r="C3854" s="1">
        <v>45518</v>
      </c>
      <c r="D3854">
        <v>637.66</v>
      </c>
      <c r="E3854" t="s">
        <v>92</v>
      </c>
      <c r="F3854" t="s">
        <v>96</v>
      </c>
      <c r="G3854" t="s">
        <v>494</v>
      </c>
      <c r="H3854" t="s">
        <v>531</v>
      </c>
      <c r="I3854">
        <v>1200011386</v>
      </c>
      <c r="J3854">
        <v>6000938476</v>
      </c>
      <c r="K3854">
        <v>100073321</v>
      </c>
      <c r="L3854" s="1">
        <v>45532</v>
      </c>
      <c r="M3854" t="s">
        <v>833</v>
      </c>
      <c r="N3854">
        <v>1200011386</v>
      </c>
      <c r="O3854" t="s">
        <v>776</v>
      </c>
      <c r="P3854" t="s">
        <v>54</v>
      </c>
      <c r="Q3854" t="s">
        <v>724</v>
      </c>
    </row>
    <row r="3855" spans="1:17" x14ac:dyDescent="0.3">
      <c r="A3855" t="s">
        <v>824</v>
      </c>
      <c r="B3855" t="s">
        <v>382</v>
      </c>
      <c r="C3855" s="1">
        <v>45523</v>
      </c>
      <c r="D3855">
        <v>1354.38</v>
      </c>
      <c r="E3855" t="s">
        <v>92</v>
      </c>
      <c r="F3855" t="s">
        <v>96</v>
      </c>
      <c r="G3855" t="s">
        <v>494</v>
      </c>
      <c r="H3855" t="s">
        <v>531</v>
      </c>
      <c r="I3855">
        <v>1200011382</v>
      </c>
      <c r="J3855">
        <v>6000938760</v>
      </c>
      <c r="K3855">
        <v>100073753</v>
      </c>
      <c r="L3855" s="1">
        <v>45531</v>
      </c>
      <c r="M3855" t="s">
        <v>833</v>
      </c>
      <c r="N3855">
        <v>1200011382</v>
      </c>
      <c r="O3855" t="s">
        <v>776</v>
      </c>
      <c r="P3855" t="s">
        <v>54</v>
      </c>
      <c r="Q3855" t="s">
        <v>724</v>
      </c>
    </row>
    <row r="3856" spans="1:17" x14ac:dyDescent="0.3">
      <c r="A3856" t="s">
        <v>824</v>
      </c>
      <c r="B3856" t="s">
        <v>382</v>
      </c>
      <c r="C3856" s="1">
        <v>45525</v>
      </c>
      <c r="D3856">
        <v>328.14</v>
      </c>
      <c r="E3856" t="s">
        <v>92</v>
      </c>
      <c r="F3856" t="s">
        <v>96</v>
      </c>
      <c r="G3856" t="s">
        <v>494</v>
      </c>
      <c r="H3856" t="s">
        <v>531</v>
      </c>
      <c r="I3856">
        <v>1200011382</v>
      </c>
      <c r="J3856">
        <v>6000938994</v>
      </c>
      <c r="K3856">
        <v>100074143</v>
      </c>
      <c r="L3856" s="1">
        <v>45531</v>
      </c>
      <c r="M3856" t="s">
        <v>833</v>
      </c>
      <c r="N3856">
        <v>1200011382</v>
      </c>
      <c r="O3856" t="s">
        <v>776</v>
      </c>
      <c r="P3856" t="s">
        <v>54</v>
      </c>
      <c r="Q3856" t="s">
        <v>724</v>
      </c>
    </row>
    <row r="3857" spans="1:17" x14ac:dyDescent="0.3">
      <c r="A3857" t="s">
        <v>824</v>
      </c>
      <c r="B3857" t="s">
        <v>382</v>
      </c>
      <c r="C3857" s="1">
        <v>45526</v>
      </c>
      <c r="D3857">
        <v>315.33999999999997</v>
      </c>
      <c r="E3857" t="s">
        <v>92</v>
      </c>
      <c r="F3857" t="s">
        <v>96</v>
      </c>
      <c r="G3857" t="s">
        <v>494</v>
      </c>
      <c r="H3857" t="s">
        <v>531</v>
      </c>
      <c r="I3857">
        <v>1200011382</v>
      </c>
      <c r="J3857">
        <v>6000939060</v>
      </c>
      <c r="K3857">
        <v>100074254</v>
      </c>
      <c r="L3857" s="1">
        <v>45567</v>
      </c>
      <c r="M3857" t="s">
        <v>833</v>
      </c>
      <c r="N3857">
        <v>1200011382</v>
      </c>
      <c r="O3857" t="s">
        <v>776</v>
      </c>
      <c r="P3857" t="s">
        <v>54</v>
      </c>
      <c r="Q3857" t="s">
        <v>724</v>
      </c>
    </row>
    <row r="3858" spans="1:17" x14ac:dyDescent="0.3">
      <c r="A3858" t="s">
        <v>824</v>
      </c>
      <c r="B3858" t="s">
        <v>382</v>
      </c>
      <c r="C3858" s="1">
        <v>45526</v>
      </c>
      <c r="D3858">
        <v>225.24</v>
      </c>
      <c r="E3858" t="s">
        <v>92</v>
      </c>
      <c r="F3858" t="s">
        <v>96</v>
      </c>
      <c r="G3858" t="s">
        <v>494</v>
      </c>
      <c r="H3858" t="s">
        <v>531</v>
      </c>
      <c r="I3858">
        <v>1200011382</v>
      </c>
      <c r="J3858">
        <v>6000939061</v>
      </c>
      <c r="K3858">
        <v>100074255</v>
      </c>
      <c r="L3858" s="1">
        <v>45532</v>
      </c>
      <c r="M3858" t="s">
        <v>833</v>
      </c>
      <c r="N3858">
        <v>1200011382</v>
      </c>
      <c r="O3858" t="s">
        <v>776</v>
      </c>
      <c r="P3858" t="s">
        <v>54</v>
      </c>
      <c r="Q3858" t="s">
        <v>724</v>
      </c>
    </row>
    <row r="3859" spans="1:17" x14ac:dyDescent="0.3">
      <c r="A3859" t="s">
        <v>826</v>
      </c>
      <c r="B3859" t="s">
        <v>382</v>
      </c>
      <c r="C3859" s="1">
        <v>45526</v>
      </c>
      <c r="D3859">
        <v>663.36</v>
      </c>
      <c r="E3859" t="s">
        <v>92</v>
      </c>
      <c r="F3859" t="s">
        <v>96</v>
      </c>
      <c r="G3859" t="s">
        <v>494</v>
      </c>
      <c r="H3859" t="s">
        <v>531</v>
      </c>
      <c r="I3859">
        <v>1200011382</v>
      </c>
      <c r="J3859">
        <v>6000939064</v>
      </c>
      <c r="K3859">
        <v>100074258</v>
      </c>
      <c r="L3859" s="1">
        <v>45531</v>
      </c>
      <c r="M3859" t="s">
        <v>833</v>
      </c>
      <c r="N3859">
        <v>1200011382</v>
      </c>
      <c r="O3859" t="s">
        <v>776</v>
      </c>
      <c r="P3859" t="s">
        <v>54</v>
      </c>
      <c r="Q3859" t="s">
        <v>724</v>
      </c>
    </row>
    <row r="3860" spans="1:17" x14ac:dyDescent="0.3">
      <c r="A3860" t="s">
        <v>825</v>
      </c>
      <c r="B3860" t="s">
        <v>382</v>
      </c>
      <c r="C3860" s="1">
        <v>45531</v>
      </c>
      <c r="D3860">
        <v>206.66</v>
      </c>
      <c r="E3860" t="s">
        <v>92</v>
      </c>
      <c r="F3860" t="s">
        <v>96</v>
      </c>
      <c r="G3860" t="s">
        <v>494</v>
      </c>
      <c r="H3860" t="s">
        <v>531</v>
      </c>
      <c r="I3860">
        <v>1200010596</v>
      </c>
      <c r="J3860">
        <v>6000939533</v>
      </c>
      <c r="K3860">
        <v>100075043</v>
      </c>
      <c r="L3860" s="1">
        <v>45572</v>
      </c>
      <c r="M3860" t="s">
        <v>833</v>
      </c>
      <c r="N3860">
        <v>1200010596</v>
      </c>
      <c r="O3860" t="s">
        <v>776</v>
      </c>
      <c r="P3860" t="s">
        <v>54</v>
      </c>
      <c r="Q3860" t="s">
        <v>724</v>
      </c>
    </row>
    <row r="3861" spans="1:17" x14ac:dyDescent="0.3">
      <c r="A3861" t="s">
        <v>825</v>
      </c>
      <c r="B3861" t="s">
        <v>382</v>
      </c>
      <c r="C3861" s="1">
        <v>45531</v>
      </c>
      <c r="D3861">
        <v>2084.9</v>
      </c>
      <c r="E3861" t="s">
        <v>92</v>
      </c>
      <c r="F3861" t="s">
        <v>96</v>
      </c>
      <c r="G3861" t="s">
        <v>494</v>
      </c>
      <c r="H3861" t="s">
        <v>531</v>
      </c>
      <c r="I3861">
        <v>1200010596</v>
      </c>
      <c r="J3861">
        <v>6000939535</v>
      </c>
      <c r="K3861">
        <v>100075046</v>
      </c>
      <c r="L3861" s="1">
        <v>45572</v>
      </c>
      <c r="M3861" t="s">
        <v>833</v>
      </c>
      <c r="N3861">
        <v>1200010596</v>
      </c>
      <c r="O3861" t="s">
        <v>776</v>
      </c>
      <c r="P3861" t="s">
        <v>54</v>
      </c>
      <c r="Q3861" t="s">
        <v>724</v>
      </c>
    </row>
    <row r="3862" spans="1:17" x14ac:dyDescent="0.3">
      <c r="A3862" t="s">
        <v>825</v>
      </c>
      <c r="B3862" t="s">
        <v>382</v>
      </c>
      <c r="C3862" s="1">
        <v>45531</v>
      </c>
      <c r="D3862">
        <v>709.85</v>
      </c>
      <c r="E3862" t="s">
        <v>92</v>
      </c>
      <c r="F3862" t="s">
        <v>96</v>
      </c>
      <c r="G3862" t="s">
        <v>494</v>
      </c>
      <c r="H3862" t="s">
        <v>531</v>
      </c>
      <c r="I3862">
        <v>1200010596</v>
      </c>
      <c r="J3862">
        <v>6000939537</v>
      </c>
      <c r="K3862">
        <v>100075048</v>
      </c>
      <c r="L3862" s="1">
        <v>45572</v>
      </c>
      <c r="M3862" t="s">
        <v>833</v>
      </c>
      <c r="N3862">
        <v>1200010596</v>
      </c>
      <c r="O3862" t="s">
        <v>776</v>
      </c>
      <c r="P3862" t="s">
        <v>54</v>
      </c>
      <c r="Q3862" t="s">
        <v>724</v>
      </c>
    </row>
    <row r="3863" spans="1:17" x14ac:dyDescent="0.3">
      <c r="A3863" t="s">
        <v>825</v>
      </c>
      <c r="B3863" t="s">
        <v>382</v>
      </c>
      <c r="C3863" s="1">
        <v>45531</v>
      </c>
      <c r="D3863">
        <v>388.43</v>
      </c>
      <c r="E3863" t="s">
        <v>92</v>
      </c>
      <c r="F3863" t="s">
        <v>96</v>
      </c>
      <c r="G3863" t="s">
        <v>494</v>
      </c>
      <c r="H3863" t="s">
        <v>531</v>
      </c>
      <c r="I3863">
        <v>1200010596</v>
      </c>
      <c r="J3863">
        <v>6000939536</v>
      </c>
      <c r="K3863">
        <v>100075047</v>
      </c>
      <c r="L3863" s="1">
        <v>45572</v>
      </c>
      <c r="M3863" t="s">
        <v>833</v>
      </c>
      <c r="N3863">
        <v>1200010596</v>
      </c>
      <c r="O3863" t="s">
        <v>776</v>
      </c>
      <c r="P3863" t="s">
        <v>54</v>
      </c>
      <c r="Q3863" t="s">
        <v>724</v>
      </c>
    </row>
    <row r="3864" spans="1:17" x14ac:dyDescent="0.3">
      <c r="A3864" t="s">
        <v>825</v>
      </c>
      <c r="B3864" t="s">
        <v>382</v>
      </c>
      <c r="C3864" s="1">
        <v>45532</v>
      </c>
      <c r="D3864">
        <v>5419.5</v>
      </c>
      <c r="E3864" t="s">
        <v>92</v>
      </c>
      <c r="F3864" t="s">
        <v>96</v>
      </c>
      <c r="G3864" t="s">
        <v>494</v>
      </c>
      <c r="H3864" t="s">
        <v>531</v>
      </c>
      <c r="I3864">
        <v>1200011781</v>
      </c>
      <c r="J3864">
        <v>6000972687</v>
      </c>
      <c r="K3864">
        <v>100004951</v>
      </c>
      <c r="L3864" s="1">
        <v>45877</v>
      </c>
      <c r="M3864" t="s">
        <v>833</v>
      </c>
      <c r="N3864">
        <v>1200011781</v>
      </c>
      <c r="O3864" t="s">
        <v>776</v>
      </c>
      <c r="P3864" t="s">
        <v>54</v>
      </c>
      <c r="Q3864" t="s">
        <v>724</v>
      </c>
    </row>
    <row r="3865" spans="1:17" x14ac:dyDescent="0.3">
      <c r="A3865" t="s">
        <v>824</v>
      </c>
      <c r="B3865" t="s">
        <v>382</v>
      </c>
      <c r="C3865" s="1">
        <v>45538</v>
      </c>
      <c r="D3865">
        <v>174.67</v>
      </c>
      <c r="E3865" t="s">
        <v>92</v>
      </c>
      <c r="F3865" t="s">
        <v>96</v>
      </c>
      <c r="G3865" t="s">
        <v>494</v>
      </c>
      <c r="H3865" t="s">
        <v>531</v>
      </c>
      <c r="I3865">
        <v>1200011383</v>
      </c>
      <c r="J3865">
        <v>6000940620</v>
      </c>
      <c r="K3865">
        <v>100077050</v>
      </c>
      <c r="L3865" s="1">
        <v>45539</v>
      </c>
      <c r="M3865" t="s">
        <v>833</v>
      </c>
      <c r="N3865">
        <v>1200011383</v>
      </c>
      <c r="O3865" t="s">
        <v>776</v>
      </c>
      <c r="P3865" t="s">
        <v>54</v>
      </c>
      <c r="Q3865" t="s">
        <v>724</v>
      </c>
    </row>
    <row r="3866" spans="1:17" x14ac:dyDescent="0.3">
      <c r="A3866" t="s">
        <v>825</v>
      </c>
      <c r="B3866" t="s">
        <v>382</v>
      </c>
      <c r="C3866" s="1">
        <v>45539</v>
      </c>
      <c r="D3866">
        <v>655.78</v>
      </c>
      <c r="E3866" t="s">
        <v>92</v>
      </c>
      <c r="F3866" t="s">
        <v>96</v>
      </c>
      <c r="G3866" t="s">
        <v>494</v>
      </c>
      <c r="H3866" t="s">
        <v>531</v>
      </c>
      <c r="I3866">
        <v>1200011386</v>
      </c>
      <c r="J3866">
        <v>6000940919</v>
      </c>
      <c r="K3866">
        <v>100077461</v>
      </c>
      <c r="L3866" s="1">
        <v>45596</v>
      </c>
      <c r="M3866" t="s">
        <v>833</v>
      </c>
      <c r="N3866">
        <v>1200011386</v>
      </c>
      <c r="O3866" t="s">
        <v>776</v>
      </c>
      <c r="P3866" t="s">
        <v>54</v>
      </c>
      <c r="Q3866" t="s">
        <v>724</v>
      </c>
    </row>
    <row r="3867" spans="1:17" x14ac:dyDescent="0.3">
      <c r="A3867" t="s">
        <v>825</v>
      </c>
      <c r="B3867" t="s">
        <v>382</v>
      </c>
      <c r="C3867" s="1">
        <v>45540</v>
      </c>
      <c r="D3867">
        <v>720.96</v>
      </c>
      <c r="E3867" t="s">
        <v>92</v>
      </c>
      <c r="F3867" t="s">
        <v>96</v>
      </c>
      <c r="G3867" t="s">
        <v>494</v>
      </c>
      <c r="H3867" t="s">
        <v>531</v>
      </c>
      <c r="I3867">
        <v>1200011386</v>
      </c>
      <c r="J3867">
        <v>6000941202</v>
      </c>
      <c r="K3867">
        <v>100077848</v>
      </c>
      <c r="L3867" s="1">
        <v>45596</v>
      </c>
      <c r="M3867" t="s">
        <v>833</v>
      </c>
      <c r="N3867">
        <v>1200011386</v>
      </c>
      <c r="O3867" t="s">
        <v>776</v>
      </c>
      <c r="P3867" t="s">
        <v>54</v>
      </c>
      <c r="Q3867" t="s">
        <v>724</v>
      </c>
    </row>
    <row r="3868" spans="1:17" x14ac:dyDescent="0.3">
      <c r="A3868" t="s">
        <v>824</v>
      </c>
      <c r="B3868" t="s">
        <v>382</v>
      </c>
      <c r="C3868" s="1">
        <v>45541</v>
      </c>
      <c r="D3868">
        <v>75.77</v>
      </c>
      <c r="E3868" t="s">
        <v>92</v>
      </c>
      <c r="F3868" t="s">
        <v>96</v>
      </c>
      <c r="G3868" t="s">
        <v>494</v>
      </c>
      <c r="H3868" t="s">
        <v>531</v>
      </c>
      <c r="I3868">
        <v>1200011382</v>
      </c>
      <c r="J3868">
        <v>6000941571</v>
      </c>
      <c r="K3868">
        <v>100078414</v>
      </c>
      <c r="L3868" s="1">
        <v>45546</v>
      </c>
      <c r="M3868" t="s">
        <v>833</v>
      </c>
      <c r="N3868">
        <v>1200011382</v>
      </c>
      <c r="O3868" t="s">
        <v>776</v>
      </c>
      <c r="P3868" t="s">
        <v>54</v>
      </c>
      <c r="Q3868" t="s">
        <v>724</v>
      </c>
    </row>
    <row r="3869" spans="1:17" x14ac:dyDescent="0.3">
      <c r="A3869" t="s">
        <v>824</v>
      </c>
      <c r="B3869" t="s">
        <v>382</v>
      </c>
      <c r="C3869" s="1">
        <v>45544</v>
      </c>
      <c r="D3869">
        <v>72.77</v>
      </c>
      <c r="E3869" t="s">
        <v>92</v>
      </c>
      <c r="F3869" t="s">
        <v>96</v>
      </c>
      <c r="G3869" t="s">
        <v>494</v>
      </c>
      <c r="H3869" t="s">
        <v>531</v>
      </c>
      <c r="I3869">
        <v>1200011382</v>
      </c>
      <c r="J3869">
        <v>6000941962</v>
      </c>
      <c r="K3869">
        <v>100078873</v>
      </c>
      <c r="L3869" s="1">
        <v>45545</v>
      </c>
      <c r="M3869" t="s">
        <v>833</v>
      </c>
      <c r="N3869">
        <v>1200011382</v>
      </c>
      <c r="O3869" t="s">
        <v>776</v>
      </c>
      <c r="P3869" t="s">
        <v>54</v>
      </c>
      <c r="Q3869" t="s">
        <v>724</v>
      </c>
    </row>
    <row r="3870" spans="1:17" x14ac:dyDescent="0.3">
      <c r="A3870" t="s">
        <v>825</v>
      </c>
      <c r="B3870" t="s">
        <v>382</v>
      </c>
      <c r="C3870" s="1">
        <v>45547</v>
      </c>
      <c r="D3870">
        <v>432.48</v>
      </c>
      <c r="E3870" t="s">
        <v>92</v>
      </c>
      <c r="F3870" t="s">
        <v>96</v>
      </c>
      <c r="G3870" t="s">
        <v>494</v>
      </c>
      <c r="H3870" t="s">
        <v>531</v>
      </c>
      <c r="I3870">
        <v>1200011382</v>
      </c>
      <c r="J3870">
        <v>6000942695</v>
      </c>
      <c r="K3870">
        <v>100079970</v>
      </c>
      <c r="L3870" s="1">
        <v>45596</v>
      </c>
      <c r="M3870" t="s">
        <v>833</v>
      </c>
      <c r="N3870">
        <v>1200011382</v>
      </c>
      <c r="O3870" t="s">
        <v>776</v>
      </c>
      <c r="P3870" t="s">
        <v>54</v>
      </c>
      <c r="Q3870" t="s">
        <v>724</v>
      </c>
    </row>
    <row r="3871" spans="1:17" x14ac:dyDescent="0.3">
      <c r="A3871" t="s">
        <v>825</v>
      </c>
      <c r="B3871" t="s">
        <v>382</v>
      </c>
      <c r="C3871" s="1">
        <v>45559</v>
      </c>
      <c r="D3871">
        <v>709.85</v>
      </c>
      <c r="E3871" t="s">
        <v>92</v>
      </c>
      <c r="F3871" t="s">
        <v>96</v>
      </c>
      <c r="G3871" t="s">
        <v>494</v>
      </c>
      <c r="H3871" t="s">
        <v>531</v>
      </c>
      <c r="I3871">
        <v>1200010596</v>
      </c>
      <c r="J3871">
        <v>6000944459</v>
      </c>
      <c r="K3871">
        <v>100083321</v>
      </c>
      <c r="L3871" s="1">
        <v>45595</v>
      </c>
      <c r="M3871" t="s">
        <v>833</v>
      </c>
      <c r="N3871">
        <v>1200010596</v>
      </c>
      <c r="O3871" t="s">
        <v>776</v>
      </c>
      <c r="P3871" t="s">
        <v>54</v>
      </c>
      <c r="Q3871" t="s">
        <v>724</v>
      </c>
    </row>
    <row r="3872" spans="1:17" x14ac:dyDescent="0.3">
      <c r="A3872" t="s">
        <v>825</v>
      </c>
      <c r="B3872" t="s">
        <v>382</v>
      </c>
      <c r="C3872" s="1">
        <v>45559</v>
      </c>
      <c r="D3872">
        <v>2084.9</v>
      </c>
      <c r="E3872" t="s">
        <v>92</v>
      </c>
      <c r="F3872" t="s">
        <v>96</v>
      </c>
      <c r="G3872" t="s">
        <v>494</v>
      </c>
      <c r="H3872" t="s">
        <v>531</v>
      </c>
      <c r="I3872">
        <v>1200010596</v>
      </c>
      <c r="J3872">
        <v>6000944457</v>
      </c>
      <c r="K3872">
        <v>100083319</v>
      </c>
      <c r="L3872" s="1">
        <v>45595</v>
      </c>
      <c r="M3872" t="s">
        <v>833</v>
      </c>
      <c r="N3872">
        <v>1200010596</v>
      </c>
      <c r="O3872" t="s">
        <v>776</v>
      </c>
      <c r="P3872" t="s">
        <v>54</v>
      </c>
      <c r="Q3872" t="s">
        <v>724</v>
      </c>
    </row>
    <row r="3873" spans="1:17" x14ac:dyDescent="0.3">
      <c r="A3873" t="s">
        <v>825</v>
      </c>
      <c r="B3873" t="s">
        <v>382</v>
      </c>
      <c r="C3873" s="1">
        <v>45559</v>
      </c>
      <c r="D3873">
        <v>388.43</v>
      </c>
      <c r="E3873" t="s">
        <v>92</v>
      </c>
      <c r="F3873" t="s">
        <v>96</v>
      </c>
      <c r="G3873" t="s">
        <v>494</v>
      </c>
      <c r="H3873" t="s">
        <v>531</v>
      </c>
      <c r="I3873">
        <v>1200010596</v>
      </c>
      <c r="J3873">
        <v>6000944458</v>
      </c>
      <c r="K3873">
        <v>100083320</v>
      </c>
      <c r="L3873" s="1">
        <v>45594</v>
      </c>
      <c r="M3873" t="s">
        <v>833</v>
      </c>
      <c r="N3873">
        <v>1200010596</v>
      </c>
      <c r="O3873" t="s">
        <v>776</v>
      </c>
      <c r="P3873" t="s">
        <v>54</v>
      </c>
      <c r="Q3873" t="s">
        <v>724</v>
      </c>
    </row>
    <row r="3874" spans="1:17" x14ac:dyDescent="0.3">
      <c r="A3874" t="s">
        <v>825</v>
      </c>
      <c r="B3874" t="s">
        <v>382</v>
      </c>
      <c r="C3874" s="1">
        <v>45559</v>
      </c>
      <c r="D3874">
        <v>206.66</v>
      </c>
      <c r="E3874" t="s">
        <v>92</v>
      </c>
      <c r="F3874" t="s">
        <v>96</v>
      </c>
      <c r="G3874" t="s">
        <v>494</v>
      </c>
      <c r="H3874" t="s">
        <v>531</v>
      </c>
      <c r="I3874">
        <v>1200010596</v>
      </c>
      <c r="J3874">
        <v>6000944460</v>
      </c>
      <c r="K3874">
        <v>100083322</v>
      </c>
      <c r="L3874" s="1">
        <v>45596</v>
      </c>
      <c r="M3874" t="s">
        <v>833</v>
      </c>
      <c r="N3874">
        <v>1200010596</v>
      </c>
      <c r="O3874" t="s">
        <v>776</v>
      </c>
      <c r="P3874" t="s">
        <v>54</v>
      </c>
      <c r="Q3874" t="s">
        <v>724</v>
      </c>
    </row>
    <row r="3875" spans="1:17" x14ac:dyDescent="0.3">
      <c r="A3875" t="s">
        <v>826</v>
      </c>
      <c r="B3875" t="s">
        <v>382</v>
      </c>
      <c r="C3875" s="1">
        <v>45560</v>
      </c>
      <c r="D3875">
        <v>174.94</v>
      </c>
      <c r="E3875" t="s">
        <v>92</v>
      </c>
      <c r="F3875" t="s">
        <v>96</v>
      </c>
      <c r="G3875" t="s">
        <v>494</v>
      </c>
      <c r="H3875" t="s">
        <v>531</v>
      </c>
      <c r="I3875">
        <v>1200011386</v>
      </c>
      <c r="J3875">
        <v>6000944737</v>
      </c>
      <c r="K3875">
        <v>100083692</v>
      </c>
      <c r="L3875" s="1">
        <v>45609</v>
      </c>
      <c r="M3875" t="s">
        <v>833</v>
      </c>
      <c r="N3875">
        <v>1200011386</v>
      </c>
      <c r="O3875" t="s">
        <v>776</v>
      </c>
      <c r="P3875" t="s">
        <v>54</v>
      </c>
      <c r="Q3875" t="s">
        <v>724</v>
      </c>
    </row>
    <row r="3876" spans="1:17" x14ac:dyDescent="0.3">
      <c r="A3876" t="s">
        <v>824</v>
      </c>
      <c r="B3876" t="s">
        <v>382</v>
      </c>
      <c r="C3876" s="1">
        <v>45561</v>
      </c>
      <c r="D3876">
        <v>174.67</v>
      </c>
      <c r="E3876" t="s">
        <v>92</v>
      </c>
      <c r="F3876" t="s">
        <v>96</v>
      </c>
      <c r="G3876" t="s">
        <v>494</v>
      </c>
      <c r="H3876" t="s">
        <v>531</v>
      </c>
      <c r="I3876">
        <v>1200011383</v>
      </c>
      <c r="J3876">
        <v>6000945157</v>
      </c>
      <c r="K3876">
        <v>100084392</v>
      </c>
      <c r="L3876" s="1">
        <v>45565</v>
      </c>
      <c r="M3876" t="s">
        <v>833</v>
      </c>
      <c r="N3876">
        <v>1200011383</v>
      </c>
      <c r="O3876" t="s">
        <v>776</v>
      </c>
      <c r="P3876" t="s">
        <v>54</v>
      </c>
      <c r="Q3876" t="s">
        <v>724</v>
      </c>
    </row>
    <row r="3877" spans="1:17" x14ac:dyDescent="0.3">
      <c r="A3877" t="s">
        <v>824</v>
      </c>
      <c r="B3877" t="s">
        <v>382</v>
      </c>
      <c r="C3877" s="1">
        <v>45565</v>
      </c>
      <c r="D3877">
        <v>493.66</v>
      </c>
      <c r="E3877" t="s">
        <v>92</v>
      </c>
      <c r="F3877" t="s">
        <v>96</v>
      </c>
      <c r="G3877" t="s">
        <v>494</v>
      </c>
      <c r="H3877" t="s">
        <v>531</v>
      </c>
      <c r="I3877">
        <v>1200011382</v>
      </c>
      <c r="J3877">
        <v>6000945586</v>
      </c>
      <c r="K3877">
        <v>100084983</v>
      </c>
      <c r="L3877" s="1">
        <v>45567</v>
      </c>
      <c r="M3877" t="s">
        <v>833</v>
      </c>
      <c r="N3877">
        <v>1200011382</v>
      </c>
      <c r="O3877" t="s">
        <v>776</v>
      </c>
      <c r="P3877" t="s">
        <v>54</v>
      </c>
      <c r="Q3877" t="s">
        <v>724</v>
      </c>
    </row>
    <row r="3878" spans="1:17" x14ac:dyDescent="0.3">
      <c r="A3878" t="s">
        <v>824</v>
      </c>
      <c r="B3878" t="s">
        <v>382</v>
      </c>
      <c r="C3878" s="1">
        <v>45566</v>
      </c>
      <c r="D3878">
        <v>124.09</v>
      </c>
      <c r="E3878" t="s">
        <v>92</v>
      </c>
      <c r="F3878" t="s">
        <v>96</v>
      </c>
      <c r="G3878" t="s">
        <v>494</v>
      </c>
      <c r="H3878" t="s">
        <v>531</v>
      </c>
      <c r="I3878">
        <v>1200011385</v>
      </c>
      <c r="J3878">
        <v>6000945886</v>
      </c>
      <c r="K3878">
        <v>100085547</v>
      </c>
      <c r="L3878" s="1">
        <v>45568</v>
      </c>
      <c r="M3878" t="s">
        <v>833</v>
      </c>
      <c r="N3878">
        <v>1200011385</v>
      </c>
      <c r="O3878" t="s">
        <v>776</v>
      </c>
      <c r="P3878" t="s">
        <v>54</v>
      </c>
      <c r="Q3878" t="s">
        <v>724</v>
      </c>
    </row>
    <row r="3879" spans="1:17" x14ac:dyDescent="0.3">
      <c r="A3879" t="s">
        <v>824</v>
      </c>
      <c r="B3879" t="s">
        <v>382</v>
      </c>
      <c r="C3879" s="1">
        <v>45567</v>
      </c>
      <c r="D3879">
        <v>147.66</v>
      </c>
      <c r="E3879" t="s">
        <v>92</v>
      </c>
      <c r="F3879" t="s">
        <v>96</v>
      </c>
      <c r="G3879" t="s">
        <v>494</v>
      </c>
      <c r="H3879" t="s">
        <v>531</v>
      </c>
      <c r="I3879">
        <v>1200011382</v>
      </c>
      <c r="J3879">
        <v>6000946282</v>
      </c>
      <c r="K3879">
        <v>100086675</v>
      </c>
      <c r="L3879" s="1">
        <v>45569</v>
      </c>
      <c r="M3879" t="s">
        <v>833</v>
      </c>
      <c r="N3879">
        <v>1200011382</v>
      </c>
      <c r="O3879" t="s">
        <v>776</v>
      </c>
      <c r="P3879" t="s">
        <v>54</v>
      </c>
      <c r="Q3879" t="s">
        <v>724</v>
      </c>
    </row>
    <row r="3880" spans="1:17" x14ac:dyDescent="0.3">
      <c r="A3880" t="s">
        <v>824</v>
      </c>
      <c r="B3880" t="s">
        <v>382</v>
      </c>
      <c r="C3880" s="1">
        <v>45569</v>
      </c>
      <c r="D3880">
        <v>170.1</v>
      </c>
      <c r="E3880" t="s">
        <v>92</v>
      </c>
      <c r="F3880" t="s">
        <v>96</v>
      </c>
      <c r="G3880" t="s">
        <v>494</v>
      </c>
      <c r="H3880" t="s">
        <v>531</v>
      </c>
      <c r="I3880">
        <v>1200011388</v>
      </c>
      <c r="J3880">
        <v>6000947086</v>
      </c>
      <c r="K3880">
        <v>100087877</v>
      </c>
      <c r="L3880" s="1">
        <v>45573</v>
      </c>
      <c r="M3880" t="s">
        <v>833</v>
      </c>
      <c r="N3880">
        <v>1200011388</v>
      </c>
      <c r="O3880" t="s">
        <v>776</v>
      </c>
      <c r="P3880" t="s">
        <v>54</v>
      </c>
      <c r="Q3880" t="s">
        <v>724</v>
      </c>
    </row>
    <row r="3881" spans="1:17" x14ac:dyDescent="0.3">
      <c r="A3881" t="s">
        <v>825</v>
      </c>
      <c r="B3881" t="s">
        <v>383</v>
      </c>
      <c r="C3881" s="1">
        <v>45569</v>
      </c>
      <c r="D3881">
        <v>250.35</v>
      </c>
      <c r="E3881" t="s">
        <v>92</v>
      </c>
      <c r="F3881" t="s">
        <v>96</v>
      </c>
      <c r="G3881" t="s">
        <v>494</v>
      </c>
      <c r="H3881" t="s">
        <v>531</v>
      </c>
      <c r="I3881">
        <v>1200010596</v>
      </c>
      <c r="J3881">
        <v>6000947095</v>
      </c>
      <c r="K3881">
        <v>400001384</v>
      </c>
      <c r="L3881" s="1">
        <v>45614</v>
      </c>
      <c r="M3881" t="s">
        <v>833</v>
      </c>
      <c r="N3881">
        <v>1200010596</v>
      </c>
      <c r="O3881" t="s">
        <v>776</v>
      </c>
      <c r="P3881" t="s">
        <v>54</v>
      </c>
      <c r="Q3881" t="s">
        <v>724</v>
      </c>
    </row>
    <row r="3882" spans="1:17" x14ac:dyDescent="0.3">
      <c r="A3882" t="s">
        <v>824</v>
      </c>
      <c r="B3882" t="s">
        <v>382</v>
      </c>
      <c r="C3882" s="1">
        <v>45572</v>
      </c>
      <c r="D3882">
        <v>414.14</v>
      </c>
      <c r="E3882" t="s">
        <v>92</v>
      </c>
      <c r="F3882" t="s">
        <v>96</v>
      </c>
      <c r="G3882" t="s">
        <v>494</v>
      </c>
      <c r="H3882" t="s">
        <v>531</v>
      </c>
      <c r="I3882">
        <v>1200011385</v>
      </c>
      <c r="J3882">
        <v>6000947553</v>
      </c>
      <c r="K3882">
        <v>100088483</v>
      </c>
      <c r="L3882" s="1">
        <v>45580</v>
      </c>
      <c r="M3882" t="s">
        <v>833</v>
      </c>
      <c r="N3882">
        <v>1200011385</v>
      </c>
      <c r="O3882" t="s">
        <v>776</v>
      </c>
      <c r="P3882" t="s">
        <v>54</v>
      </c>
      <c r="Q3882" t="s">
        <v>724</v>
      </c>
    </row>
    <row r="3883" spans="1:17" x14ac:dyDescent="0.3">
      <c r="A3883" t="s">
        <v>825</v>
      </c>
      <c r="B3883" t="s">
        <v>382</v>
      </c>
      <c r="C3883" s="1">
        <v>45574</v>
      </c>
      <c r="D3883">
        <v>12941.08</v>
      </c>
      <c r="E3883" t="s">
        <v>92</v>
      </c>
      <c r="F3883" t="s">
        <v>96</v>
      </c>
      <c r="G3883" t="s">
        <v>494</v>
      </c>
      <c r="H3883" t="s">
        <v>531</v>
      </c>
      <c r="I3883">
        <v>1200011382</v>
      </c>
      <c r="J3883">
        <v>6000948134</v>
      </c>
      <c r="K3883">
        <v>100089354</v>
      </c>
      <c r="L3883" s="1">
        <v>45596</v>
      </c>
      <c r="M3883" t="s">
        <v>833</v>
      </c>
      <c r="N3883">
        <v>1200011382</v>
      </c>
      <c r="O3883" t="s">
        <v>776</v>
      </c>
      <c r="P3883" t="s">
        <v>54</v>
      </c>
      <c r="Q3883" t="s">
        <v>724</v>
      </c>
    </row>
    <row r="3884" spans="1:17" x14ac:dyDescent="0.3">
      <c r="A3884" t="s">
        <v>824</v>
      </c>
      <c r="B3884" t="s">
        <v>382</v>
      </c>
      <c r="C3884" s="1">
        <v>45574</v>
      </c>
      <c r="D3884">
        <v>2801.38</v>
      </c>
      <c r="E3884" t="s">
        <v>92</v>
      </c>
      <c r="F3884" t="s">
        <v>96</v>
      </c>
      <c r="G3884" t="s">
        <v>494</v>
      </c>
      <c r="H3884" t="s">
        <v>531</v>
      </c>
      <c r="I3884">
        <v>1200011386</v>
      </c>
      <c r="J3884">
        <v>6000948133</v>
      </c>
      <c r="K3884">
        <v>100089353</v>
      </c>
      <c r="L3884" s="1">
        <v>45574</v>
      </c>
      <c r="M3884" t="s">
        <v>833</v>
      </c>
      <c r="N3884">
        <v>1200011386</v>
      </c>
      <c r="O3884" t="s">
        <v>776</v>
      </c>
      <c r="P3884" t="s">
        <v>54</v>
      </c>
      <c r="Q3884" t="s">
        <v>724</v>
      </c>
    </row>
    <row r="3885" spans="1:17" x14ac:dyDescent="0.3">
      <c r="A3885" t="s">
        <v>826</v>
      </c>
      <c r="B3885" t="s">
        <v>382</v>
      </c>
      <c r="C3885" s="1">
        <v>45575</v>
      </c>
      <c r="D3885">
        <v>148.25</v>
      </c>
      <c r="E3885" t="s">
        <v>92</v>
      </c>
      <c r="F3885" t="s">
        <v>96</v>
      </c>
      <c r="G3885" t="s">
        <v>494</v>
      </c>
      <c r="H3885" t="s">
        <v>531</v>
      </c>
      <c r="I3885">
        <v>1200011386</v>
      </c>
      <c r="J3885">
        <v>6000948391</v>
      </c>
      <c r="K3885">
        <v>100089735</v>
      </c>
      <c r="L3885" s="1">
        <v>45610</v>
      </c>
      <c r="M3885" t="s">
        <v>833</v>
      </c>
      <c r="N3885">
        <v>1200011386</v>
      </c>
      <c r="O3885" t="s">
        <v>776</v>
      </c>
      <c r="P3885" t="s">
        <v>54</v>
      </c>
      <c r="Q3885" t="s">
        <v>724</v>
      </c>
    </row>
    <row r="3886" spans="1:17" x14ac:dyDescent="0.3">
      <c r="A3886" t="s">
        <v>825</v>
      </c>
      <c r="B3886" t="s">
        <v>382</v>
      </c>
      <c r="C3886" s="1">
        <v>45580</v>
      </c>
      <c r="D3886">
        <v>3508.38</v>
      </c>
      <c r="E3886" t="s">
        <v>92</v>
      </c>
      <c r="F3886" t="s">
        <v>96</v>
      </c>
      <c r="G3886" t="s">
        <v>494</v>
      </c>
      <c r="H3886" t="s">
        <v>531</v>
      </c>
      <c r="I3886">
        <v>1200011384</v>
      </c>
      <c r="J3886">
        <v>6000949160</v>
      </c>
      <c r="K3886">
        <v>100090937</v>
      </c>
      <c r="L3886" s="1">
        <v>45596</v>
      </c>
      <c r="M3886" t="s">
        <v>833</v>
      </c>
      <c r="N3886">
        <v>1200011384</v>
      </c>
      <c r="O3886" t="s">
        <v>776</v>
      </c>
      <c r="P3886" t="s">
        <v>54</v>
      </c>
      <c r="Q3886" t="s">
        <v>724</v>
      </c>
    </row>
    <row r="3887" spans="1:17" x14ac:dyDescent="0.3">
      <c r="A3887" t="s">
        <v>825</v>
      </c>
      <c r="B3887" t="s">
        <v>382</v>
      </c>
      <c r="C3887" s="1">
        <v>45590</v>
      </c>
      <c r="D3887">
        <v>394.67</v>
      </c>
      <c r="E3887" t="s">
        <v>92</v>
      </c>
      <c r="F3887" t="s">
        <v>96</v>
      </c>
      <c r="G3887" t="s">
        <v>494</v>
      </c>
      <c r="H3887" t="s">
        <v>531</v>
      </c>
      <c r="I3887">
        <v>1200011385</v>
      </c>
      <c r="J3887">
        <v>6000951064</v>
      </c>
      <c r="K3887">
        <v>100093974</v>
      </c>
      <c r="L3887" s="1">
        <v>45596</v>
      </c>
      <c r="M3887" t="s">
        <v>833</v>
      </c>
      <c r="N3887">
        <v>1200011385</v>
      </c>
      <c r="O3887" t="s">
        <v>776</v>
      </c>
      <c r="P3887" t="s">
        <v>54</v>
      </c>
      <c r="Q3887" t="s">
        <v>724</v>
      </c>
    </row>
    <row r="3888" spans="1:17" x14ac:dyDescent="0.3">
      <c r="A3888" t="s">
        <v>824</v>
      </c>
      <c r="B3888" t="s">
        <v>382</v>
      </c>
      <c r="C3888" s="1">
        <v>45590</v>
      </c>
      <c r="D3888">
        <v>17.59</v>
      </c>
      <c r="E3888" t="s">
        <v>92</v>
      </c>
      <c r="F3888" t="s">
        <v>96</v>
      </c>
      <c r="G3888" t="s">
        <v>494</v>
      </c>
      <c r="H3888" t="s">
        <v>531</v>
      </c>
      <c r="I3888">
        <v>1200011385</v>
      </c>
      <c r="J3888">
        <v>6000951080</v>
      </c>
      <c r="K3888">
        <v>100093989</v>
      </c>
      <c r="L3888" s="1">
        <v>45594</v>
      </c>
      <c r="M3888" t="s">
        <v>833</v>
      </c>
      <c r="N3888">
        <v>1200011385</v>
      </c>
      <c r="O3888" t="s">
        <v>776</v>
      </c>
      <c r="P3888" t="s">
        <v>54</v>
      </c>
      <c r="Q3888" t="s">
        <v>724</v>
      </c>
    </row>
    <row r="3889" spans="1:17" x14ac:dyDescent="0.3">
      <c r="A3889" t="s">
        <v>824</v>
      </c>
      <c r="B3889" t="s">
        <v>382</v>
      </c>
      <c r="C3889" s="1">
        <v>45593</v>
      </c>
      <c r="D3889">
        <v>47.74</v>
      </c>
      <c r="E3889" t="s">
        <v>92</v>
      </c>
      <c r="F3889" t="s">
        <v>96</v>
      </c>
      <c r="G3889" t="s">
        <v>494</v>
      </c>
      <c r="H3889" t="s">
        <v>531</v>
      </c>
      <c r="I3889">
        <v>1200011385</v>
      </c>
      <c r="J3889">
        <v>6000951246</v>
      </c>
      <c r="K3889">
        <v>100094245</v>
      </c>
      <c r="L3889" s="1">
        <v>45594</v>
      </c>
      <c r="M3889" t="s">
        <v>833</v>
      </c>
      <c r="N3889">
        <v>1200011385</v>
      </c>
      <c r="O3889" t="s">
        <v>776</v>
      </c>
      <c r="P3889" t="s">
        <v>54</v>
      </c>
      <c r="Q3889" t="s">
        <v>724</v>
      </c>
    </row>
    <row r="3890" spans="1:17" x14ac:dyDescent="0.3">
      <c r="A3890" t="s">
        <v>825</v>
      </c>
      <c r="B3890" t="s">
        <v>382</v>
      </c>
      <c r="C3890" s="1">
        <v>45594</v>
      </c>
      <c r="D3890">
        <v>2084.9</v>
      </c>
      <c r="E3890" t="s">
        <v>92</v>
      </c>
      <c r="F3890" t="s">
        <v>96</v>
      </c>
      <c r="G3890" t="s">
        <v>494</v>
      </c>
      <c r="H3890" t="s">
        <v>531</v>
      </c>
      <c r="I3890">
        <v>1200010596</v>
      </c>
      <c r="J3890">
        <v>6000951446</v>
      </c>
      <c r="K3890">
        <v>100094672</v>
      </c>
      <c r="L3890" s="1">
        <v>45614</v>
      </c>
      <c r="M3890" t="s">
        <v>833</v>
      </c>
      <c r="N3890">
        <v>1200010596</v>
      </c>
      <c r="O3890" t="s">
        <v>776</v>
      </c>
      <c r="P3890" t="s">
        <v>54</v>
      </c>
      <c r="Q3890" t="s">
        <v>724</v>
      </c>
    </row>
    <row r="3891" spans="1:17" x14ac:dyDescent="0.3">
      <c r="A3891" t="s">
        <v>825</v>
      </c>
      <c r="B3891" t="s">
        <v>382</v>
      </c>
      <c r="C3891" s="1">
        <v>45594</v>
      </c>
      <c r="D3891">
        <v>137.68</v>
      </c>
      <c r="E3891" t="s">
        <v>92</v>
      </c>
      <c r="F3891" t="s">
        <v>96</v>
      </c>
      <c r="G3891" t="s">
        <v>494</v>
      </c>
      <c r="H3891" t="s">
        <v>531</v>
      </c>
      <c r="I3891">
        <v>1200010596</v>
      </c>
      <c r="J3891">
        <v>6000951447</v>
      </c>
      <c r="K3891">
        <v>100094673</v>
      </c>
      <c r="L3891" s="1">
        <v>45623</v>
      </c>
      <c r="M3891" t="s">
        <v>833</v>
      </c>
      <c r="N3891">
        <v>1200010596</v>
      </c>
      <c r="O3891" t="s">
        <v>776</v>
      </c>
      <c r="P3891" t="s">
        <v>54</v>
      </c>
      <c r="Q3891" t="s">
        <v>724</v>
      </c>
    </row>
    <row r="3892" spans="1:17" x14ac:dyDescent="0.3">
      <c r="A3892" t="s">
        <v>825</v>
      </c>
      <c r="B3892" t="s">
        <v>382</v>
      </c>
      <c r="C3892" s="1">
        <v>45594</v>
      </c>
      <c r="D3892">
        <v>206.66</v>
      </c>
      <c r="E3892" t="s">
        <v>92</v>
      </c>
      <c r="F3892" t="s">
        <v>96</v>
      </c>
      <c r="G3892" t="s">
        <v>494</v>
      </c>
      <c r="H3892" t="s">
        <v>531</v>
      </c>
      <c r="I3892">
        <v>1200010596</v>
      </c>
      <c r="J3892">
        <v>6000951448</v>
      </c>
      <c r="K3892">
        <v>100094674</v>
      </c>
      <c r="L3892" s="1">
        <v>45614</v>
      </c>
      <c r="M3892" t="s">
        <v>833</v>
      </c>
      <c r="N3892">
        <v>1200010596</v>
      </c>
      <c r="O3892" t="s">
        <v>776</v>
      </c>
      <c r="P3892" t="s">
        <v>54</v>
      </c>
      <c r="Q3892" t="s">
        <v>724</v>
      </c>
    </row>
    <row r="3893" spans="1:17" x14ac:dyDescent="0.3">
      <c r="A3893" t="s">
        <v>825</v>
      </c>
      <c r="B3893" t="s">
        <v>382</v>
      </c>
      <c r="C3893" s="1">
        <v>45594</v>
      </c>
      <c r="D3893">
        <v>388.43</v>
      </c>
      <c r="E3893" t="s">
        <v>92</v>
      </c>
      <c r="F3893" t="s">
        <v>96</v>
      </c>
      <c r="G3893" t="s">
        <v>494</v>
      </c>
      <c r="H3893" t="s">
        <v>531</v>
      </c>
      <c r="I3893">
        <v>1200010596</v>
      </c>
      <c r="J3893">
        <v>6000951450</v>
      </c>
      <c r="K3893">
        <v>100094676</v>
      </c>
      <c r="L3893" s="1">
        <v>45614</v>
      </c>
      <c r="M3893" t="s">
        <v>833</v>
      </c>
      <c r="N3893">
        <v>1200010596</v>
      </c>
      <c r="O3893" t="s">
        <v>776</v>
      </c>
      <c r="P3893" t="s">
        <v>54</v>
      </c>
      <c r="Q3893" t="s">
        <v>724</v>
      </c>
    </row>
    <row r="3894" spans="1:17" x14ac:dyDescent="0.3">
      <c r="A3894" t="s">
        <v>825</v>
      </c>
      <c r="B3894" t="s">
        <v>382</v>
      </c>
      <c r="C3894" s="1">
        <v>45594</v>
      </c>
      <c r="D3894">
        <v>709.85</v>
      </c>
      <c r="E3894" t="s">
        <v>92</v>
      </c>
      <c r="F3894" t="s">
        <v>96</v>
      </c>
      <c r="G3894" t="s">
        <v>494</v>
      </c>
      <c r="H3894" t="s">
        <v>531</v>
      </c>
      <c r="I3894">
        <v>1200010596</v>
      </c>
      <c r="J3894">
        <v>6000951451</v>
      </c>
      <c r="K3894">
        <v>100094677</v>
      </c>
      <c r="L3894" s="1">
        <v>45614</v>
      </c>
      <c r="M3894" t="s">
        <v>833</v>
      </c>
      <c r="N3894">
        <v>1200010596</v>
      </c>
      <c r="O3894" t="s">
        <v>776</v>
      </c>
      <c r="P3894" t="s">
        <v>54</v>
      </c>
      <c r="Q3894" t="s">
        <v>724</v>
      </c>
    </row>
    <row r="3895" spans="1:17" x14ac:dyDescent="0.3">
      <c r="A3895" t="s">
        <v>825</v>
      </c>
      <c r="B3895" t="s">
        <v>383</v>
      </c>
      <c r="C3895" s="1">
        <v>45595</v>
      </c>
      <c r="D3895">
        <v>49</v>
      </c>
      <c r="E3895" t="s">
        <v>92</v>
      </c>
      <c r="F3895" t="s">
        <v>96</v>
      </c>
      <c r="G3895" t="s">
        <v>494</v>
      </c>
      <c r="H3895" t="s">
        <v>531</v>
      </c>
      <c r="I3895">
        <v>1200010596</v>
      </c>
      <c r="J3895">
        <v>6000951763</v>
      </c>
      <c r="K3895">
        <v>400001479</v>
      </c>
      <c r="L3895" s="1">
        <v>45614</v>
      </c>
      <c r="M3895" t="s">
        <v>833</v>
      </c>
      <c r="N3895">
        <v>1200010596</v>
      </c>
      <c r="O3895" t="s">
        <v>776</v>
      </c>
      <c r="P3895" t="s">
        <v>54</v>
      </c>
      <c r="Q3895" t="s">
        <v>724</v>
      </c>
    </row>
    <row r="3896" spans="1:17" x14ac:dyDescent="0.3">
      <c r="A3896" t="s">
        <v>825</v>
      </c>
      <c r="B3896" t="s">
        <v>383</v>
      </c>
      <c r="C3896" s="1">
        <v>45595</v>
      </c>
      <c r="D3896">
        <v>49</v>
      </c>
      <c r="E3896" t="s">
        <v>92</v>
      </c>
      <c r="F3896" t="s">
        <v>96</v>
      </c>
      <c r="G3896" t="s">
        <v>494</v>
      </c>
      <c r="H3896" t="s">
        <v>531</v>
      </c>
      <c r="I3896">
        <v>1200010596</v>
      </c>
      <c r="J3896">
        <v>6000951764</v>
      </c>
      <c r="K3896">
        <v>400001480</v>
      </c>
      <c r="L3896" s="1">
        <v>45614</v>
      </c>
      <c r="M3896" t="s">
        <v>833</v>
      </c>
      <c r="N3896">
        <v>1200010596</v>
      </c>
      <c r="O3896" t="s">
        <v>776</v>
      </c>
      <c r="P3896" t="s">
        <v>54</v>
      </c>
      <c r="Q3896" t="s">
        <v>724</v>
      </c>
    </row>
    <row r="3897" spans="1:17" x14ac:dyDescent="0.3">
      <c r="A3897" t="s">
        <v>825</v>
      </c>
      <c r="B3897" t="s">
        <v>383</v>
      </c>
      <c r="C3897" s="1">
        <v>45595</v>
      </c>
      <c r="D3897">
        <v>85.24</v>
      </c>
      <c r="E3897" t="s">
        <v>92</v>
      </c>
      <c r="F3897" t="s">
        <v>96</v>
      </c>
      <c r="G3897" t="s">
        <v>494</v>
      </c>
      <c r="H3897" t="s">
        <v>531</v>
      </c>
      <c r="I3897">
        <v>1200010596</v>
      </c>
      <c r="J3897">
        <v>6000951765</v>
      </c>
      <c r="K3897">
        <v>400001481</v>
      </c>
      <c r="L3897" s="1">
        <v>45614</v>
      </c>
      <c r="M3897" t="s">
        <v>833</v>
      </c>
      <c r="N3897">
        <v>1200010596</v>
      </c>
      <c r="O3897" t="s">
        <v>776</v>
      </c>
      <c r="P3897" t="s">
        <v>54</v>
      </c>
      <c r="Q3897" t="s">
        <v>724</v>
      </c>
    </row>
    <row r="3898" spans="1:17" x14ac:dyDescent="0.3">
      <c r="A3898" t="s">
        <v>826</v>
      </c>
      <c r="B3898" t="s">
        <v>382</v>
      </c>
      <c r="C3898" s="1">
        <v>45595</v>
      </c>
      <c r="D3898">
        <v>3686.18</v>
      </c>
      <c r="E3898" t="s">
        <v>92</v>
      </c>
      <c r="F3898" t="s">
        <v>96</v>
      </c>
      <c r="G3898" t="s">
        <v>494</v>
      </c>
      <c r="H3898" t="s">
        <v>531</v>
      </c>
      <c r="I3898">
        <v>1200011386</v>
      </c>
      <c r="J3898">
        <v>6000951768</v>
      </c>
      <c r="K3898">
        <v>100095135</v>
      </c>
      <c r="L3898" s="1">
        <v>45610</v>
      </c>
      <c r="M3898" t="s">
        <v>833</v>
      </c>
      <c r="N3898">
        <v>1200011386</v>
      </c>
      <c r="O3898" t="s">
        <v>776</v>
      </c>
      <c r="P3898" t="s">
        <v>54</v>
      </c>
      <c r="Q3898" t="s">
        <v>724</v>
      </c>
    </row>
    <row r="3899" spans="1:17" x14ac:dyDescent="0.3">
      <c r="A3899" t="s">
        <v>826</v>
      </c>
      <c r="B3899" t="s">
        <v>382</v>
      </c>
      <c r="C3899" s="1">
        <v>45595</v>
      </c>
      <c r="D3899">
        <v>4210.79</v>
      </c>
      <c r="E3899" t="s">
        <v>92</v>
      </c>
      <c r="F3899" t="s">
        <v>96</v>
      </c>
      <c r="G3899" t="s">
        <v>494</v>
      </c>
      <c r="H3899" t="s">
        <v>531</v>
      </c>
      <c r="I3899">
        <v>1200011382</v>
      </c>
      <c r="J3899">
        <v>6000951769</v>
      </c>
      <c r="K3899">
        <v>100095136</v>
      </c>
      <c r="L3899" s="1">
        <v>45614</v>
      </c>
      <c r="M3899" t="s">
        <v>833</v>
      </c>
      <c r="N3899">
        <v>1200011382</v>
      </c>
      <c r="O3899" t="s">
        <v>776</v>
      </c>
      <c r="P3899" t="s">
        <v>54</v>
      </c>
      <c r="Q3899" t="s">
        <v>724</v>
      </c>
    </row>
    <row r="3900" spans="1:17" x14ac:dyDescent="0.3">
      <c r="A3900" t="s">
        <v>826</v>
      </c>
      <c r="B3900" t="s">
        <v>382</v>
      </c>
      <c r="C3900" s="1">
        <v>45602</v>
      </c>
      <c r="D3900">
        <v>730.46</v>
      </c>
      <c r="E3900" t="s">
        <v>92</v>
      </c>
      <c r="F3900" t="s">
        <v>96</v>
      </c>
      <c r="G3900" t="s">
        <v>494</v>
      </c>
      <c r="H3900" t="s">
        <v>531</v>
      </c>
      <c r="I3900">
        <v>1200011383</v>
      </c>
      <c r="J3900">
        <v>6000953274</v>
      </c>
      <c r="K3900">
        <v>100098031</v>
      </c>
      <c r="L3900" s="1">
        <v>45610</v>
      </c>
      <c r="M3900" t="s">
        <v>833</v>
      </c>
      <c r="N3900">
        <v>1200011383</v>
      </c>
      <c r="O3900" t="s">
        <v>776</v>
      </c>
      <c r="P3900" t="s">
        <v>54</v>
      </c>
      <c r="Q3900" t="s">
        <v>724</v>
      </c>
    </row>
    <row r="3901" spans="1:17" x14ac:dyDescent="0.3">
      <c r="A3901" t="s">
        <v>824</v>
      </c>
      <c r="B3901" t="s">
        <v>382</v>
      </c>
      <c r="C3901" s="1">
        <v>45610</v>
      </c>
      <c r="D3901">
        <v>13901.8</v>
      </c>
      <c r="E3901" t="s">
        <v>92</v>
      </c>
      <c r="F3901" t="s">
        <v>96</v>
      </c>
      <c r="G3901" t="s">
        <v>494</v>
      </c>
      <c r="H3901" t="s">
        <v>531</v>
      </c>
      <c r="I3901">
        <v>1200011382</v>
      </c>
      <c r="J3901">
        <v>6000954973</v>
      </c>
      <c r="K3901">
        <v>100100911</v>
      </c>
      <c r="L3901" s="1">
        <v>45628</v>
      </c>
      <c r="M3901" t="s">
        <v>833</v>
      </c>
      <c r="N3901">
        <v>1200011382</v>
      </c>
      <c r="O3901" t="s">
        <v>776</v>
      </c>
      <c r="P3901" t="s">
        <v>54</v>
      </c>
      <c r="Q3901" t="s">
        <v>724</v>
      </c>
    </row>
    <row r="3902" spans="1:17" x14ac:dyDescent="0.3">
      <c r="A3902" t="s">
        <v>824</v>
      </c>
      <c r="B3902" t="s">
        <v>382</v>
      </c>
      <c r="C3902" s="1">
        <v>45611</v>
      </c>
      <c r="D3902">
        <v>105.79</v>
      </c>
      <c r="E3902" t="s">
        <v>92</v>
      </c>
      <c r="F3902" t="s">
        <v>96</v>
      </c>
      <c r="G3902" t="s">
        <v>494</v>
      </c>
      <c r="H3902" t="s">
        <v>531</v>
      </c>
      <c r="I3902">
        <v>1200011383</v>
      </c>
      <c r="J3902">
        <v>6000955204</v>
      </c>
      <c r="K3902">
        <v>100101345</v>
      </c>
      <c r="L3902" s="1">
        <v>45617</v>
      </c>
      <c r="M3902" t="s">
        <v>833</v>
      </c>
      <c r="N3902">
        <v>1200011383</v>
      </c>
      <c r="O3902" t="s">
        <v>776</v>
      </c>
      <c r="P3902" t="s">
        <v>54</v>
      </c>
      <c r="Q3902" t="s">
        <v>724</v>
      </c>
    </row>
    <row r="3903" spans="1:17" x14ac:dyDescent="0.3">
      <c r="A3903" t="s">
        <v>824</v>
      </c>
      <c r="B3903" t="s">
        <v>382</v>
      </c>
      <c r="C3903" s="1">
        <v>45611</v>
      </c>
      <c r="D3903">
        <v>68.88</v>
      </c>
      <c r="E3903" t="s">
        <v>92</v>
      </c>
      <c r="F3903" t="s">
        <v>96</v>
      </c>
      <c r="G3903" t="s">
        <v>494</v>
      </c>
      <c r="H3903" t="s">
        <v>531</v>
      </c>
      <c r="I3903">
        <v>1200011383</v>
      </c>
      <c r="J3903">
        <v>6000955205</v>
      </c>
      <c r="K3903">
        <v>100101346</v>
      </c>
      <c r="L3903" s="1">
        <v>45621</v>
      </c>
      <c r="M3903" t="s">
        <v>833</v>
      </c>
      <c r="N3903">
        <v>1200011383</v>
      </c>
      <c r="O3903" t="s">
        <v>776</v>
      </c>
      <c r="P3903" t="s">
        <v>54</v>
      </c>
      <c r="Q3903" t="s">
        <v>724</v>
      </c>
    </row>
    <row r="3904" spans="1:17" x14ac:dyDescent="0.3">
      <c r="A3904" t="s">
        <v>824</v>
      </c>
      <c r="B3904" t="s">
        <v>382</v>
      </c>
      <c r="C3904" s="1">
        <v>45615</v>
      </c>
      <c r="D3904">
        <v>110.56</v>
      </c>
      <c r="E3904" t="s">
        <v>92</v>
      </c>
      <c r="F3904" t="s">
        <v>96</v>
      </c>
      <c r="G3904" t="s">
        <v>494</v>
      </c>
      <c r="H3904" t="s">
        <v>531</v>
      </c>
      <c r="I3904">
        <v>1200011385</v>
      </c>
      <c r="J3904">
        <v>6000955867</v>
      </c>
      <c r="K3904">
        <v>100102421</v>
      </c>
      <c r="L3904" s="1">
        <v>45617</v>
      </c>
      <c r="M3904" t="s">
        <v>833</v>
      </c>
      <c r="N3904">
        <v>1200011385</v>
      </c>
      <c r="O3904" t="s">
        <v>776</v>
      </c>
      <c r="P3904" t="s">
        <v>54</v>
      </c>
      <c r="Q3904" t="s">
        <v>724</v>
      </c>
    </row>
    <row r="3905" spans="1:17" x14ac:dyDescent="0.3">
      <c r="A3905" t="s">
        <v>824</v>
      </c>
      <c r="B3905" t="s">
        <v>382</v>
      </c>
      <c r="C3905" s="1">
        <v>45616</v>
      </c>
      <c r="D3905">
        <v>278.45999999999998</v>
      </c>
      <c r="E3905" t="s">
        <v>92</v>
      </c>
      <c r="F3905" t="s">
        <v>96</v>
      </c>
      <c r="G3905" t="s">
        <v>494</v>
      </c>
      <c r="H3905" t="s">
        <v>531</v>
      </c>
      <c r="I3905">
        <v>1200011382</v>
      </c>
      <c r="J3905">
        <v>6000956118</v>
      </c>
      <c r="K3905">
        <v>100102788</v>
      </c>
      <c r="L3905" s="1">
        <v>45623</v>
      </c>
      <c r="M3905" t="s">
        <v>833</v>
      </c>
      <c r="N3905">
        <v>1200011382</v>
      </c>
      <c r="O3905" t="s">
        <v>776</v>
      </c>
      <c r="P3905" t="s">
        <v>54</v>
      </c>
      <c r="Q3905" t="s">
        <v>724</v>
      </c>
    </row>
    <row r="3906" spans="1:17" x14ac:dyDescent="0.3">
      <c r="A3906" t="s">
        <v>825</v>
      </c>
      <c r="B3906" t="s">
        <v>382</v>
      </c>
      <c r="C3906" s="1">
        <v>45616</v>
      </c>
      <c r="D3906">
        <v>4293.12</v>
      </c>
      <c r="E3906" t="s">
        <v>92</v>
      </c>
      <c r="F3906" t="s">
        <v>96</v>
      </c>
      <c r="G3906" t="s">
        <v>494</v>
      </c>
      <c r="H3906" t="s">
        <v>531</v>
      </c>
      <c r="I3906">
        <v>1200011383</v>
      </c>
      <c r="J3906">
        <v>6000956127</v>
      </c>
      <c r="K3906">
        <v>100102796</v>
      </c>
      <c r="L3906" s="1">
        <v>45630</v>
      </c>
      <c r="M3906" t="s">
        <v>833</v>
      </c>
      <c r="N3906">
        <v>1200011383</v>
      </c>
      <c r="O3906" t="s">
        <v>776</v>
      </c>
      <c r="P3906" t="s">
        <v>54</v>
      </c>
      <c r="Q3906" t="s">
        <v>724</v>
      </c>
    </row>
    <row r="3907" spans="1:17" x14ac:dyDescent="0.3">
      <c r="A3907" t="s">
        <v>826</v>
      </c>
      <c r="B3907" t="s">
        <v>382</v>
      </c>
      <c r="C3907" s="1">
        <v>45617</v>
      </c>
      <c r="D3907">
        <v>502.99</v>
      </c>
      <c r="E3907" t="s">
        <v>92</v>
      </c>
      <c r="F3907" t="s">
        <v>96</v>
      </c>
      <c r="G3907" t="s">
        <v>494</v>
      </c>
      <c r="H3907" t="s">
        <v>531</v>
      </c>
      <c r="I3907">
        <v>1200011386</v>
      </c>
      <c r="J3907">
        <v>6000956464</v>
      </c>
      <c r="K3907">
        <v>100103358</v>
      </c>
      <c r="L3907" s="1">
        <v>45645</v>
      </c>
      <c r="M3907" t="s">
        <v>833</v>
      </c>
      <c r="N3907">
        <v>1200011386</v>
      </c>
      <c r="O3907" t="s">
        <v>776</v>
      </c>
      <c r="P3907" t="s">
        <v>54</v>
      </c>
      <c r="Q3907" t="s">
        <v>724</v>
      </c>
    </row>
    <row r="3908" spans="1:17" x14ac:dyDescent="0.3">
      <c r="A3908" t="s">
        <v>824</v>
      </c>
      <c r="B3908" t="s">
        <v>382</v>
      </c>
      <c r="C3908" s="1">
        <v>45617</v>
      </c>
      <c r="D3908">
        <v>105.79</v>
      </c>
      <c r="E3908" t="s">
        <v>92</v>
      </c>
      <c r="F3908" t="s">
        <v>96</v>
      </c>
      <c r="G3908" t="s">
        <v>494</v>
      </c>
      <c r="H3908" t="s">
        <v>531</v>
      </c>
      <c r="I3908">
        <v>1200011383</v>
      </c>
      <c r="J3908">
        <v>6000956466</v>
      </c>
      <c r="K3908">
        <v>100103360</v>
      </c>
      <c r="L3908" s="1">
        <v>45622</v>
      </c>
      <c r="M3908" t="s">
        <v>833</v>
      </c>
      <c r="N3908">
        <v>1200011383</v>
      </c>
      <c r="O3908" t="s">
        <v>776</v>
      </c>
      <c r="P3908" t="s">
        <v>54</v>
      </c>
      <c r="Q3908" t="s">
        <v>724</v>
      </c>
    </row>
    <row r="3909" spans="1:17" x14ac:dyDescent="0.3">
      <c r="A3909" t="s">
        <v>824</v>
      </c>
      <c r="B3909" t="s">
        <v>382</v>
      </c>
      <c r="C3909" s="1">
        <v>45617</v>
      </c>
      <c r="D3909">
        <v>68.88</v>
      </c>
      <c r="E3909" t="s">
        <v>92</v>
      </c>
      <c r="F3909" t="s">
        <v>96</v>
      </c>
      <c r="G3909" t="s">
        <v>494</v>
      </c>
      <c r="H3909" t="s">
        <v>531</v>
      </c>
      <c r="I3909">
        <v>1200011383</v>
      </c>
      <c r="J3909">
        <v>6000956469</v>
      </c>
      <c r="K3909">
        <v>100103363</v>
      </c>
      <c r="L3909" s="1">
        <v>45622</v>
      </c>
      <c r="M3909" t="s">
        <v>833</v>
      </c>
      <c r="N3909">
        <v>1200011383</v>
      </c>
      <c r="O3909" t="s">
        <v>776</v>
      </c>
      <c r="P3909" t="s">
        <v>54</v>
      </c>
      <c r="Q3909" t="s">
        <v>724</v>
      </c>
    </row>
    <row r="3910" spans="1:17" x14ac:dyDescent="0.3">
      <c r="A3910" t="s">
        <v>826</v>
      </c>
      <c r="B3910" t="s">
        <v>382</v>
      </c>
      <c r="C3910" s="1">
        <v>45618</v>
      </c>
      <c r="D3910">
        <v>1417.63</v>
      </c>
      <c r="E3910" t="s">
        <v>92</v>
      </c>
      <c r="F3910" t="s">
        <v>96</v>
      </c>
      <c r="G3910" t="s">
        <v>494</v>
      </c>
      <c r="H3910" t="s">
        <v>531</v>
      </c>
      <c r="I3910">
        <v>1200011382</v>
      </c>
      <c r="J3910">
        <v>6000956721</v>
      </c>
      <c r="K3910">
        <v>100103935</v>
      </c>
      <c r="L3910" s="1">
        <v>45645</v>
      </c>
      <c r="M3910" t="s">
        <v>833</v>
      </c>
      <c r="N3910">
        <v>1200011382</v>
      </c>
      <c r="O3910" t="s">
        <v>776</v>
      </c>
      <c r="P3910" t="s">
        <v>54</v>
      </c>
      <c r="Q3910" t="s">
        <v>724</v>
      </c>
    </row>
    <row r="3911" spans="1:17" x14ac:dyDescent="0.3">
      <c r="A3911" t="s">
        <v>825</v>
      </c>
      <c r="B3911" t="s">
        <v>382</v>
      </c>
      <c r="C3911" s="1">
        <v>45622</v>
      </c>
      <c r="D3911">
        <v>2084.9</v>
      </c>
      <c r="E3911" t="s">
        <v>92</v>
      </c>
      <c r="F3911" t="s">
        <v>96</v>
      </c>
      <c r="G3911" t="s">
        <v>494</v>
      </c>
      <c r="H3911" t="s">
        <v>531</v>
      </c>
      <c r="I3911">
        <v>1200010596</v>
      </c>
      <c r="J3911">
        <v>6000957305</v>
      </c>
      <c r="K3911">
        <v>100105044</v>
      </c>
      <c r="L3911" s="1">
        <v>45638</v>
      </c>
      <c r="M3911" t="s">
        <v>833</v>
      </c>
      <c r="N3911">
        <v>1200010596</v>
      </c>
      <c r="O3911" t="s">
        <v>776</v>
      </c>
      <c r="P3911" t="s">
        <v>54</v>
      </c>
      <c r="Q3911" t="s">
        <v>724</v>
      </c>
    </row>
    <row r="3912" spans="1:17" x14ac:dyDescent="0.3">
      <c r="A3912" t="s">
        <v>825</v>
      </c>
      <c r="B3912" t="s">
        <v>382</v>
      </c>
      <c r="C3912" s="1">
        <v>45622</v>
      </c>
      <c r="D3912">
        <v>137.68</v>
      </c>
      <c r="E3912" t="s">
        <v>92</v>
      </c>
      <c r="F3912" t="s">
        <v>96</v>
      </c>
      <c r="G3912" t="s">
        <v>494</v>
      </c>
      <c r="H3912" t="s">
        <v>531</v>
      </c>
      <c r="I3912">
        <v>1200010596</v>
      </c>
      <c r="J3912">
        <v>6000970398</v>
      </c>
      <c r="K3912">
        <v>100002654</v>
      </c>
      <c r="L3912" s="1">
        <v>45705</v>
      </c>
      <c r="M3912" t="s">
        <v>833</v>
      </c>
      <c r="N3912">
        <v>1200010596</v>
      </c>
      <c r="O3912" t="s">
        <v>776</v>
      </c>
      <c r="P3912" t="s">
        <v>54</v>
      </c>
      <c r="Q3912" t="s">
        <v>724</v>
      </c>
    </row>
    <row r="3913" spans="1:17" x14ac:dyDescent="0.3">
      <c r="A3913" t="s">
        <v>825</v>
      </c>
      <c r="B3913" t="s">
        <v>382</v>
      </c>
      <c r="C3913" s="1">
        <v>45622</v>
      </c>
      <c r="D3913">
        <v>709.85</v>
      </c>
      <c r="E3913" t="s">
        <v>92</v>
      </c>
      <c r="F3913" t="s">
        <v>96</v>
      </c>
      <c r="G3913" t="s">
        <v>494</v>
      </c>
      <c r="H3913" t="s">
        <v>531</v>
      </c>
      <c r="I3913">
        <v>1200010596</v>
      </c>
      <c r="J3913">
        <v>6000957307</v>
      </c>
      <c r="K3913">
        <v>100105046</v>
      </c>
      <c r="L3913" s="1">
        <v>45638</v>
      </c>
      <c r="M3913" t="s">
        <v>833</v>
      </c>
      <c r="N3913">
        <v>1200010596</v>
      </c>
      <c r="O3913" t="s">
        <v>776</v>
      </c>
      <c r="P3913" t="s">
        <v>54</v>
      </c>
      <c r="Q3913" t="s">
        <v>724</v>
      </c>
    </row>
    <row r="3914" spans="1:17" x14ac:dyDescent="0.3">
      <c r="A3914" t="s">
        <v>825</v>
      </c>
      <c r="B3914" t="s">
        <v>382</v>
      </c>
      <c r="C3914" s="1">
        <v>45625</v>
      </c>
      <c r="D3914">
        <v>116.34</v>
      </c>
      <c r="E3914" t="s">
        <v>92</v>
      </c>
      <c r="F3914" t="s">
        <v>96</v>
      </c>
      <c r="G3914" t="s">
        <v>494</v>
      </c>
      <c r="H3914" t="s">
        <v>531</v>
      </c>
      <c r="I3914">
        <v>1200011382</v>
      </c>
      <c r="J3914">
        <v>6000958401</v>
      </c>
      <c r="K3914">
        <v>100106842</v>
      </c>
      <c r="L3914" s="1">
        <v>45629</v>
      </c>
      <c r="M3914" t="s">
        <v>833</v>
      </c>
      <c r="N3914">
        <v>1200011382</v>
      </c>
      <c r="O3914" t="s">
        <v>776</v>
      </c>
      <c r="P3914" t="s">
        <v>54</v>
      </c>
      <c r="Q3914" t="s">
        <v>724</v>
      </c>
    </row>
    <row r="3915" spans="1:17" x14ac:dyDescent="0.3">
      <c r="A3915" t="s">
        <v>825</v>
      </c>
      <c r="B3915" t="s">
        <v>382</v>
      </c>
      <c r="C3915" s="1">
        <v>45628</v>
      </c>
      <c r="D3915">
        <v>388.43</v>
      </c>
      <c r="E3915" t="s">
        <v>92</v>
      </c>
      <c r="F3915" t="s">
        <v>96</v>
      </c>
      <c r="G3915" t="s">
        <v>494</v>
      </c>
      <c r="H3915" t="s">
        <v>531</v>
      </c>
      <c r="I3915">
        <v>1200010596</v>
      </c>
      <c r="J3915">
        <v>6000959049</v>
      </c>
      <c r="K3915">
        <v>100107826</v>
      </c>
      <c r="L3915" s="1">
        <v>45638</v>
      </c>
      <c r="M3915" t="s">
        <v>833</v>
      </c>
      <c r="N3915">
        <v>1200010596</v>
      </c>
      <c r="O3915" t="s">
        <v>776</v>
      </c>
      <c r="P3915" t="s">
        <v>54</v>
      </c>
      <c r="Q3915" t="s">
        <v>724</v>
      </c>
    </row>
    <row r="3916" spans="1:17" x14ac:dyDescent="0.3">
      <c r="A3916" t="s">
        <v>825</v>
      </c>
      <c r="B3916" t="s">
        <v>382</v>
      </c>
      <c r="C3916" s="1">
        <v>45628</v>
      </c>
      <c r="D3916">
        <v>206.66</v>
      </c>
      <c r="E3916" t="s">
        <v>92</v>
      </c>
      <c r="F3916" t="s">
        <v>96</v>
      </c>
      <c r="G3916" t="s">
        <v>494</v>
      </c>
      <c r="H3916" t="s">
        <v>531</v>
      </c>
      <c r="I3916">
        <v>1200010596</v>
      </c>
      <c r="J3916">
        <v>6000959050</v>
      </c>
      <c r="K3916">
        <v>100107827</v>
      </c>
      <c r="L3916" s="1">
        <v>45637</v>
      </c>
      <c r="M3916" t="s">
        <v>833</v>
      </c>
      <c r="N3916">
        <v>1200010596</v>
      </c>
      <c r="O3916" t="s">
        <v>776</v>
      </c>
      <c r="P3916" t="s">
        <v>54</v>
      </c>
      <c r="Q3916" t="s">
        <v>724</v>
      </c>
    </row>
    <row r="3917" spans="1:17" x14ac:dyDescent="0.3">
      <c r="A3917" t="s">
        <v>825</v>
      </c>
      <c r="B3917" t="s">
        <v>382</v>
      </c>
      <c r="C3917" s="1">
        <v>45628</v>
      </c>
      <c r="D3917">
        <v>105.26</v>
      </c>
      <c r="E3917" t="s">
        <v>92</v>
      </c>
      <c r="F3917" t="s">
        <v>96</v>
      </c>
      <c r="G3917" t="s">
        <v>494</v>
      </c>
      <c r="H3917" t="s">
        <v>531</v>
      </c>
      <c r="I3917">
        <v>1200011385</v>
      </c>
      <c r="J3917">
        <v>6000959051</v>
      </c>
      <c r="K3917">
        <v>100107828</v>
      </c>
      <c r="L3917" s="1">
        <v>45631</v>
      </c>
      <c r="M3917" t="s">
        <v>833</v>
      </c>
      <c r="N3917">
        <v>1200011385</v>
      </c>
      <c r="O3917" t="s">
        <v>776</v>
      </c>
      <c r="P3917" t="s">
        <v>54</v>
      </c>
      <c r="Q3917" t="s">
        <v>724</v>
      </c>
    </row>
    <row r="3918" spans="1:17" x14ac:dyDescent="0.3">
      <c r="A3918" t="s">
        <v>824</v>
      </c>
      <c r="B3918" t="s">
        <v>382</v>
      </c>
      <c r="C3918" s="1">
        <v>45629</v>
      </c>
      <c r="D3918">
        <v>32.46</v>
      </c>
      <c r="E3918" t="s">
        <v>92</v>
      </c>
      <c r="F3918" t="s">
        <v>96</v>
      </c>
      <c r="G3918" t="s">
        <v>494</v>
      </c>
      <c r="H3918" t="s">
        <v>531</v>
      </c>
      <c r="I3918">
        <v>1200011382</v>
      </c>
      <c r="J3918">
        <v>6000959625</v>
      </c>
      <c r="K3918">
        <v>100108821</v>
      </c>
      <c r="L3918" s="1">
        <v>45630</v>
      </c>
      <c r="M3918" t="s">
        <v>833</v>
      </c>
      <c r="N3918">
        <v>1200011382</v>
      </c>
      <c r="O3918" t="s">
        <v>776</v>
      </c>
      <c r="P3918" t="s">
        <v>54</v>
      </c>
      <c r="Q3918" t="s">
        <v>724</v>
      </c>
    </row>
    <row r="3919" spans="1:17" x14ac:dyDescent="0.3">
      <c r="A3919" t="s">
        <v>824</v>
      </c>
      <c r="B3919" t="s">
        <v>382</v>
      </c>
      <c r="C3919" s="1">
        <v>45629</v>
      </c>
      <c r="D3919">
        <v>833.4</v>
      </c>
      <c r="E3919" t="s">
        <v>92</v>
      </c>
      <c r="F3919" t="s">
        <v>96</v>
      </c>
      <c r="G3919" t="s">
        <v>494</v>
      </c>
      <c r="H3919" t="s">
        <v>531</v>
      </c>
      <c r="I3919">
        <v>1200011382</v>
      </c>
      <c r="J3919">
        <v>6000959605</v>
      </c>
      <c r="K3919">
        <v>100108796</v>
      </c>
      <c r="L3919" s="1">
        <v>45630</v>
      </c>
      <c r="M3919" t="s">
        <v>833</v>
      </c>
      <c r="N3919">
        <v>1200011382</v>
      </c>
      <c r="O3919" t="s">
        <v>776</v>
      </c>
      <c r="P3919" t="s">
        <v>54</v>
      </c>
      <c r="Q3919" t="s">
        <v>724</v>
      </c>
    </row>
    <row r="3920" spans="1:17" x14ac:dyDescent="0.3">
      <c r="A3920" t="s">
        <v>825</v>
      </c>
      <c r="B3920" t="s">
        <v>383</v>
      </c>
      <c r="C3920" s="1">
        <v>45631</v>
      </c>
      <c r="D3920">
        <v>250.35</v>
      </c>
      <c r="E3920" t="s">
        <v>92</v>
      </c>
      <c r="F3920" t="s">
        <v>96</v>
      </c>
      <c r="G3920" t="s">
        <v>494</v>
      </c>
      <c r="H3920" t="s">
        <v>531</v>
      </c>
      <c r="I3920">
        <v>1200010596</v>
      </c>
      <c r="J3920">
        <v>6000960170</v>
      </c>
      <c r="K3920">
        <v>400001658</v>
      </c>
      <c r="L3920" s="1">
        <v>45638</v>
      </c>
      <c r="M3920" t="s">
        <v>833</v>
      </c>
      <c r="N3920">
        <v>1200010596</v>
      </c>
      <c r="O3920" t="s">
        <v>776</v>
      </c>
      <c r="P3920" t="s">
        <v>54</v>
      </c>
      <c r="Q3920" t="s">
        <v>724</v>
      </c>
    </row>
    <row r="3921" spans="1:17" x14ac:dyDescent="0.3">
      <c r="A3921" t="s">
        <v>824</v>
      </c>
      <c r="B3921" t="s">
        <v>382</v>
      </c>
      <c r="C3921" s="1">
        <v>45635</v>
      </c>
      <c r="D3921">
        <v>1847.04</v>
      </c>
      <c r="E3921" t="s">
        <v>92</v>
      </c>
      <c r="F3921" t="s">
        <v>96</v>
      </c>
      <c r="G3921" t="s">
        <v>494</v>
      </c>
      <c r="H3921" t="s">
        <v>531</v>
      </c>
      <c r="I3921">
        <v>1200011382</v>
      </c>
      <c r="J3921">
        <v>6000970194</v>
      </c>
      <c r="K3921">
        <v>100002462</v>
      </c>
      <c r="L3921" s="1">
        <v>45699</v>
      </c>
      <c r="M3921" t="s">
        <v>833</v>
      </c>
      <c r="N3921">
        <v>1200011382</v>
      </c>
      <c r="O3921" t="s">
        <v>776</v>
      </c>
      <c r="P3921" t="s">
        <v>54</v>
      </c>
      <c r="Q3921" t="s">
        <v>724</v>
      </c>
    </row>
    <row r="3922" spans="1:17" x14ac:dyDescent="0.3">
      <c r="A3922" t="s">
        <v>824</v>
      </c>
      <c r="B3922" t="s">
        <v>382</v>
      </c>
      <c r="C3922" s="1">
        <v>45635</v>
      </c>
      <c r="D3922">
        <v>29005.33</v>
      </c>
      <c r="E3922" t="s">
        <v>92</v>
      </c>
      <c r="F3922" t="s">
        <v>96</v>
      </c>
      <c r="G3922" t="s">
        <v>494</v>
      </c>
      <c r="H3922" t="s">
        <v>531</v>
      </c>
      <c r="I3922">
        <v>1200012304</v>
      </c>
      <c r="J3922">
        <v>6000961000</v>
      </c>
      <c r="K3922">
        <v>100110986</v>
      </c>
      <c r="L3922" s="1">
        <v>45642</v>
      </c>
      <c r="M3922" t="s">
        <v>833</v>
      </c>
      <c r="N3922">
        <v>1200012304</v>
      </c>
      <c r="O3922" t="s">
        <v>776</v>
      </c>
      <c r="P3922" t="s">
        <v>54</v>
      </c>
      <c r="Q3922" t="s">
        <v>724</v>
      </c>
    </row>
    <row r="3923" spans="1:17" x14ac:dyDescent="0.3">
      <c r="A3923" t="s">
        <v>824</v>
      </c>
      <c r="B3923" t="s">
        <v>382</v>
      </c>
      <c r="C3923" s="1">
        <v>45635</v>
      </c>
      <c r="D3923">
        <v>1365.95</v>
      </c>
      <c r="E3923" t="s">
        <v>92</v>
      </c>
      <c r="F3923" t="s">
        <v>96</v>
      </c>
      <c r="G3923" t="s">
        <v>494</v>
      </c>
      <c r="H3923" t="s">
        <v>531</v>
      </c>
      <c r="I3923">
        <v>1200011382</v>
      </c>
      <c r="J3923">
        <v>6000961058</v>
      </c>
      <c r="K3923">
        <v>100111046</v>
      </c>
      <c r="L3923" s="1">
        <v>45638</v>
      </c>
      <c r="M3923" t="s">
        <v>833</v>
      </c>
      <c r="N3923">
        <v>1200011382</v>
      </c>
      <c r="O3923" t="s">
        <v>776</v>
      </c>
      <c r="P3923" t="s">
        <v>54</v>
      </c>
      <c r="Q3923" t="s">
        <v>724</v>
      </c>
    </row>
    <row r="3924" spans="1:17" x14ac:dyDescent="0.3">
      <c r="A3924" t="s">
        <v>824</v>
      </c>
      <c r="B3924" t="s">
        <v>382</v>
      </c>
      <c r="C3924" s="1">
        <v>45635</v>
      </c>
      <c r="D3924">
        <v>105.79</v>
      </c>
      <c r="E3924" t="s">
        <v>92</v>
      </c>
      <c r="F3924" t="s">
        <v>96</v>
      </c>
      <c r="G3924" t="s">
        <v>494</v>
      </c>
      <c r="H3924" t="s">
        <v>531</v>
      </c>
      <c r="I3924">
        <v>1200011383</v>
      </c>
      <c r="J3924">
        <v>6000961163</v>
      </c>
      <c r="K3924">
        <v>100111147</v>
      </c>
      <c r="L3924" s="1">
        <v>45642</v>
      </c>
      <c r="M3924" t="s">
        <v>833</v>
      </c>
      <c r="N3924">
        <v>1200011383</v>
      </c>
      <c r="O3924" t="s">
        <v>776</v>
      </c>
      <c r="P3924" t="s">
        <v>54</v>
      </c>
      <c r="Q3924" t="s">
        <v>724</v>
      </c>
    </row>
    <row r="3925" spans="1:17" x14ac:dyDescent="0.3">
      <c r="A3925" t="s">
        <v>824</v>
      </c>
      <c r="B3925" t="s">
        <v>382</v>
      </c>
      <c r="C3925" s="1">
        <v>45635</v>
      </c>
      <c r="D3925">
        <v>68.88</v>
      </c>
      <c r="E3925" t="s">
        <v>92</v>
      </c>
      <c r="F3925" t="s">
        <v>96</v>
      </c>
      <c r="G3925" t="s">
        <v>494</v>
      </c>
      <c r="H3925" t="s">
        <v>531</v>
      </c>
      <c r="I3925">
        <v>1200011383</v>
      </c>
      <c r="J3925">
        <v>6000961168</v>
      </c>
      <c r="K3925">
        <v>100111152</v>
      </c>
      <c r="L3925" s="1">
        <v>45639</v>
      </c>
      <c r="M3925" t="s">
        <v>833</v>
      </c>
      <c r="N3925">
        <v>1200011383</v>
      </c>
      <c r="O3925" t="s">
        <v>776</v>
      </c>
      <c r="P3925" t="s">
        <v>54</v>
      </c>
      <c r="Q3925" t="s">
        <v>724</v>
      </c>
    </row>
    <row r="3926" spans="1:17" x14ac:dyDescent="0.3">
      <c r="A3926" t="s">
        <v>824</v>
      </c>
      <c r="B3926" t="s">
        <v>382</v>
      </c>
      <c r="C3926" s="1">
        <v>45635</v>
      </c>
      <c r="D3926">
        <v>51.85</v>
      </c>
      <c r="E3926" t="s">
        <v>92</v>
      </c>
      <c r="F3926" t="s">
        <v>96</v>
      </c>
      <c r="G3926" t="s">
        <v>494</v>
      </c>
      <c r="H3926" t="s">
        <v>531</v>
      </c>
      <c r="I3926">
        <v>1200011385</v>
      </c>
      <c r="J3926">
        <v>6000961628</v>
      </c>
      <c r="K3926">
        <v>100111638</v>
      </c>
      <c r="L3926" s="1">
        <v>45638</v>
      </c>
      <c r="M3926" t="s">
        <v>833</v>
      </c>
      <c r="N3926">
        <v>1200011385</v>
      </c>
      <c r="O3926" t="s">
        <v>776</v>
      </c>
      <c r="P3926" t="s">
        <v>54</v>
      </c>
      <c r="Q3926" t="s">
        <v>724</v>
      </c>
    </row>
    <row r="3927" spans="1:17" x14ac:dyDescent="0.3">
      <c r="A3927" t="s">
        <v>824</v>
      </c>
      <c r="B3927" t="s">
        <v>382</v>
      </c>
      <c r="C3927" s="1">
        <v>45636</v>
      </c>
      <c r="D3927">
        <v>1693.6</v>
      </c>
      <c r="E3927" t="s">
        <v>92</v>
      </c>
      <c r="F3927" t="s">
        <v>96</v>
      </c>
      <c r="G3927" t="s">
        <v>494</v>
      </c>
      <c r="H3927" t="s">
        <v>531</v>
      </c>
      <c r="I3927">
        <v>1200011382</v>
      </c>
      <c r="J3927">
        <v>6000962003</v>
      </c>
      <c r="K3927">
        <v>100112232</v>
      </c>
      <c r="L3927" s="1">
        <v>45638</v>
      </c>
      <c r="M3927" t="s">
        <v>833</v>
      </c>
      <c r="N3927">
        <v>1200011382</v>
      </c>
      <c r="O3927" t="s">
        <v>776</v>
      </c>
      <c r="P3927" t="s">
        <v>54</v>
      </c>
      <c r="Q3927" t="s">
        <v>724</v>
      </c>
    </row>
    <row r="3928" spans="1:17" x14ac:dyDescent="0.3">
      <c r="A3928" t="s">
        <v>825</v>
      </c>
      <c r="B3928" t="s">
        <v>382</v>
      </c>
      <c r="C3928" s="1">
        <v>45636</v>
      </c>
      <c r="D3928">
        <v>333.72</v>
      </c>
      <c r="E3928" t="s">
        <v>92</v>
      </c>
      <c r="F3928" t="s">
        <v>96</v>
      </c>
      <c r="G3928" t="s">
        <v>494</v>
      </c>
      <c r="H3928" t="s">
        <v>531</v>
      </c>
      <c r="I3928">
        <v>1200011387</v>
      </c>
      <c r="J3928">
        <v>6000969676</v>
      </c>
      <c r="K3928">
        <v>100001973</v>
      </c>
      <c r="L3928" s="1">
        <v>45691</v>
      </c>
      <c r="M3928" t="s">
        <v>833</v>
      </c>
      <c r="N3928">
        <v>1200011387</v>
      </c>
      <c r="O3928" t="s">
        <v>776</v>
      </c>
      <c r="P3928" t="s">
        <v>54</v>
      </c>
      <c r="Q3928" t="s">
        <v>724</v>
      </c>
    </row>
    <row r="3929" spans="1:17" x14ac:dyDescent="0.3">
      <c r="A3929" t="s">
        <v>825</v>
      </c>
      <c r="B3929" t="s">
        <v>382</v>
      </c>
      <c r="C3929" s="1">
        <v>45637</v>
      </c>
      <c r="D3929">
        <v>231.67</v>
      </c>
      <c r="E3929" t="s">
        <v>92</v>
      </c>
      <c r="F3929" t="s">
        <v>96</v>
      </c>
      <c r="G3929" t="s">
        <v>494</v>
      </c>
      <c r="H3929" t="s">
        <v>531</v>
      </c>
      <c r="I3929">
        <v>1200011382</v>
      </c>
      <c r="J3929">
        <v>6000969947</v>
      </c>
      <c r="K3929">
        <v>100002236</v>
      </c>
      <c r="L3929" s="1">
        <v>45691</v>
      </c>
      <c r="M3929" t="s">
        <v>833</v>
      </c>
      <c r="N3929">
        <v>1200011382</v>
      </c>
      <c r="O3929" t="s">
        <v>776</v>
      </c>
      <c r="P3929" t="s">
        <v>54</v>
      </c>
      <c r="Q3929" t="s">
        <v>724</v>
      </c>
    </row>
    <row r="3930" spans="1:17" x14ac:dyDescent="0.3">
      <c r="A3930" t="s">
        <v>825</v>
      </c>
      <c r="B3930" t="s">
        <v>382</v>
      </c>
      <c r="C3930" s="1">
        <v>45638</v>
      </c>
      <c r="D3930">
        <v>5628.42</v>
      </c>
      <c r="E3930" t="s">
        <v>92</v>
      </c>
      <c r="F3930" t="s">
        <v>96</v>
      </c>
      <c r="G3930" t="s">
        <v>494</v>
      </c>
      <c r="H3930" t="s">
        <v>531</v>
      </c>
      <c r="I3930">
        <v>1200011382</v>
      </c>
      <c r="J3930">
        <v>6000968624</v>
      </c>
      <c r="K3930">
        <v>100000937</v>
      </c>
      <c r="L3930" s="1">
        <v>45691</v>
      </c>
      <c r="M3930" t="s">
        <v>833</v>
      </c>
      <c r="N3930">
        <v>1200011382</v>
      </c>
      <c r="O3930" t="s">
        <v>776</v>
      </c>
      <c r="P3930" t="s">
        <v>54</v>
      </c>
      <c r="Q3930" t="s">
        <v>724</v>
      </c>
    </row>
    <row r="3931" spans="1:17" x14ac:dyDescent="0.3">
      <c r="A3931" t="s">
        <v>825</v>
      </c>
      <c r="B3931" t="s">
        <v>382</v>
      </c>
      <c r="C3931" s="1">
        <v>45639</v>
      </c>
      <c r="D3931">
        <v>159.52000000000001</v>
      </c>
      <c r="E3931" t="s">
        <v>92</v>
      </c>
      <c r="F3931" t="s">
        <v>96</v>
      </c>
      <c r="G3931" t="s">
        <v>494</v>
      </c>
      <c r="H3931" t="s">
        <v>531</v>
      </c>
      <c r="I3931">
        <v>1200011385</v>
      </c>
      <c r="J3931">
        <v>6000968769</v>
      </c>
      <c r="K3931">
        <v>100001079</v>
      </c>
      <c r="L3931" s="1">
        <v>45691</v>
      </c>
      <c r="M3931" t="s">
        <v>833</v>
      </c>
      <c r="N3931">
        <v>1200011385</v>
      </c>
      <c r="O3931" t="s">
        <v>776</v>
      </c>
      <c r="P3931" t="s">
        <v>54</v>
      </c>
      <c r="Q3931" t="s">
        <v>724</v>
      </c>
    </row>
    <row r="3932" spans="1:17" x14ac:dyDescent="0.3">
      <c r="A3932" t="s">
        <v>824</v>
      </c>
      <c r="B3932" t="s">
        <v>382</v>
      </c>
      <c r="C3932" s="1">
        <v>45644</v>
      </c>
      <c r="D3932">
        <v>238.07</v>
      </c>
      <c r="E3932" t="s">
        <v>92</v>
      </c>
      <c r="F3932" t="s">
        <v>96</v>
      </c>
      <c r="G3932" t="s">
        <v>494</v>
      </c>
      <c r="H3932" t="s">
        <v>531</v>
      </c>
      <c r="I3932">
        <v>1200011382</v>
      </c>
      <c r="J3932">
        <v>6000969329</v>
      </c>
      <c r="K3932">
        <v>100001635</v>
      </c>
      <c r="L3932" s="1">
        <v>45685</v>
      </c>
      <c r="M3932" t="s">
        <v>833</v>
      </c>
      <c r="N3932">
        <v>1200011382</v>
      </c>
      <c r="O3932" t="s">
        <v>776</v>
      </c>
      <c r="P3932" t="s">
        <v>54</v>
      </c>
      <c r="Q3932" t="s">
        <v>724</v>
      </c>
    </row>
    <row r="3933" spans="1:17" x14ac:dyDescent="0.3">
      <c r="A3933" t="s">
        <v>824</v>
      </c>
      <c r="B3933" t="s">
        <v>382</v>
      </c>
      <c r="C3933" s="1">
        <v>45646</v>
      </c>
      <c r="D3933">
        <v>4626.72</v>
      </c>
      <c r="E3933" t="s">
        <v>92</v>
      </c>
      <c r="F3933" t="s">
        <v>96</v>
      </c>
      <c r="G3933" t="s">
        <v>494</v>
      </c>
      <c r="H3933" t="s">
        <v>531</v>
      </c>
      <c r="I3933">
        <v>1200011382</v>
      </c>
      <c r="J3933">
        <v>6000968517</v>
      </c>
      <c r="K3933">
        <v>100000830</v>
      </c>
      <c r="L3933" s="1">
        <v>45685</v>
      </c>
      <c r="M3933" t="s">
        <v>833</v>
      </c>
      <c r="N3933">
        <v>1200011382</v>
      </c>
      <c r="O3933" t="s">
        <v>776</v>
      </c>
      <c r="P3933" t="s">
        <v>54</v>
      </c>
      <c r="Q3933" t="s">
        <v>724</v>
      </c>
    </row>
    <row r="3934" spans="1:17" x14ac:dyDescent="0.3">
      <c r="A3934" t="s">
        <v>824</v>
      </c>
      <c r="B3934" t="s">
        <v>382</v>
      </c>
      <c r="C3934" s="1">
        <v>45663</v>
      </c>
      <c r="D3934">
        <v>9568.14</v>
      </c>
      <c r="E3934" t="s">
        <v>92</v>
      </c>
      <c r="F3934" t="s">
        <v>96</v>
      </c>
      <c r="G3934" t="s">
        <v>494</v>
      </c>
      <c r="H3934" t="s">
        <v>531</v>
      </c>
      <c r="I3934">
        <v>1200011382</v>
      </c>
      <c r="J3934">
        <v>6000972556</v>
      </c>
      <c r="K3934">
        <v>100004850</v>
      </c>
      <c r="L3934" s="1">
        <v>45692</v>
      </c>
      <c r="M3934" t="s">
        <v>833</v>
      </c>
      <c r="N3934">
        <v>1200011382</v>
      </c>
      <c r="O3934" t="s">
        <v>776</v>
      </c>
      <c r="P3934" t="s">
        <v>54</v>
      </c>
      <c r="Q3934" t="s">
        <v>724</v>
      </c>
    </row>
    <row r="3935" spans="1:17" x14ac:dyDescent="0.3">
      <c r="A3935" t="s">
        <v>824</v>
      </c>
      <c r="B3935" t="s">
        <v>382</v>
      </c>
      <c r="C3935" s="1">
        <v>45663</v>
      </c>
      <c r="D3935">
        <v>639.83000000000004</v>
      </c>
      <c r="E3935" t="s">
        <v>92</v>
      </c>
      <c r="F3935" t="s">
        <v>96</v>
      </c>
      <c r="G3935" t="s">
        <v>494</v>
      </c>
      <c r="H3935" t="s">
        <v>531</v>
      </c>
      <c r="I3935">
        <v>1200011388</v>
      </c>
      <c r="J3935">
        <v>6000971254</v>
      </c>
      <c r="K3935">
        <v>100003507</v>
      </c>
      <c r="L3935" s="1">
        <v>45692</v>
      </c>
      <c r="M3935" t="s">
        <v>833</v>
      </c>
      <c r="N3935">
        <v>1200011388</v>
      </c>
      <c r="O3935" t="s">
        <v>776</v>
      </c>
      <c r="P3935" t="s">
        <v>54</v>
      </c>
      <c r="Q3935" t="s">
        <v>724</v>
      </c>
    </row>
    <row r="3936" spans="1:17" x14ac:dyDescent="0.3">
      <c r="A3936" t="s">
        <v>824</v>
      </c>
      <c r="B3936" t="s">
        <v>382</v>
      </c>
      <c r="C3936" s="1">
        <v>45663</v>
      </c>
      <c r="D3936">
        <v>2116.3000000000002</v>
      </c>
      <c r="E3936" t="s">
        <v>92</v>
      </c>
      <c r="F3936" t="s">
        <v>96</v>
      </c>
      <c r="G3936" t="s">
        <v>494</v>
      </c>
      <c r="H3936" t="s">
        <v>531</v>
      </c>
      <c r="I3936">
        <v>1200011388</v>
      </c>
      <c r="J3936">
        <v>6000971257</v>
      </c>
      <c r="K3936">
        <v>100003511</v>
      </c>
      <c r="L3936" s="1">
        <v>45692</v>
      </c>
      <c r="M3936" t="s">
        <v>833</v>
      </c>
      <c r="N3936">
        <v>1200011388</v>
      </c>
      <c r="O3936" t="s">
        <v>776</v>
      </c>
      <c r="P3936" t="s">
        <v>54</v>
      </c>
      <c r="Q3936" t="s">
        <v>724</v>
      </c>
    </row>
    <row r="3937" spans="1:17" x14ac:dyDescent="0.3">
      <c r="A3937" t="s">
        <v>825</v>
      </c>
      <c r="B3937" t="s">
        <v>382</v>
      </c>
      <c r="C3937" s="1">
        <v>45663</v>
      </c>
      <c r="D3937">
        <v>257.38</v>
      </c>
      <c r="E3937" t="s">
        <v>92</v>
      </c>
      <c r="F3937" t="s">
        <v>96</v>
      </c>
      <c r="G3937" t="s">
        <v>494</v>
      </c>
      <c r="H3937" t="s">
        <v>531</v>
      </c>
      <c r="I3937">
        <v>1200011386</v>
      </c>
      <c r="J3937">
        <v>6000971095</v>
      </c>
      <c r="K3937">
        <v>100003349</v>
      </c>
      <c r="L3937" s="1">
        <v>45701</v>
      </c>
      <c r="M3937" t="s">
        <v>833</v>
      </c>
      <c r="N3937">
        <v>1200011386</v>
      </c>
      <c r="O3937" t="s">
        <v>776</v>
      </c>
      <c r="P3937" t="s">
        <v>54</v>
      </c>
      <c r="Q3937" t="s">
        <v>724</v>
      </c>
    </row>
    <row r="3938" spans="1:17" x14ac:dyDescent="0.3">
      <c r="A3938" t="s">
        <v>825</v>
      </c>
      <c r="B3938" t="s">
        <v>382</v>
      </c>
      <c r="C3938" s="1">
        <v>45663</v>
      </c>
      <c r="D3938">
        <v>122.84</v>
      </c>
      <c r="E3938" t="s">
        <v>92</v>
      </c>
      <c r="F3938" t="s">
        <v>96</v>
      </c>
      <c r="G3938" t="s">
        <v>494</v>
      </c>
      <c r="H3938" t="s">
        <v>531</v>
      </c>
      <c r="I3938">
        <v>1200011387</v>
      </c>
      <c r="J3938">
        <v>6000971092</v>
      </c>
      <c r="K3938">
        <v>100003346</v>
      </c>
      <c r="L3938" s="1">
        <v>45700</v>
      </c>
      <c r="M3938" t="s">
        <v>833</v>
      </c>
      <c r="N3938">
        <v>1200011387</v>
      </c>
      <c r="O3938" t="s">
        <v>776</v>
      </c>
      <c r="P3938" t="s">
        <v>54</v>
      </c>
      <c r="Q3938" t="s">
        <v>724</v>
      </c>
    </row>
    <row r="3939" spans="1:17" x14ac:dyDescent="0.3">
      <c r="A3939" t="s">
        <v>825</v>
      </c>
      <c r="B3939" t="s">
        <v>382</v>
      </c>
      <c r="C3939" s="1">
        <v>45663</v>
      </c>
      <c r="D3939">
        <v>198.77</v>
      </c>
      <c r="E3939" t="s">
        <v>92</v>
      </c>
      <c r="F3939" t="s">
        <v>96</v>
      </c>
      <c r="G3939" t="s">
        <v>494</v>
      </c>
      <c r="H3939" t="s">
        <v>531</v>
      </c>
      <c r="I3939">
        <v>1200011387</v>
      </c>
      <c r="J3939">
        <v>6000971535</v>
      </c>
      <c r="K3939">
        <v>100003808</v>
      </c>
      <c r="L3939" s="1">
        <v>45700</v>
      </c>
      <c r="M3939" t="s">
        <v>833</v>
      </c>
      <c r="N3939">
        <v>1200011387</v>
      </c>
      <c r="O3939" t="s">
        <v>776</v>
      </c>
      <c r="P3939" t="s">
        <v>54</v>
      </c>
      <c r="Q3939" t="s">
        <v>724</v>
      </c>
    </row>
    <row r="3940" spans="1:17" x14ac:dyDescent="0.3">
      <c r="A3940" t="s">
        <v>825</v>
      </c>
      <c r="B3940" t="s">
        <v>382</v>
      </c>
      <c r="C3940" s="1">
        <v>45663</v>
      </c>
      <c r="D3940">
        <v>388.43</v>
      </c>
      <c r="E3940" t="s">
        <v>92</v>
      </c>
      <c r="F3940" t="s">
        <v>96</v>
      </c>
      <c r="G3940" t="s">
        <v>494</v>
      </c>
      <c r="H3940" t="s">
        <v>531</v>
      </c>
      <c r="I3940">
        <v>1200010596</v>
      </c>
      <c r="J3940">
        <v>6000971894</v>
      </c>
      <c r="K3940">
        <v>100004184</v>
      </c>
      <c r="L3940" s="1">
        <v>45707</v>
      </c>
      <c r="M3940" t="s">
        <v>833</v>
      </c>
      <c r="N3940">
        <v>1200010596</v>
      </c>
      <c r="O3940" t="s">
        <v>776</v>
      </c>
      <c r="P3940" t="s">
        <v>54</v>
      </c>
      <c r="Q3940" t="s">
        <v>724</v>
      </c>
    </row>
    <row r="3941" spans="1:17" x14ac:dyDescent="0.3">
      <c r="A3941" t="s">
        <v>825</v>
      </c>
      <c r="B3941" t="s">
        <v>382</v>
      </c>
      <c r="C3941" s="1">
        <v>45663</v>
      </c>
      <c r="D3941">
        <v>709.85</v>
      </c>
      <c r="E3941" t="s">
        <v>92</v>
      </c>
      <c r="F3941" t="s">
        <v>96</v>
      </c>
      <c r="G3941" t="s">
        <v>494</v>
      </c>
      <c r="H3941" t="s">
        <v>531</v>
      </c>
      <c r="I3941">
        <v>1200010596</v>
      </c>
      <c r="J3941">
        <v>6000971900</v>
      </c>
      <c r="K3941">
        <v>100004189</v>
      </c>
      <c r="L3941" s="1">
        <v>45707</v>
      </c>
      <c r="M3941" t="s">
        <v>833</v>
      </c>
      <c r="N3941">
        <v>1200010596</v>
      </c>
      <c r="O3941" t="s">
        <v>776</v>
      </c>
      <c r="P3941" t="s">
        <v>54</v>
      </c>
      <c r="Q3941" t="s">
        <v>724</v>
      </c>
    </row>
    <row r="3942" spans="1:17" x14ac:dyDescent="0.3">
      <c r="A3942" t="s">
        <v>825</v>
      </c>
      <c r="B3942" t="s">
        <v>382</v>
      </c>
      <c r="C3942" s="1">
        <v>45663</v>
      </c>
      <c r="D3942">
        <v>206.66</v>
      </c>
      <c r="E3942" t="s">
        <v>92</v>
      </c>
      <c r="F3942" t="s">
        <v>96</v>
      </c>
      <c r="G3942" t="s">
        <v>494</v>
      </c>
      <c r="H3942" t="s">
        <v>531</v>
      </c>
      <c r="I3942">
        <v>1200010596</v>
      </c>
      <c r="J3942">
        <v>6000971904</v>
      </c>
      <c r="K3942">
        <v>100004193</v>
      </c>
      <c r="L3942" s="1">
        <v>45707</v>
      </c>
      <c r="M3942" t="s">
        <v>833</v>
      </c>
      <c r="N3942">
        <v>1200010596</v>
      </c>
      <c r="O3942" t="s">
        <v>776</v>
      </c>
      <c r="P3942" t="s">
        <v>54</v>
      </c>
      <c r="Q3942" t="s">
        <v>724</v>
      </c>
    </row>
    <row r="3943" spans="1:17" x14ac:dyDescent="0.3">
      <c r="A3943" t="s">
        <v>825</v>
      </c>
      <c r="B3943" t="s">
        <v>382</v>
      </c>
      <c r="C3943" s="1">
        <v>45663</v>
      </c>
      <c r="D3943">
        <v>137.68</v>
      </c>
      <c r="E3943" t="s">
        <v>92</v>
      </c>
      <c r="F3943" t="s">
        <v>96</v>
      </c>
      <c r="G3943" t="s">
        <v>494</v>
      </c>
      <c r="H3943" t="s">
        <v>531</v>
      </c>
      <c r="I3943">
        <v>1200010596</v>
      </c>
      <c r="J3943">
        <v>6000971906</v>
      </c>
      <c r="K3943">
        <v>100004195</v>
      </c>
      <c r="L3943" s="1">
        <v>45824</v>
      </c>
      <c r="M3943" t="s">
        <v>833</v>
      </c>
      <c r="N3943">
        <v>1200010596</v>
      </c>
      <c r="O3943" t="s">
        <v>776</v>
      </c>
      <c r="P3943" t="s">
        <v>54</v>
      </c>
      <c r="Q3943" t="s">
        <v>724</v>
      </c>
    </row>
    <row r="3944" spans="1:17" x14ac:dyDescent="0.3">
      <c r="A3944" t="s">
        <v>825</v>
      </c>
      <c r="B3944" t="s">
        <v>382</v>
      </c>
      <c r="C3944" s="1">
        <v>45663</v>
      </c>
      <c r="D3944">
        <v>2084.9</v>
      </c>
      <c r="E3944" t="s">
        <v>92</v>
      </c>
      <c r="F3944" t="s">
        <v>96</v>
      </c>
      <c r="G3944" t="s">
        <v>494</v>
      </c>
      <c r="H3944" t="s">
        <v>531</v>
      </c>
      <c r="I3944">
        <v>1200010596</v>
      </c>
      <c r="J3944">
        <v>6000972553</v>
      </c>
      <c r="K3944">
        <v>100004847</v>
      </c>
      <c r="L3944" s="1">
        <v>45707</v>
      </c>
      <c r="M3944" t="s">
        <v>833</v>
      </c>
      <c r="N3944">
        <v>1200010596</v>
      </c>
      <c r="O3944" t="s">
        <v>776</v>
      </c>
      <c r="P3944" t="s">
        <v>54</v>
      </c>
      <c r="Q3944" t="s">
        <v>724</v>
      </c>
    </row>
    <row r="3945" spans="1:17" x14ac:dyDescent="0.3">
      <c r="A3945" t="s">
        <v>824</v>
      </c>
      <c r="B3945" t="s">
        <v>382</v>
      </c>
      <c r="C3945" s="1">
        <v>45665</v>
      </c>
      <c r="D3945">
        <v>105.79</v>
      </c>
      <c r="E3945" t="s">
        <v>92</v>
      </c>
      <c r="F3945" t="s">
        <v>96</v>
      </c>
      <c r="G3945" t="s">
        <v>494</v>
      </c>
      <c r="H3945" t="s">
        <v>531</v>
      </c>
      <c r="I3945">
        <v>1200011383</v>
      </c>
      <c r="J3945">
        <v>6000973223</v>
      </c>
      <c r="K3945">
        <v>100005773</v>
      </c>
      <c r="L3945" s="1">
        <v>45694</v>
      </c>
      <c r="M3945" t="s">
        <v>833</v>
      </c>
      <c r="N3945">
        <v>1200011383</v>
      </c>
      <c r="O3945" t="s">
        <v>776</v>
      </c>
      <c r="P3945" t="s">
        <v>54</v>
      </c>
      <c r="Q3945" t="s">
        <v>724</v>
      </c>
    </row>
    <row r="3946" spans="1:17" x14ac:dyDescent="0.3">
      <c r="A3946" t="s">
        <v>824</v>
      </c>
      <c r="B3946" t="s">
        <v>382</v>
      </c>
      <c r="C3946" s="1">
        <v>45665</v>
      </c>
      <c r="D3946">
        <v>68.88</v>
      </c>
      <c r="E3946" t="s">
        <v>92</v>
      </c>
      <c r="F3946" t="s">
        <v>96</v>
      </c>
      <c r="G3946" t="s">
        <v>494</v>
      </c>
      <c r="H3946" t="s">
        <v>531</v>
      </c>
      <c r="I3946">
        <v>1200011383</v>
      </c>
      <c r="J3946">
        <v>6000973224</v>
      </c>
      <c r="K3946">
        <v>100005774</v>
      </c>
      <c r="L3946" s="1">
        <v>45694</v>
      </c>
      <c r="M3946" t="s">
        <v>833</v>
      </c>
      <c r="N3946">
        <v>1200011383</v>
      </c>
      <c r="O3946" t="s">
        <v>776</v>
      </c>
      <c r="P3946" t="s">
        <v>54</v>
      </c>
      <c r="Q3946" t="s">
        <v>724</v>
      </c>
    </row>
    <row r="3947" spans="1:17" x14ac:dyDescent="0.3">
      <c r="A3947" t="s">
        <v>825</v>
      </c>
      <c r="B3947" t="s">
        <v>382</v>
      </c>
      <c r="C3947" s="1">
        <v>45671</v>
      </c>
      <c r="D3947">
        <v>328.5</v>
      </c>
      <c r="E3947" t="s">
        <v>92</v>
      </c>
      <c r="F3947" t="s">
        <v>96</v>
      </c>
      <c r="G3947" t="s">
        <v>494</v>
      </c>
      <c r="H3947" t="s">
        <v>531</v>
      </c>
      <c r="I3947">
        <v>1200011386</v>
      </c>
      <c r="J3947">
        <v>6000974021</v>
      </c>
      <c r="K3947">
        <v>100006609</v>
      </c>
      <c r="L3947" s="1">
        <v>45708</v>
      </c>
      <c r="M3947" t="s">
        <v>833</v>
      </c>
      <c r="N3947">
        <v>1200011386</v>
      </c>
      <c r="O3947" t="s">
        <v>776</v>
      </c>
      <c r="P3947" t="s">
        <v>54</v>
      </c>
      <c r="Q3947" t="s">
        <v>724</v>
      </c>
    </row>
    <row r="3948" spans="1:17" x14ac:dyDescent="0.3">
      <c r="A3948" t="s">
        <v>825</v>
      </c>
      <c r="B3948" t="s">
        <v>382</v>
      </c>
      <c r="C3948" s="1">
        <v>45674</v>
      </c>
      <c r="D3948">
        <v>105.3</v>
      </c>
      <c r="E3948" t="s">
        <v>92</v>
      </c>
      <c r="F3948" t="s">
        <v>96</v>
      </c>
      <c r="G3948" t="s">
        <v>494</v>
      </c>
      <c r="H3948" t="s">
        <v>531</v>
      </c>
      <c r="I3948">
        <v>1200011385</v>
      </c>
      <c r="J3948">
        <v>6000974401</v>
      </c>
      <c r="K3948">
        <v>100007438</v>
      </c>
      <c r="L3948" s="1">
        <v>45700</v>
      </c>
      <c r="M3948" t="s">
        <v>833</v>
      </c>
      <c r="N3948">
        <v>1200011385</v>
      </c>
      <c r="O3948" t="s">
        <v>776</v>
      </c>
      <c r="P3948" t="s">
        <v>54</v>
      </c>
      <c r="Q3948" t="s">
        <v>724</v>
      </c>
    </row>
    <row r="3949" spans="1:17" x14ac:dyDescent="0.3">
      <c r="A3949" t="s">
        <v>826</v>
      </c>
      <c r="B3949" t="s">
        <v>382</v>
      </c>
      <c r="C3949" s="1">
        <v>45677</v>
      </c>
      <c r="D3949">
        <v>276.60000000000002</v>
      </c>
      <c r="E3949" t="s">
        <v>92</v>
      </c>
      <c r="F3949" t="s">
        <v>96</v>
      </c>
      <c r="G3949" t="s">
        <v>494</v>
      </c>
      <c r="H3949" t="s">
        <v>531</v>
      </c>
      <c r="I3949">
        <v>1200011382</v>
      </c>
      <c r="J3949">
        <v>6000974595</v>
      </c>
      <c r="K3949">
        <v>100007750</v>
      </c>
      <c r="L3949" s="1">
        <v>45709</v>
      </c>
      <c r="M3949" t="s">
        <v>833</v>
      </c>
      <c r="N3949">
        <v>1200011382</v>
      </c>
      <c r="O3949" t="s">
        <v>776</v>
      </c>
      <c r="P3949" t="s">
        <v>54</v>
      </c>
      <c r="Q3949" t="s">
        <v>724</v>
      </c>
    </row>
    <row r="3950" spans="1:17" x14ac:dyDescent="0.3">
      <c r="A3950" t="s">
        <v>825</v>
      </c>
      <c r="B3950" t="s">
        <v>382</v>
      </c>
      <c r="C3950" s="1">
        <v>45679</v>
      </c>
      <c r="D3950">
        <v>2312.11</v>
      </c>
      <c r="E3950" t="s">
        <v>92</v>
      </c>
      <c r="F3950" t="s">
        <v>96</v>
      </c>
      <c r="G3950" t="s">
        <v>494</v>
      </c>
      <c r="H3950" t="s">
        <v>531</v>
      </c>
      <c r="I3950">
        <v>1200011386</v>
      </c>
      <c r="J3950">
        <v>6000974887</v>
      </c>
      <c r="K3950">
        <v>100008258</v>
      </c>
      <c r="L3950" s="1">
        <v>45707</v>
      </c>
      <c r="M3950" t="s">
        <v>833</v>
      </c>
      <c r="N3950">
        <v>1200011386</v>
      </c>
      <c r="O3950" t="s">
        <v>776</v>
      </c>
      <c r="P3950" t="s">
        <v>54</v>
      </c>
      <c r="Q3950" t="s">
        <v>724</v>
      </c>
    </row>
    <row r="3951" spans="1:17" x14ac:dyDescent="0.3">
      <c r="A3951" t="s">
        <v>824</v>
      </c>
      <c r="B3951" t="s">
        <v>382</v>
      </c>
      <c r="C3951" s="1">
        <v>45693</v>
      </c>
      <c r="D3951">
        <v>105.79</v>
      </c>
      <c r="E3951" t="s">
        <v>92</v>
      </c>
      <c r="F3951" t="s">
        <v>96</v>
      </c>
      <c r="G3951" t="s">
        <v>494</v>
      </c>
      <c r="H3951" t="s">
        <v>531</v>
      </c>
      <c r="I3951">
        <v>1200011383</v>
      </c>
      <c r="J3951">
        <v>6000976938</v>
      </c>
      <c r="K3951">
        <v>100014249</v>
      </c>
      <c r="L3951" s="1">
        <v>45699</v>
      </c>
      <c r="M3951" t="s">
        <v>833</v>
      </c>
      <c r="N3951">
        <v>1200011383</v>
      </c>
      <c r="O3951" t="s">
        <v>776</v>
      </c>
      <c r="P3951" t="s">
        <v>54</v>
      </c>
      <c r="Q3951" t="s">
        <v>724</v>
      </c>
    </row>
    <row r="3952" spans="1:17" x14ac:dyDescent="0.3">
      <c r="A3952" t="s">
        <v>824</v>
      </c>
      <c r="B3952" t="s">
        <v>382</v>
      </c>
      <c r="C3952" s="1">
        <v>45693</v>
      </c>
      <c r="D3952">
        <v>68.88</v>
      </c>
      <c r="E3952" t="s">
        <v>92</v>
      </c>
      <c r="F3952" t="s">
        <v>96</v>
      </c>
      <c r="G3952" t="s">
        <v>494</v>
      </c>
      <c r="H3952" t="s">
        <v>531</v>
      </c>
      <c r="I3952">
        <v>1200011383</v>
      </c>
      <c r="J3952">
        <v>6000976941</v>
      </c>
      <c r="K3952">
        <v>100014251</v>
      </c>
      <c r="L3952" s="1">
        <v>45699</v>
      </c>
      <c r="M3952" t="s">
        <v>833</v>
      </c>
      <c r="N3952">
        <v>1200011383</v>
      </c>
      <c r="O3952" t="s">
        <v>776</v>
      </c>
      <c r="P3952" t="s">
        <v>54</v>
      </c>
      <c r="Q3952" t="s">
        <v>724</v>
      </c>
    </row>
    <row r="3953" spans="1:17" x14ac:dyDescent="0.3">
      <c r="A3953" t="s">
        <v>825</v>
      </c>
      <c r="B3953" t="s">
        <v>382</v>
      </c>
      <c r="C3953" s="1">
        <v>45698</v>
      </c>
      <c r="D3953">
        <v>219.07</v>
      </c>
      <c r="E3953" t="s">
        <v>92</v>
      </c>
      <c r="F3953" t="s">
        <v>96</v>
      </c>
      <c r="G3953" t="s">
        <v>494</v>
      </c>
      <c r="H3953" t="s">
        <v>531</v>
      </c>
      <c r="I3953">
        <v>1200010596</v>
      </c>
      <c r="J3953">
        <v>6000977707</v>
      </c>
      <c r="K3953">
        <v>100015573</v>
      </c>
      <c r="L3953" s="1">
        <v>45740</v>
      </c>
      <c r="M3953" t="s">
        <v>833</v>
      </c>
      <c r="N3953">
        <v>1200010596</v>
      </c>
      <c r="O3953" t="s">
        <v>776</v>
      </c>
      <c r="P3953" t="s">
        <v>54</v>
      </c>
      <c r="Q3953" t="s">
        <v>724</v>
      </c>
    </row>
    <row r="3954" spans="1:17" x14ac:dyDescent="0.3">
      <c r="A3954" t="s">
        <v>825</v>
      </c>
      <c r="B3954" t="s">
        <v>382</v>
      </c>
      <c r="C3954" s="1">
        <v>45698</v>
      </c>
      <c r="D3954">
        <v>2209.9899999999998</v>
      </c>
      <c r="E3954" t="s">
        <v>92</v>
      </c>
      <c r="F3954" t="s">
        <v>96</v>
      </c>
      <c r="G3954" t="s">
        <v>494</v>
      </c>
      <c r="H3954" t="s">
        <v>531</v>
      </c>
      <c r="I3954">
        <v>1200010596</v>
      </c>
      <c r="J3954">
        <v>6000977709</v>
      </c>
      <c r="K3954">
        <v>100015575</v>
      </c>
      <c r="L3954" s="1">
        <v>45740</v>
      </c>
      <c r="M3954" t="s">
        <v>833</v>
      </c>
      <c r="N3954">
        <v>1200010596</v>
      </c>
      <c r="O3954" t="s">
        <v>776</v>
      </c>
      <c r="P3954" t="s">
        <v>54</v>
      </c>
      <c r="Q3954" t="s">
        <v>724</v>
      </c>
    </row>
    <row r="3955" spans="1:17" x14ac:dyDescent="0.3">
      <c r="A3955" t="s">
        <v>825</v>
      </c>
      <c r="B3955" t="s">
        <v>382</v>
      </c>
      <c r="C3955" s="1">
        <v>45698</v>
      </c>
      <c r="D3955">
        <v>411.73</v>
      </c>
      <c r="E3955" t="s">
        <v>92</v>
      </c>
      <c r="F3955" t="s">
        <v>96</v>
      </c>
      <c r="G3955" t="s">
        <v>494</v>
      </c>
      <c r="H3955" t="s">
        <v>531</v>
      </c>
      <c r="I3955">
        <v>1200010596</v>
      </c>
      <c r="J3955">
        <v>6000977710</v>
      </c>
      <c r="K3955">
        <v>100015576</v>
      </c>
      <c r="L3955" s="1">
        <v>45740</v>
      </c>
      <c r="M3955" t="s">
        <v>833</v>
      </c>
      <c r="N3955">
        <v>1200010596</v>
      </c>
      <c r="O3955" t="s">
        <v>776</v>
      </c>
      <c r="P3955" t="s">
        <v>54</v>
      </c>
      <c r="Q3955" t="s">
        <v>724</v>
      </c>
    </row>
    <row r="3956" spans="1:17" x14ac:dyDescent="0.3">
      <c r="A3956" t="s">
        <v>825</v>
      </c>
      <c r="B3956" t="s">
        <v>382</v>
      </c>
      <c r="C3956" s="1">
        <v>45698</v>
      </c>
      <c r="D3956">
        <v>752.44</v>
      </c>
      <c r="E3956" t="s">
        <v>92</v>
      </c>
      <c r="F3956" t="s">
        <v>96</v>
      </c>
      <c r="G3956" t="s">
        <v>494</v>
      </c>
      <c r="H3956" t="s">
        <v>531</v>
      </c>
      <c r="I3956">
        <v>1200010596</v>
      </c>
      <c r="J3956">
        <v>6000977708</v>
      </c>
      <c r="K3956">
        <v>100015574</v>
      </c>
      <c r="L3956" s="1">
        <v>45740</v>
      </c>
      <c r="M3956" t="s">
        <v>833</v>
      </c>
      <c r="N3956">
        <v>1200010596</v>
      </c>
      <c r="O3956" t="s">
        <v>776</v>
      </c>
      <c r="P3956" t="s">
        <v>54</v>
      </c>
      <c r="Q3956" t="s">
        <v>724</v>
      </c>
    </row>
    <row r="3957" spans="1:17" x14ac:dyDescent="0.3">
      <c r="A3957" t="s">
        <v>826</v>
      </c>
      <c r="B3957" t="s">
        <v>382</v>
      </c>
      <c r="C3957" s="1">
        <v>45700</v>
      </c>
      <c r="D3957">
        <v>323.77</v>
      </c>
      <c r="E3957" t="s">
        <v>92</v>
      </c>
      <c r="F3957" t="s">
        <v>96</v>
      </c>
      <c r="G3957" t="s">
        <v>494</v>
      </c>
      <c r="H3957" t="s">
        <v>531</v>
      </c>
      <c r="I3957">
        <v>1200011385</v>
      </c>
      <c r="J3957">
        <v>6000978154</v>
      </c>
      <c r="K3957">
        <v>100016390</v>
      </c>
      <c r="L3957" s="1">
        <v>45735</v>
      </c>
      <c r="M3957" t="s">
        <v>833</v>
      </c>
      <c r="N3957">
        <v>1200011385</v>
      </c>
      <c r="O3957" t="s">
        <v>776</v>
      </c>
      <c r="P3957" t="s">
        <v>54</v>
      </c>
      <c r="Q3957" t="s">
        <v>724</v>
      </c>
    </row>
    <row r="3958" spans="1:17" x14ac:dyDescent="0.3">
      <c r="A3958" t="s">
        <v>824</v>
      </c>
      <c r="B3958" t="s">
        <v>382</v>
      </c>
      <c r="C3958" s="1">
        <v>45700</v>
      </c>
      <c r="D3958">
        <v>24715.85</v>
      </c>
      <c r="E3958" t="s">
        <v>92</v>
      </c>
      <c r="F3958" t="s">
        <v>96</v>
      </c>
      <c r="G3958" t="s">
        <v>494</v>
      </c>
      <c r="H3958" t="s">
        <v>531</v>
      </c>
      <c r="I3958">
        <v>1200012574</v>
      </c>
      <c r="J3958">
        <v>6000978155</v>
      </c>
      <c r="K3958">
        <v>100016391</v>
      </c>
      <c r="L3958" s="1">
        <v>45861</v>
      </c>
      <c r="M3958" t="s">
        <v>833</v>
      </c>
      <c r="N3958">
        <v>1200012574</v>
      </c>
      <c r="O3958" t="s">
        <v>776</v>
      </c>
      <c r="P3958" t="s">
        <v>54</v>
      </c>
      <c r="Q3958" t="s">
        <v>724</v>
      </c>
    </row>
    <row r="3959" spans="1:17" x14ac:dyDescent="0.3">
      <c r="A3959" t="s">
        <v>824</v>
      </c>
      <c r="B3959" t="s">
        <v>382</v>
      </c>
      <c r="C3959" s="1">
        <v>45701</v>
      </c>
      <c r="D3959">
        <v>104.3</v>
      </c>
      <c r="E3959" t="s">
        <v>92</v>
      </c>
      <c r="F3959" t="s">
        <v>96</v>
      </c>
      <c r="G3959" t="s">
        <v>494</v>
      </c>
      <c r="H3959" t="s">
        <v>531</v>
      </c>
      <c r="I3959">
        <v>1200011382</v>
      </c>
      <c r="J3959">
        <v>6000978371</v>
      </c>
      <c r="K3959">
        <v>100016866</v>
      </c>
      <c r="L3959" s="1">
        <v>45706</v>
      </c>
      <c r="M3959" t="s">
        <v>833</v>
      </c>
      <c r="N3959">
        <v>1200011382</v>
      </c>
      <c r="O3959" t="s">
        <v>776</v>
      </c>
      <c r="P3959" t="s">
        <v>54</v>
      </c>
      <c r="Q3959" t="s">
        <v>724</v>
      </c>
    </row>
    <row r="3960" spans="1:17" x14ac:dyDescent="0.3">
      <c r="A3960" t="s">
        <v>825</v>
      </c>
      <c r="B3960" t="s">
        <v>383</v>
      </c>
      <c r="C3960" s="1">
        <v>45712</v>
      </c>
      <c r="D3960">
        <v>49</v>
      </c>
      <c r="E3960" t="s">
        <v>92</v>
      </c>
      <c r="F3960" t="s">
        <v>96</v>
      </c>
      <c r="G3960" t="s">
        <v>494</v>
      </c>
      <c r="H3960" t="s">
        <v>531</v>
      </c>
      <c r="I3960">
        <v>1200010596</v>
      </c>
      <c r="J3960">
        <v>6000979522</v>
      </c>
      <c r="K3960">
        <v>400000476</v>
      </c>
      <c r="L3960" s="1">
        <v>45742</v>
      </c>
      <c r="M3960" t="s">
        <v>833</v>
      </c>
      <c r="N3960">
        <v>1200010596</v>
      </c>
      <c r="O3960" t="s">
        <v>776</v>
      </c>
      <c r="P3960" t="s">
        <v>54</v>
      </c>
      <c r="Q3960" t="s">
        <v>724</v>
      </c>
    </row>
    <row r="3961" spans="1:17" x14ac:dyDescent="0.3">
      <c r="A3961" t="s">
        <v>825</v>
      </c>
      <c r="B3961" t="s">
        <v>383</v>
      </c>
      <c r="C3961" s="1">
        <v>45712</v>
      </c>
      <c r="D3961">
        <v>85.24</v>
      </c>
      <c r="E3961" t="s">
        <v>92</v>
      </c>
      <c r="F3961" t="s">
        <v>96</v>
      </c>
      <c r="G3961" t="s">
        <v>494</v>
      </c>
      <c r="H3961" t="s">
        <v>531</v>
      </c>
      <c r="I3961">
        <v>1200010596</v>
      </c>
      <c r="J3961">
        <v>6000979524</v>
      </c>
      <c r="K3961">
        <v>400000478</v>
      </c>
      <c r="L3961" s="1">
        <v>45743</v>
      </c>
      <c r="M3961" t="s">
        <v>833</v>
      </c>
      <c r="N3961">
        <v>1200010596</v>
      </c>
      <c r="O3961" t="s">
        <v>776</v>
      </c>
      <c r="P3961" t="s">
        <v>54</v>
      </c>
      <c r="Q3961" t="s">
        <v>724</v>
      </c>
    </row>
    <row r="3962" spans="1:17" x14ac:dyDescent="0.3">
      <c r="A3962" t="s">
        <v>825</v>
      </c>
      <c r="B3962" t="s">
        <v>383</v>
      </c>
      <c r="C3962" s="1">
        <v>45712</v>
      </c>
      <c r="D3962">
        <v>49</v>
      </c>
      <c r="E3962" t="s">
        <v>92</v>
      </c>
      <c r="F3962" t="s">
        <v>96</v>
      </c>
      <c r="G3962" t="s">
        <v>494</v>
      </c>
      <c r="H3962" t="s">
        <v>531</v>
      </c>
      <c r="I3962">
        <v>1200010596</v>
      </c>
      <c r="J3962">
        <v>6000979526</v>
      </c>
      <c r="K3962">
        <v>400000480</v>
      </c>
      <c r="L3962" s="1">
        <v>45743</v>
      </c>
      <c r="M3962" t="s">
        <v>833</v>
      </c>
      <c r="N3962">
        <v>1200010596</v>
      </c>
      <c r="O3962" t="s">
        <v>776</v>
      </c>
      <c r="P3962" t="s">
        <v>54</v>
      </c>
      <c r="Q3962" t="s">
        <v>724</v>
      </c>
    </row>
    <row r="3963" spans="1:17" x14ac:dyDescent="0.3">
      <c r="A3963" t="s">
        <v>825</v>
      </c>
      <c r="B3963" t="s">
        <v>383</v>
      </c>
      <c r="C3963" s="1">
        <v>45712</v>
      </c>
      <c r="D3963">
        <v>250.35</v>
      </c>
      <c r="E3963" t="s">
        <v>92</v>
      </c>
      <c r="F3963" t="s">
        <v>96</v>
      </c>
      <c r="G3963" t="s">
        <v>494</v>
      </c>
      <c r="H3963" t="s">
        <v>531</v>
      </c>
      <c r="I3963">
        <v>1200010596</v>
      </c>
      <c r="J3963">
        <v>6000979523</v>
      </c>
      <c r="K3963">
        <v>400000477</v>
      </c>
      <c r="L3963" s="1">
        <v>45742</v>
      </c>
      <c r="M3963" t="s">
        <v>833</v>
      </c>
      <c r="N3963">
        <v>1200010596</v>
      </c>
      <c r="O3963" t="s">
        <v>776</v>
      </c>
      <c r="P3963" t="s">
        <v>54</v>
      </c>
      <c r="Q3963" t="s">
        <v>724</v>
      </c>
    </row>
    <row r="3964" spans="1:17" x14ac:dyDescent="0.3">
      <c r="A3964" t="s">
        <v>825</v>
      </c>
      <c r="B3964" t="s">
        <v>382</v>
      </c>
      <c r="C3964" s="1">
        <v>45713</v>
      </c>
      <c r="D3964">
        <v>219.62</v>
      </c>
      <c r="E3964" t="s">
        <v>92</v>
      </c>
      <c r="F3964" t="s">
        <v>96</v>
      </c>
      <c r="G3964" t="s">
        <v>494</v>
      </c>
      <c r="H3964" t="s">
        <v>531</v>
      </c>
      <c r="I3964">
        <v>1200011382</v>
      </c>
      <c r="J3964">
        <v>6000979684</v>
      </c>
      <c r="K3964">
        <v>100019575</v>
      </c>
      <c r="L3964" s="1">
        <v>45720</v>
      </c>
      <c r="M3964" t="s">
        <v>833</v>
      </c>
      <c r="N3964">
        <v>1200011382</v>
      </c>
      <c r="O3964" t="s">
        <v>776</v>
      </c>
      <c r="P3964" t="s">
        <v>54</v>
      </c>
      <c r="Q3964" t="s">
        <v>724</v>
      </c>
    </row>
    <row r="3965" spans="1:17" x14ac:dyDescent="0.3">
      <c r="A3965" t="s">
        <v>825</v>
      </c>
      <c r="B3965" t="s">
        <v>382</v>
      </c>
      <c r="C3965" s="1">
        <v>45713</v>
      </c>
      <c r="D3965">
        <v>219.07</v>
      </c>
      <c r="E3965" t="s">
        <v>92</v>
      </c>
      <c r="F3965" t="s">
        <v>96</v>
      </c>
      <c r="G3965" t="s">
        <v>494</v>
      </c>
      <c r="H3965" t="s">
        <v>531</v>
      </c>
      <c r="I3965">
        <v>1200010596</v>
      </c>
      <c r="J3965">
        <v>6000979694</v>
      </c>
      <c r="K3965">
        <v>100019583</v>
      </c>
      <c r="L3965" s="1">
        <v>45743</v>
      </c>
      <c r="M3965" t="s">
        <v>833</v>
      </c>
      <c r="N3965">
        <v>1200010596</v>
      </c>
      <c r="O3965" t="s">
        <v>776</v>
      </c>
      <c r="P3965" t="s">
        <v>54</v>
      </c>
      <c r="Q3965" t="s">
        <v>724</v>
      </c>
    </row>
    <row r="3966" spans="1:17" x14ac:dyDescent="0.3">
      <c r="A3966" t="s">
        <v>825</v>
      </c>
      <c r="B3966" t="s">
        <v>382</v>
      </c>
      <c r="C3966" s="1">
        <v>45713</v>
      </c>
      <c r="D3966">
        <v>411.73</v>
      </c>
      <c r="E3966" t="s">
        <v>92</v>
      </c>
      <c r="F3966" t="s">
        <v>96</v>
      </c>
      <c r="G3966" t="s">
        <v>494</v>
      </c>
      <c r="H3966" t="s">
        <v>531</v>
      </c>
      <c r="I3966">
        <v>1200010596</v>
      </c>
      <c r="J3966">
        <v>6000979695</v>
      </c>
      <c r="K3966">
        <v>100019584</v>
      </c>
      <c r="L3966" s="1">
        <v>45742</v>
      </c>
      <c r="M3966" t="s">
        <v>833</v>
      </c>
      <c r="N3966">
        <v>1200010596</v>
      </c>
      <c r="O3966" t="s">
        <v>776</v>
      </c>
      <c r="P3966" t="s">
        <v>54</v>
      </c>
      <c r="Q3966" t="s">
        <v>724</v>
      </c>
    </row>
    <row r="3967" spans="1:17" x14ac:dyDescent="0.3">
      <c r="A3967" t="s">
        <v>825</v>
      </c>
      <c r="B3967" t="s">
        <v>382</v>
      </c>
      <c r="C3967" s="1">
        <v>45713</v>
      </c>
      <c r="D3967">
        <v>2209.9899999999998</v>
      </c>
      <c r="E3967" t="s">
        <v>92</v>
      </c>
      <c r="F3967" t="s">
        <v>96</v>
      </c>
      <c r="G3967" t="s">
        <v>494</v>
      </c>
      <c r="H3967" t="s">
        <v>531</v>
      </c>
      <c r="I3967">
        <v>1200010596</v>
      </c>
      <c r="J3967">
        <v>6000979698</v>
      </c>
      <c r="K3967">
        <v>100019587</v>
      </c>
      <c r="L3967" s="1">
        <v>45742</v>
      </c>
      <c r="M3967" t="s">
        <v>833</v>
      </c>
      <c r="N3967">
        <v>1200010596</v>
      </c>
      <c r="O3967" t="s">
        <v>776</v>
      </c>
      <c r="P3967" t="s">
        <v>54</v>
      </c>
      <c r="Q3967" t="s">
        <v>724</v>
      </c>
    </row>
    <row r="3968" spans="1:17" x14ac:dyDescent="0.3">
      <c r="A3968" t="s">
        <v>825</v>
      </c>
      <c r="B3968" t="s">
        <v>382</v>
      </c>
      <c r="C3968" s="1">
        <v>45713</v>
      </c>
      <c r="D3968">
        <v>752.44</v>
      </c>
      <c r="E3968" t="s">
        <v>92</v>
      </c>
      <c r="F3968" t="s">
        <v>96</v>
      </c>
      <c r="G3968" t="s">
        <v>494</v>
      </c>
      <c r="H3968" t="s">
        <v>531</v>
      </c>
      <c r="I3968">
        <v>1200010596</v>
      </c>
      <c r="J3968">
        <v>6000979700</v>
      </c>
      <c r="K3968">
        <v>100019589</v>
      </c>
      <c r="L3968" s="1">
        <v>45743</v>
      </c>
      <c r="M3968" t="s">
        <v>833</v>
      </c>
      <c r="N3968">
        <v>1200010596</v>
      </c>
      <c r="O3968" t="s">
        <v>776</v>
      </c>
      <c r="P3968" t="s">
        <v>54</v>
      </c>
      <c r="Q3968" t="s">
        <v>724</v>
      </c>
    </row>
    <row r="3969" spans="1:17" x14ac:dyDescent="0.3">
      <c r="A3969" t="s">
        <v>824</v>
      </c>
      <c r="B3969" t="s">
        <v>382</v>
      </c>
      <c r="C3969" s="1">
        <v>45715</v>
      </c>
      <c r="D3969">
        <v>193.66</v>
      </c>
      <c r="E3969" t="s">
        <v>92</v>
      </c>
      <c r="F3969" t="s">
        <v>96</v>
      </c>
      <c r="G3969" t="s">
        <v>494</v>
      </c>
      <c r="H3969" t="s">
        <v>531</v>
      </c>
      <c r="I3969">
        <v>1200011382</v>
      </c>
      <c r="J3969">
        <v>6000980104</v>
      </c>
      <c r="K3969">
        <v>100020245</v>
      </c>
      <c r="L3969" s="1">
        <v>45715</v>
      </c>
      <c r="M3969" t="s">
        <v>833</v>
      </c>
      <c r="N3969">
        <v>1200011382</v>
      </c>
      <c r="O3969" t="s">
        <v>776</v>
      </c>
      <c r="P3969" t="s">
        <v>54</v>
      </c>
      <c r="Q3969" t="s">
        <v>724</v>
      </c>
    </row>
    <row r="3970" spans="1:17" x14ac:dyDescent="0.3">
      <c r="A3970" t="s">
        <v>825</v>
      </c>
      <c r="B3970" t="s">
        <v>382</v>
      </c>
      <c r="C3970" s="1">
        <v>45716</v>
      </c>
      <c r="D3970">
        <v>1421.52</v>
      </c>
      <c r="E3970" t="s">
        <v>92</v>
      </c>
      <c r="F3970" t="s">
        <v>96</v>
      </c>
      <c r="G3970" t="s">
        <v>494</v>
      </c>
      <c r="H3970" t="s">
        <v>531</v>
      </c>
      <c r="I3970">
        <v>1200011385</v>
      </c>
      <c r="J3970">
        <v>6000980339</v>
      </c>
      <c r="K3970">
        <v>100020710</v>
      </c>
      <c r="L3970" s="1">
        <v>45749</v>
      </c>
      <c r="M3970" t="s">
        <v>833</v>
      </c>
      <c r="N3970">
        <v>1200011385</v>
      </c>
      <c r="O3970" t="s">
        <v>776</v>
      </c>
      <c r="P3970" t="s">
        <v>54</v>
      </c>
      <c r="Q3970" t="s">
        <v>724</v>
      </c>
    </row>
    <row r="3971" spans="1:17" x14ac:dyDescent="0.3">
      <c r="A3971" t="s">
        <v>824</v>
      </c>
      <c r="B3971" t="s">
        <v>382</v>
      </c>
      <c r="C3971" s="1">
        <v>45722</v>
      </c>
      <c r="D3971">
        <v>68.88</v>
      </c>
      <c r="E3971" t="s">
        <v>92</v>
      </c>
      <c r="F3971" t="s">
        <v>96</v>
      </c>
      <c r="G3971" t="s">
        <v>494</v>
      </c>
      <c r="H3971" t="s">
        <v>531</v>
      </c>
      <c r="I3971">
        <v>1200011383</v>
      </c>
      <c r="J3971">
        <v>6000981487</v>
      </c>
      <c r="K3971">
        <v>100023487</v>
      </c>
      <c r="L3971" s="1">
        <v>45734</v>
      </c>
      <c r="M3971" t="s">
        <v>833</v>
      </c>
      <c r="N3971">
        <v>1200011383</v>
      </c>
      <c r="O3971" t="s">
        <v>776</v>
      </c>
      <c r="P3971" t="s">
        <v>54</v>
      </c>
      <c r="Q3971" t="s">
        <v>724</v>
      </c>
    </row>
    <row r="3972" spans="1:17" x14ac:dyDescent="0.3">
      <c r="A3972" t="s">
        <v>824</v>
      </c>
      <c r="B3972" t="s">
        <v>382</v>
      </c>
      <c r="C3972" s="1">
        <v>45722</v>
      </c>
      <c r="D3972">
        <v>105.79</v>
      </c>
      <c r="E3972" t="s">
        <v>92</v>
      </c>
      <c r="F3972" t="s">
        <v>96</v>
      </c>
      <c r="G3972" t="s">
        <v>494</v>
      </c>
      <c r="H3972" t="s">
        <v>531</v>
      </c>
      <c r="I3972">
        <v>1200011383</v>
      </c>
      <c r="J3972">
        <v>6000981486</v>
      </c>
      <c r="K3972">
        <v>100023486</v>
      </c>
      <c r="L3972" s="1">
        <v>45734</v>
      </c>
      <c r="M3972" t="s">
        <v>833</v>
      </c>
      <c r="N3972">
        <v>1200011383</v>
      </c>
      <c r="O3972" t="s">
        <v>776</v>
      </c>
      <c r="P3972" t="s">
        <v>54</v>
      </c>
      <c r="Q3972" t="s">
        <v>724</v>
      </c>
    </row>
    <row r="3973" spans="1:17" x14ac:dyDescent="0.3">
      <c r="A3973" t="s">
        <v>824</v>
      </c>
      <c r="B3973" t="s">
        <v>382</v>
      </c>
      <c r="C3973" s="1">
        <v>45726</v>
      </c>
      <c r="D3973">
        <v>56.28</v>
      </c>
      <c r="E3973" t="s">
        <v>92</v>
      </c>
      <c r="F3973" t="s">
        <v>96</v>
      </c>
      <c r="G3973" t="s">
        <v>494</v>
      </c>
      <c r="H3973" t="s">
        <v>531</v>
      </c>
      <c r="I3973">
        <v>1200011385</v>
      </c>
      <c r="J3973">
        <v>6000982127</v>
      </c>
      <c r="K3973">
        <v>100024343</v>
      </c>
      <c r="L3973" s="1">
        <v>45734</v>
      </c>
      <c r="M3973" t="s">
        <v>833</v>
      </c>
      <c r="N3973">
        <v>1200011385</v>
      </c>
      <c r="O3973" t="s">
        <v>776</v>
      </c>
      <c r="P3973" t="s">
        <v>54</v>
      </c>
      <c r="Q3973" t="s">
        <v>724</v>
      </c>
    </row>
    <row r="3974" spans="1:17" x14ac:dyDescent="0.3">
      <c r="A3974" t="s">
        <v>824</v>
      </c>
      <c r="B3974" t="s">
        <v>382</v>
      </c>
      <c r="C3974" s="1">
        <v>45727</v>
      </c>
      <c r="D3974">
        <v>129.71</v>
      </c>
      <c r="E3974" t="s">
        <v>92</v>
      </c>
      <c r="F3974" t="s">
        <v>96</v>
      </c>
      <c r="G3974" t="s">
        <v>494</v>
      </c>
      <c r="H3974" t="s">
        <v>531</v>
      </c>
      <c r="I3974">
        <v>1200011385</v>
      </c>
      <c r="J3974">
        <v>6000982444</v>
      </c>
      <c r="K3974">
        <v>100024794</v>
      </c>
      <c r="L3974" s="1">
        <v>45729</v>
      </c>
      <c r="M3974" t="s">
        <v>833</v>
      </c>
      <c r="N3974">
        <v>1200011385</v>
      </c>
      <c r="O3974" t="s">
        <v>776</v>
      </c>
      <c r="P3974" t="s">
        <v>54</v>
      </c>
      <c r="Q3974" t="s">
        <v>724</v>
      </c>
    </row>
    <row r="3975" spans="1:17" x14ac:dyDescent="0.3">
      <c r="A3975" t="s">
        <v>824</v>
      </c>
      <c r="B3975" t="s">
        <v>382</v>
      </c>
      <c r="C3975" s="1">
        <v>45728</v>
      </c>
      <c r="D3975">
        <v>380.6</v>
      </c>
      <c r="E3975" t="s">
        <v>92</v>
      </c>
      <c r="F3975" t="s">
        <v>96</v>
      </c>
      <c r="G3975" t="s">
        <v>494</v>
      </c>
      <c r="H3975" t="s">
        <v>531</v>
      </c>
      <c r="I3975">
        <v>1200011385</v>
      </c>
      <c r="J3975">
        <v>6000982691</v>
      </c>
      <c r="K3975">
        <v>100025163</v>
      </c>
      <c r="L3975" s="1">
        <v>45734</v>
      </c>
      <c r="M3975" t="s">
        <v>833</v>
      </c>
      <c r="N3975">
        <v>1200011385</v>
      </c>
      <c r="O3975" t="s">
        <v>776</v>
      </c>
      <c r="P3975" t="s">
        <v>54</v>
      </c>
      <c r="Q3975" t="s">
        <v>724</v>
      </c>
    </row>
    <row r="3976" spans="1:17" x14ac:dyDescent="0.3">
      <c r="A3976" t="s">
        <v>824</v>
      </c>
      <c r="B3976" t="s">
        <v>382</v>
      </c>
      <c r="C3976" s="1">
        <v>45729</v>
      </c>
      <c r="D3976">
        <v>124.58</v>
      </c>
      <c r="E3976" t="s">
        <v>92</v>
      </c>
      <c r="F3976" t="s">
        <v>96</v>
      </c>
      <c r="G3976" t="s">
        <v>494</v>
      </c>
      <c r="H3976" t="s">
        <v>531</v>
      </c>
      <c r="I3976">
        <v>1200011385</v>
      </c>
      <c r="J3976">
        <v>6000982853</v>
      </c>
      <c r="K3976">
        <v>100025475</v>
      </c>
      <c r="L3976" s="1">
        <v>45730</v>
      </c>
      <c r="M3976" t="s">
        <v>833</v>
      </c>
      <c r="N3976">
        <v>1200011385</v>
      </c>
      <c r="O3976" t="s">
        <v>776</v>
      </c>
      <c r="P3976" t="s">
        <v>54</v>
      </c>
      <c r="Q3976" t="s">
        <v>724</v>
      </c>
    </row>
    <row r="3977" spans="1:17" x14ac:dyDescent="0.3">
      <c r="A3977" t="s">
        <v>824</v>
      </c>
      <c r="B3977" t="s">
        <v>382</v>
      </c>
      <c r="C3977" s="1">
        <v>45736</v>
      </c>
      <c r="D3977">
        <v>28.27</v>
      </c>
      <c r="E3977" t="s">
        <v>92</v>
      </c>
      <c r="F3977" t="s">
        <v>96</v>
      </c>
      <c r="G3977" t="s">
        <v>494</v>
      </c>
      <c r="H3977" t="s">
        <v>531</v>
      </c>
      <c r="I3977">
        <v>1200011385</v>
      </c>
      <c r="J3977">
        <v>6000983957</v>
      </c>
      <c r="K3977">
        <v>100027233</v>
      </c>
      <c r="L3977" s="1">
        <v>45741</v>
      </c>
      <c r="M3977" t="s">
        <v>833</v>
      </c>
      <c r="N3977">
        <v>1200011385</v>
      </c>
      <c r="O3977" t="s">
        <v>776</v>
      </c>
      <c r="P3977" t="s">
        <v>54</v>
      </c>
      <c r="Q3977" t="s">
        <v>724</v>
      </c>
    </row>
    <row r="3978" spans="1:17" x14ac:dyDescent="0.3">
      <c r="A3978" t="s">
        <v>825</v>
      </c>
      <c r="B3978" t="s">
        <v>382</v>
      </c>
      <c r="C3978" s="1">
        <v>45740</v>
      </c>
      <c r="D3978">
        <v>21310.21</v>
      </c>
      <c r="E3978" t="s">
        <v>92</v>
      </c>
      <c r="F3978" t="s">
        <v>96</v>
      </c>
      <c r="G3978" t="s">
        <v>494</v>
      </c>
      <c r="H3978" t="s">
        <v>531</v>
      </c>
      <c r="I3978">
        <v>1200012666</v>
      </c>
      <c r="J3978">
        <v>6000984344</v>
      </c>
      <c r="K3978">
        <v>100028015</v>
      </c>
      <c r="L3978" s="1">
        <v>45755</v>
      </c>
      <c r="M3978" t="s">
        <v>833</v>
      </c>
      <c r="N3978">
        <v>1200012666</v>
      </c>
      <c r="O3978" t="s">
        <v>776</v>
      </c>
      <c r="P3978" t="s">
        <v>54</v>
      </c>
      <c r="Q3978" t="s">
        <v>724</v>
      </c>
    </row>
    <row r="3979" spans="1:17" x14ac:dyDescent="0.3">
      <c r="A3979" t="s">
        <v>825</v>
      </c>
      <c r="B3979" t="s">
        <v>382</v>
      </c>
      <c r="C3979" s="1">
        <v>45740</v>
      </c>
      <c r="D3979">
        <v>249.24</v>
      </c>
      <c r="E3979" t="s">
        <v>92</v>
      </c>
      <c r="F3979" t="s">
        <v>96</v>
      </c>
      <c r="G3979" t="s">
        <v>494</v>
      </c>
      <c r="H3979" t="s">
        <v>531</v>
      </c>
      <c r="I3979">
        <v>1200011382</v>
      </c>
      <c r="J3979">
        <v>6000984348</v>
      </c>
      <c r="K3979">
        <v>100028019</v>
      </c>
      <c r="L3979" s="1">
        <v>45741</v>
      </c>
      <c r="M3979" t="s">
        <v>833</v>
      </c>
      <c r="N3979">
        <v>1200011382</v>
      </c>
      <c r="O3979" t="s">
        <v>776</v>
      </c>
      <c r="P3979" t="s">
        <v>54</v>
      </c>
      <c r="Q3979" t="s">
        <v>724</v>
      </c>
    </row>
    <row r="3980" spans="1:17" x14ac:dyDescent="0.3">
      <c r="A3980" t="s">
        <v>825</v>
      </c>
      <c r="B3980" t="s">
        <v>382</v>
      </c>
      <c r="C3980" s="1">
        <v>45741</v>
      </c>
      <c r="D3980">
        <v>752.44</v>
      </c>
      <c r="E3980" t="s">
        <v>92</v>
      </c>
      <c r="F3980" t="s">
        <v>96</v>
      </c>
      <c r="G3980" t="s">
        <v>494</v>
      </c>
      <c r="H3980" t="s">
        <v>531</v>
      </c>
      <c r="I3980">
        <v>1200010596</v>
      </c>
      <c r="J3980">
        <v>6000984557</v>
      </c>
      <c r="K3980">
        <v>100028371</v>
      </c>
      <c r="L3980" s="1">
        <v>45761</v>
      </c>
      <c r="M3980" t="s">
        <v>833</v>
      </c>
      <c r="N3980">
        <v>1200010596</v>
      </c>
      <c r="O3980" t="s">
        <v>776</v>
      </c>
      <c r="P3980" t="s">
        <v>54</v>
      </c>
      <c r="Q3980" t="s">
        <v>724</v>
      </c>
    </row>
    <row r="3981" spans="1:17" x14ac:dyDescent="0.3">
      <c r="A3981" t="s">
        <v>825</v>
      </c>
      <c r="B3981" t="s">
        <v>382</v>
      </c>
      <c r="C3981" s="1">
        <v>45741</v>
      </c>
      <c r="D3981">
        <v>411.73</v>
      </c>
      <c r="E3981" t="s">
        <v>92</v>
      </c>
      <c r="F3981" t="s">
        <v>96</v>
      </c>
      <c r="G3981" t="s">
        <v>494</v>
      </c>
      <c r="H3981" t="s">
        <v>531</v>
      </c>
      <c r="I3981">
        <v>1200010596</v>
      </c>
      <c r="J3981">
        <v>6000984560</v>
      </c>
      <c r="K3981">
        <v>100028374</v>
      </c>
      <c r="L3981" s="1">
        <v>45761</v>
      </c>
      <c r="M3981" t="s">
        <v>833</v>
      </c>
      <c r="N3981">
        <v>1200010596</v>
      </c>
      <c r="O3981" t="s">
        <v>776</v>
      </c>
      <c r="P3981" t="s">
        <v>54</v>
      </c>
      <c r="Q3981" t="s">
        <v>724</v>
      </c>
    </row>
    <row r="3982" spans="1:17" x14ac:dyDescent="0.3">
      <c r="A3982" t="s">
        <v>825</v>
      </c>
      <c r="B3982" t="s">
        <v>382</v>
      </c>
      <c r="C3982" s="1">
        <v>45741</v>
      </c>
      <c r="D3982">
        <v>219.07</v>
      </c>
      <c r="E3982" t="s">
        <v>92</v>
      </c>
      <c r="F3982" t="s">
        <v>96</v>
      </c>
      <c r="G3982" t="s">
        <v>494</v>
      </c>
      <c r="H3982" t="s">
        <v>531</v>
      </c>
      <c r="I3982">
        <v>1200010596</v>
      </c>
      <c r="J3982">
        <v>6000984563</v>
      </c>
      <c r="K3982">
        <v>100028377</v>
      </c>
      <c r="L3982" s="1">
        <v>45761</v>
      </c>
      <c r="M3982" t="s">
        <v>833</v>
      </c>
      <c r="N3982">
        <v>1200010596</v>
      </c>
      <c r="O3982" t="s">
        <v>776</v>
      </c>
      <c r="P3982" t="s">
        <v>54</v>
      </c>
      <c r="Q3982" t="s">
        <v>724</v>
      </c>
    </row>
    <row r="3983" spans="1:17" x14ac:dyDescent="0.3">
      <c r="A3983" t="s">
        <v>825</v>
      </c>
      <c r="B3983" t="s">
        <v>382</v>
      </c>
      <c r="C3983" s="1">
        <v>45741</v>
      </c>
      <c r="D3983">
        <v>2209.9899999999998</v>
      </c>
      <c r="E3983" t="s">
        <v>92</v>
      </c>
      <c r="F3983" t="s">
        <v>96</v>
      </c>
      <c r="G3983" t="s">
        <v>494</v>
      </c>
      <c r="H3983" t="s">
        <v>531</v>
      </c>
      <c r="I3983">
        <v>1200010596</v>
      </c>
      <c r="J3983">
        <v>6000984566</v>
      </c>
      <c r="K3983">
        <v>100028380</v>
      </c>
      <c r="L3983" s="1">
        <v>45762</v>
      </c>
      <c r="M3983" t="s">
        <v>833</v>
      </c>
      <c r="N3983">
        <v>1200010596</v>
      </c>
      <c r="O3983" t="s">
        <v>776</v>
      </c>
      <c r="P3983" t="s">
        <v>54</v>
      </c>
      <c r="Q3983" t="s">
        <v>724</v>
      </c>
    </row>
    <row r="3984" spans="1:17" x14ac:dyDescent="0.3">
      <c r="A3984" t="s">
        <v>825</v>
      </c>
      <c r="B3984" t="s">
        <v>382</v>
      </c>
      <c r="C3984" s="1">
        <v>45742</v>
      </c>
      <c r="D3984">
        <v>4239.22</v>
      </c>
      <c r="E3984" t="s">
        <v>92</v>
      </c>
      <c r="F3984" t="s">
        <v>96</v>
      </c>
      <c r="G3984" t="s">
        <v>494</v>
      </c>
      <c r="H3984" t="s">
        <v>531</v>
      </c>
      <c r="I3984">
        <v>1200011382</v>
      </c>
      <c r="J3984">
        <v>6000984782</v>
      </c>
      <c r="K3984">
        <v>100028718</v>
      </c>
      <c r="L3984" s="1">
        <v>45749</v>
      </c>
      <c r="M3984" t="s">
        <v>833</v>
      </c>
      <c r="N3984">
        <v>1200011382</v>
      </c>
      <c r="O3984" t="s">
        <v>776</v>
      </c>
      <c r="P3984" t="s">
        <v>54</v>
      </c>
      <c r="Q3984" t="s">
        <v>724</v>
      </c>
    </row>
    <row r="3985" spans="1:17" x14ac:dyDescent="0.3">
      <c r="A3985" t="s">
        <v>825</v>
      </c>
      <c r="B3985" t="s">
        <v>383</v>
      </c>
      <c r="C3985" s="1">
        <v>45749</v>
      </c>
      <c r="D3985">
        <v>85.24</v>
      </c>
      <c r="E3985" t="s">
        <v>92</v>
      </c>
      <c r="F3985" t="s">
        <v>96</v>
      </c>
      <c r="G3985" t="s">
        <v>494</v>
      </c>
      <c r="H3985" t="s">
        <v>531</v>
      </c>
      <c r="I3985">
        <v>1200010596</v>
      </c>
      <c r="J3985">
        <v>6000986166</v>
      </c>
      <c r="K3985">
        <v>400000620</v>
      </c>
      <c r="L3985" s="1">
        <v>45761</v>
      </c>
      <c r="M3985" t="s">
        <v>833</v>
      </c>
      <c r="N3985">
        <v>1200010596</v>
      </c>
      <c r="O3985" t="s">
        <v>776</v>
      </c>
      <c r="P3985" t="s">
        <v>54</v>
      </c>
      <c r="Q3985" t="s">
        <v>724</v>
      </c>
    </row>
    <row r="3986" spans="1:17" x14ac:dyDescent="0.3">
      <c r="A3986" t="s">
        <v>825</v>
      </c>
      <c r="B3986" t="s">
        <v>383</v>
      </c>
      <c r="C3986" s="1">
        <v>45749</v>
      </c>
      <c r="D3986">
        <v>49</v>
      </c>
      <c r="E3986" t="s">
        <v>92</v>
      </c>
      <c r="F3986" t="s">
        <v>96</v>
      </c>
      <c r="G3986" t="s">
        <v>494</v>
      </c>
      <c r="H3986" t="s">
        <v>531</v>
      </c>
      <c r="I3986">
        <v>1200010596</v>
      </c>
      <c r="J3986">
        <v>6000986167</v>
      </c>
      <c r="K3986">
        <v>400000621</v>
      </c>
      <c r="L3986" s="1">
        <v>45761</v>
      </c>
      <c r="M3986" t="s">
        <v>833</v>
      </c>
      <c r="N3986">
        <v>1200010596</v>
      </c>
      <c r="O3986" t="s">
        <v>776</v>
      </c>
      <c r="P3986" t="s">
        <v>54</v>
      </c>
      <c r="Q3986" t="s">
        <v>724</v>
      </c>
    </row>
    <row r="3987" spans="1:17" x14ac:dyDescent="0.3">
      <c r="A3987" t="s">
        <v>825</v>
      </c>
      <c r="B3987" t="s">
        <v>383</v>
      </c>
      <c r="C3987" s="1">
        <v>45749</v>
      </c>
      <c r="D3987">
        <v>49</v>
      </c>
      <c r="E3987" t="s">
        <v>92</v>
      </c>
      <c r="F3987" t="s">
        <v>96</v>
      </c>
      <c r="G3987" t="s">
        <v>494</v>
      </c>
      <c r="H3987" t="s">
        <v>531</v>
      </c>
      <c r="I3987">
        <v>1200010596</v>
      </c>
      <c r="J3987">
        <v>6000986170</v>
      </c>
      <c r="K3987">
        <v>400000624</v>
      </c>
      <c r="L3987" s="1">
        <v>45761</v>
      </c>
      <c r="M3987" t="s">
        <v>833</v>
      </c>
      <c r="N3987">
        <v>1200010596</v>
      </c>
      <c r="O3987" t="s">
        <v>776</v>
      </c>
      <c r="P3987" t="s">
        <v>54</v>
      </c>
      <c r="Q3987" t="s">
        <v>724</v>
      </c>
    </row>
    <row r="3988" spans="1:17" x14ac:dyDescent="0.3">
      <c r="A3988" t="s">
        <v>825</v>
      </c>
      <c r="B3988" t="s">
        <v>382</v>
      </c>
      <c r="C3988" s="1">
        <v>45749</v>
      </c>
      <c r="D3988">
        <v>793.09</v>
      </c>
      <c r="E3988" t="s">
        <v>92</v>
      </c>
      <c r="F3988" t="s">
        <v>96</v>
      </c>
      <c r="G3988" t="s">
        <v>494</v>
      </c>
      <c r="H3988" t="s">
        <v>531</v>
      </c>
      <c r="I3988">
        <v>1200011386</v>
      </c>
      <c r="J3988">
        <v>6000986172</v>
      </c>
      <c r="K3988">
        <v>100031554</v>
      </c>
      <c r="L3988" s="1">
        <v>45819</v>
      </c>
      <c r="M3988" t="s">
        <v>833</v>
      </c>
      <c r="N3988">
        <v>1200011386</v>
      </c>
      <c r="O3988" t="s">
        <v>776</v>
      </c>
      <c r="P3988" t="s">
        <v>54</v>
      </c>
      <c r="Q3988" t="s">
        <v>724</v>
      </c>
    </row>
    <row r="3989" spans="1:17" x14ac:dyDescent="0.3">
      <c r="A3989" t="s">
        <v>824</v>
      </c>
      <c r="B3989" t="s">
        <v>382</v>
      </c>
      <c r="C3989" s="1">
        <v>45750</v>
      </c>
      <c r="D3989">
        <v>68.88</v>
      </c>
      <c r="E3989" t="s">
        <v>92</v>
      </c>
      <c r="F3989" t="s">
        <v>96</v>
      </c>
      <c r="G3989" t="s">
        <v>494</v>
      </c>
      <c r="H3989" t="s">
        <v>531</v>
      </c>
      <c r="I3989">
        <v>1200011383</v>
      </c>
      <c r="J3989">
        <v>6000986551</v>
      </c>
      <c r="K3989">
        <v>100032046</v>
      </c>
      <c r="L3989" s="1">
        <v>45764</v>
      </c>
      <c r="M3989" t="s">
        <v>833</v>
      </c>
      <c r="N3989">
        <v>1200011383</v>
      </c>
      <c r="O3989" t="s">
        <v>776</v>
      </c>
      <c r="P3989" t="s">
        <v>54</v>
      </c>
      <c r="Q3989" t="s">
        <v>724</v>
      </c>
    </row>
    <row r="3990" spans="1:17" x14ac:dyDescent="0.3">
      <c r="A3990" t="s">
        <v>824</v>
      </c>
      <c r="B3990" t="s">
        <v>382</v>
      </c>
      <c r="C3990" s="1">
        <v>45750</v>
      </c>
      <c r="D3990">
        <v>105.79</v>
      </c>
      <c r="E3990" t="s">
        <v>92</v>
      </c>
      <c r="F3990" t="s">
        <v>96</v>
      </c>
      <c r="G3990" t="s">
        <v>494</v>
      </c>
      <c r="H3990" t="s">
        <v>531</v>
      </c>
      <c r="I3990">
        <v>1200011383</v>
      </c>
      <c r="J3990">
        <v>6000986552</v>
      </c>
      <c r="K3990">
        <v>100032047</v>
      </c>
      <c r="L3990" s="1">
        <v>45764</v>
      </c>
      <c r="M3990" t="s">
        <v>833</v>
      </c>
      <c r="N3990">
        <v>1200011383</v>
      </c>
      <c r="O3990" t="s">
        <v>776</v>
      </c>
      <c r="P3990" t="s">
        <v>54</v>
      </c>
      <c r="Q3990" t="s">
        <v>724</v>
      </c>
    </row>
    <row r="3991" spans="1:17" x14ac:dyDescent="0.3">
      <c r="A3991" t="s">
        <v>825</v>
      </c>
      <c r="B3991" t="s">
        <v>382</v>
      </c>
      <c r="C3991" s="1">
        <v>45755</v>
      </c>
      <c r="D3991">
        <v>33033.440000000002</v>
      </c>
      <c r="E3991" t="s">
        <v>92</v>
      </c>
      <c r="F3991" t="s">
        <v>96</v>
      </c>
      <c r="G3991" t="s">
        <v>494</v>
      </c>
      <c r="H3991" t="s">
        <v>531</v>
      </c>
      <c r="I3991">
        <v>1200012671</v>
      </c>
      <c r="J3991">
        <v>6000987661</v>
      </c>
      <c r="K3991">
        <v>100033663</v>
      </c>
      <c r="L3991" s="1">
        <v>45769</v>
      </c>
      <c r="M3991" t="s">
        <v>833</v>
      </c>
      <c r="N3991">
        <v>1200012671</v>
      </c>
      <c r="O3991" t="s">
        <v>776</v>
      </c>
      <c r="P3991" t="s">
        <v>54</v>
      </c>
      <c r="Q3991" t="s">
        <v>724</v>
      </c>
    </row>
    <row r="3992" spans="1:17" x14ac:dyDescent="0.3">
      <c r="A3992" t="s">
        <v>826</v>
      </c>
      <c r="B3992" t="s">
        <v>382</v>
      </c>
      <c r="C3992" s="1">
        <v>45756</v>
      </c>
      <c r="D3992">
        <v>67.08</v>
      </c>
      <c r="E3992" t="s">
        <v>92</v>
      </c>
      <c r="F3992" t="s">
        <v>96</v>
      </c>
      <c r="G3992" t="s">
        <v>494</v>
      </c>
      <c r="H3992" t="s">
        <v>531</v>
      </c>
      <c r="I3992">
        <v>1200011382</v>
      </c>
      <c r="J3992">
        <v>6000987859</v>
      </c>
      <c r="K3992">
        <v>100034008</v>
      </c>
      <c r="L3992" s="1">
        <v>45763</v>
      </c>
      <c r="M3992" t="s">
        <v>833</v>
      </c>
      <c r="N3992">
        <v>1200011382</v>
      </c>
      <c r="O3992" t="s">
        <v>776</v>
      </c>
      <c r="P3992" t="s">
        <v>54</v>
      </c>
      <c r="Q3992" t="s">
        <v>724</v>
      </c>
    </row>
    <row r="3993" spans="1:17" x14ac:dyDescent="0.3">
      <c r="A3993" t="s">
        <v>825</v>
      </c>
      <c r="B3993" t="s">
        <v>382</v>
      </c>
      <c r="C3993" s="1">
        <v>45764</v>
      </c>
      <c r="D3993">
        <v>6117.16</v>
      </c>
      <c r="E3993" t="s">
        <v>92</v>
      </c>
      <c r="F3993" t="s">
        <v>96</v>
      </c>
      <c r="G3993" t="s">
        <v>494</v>
      </c>
      <c r="H3993" t="s">
        <v>531</v>
      </c>
      <c r="I3993">
        <v>1200011382</v>
      </c>
      <c r="J3993">
        <v>6000989289</v>
      </c>
      <c r="K3993">
        <v>100036204</v>
      </c>
      <c r="L3993" s="1">
        <v>45784</v>
      </c>
      <c r="M3993" t="s">
        <v>833</v>
      </c>
      <c r="N3993">
        <v>1200011382</v>
      </c>
      <c r="O3993" t="s">
        <v>776</v>
      </c>
      <c r="P3993" t="s">
        <v>54</v>
      </c>
      <c r="Q3993" t="s">
        <v>724</v>
      </c>
    </row>
    <row r="3994" spans="1:17" x14ac:dyDescent="0.3">
      <c r="A3994" t="s">
        <v>826</v>
      </c>
      <c r="B3994" t="s">
        <v>382</v>
      </c>
      <c r="C3994" s="1">
        <v>45764</v>
      </c>
      <c r="D3994">
        <v>6728.88</v>
      </c>
      <c r="E3994" t="s">
        <v>92</v>
      </c>
      <c r="F3994" t="s">
        <v>96</v>
      </c>
      <c r="G3994" t="s">
        <v>494</v>
      </c>
      <c r="H3994" t="s">
        <v>531</v>
      </c>
      <c r="I3994">
        <v>1200011382</v>
      </c>
      <c r="J3994">
        <v>6000989279</v>
      </c>
      <c r="K3994">
        <v>100036194</v>
      </c>
      <c r="L3994" s="1">
        <v>45783</v>
      </c>
      <c r="M3994" t="s">
        <v>833</v>
      </c>
      <c r="N3994">
        <v>1200011382</v>
      </c>
      <c r="O3994" t="s">
        <v>776</v>
      </c>
      <c r="P3994" t="s">
        <v>54</v>
      </c>
      <c r="Q3994" t="s">
        <v>724</v>
      </c>
    </row>
    <row r="3995" spans="1:17" x14ac:dyDescent="0.3">
      <c r="A3995" t="s">
        <v>825</v>
      </c>
      <c r="B3995" t="s">
        <v>382</v>
      </c>
      <c r="C3995" s="1">
        <v>45776</v>
      </c>
      <c r="D3995">
        <v>2209.9899999999998</v>
      </c>
      <c r="E3995" t="s">
        <v>92</v>
      </c>
      <c r="F3995" t="s">
        <v>96</v>
      </c>
      <c r="G3995" t="s">
        <v>494</v>
      </c>
      <c r="H3995" t="s">
        <v>531</v>
      </c>
      <c r="I3995">
        <v>1200010596</v>
      </c>
      <c r="J3995">
        <v>6000990626</v>
      </c>
      <c r="K3995">
        <v>100038578</v>
      </c>
      <c r="L3995" s="1">
        <v>45805</v>
      </c>
      <c r="M3995" t="s">
        <v>833</v>
      </c>
      <c r="N3995">
        <v>1200010596</v>
      </c>
      <c r="O3995" t="s">
        <v>776</v>
      </c>
      <c r="P3995" t="s">
        <v>54</v>
      </c>
      <c r="Q3995" t="s">
        <v>724</v>
      </c>
    </row>
    <row r="3996" spans="1:17" x14ac:dyDescent="0.3">
      <c r="A3996" t="s">
        <v>825</v>
      </c>
      <c r="B3996" t="s">
        <v>382</v>
      </c>
      <c r="C3996" s="1">
        <v>45776</v>
      </c>
      <c r="D3996">
        <v>752.44</v>
      </c>
      <c r="E3996" t="s">
        <v>92</v>
      </c>
      <c r="F3996" t="s">
        <v>96</v>
      </c>
      <c r="G3996" t="s">
        <v>494</v>
      </c>
      <c r="H3996" t="s">
        <v>531</v>
      </c>
      <c r="I3996">
        <v>1200010596</v>
      </c>
      <c r="J3996">
        <v>6000990623</v>
      </c>
      <c r="K3996">
        <v>100038575</v>
      </c>
      <c r="L3996" s="1">
        <v>45805</v>
      </c>
      <c r="M3996" t="s">
        <v>833</v>
      </c>
      <c r="N3996">
        <v>1200010596</v>
      </c>
      <c r="O3996" t="s">
        <v>776</v>
      </c>
      <c r="P3996" t="s">
        <v>54</v>
      </c>
      <c r="Q3996" t="s">
        <v>724</v>
      </c>
    </row>
    <row r="3997" spans="1:17" x14ac:dyDescent="0.3">
      <c r="A3997" t="s">
        <v>825</v>
      </c>
      <c r="B3997" t="s">
        <v>382</v>
      </c>
      <c r="C3997" s="1">
        <v>45776</v>
      </c>
      <c r="D3997">
        <v>411.73</v>
      </c>
      <c r="E3997" t="s">
        <v>92</v>
      </c>
      <c r="F3997" t="s">
        <v>96</v>
      </c>
      <c r="G3997" t="s">
        <v>494</v>
      </c>
      <c r="H3997" t="s">
        <v>531</v>
      </c>
      <c r="I3997">
        <v>1200010596</v>
      </c>
      <c r="J3997">
        <v>6000990627</v>
      </c>
      <c r="K3997">
        <v>100038579</v>
      </c>
      <c r="L3997" s="1">
        <v>45805</v>
      </c>
      <c r="M3997" t="s">
        <v>833</v>
      </c>
      <c r="N3997">
        <v>1200010596</v>
      </c>
      <c r="O3997" t="s">
        <v>776</v>
      </c>
      <c r="P3997" t="s">
        <v>54</v>
      </c>
      <c r="Q3997" t="s">
        <v>724</v>
      </c>
    </row>
    <row r="3998" spans="1:17" x14ac:dyDescent="0.3">
      <c r="A3998" t="s">
        <v>825</v>
      </c>
      <c r="B3998" t="s">
        <v>382</v>
      </c>
      <c r="C3998" s="1">
        <v>45776</v>
      </c>
      <c r="D3998">
        <v>219.07</v>
      </c>
      <c r="E3998" t="s">
        <v>92</v>
      </c>
      <c r="F3998" t="s">
        <v>96</v>
      </c>
      <c r="G3998" t="s">
        <v>494</v>
      </c>
      <c r="H3998" t="s">
        <v>531</v>
      </c>
      <c r="I3998">
        <v>1200010596</v>
      </c>
      <c r="J3998">
        <v>6000990629</v>
      </c>
      <c r="K3998">
        <v>100038581</v>
      </c>
      <c r="L3998" s="1">
        <v>45805</v>
      </c>
      <c r="M3998" t="s">
        <v>833</v>
      </c>
      <c r="N3998">
        <v>1200010596</v>
      </c>
      <c r="O3998" t="s">
        <v>776</v>
      </c>
      <c r="P3998" t="s">
        <v>54</v>
      </c>
      <c r="Q3998" t="s">
        <v>724</v>
      </c>
    </row>
    <row r="3999" spans="1:17" x14ac:dyDescent="0.3">
      <c r="A3999" t="s">
        <v>824</v>
      </c>
      <c r="B3999" t="s">
        <v>382</v>
      </c>
      <c r="C3999" s="1">
        <v>45776</v>
      </c>
      <c r="D3999">
        <v>162.61000000000001</v>
      </c>
      <c r="E3999" t="s">
        <v>92</v>
      </c>
      <c r="F3999" t="s">
        <v>96</v>
      </c>
      <c r="G3999" t="s">
        <v>494</v>
      </c>
      <c r="H3999" t="s">
        <v>531</v>
      </c>
      <c r="I3999">
        <v>1200011385</v>
      </c>
      <c r="J3999">
        <v>6000990631</v>
      </c>
      <c r="K3999">
        <v>100038583</v>
      </c>
      <c r="L3999" s="1">
        <v>45784</v>
      </c>
      <c r="M3999" t="s">
        <v>833</v>
      </c>
      <c r="N3999">
        <v>1200011385</v>
      </c>
      <c r="O3999" t="s">
        <v>776</v>
      </c>
      <c r="P3999" t="s">
        <v>54</v>
      </c>
      <c r="Q3999" t="s">
        <v>724</v>
      </c>
    </row>
    <row r="4000" spans="1:17" x14ac:dyDescent="0.3">
      <c r="A4000" t="s">
        <v>825</v>
      </c>
      <c r="B4000" t="s">
        <v>382</v>
      </c>
      <c r="C4000" s="1">
        <v>45783</v>
      </c>
      <c r="D4000">
        <v>793.09</v>
      </c>
      <c r="E4000" t="s">
        <v>92</v>
      </c>
      <c r="F4000" t="s">
        <v>96</v>
      </c>
      <c r="G4000" t="s">
        <v>494</v>
      </c>
      <c r="H4000" t="s">
        <v>531</v>
      </c>
      <c r="I4000">
        <v>1200011386</v>
      </c>
      <c r="J4000">
        <v>6000991826</v>
      </c>
      <c r="K4000">
        <v>100040756</v>
      </c>
      <c r="L4000" s="1">
        <v>45819</v>
      </c>
      <c r="M4000" t="s">
        <v>833</v>
      </c>
      <c r="N4000">
        <v>1200011386</v>
      </c>
      <c r="O4000" t="s">
        <v>776</v>
      </c>
      <c r="P4000" t="s">
        <v>54</v>
      </c>
      <c r="Q4000" t="s">
        <v>724</v>
      </c>
    </row>
    <row r="4001" spans="1:17" x14ac:dyDescent="0.3">
      <c r="A4001" t="s">
        <v>824</v>
      </c>
      <c r="B4001" t="s">
        <v>382</v>
      </c>
      <c r="C4001" s="1">
        <v>45784</v>
      </c>
      <c r="D4001">
        <v>10991.8</v>
      </c>
      <c r="E4001" t="s">
        <v>92</v>
      </c>
      <c r="F4001" t="s">
        <v>96</v>
      </c>
      <c r="G4001" t="s">
        <v>494</v>
      </c>
      <c r="H4001" t="s">
        <v>531</v>
      </c>
      <c r="I4001">
        <v>1200011781</v>
      </c>
      <c r="J4001">
        <v>6000992150</v>
      </c>
      <c r="K4001">
        <v>100041204</v>
      </c>
      <c r="L4001" s="1">
        <v>45849</v>
      </c>
      <c r="M4001" t="s">
        <v>833</v>
      </c>
      <c r="N4001">
        <v>1200011781</v>
      </c>
      <c r="O4001" t="s">
        <v>776</v>
      </c>
      <c r="P4001" t="s">
        <v>54</v>
      </c>
      <c r="Q4001" t="s">
        <v>724</v>
      </c>
    </row>
    <row r="4002" spans="1:17" x14ac:dyDescent="0.3">
      <c r="A4002" t="s">
        <v>824</v>
      </c>
      <c r="B4002" t="s">
        <v>382</v>
      </c>
      <c r="C4002" s="1">
        <v>45784</v>
      </c>
      <c r="D4002">
        <v>68.88</v>
      </c>
      <c r="E4002" t="s">
        <v>92</v>
      </c>
      <c r="F4002" t="s">
        <v>96</v>
      </c>
      <c r="G4002" t="s">
        <v>494</v>
      </c>
      <c r="H4002" t="s">
        <v>531</v>
      </c>
      <c r="I4002">
        <v>1200011383</v>
      </c>
      <c r="J4002">
        <v>6000992184</v>
      </c>
      <c r="K4002">
        <v>100041238</v>
      </c>
      <c r="L4002" s="1">
        <v>45789</v>
      </c>
      <c r="M4002" t="s">
        <v>833</v>
      </c>
      <c r="N4002">
        <v>1200011383</v>
      </c>
      <c r="O4002" t="s">
        <v>776</v>
      </c>
      <c r="P4002" t="s">
        <v>54</v>
      </c>
      <c r="Q4002" t="s">
        <v>724</v>
      </c>
    </row>
    <row r="4003" spans="1:17" x14ac:dyDescent="0.3">
      <c r="A4003" t="s">
        <v>824</v>
      </c>
      <c r="B4003" t="s">
        <v>382</v>
      </c>
      <c r="C4003" s="1">
        <v>45784</v>
      </c>
      <c r="D4003">
        <v>105.79</v>
      </c>
      <c r="E4003" t="s">
        <v>92</v>
      </c>
      <c r="F4003" t="s">
        <v>96</v>
      </c>
      <c r="G4003" t="s">
        <v>494</v>
      </c>
      <c r="H4003" t="s">
        <v>531</v>
      </c>
      <c r="I4003">
        <v>1200011383</v>
      </c>
      <c r="J4003">
        <v>6000992188</v>
      </c>
      <c r="K4003">
        <v>100041242</v>
      </c>
      <c r="L4003" s="1">
        <v>45789</v>
      </c>
      <c r="M4003" t="s">
        <v>833</v>
      </c>
      <c r="N4003">
        <v>1200011383</v>
      </c>
      <c r="O4003" t="s">
        <v>776</v>
      </c>
      <c r="P4003" t="s">
        <v>54</v>
      </c>
      <c r="Q4003" t="s">
        <v>724</v>
      </c>
    </row>
    <row r="4004" spans="1:17" x14ac:dyDescent="0.3">
      <c r="A4004" t="s">
        <v>825</v>
      </c>
      <c r="B4004" t="s">
        <v>382</v>
      </c>
      <c r="C4004" s="1">
        <v>45784</v>
      </c>
      <c r="D4004">
        <v>5692</v>
      </c>
      <c r="E4004" t="s">
        <v>92</v>
      </c>
      <c r="F4004" t="s">
        <v>96</v>
      </c>
      <c r="G4004" t="s">
        <v>494</v>
      </c>
      <c r="H4004" t="s">
        <v>531</v>
      </c>
      <c r="I4004">
        <v>1200011781</v>
      </c>
      <c r="J4004">
        <v>6000992144</v>
      </c>
      <c r="K4004">
        <v>100041198</v>
      </c>
      <c r="L4004" s="1">
        <v>45891</v>
      </c>
      <c r="M4004" t="s">
        <v>833</v>
      </c>
      <c r="N4004">
        <v>1200011781</v>
      </c>
      <c r="O4004" t="s">
        <v>776</v>
      </c>
      <c r="P4004" t="s">
        <v>54</v>
      </c>
      <c r="Q4004" t="s">
        <v>724</v>
      </c>
    </row>
    <row r="4005" spans="1:17" x14ac:dyDescent="0.3">
      <c r="A4005" t="s">
        <v>824</v>
      </c>
      <c r="B4005" t="s">
        <v>382</v>
      </c>
      <c r="C4005" s="1">
        <v>45791</v>
      </c>
      <c r="D4005">
        <v>953.99</v>
      </c>
      <c r="E4005" t="s">
        <v>92</v>
      </c>
      <c r="F4005" t="s">
        <v>96</v>
      </c>
      <c r="G4005" t="s">
        <v>494</v>
      </c>
      <c r="H4005" t="s">
        <v>531</v>
      </c>
      <c r="I4005">
        <v>1200011386</v>
      </c>
      <c r="J4005">
        <v>6000993189</v>
      </c>
      <c r="K4005">
        <v>100042417</v>
      </c>
      <c r="L4005" s="1">
        <v>45792</v>
      </c>
      <c r="M4005" t="s">
        <v>833</v>
      </c>
      <c r="N4005">
        <v>1200011386</v>
      </c>
      <c r="O4005" t="s">
        <v>776</v>
      </c>
      <c r="P4005" t="s">
        <v>54</v>
      </c>
      <c r="Q4005" t="s">
        <v>724</v>
      </c>
    </row>
    <row r="4006" spans="1:17" x14ac:dyDescent="0.3">
      <c r="A4006" t="s">
        <v>824</v>
      </c>
      <c r="B4006" t="s">
        <v>382</v>
      </c>
      <c r="C4006" s="1">
        <v>45797</v>
      </c>
      <c r="D4006">
        <v>228.8</v>
      </c>
      <c r="E4006" t="s">
        <v>92</v>
      </c>
      <c r="F4006" t="s">
        <v>96</v>
      </c>
      <c r="G4006" t="s">
        <v>494</v>
      </c>
      <c r="H4006" t="s">
        <v>531</v>
      </c>
      <c r="I4006">
        <v>1200011382</v>
      </c>
      <c r="J4006">
        <v>6000994144</v>
      </c>
      <c r="K4006">
        <v>100044217</v>
      </c>
      <c r="L4006" s="1">
        <v>45798</v>
      </c>
      <c r="M4006" t="s">
        <v>833</v>
      </c>
      <c r="N4006">
        <v>1200011382</v>
      </c>
      <c r="O4006" t="s">
        <v>776</v>
      </c>
      <c r="P4006" t="s">
        <v>54</v>
      </c>
      <c r="Q4006" t="s">
        <v>724</v>
      </c>
    </row>
    <row r="4007" spans="1:17" x14ac:dyDescent="0.3">
      <c r="A4007" t="s">
        <v>824</v>
      </c>
      <c r="B4007" t="s">
        <v>382</v>
      </c>
      <c r="C4007" s="1">
        <v>45803</v>
      </c>
      <c r="D4007">
        <v>294.5</v>
      </c>
      <c r="E4007" t="s">
        <v>92</v>
      </c>
      <c r="F4007" t="s">
        <v>96</v>
      </c>
      <c r="G4007" t="s">
        <v>494</v>
      </c>
      <c r="H4007" t="s">
        <v>531</v>
      </c>
      <c r="I4007">
        <v>1200011385</v>
      </c>
      <c r="J4007">
        <v>6000994988</v>
      </c>
      <c r="K4007">
        <v>100045746</v>
      </c>
      <c r="L4007" s="1">
        <v>45804</v>
      </c>
      <c r="M4007" t="s">
        <v>833</v>
      </c>
      <c r="N4007">
        <v>1200011385</v>
      </c>
      <c r="O4007" t="s">
        <v>776</v>
      </c>
      <c r="P4007" t="s">
        <v>54</v>
      </c>
      <c r="Q4007" t="s">
        <v>724</v>
      </c>
    </row>
    <row r="4008" spans="1:17" x14ac:dyDescent="0.3">
      <c r="A4008" t="s">
        <v>825</v>
      </c>
      <c r="B4008" t="s">
        <v>382</v>
      </c>
      <c r="C4008" s="1">
        <v>45804</v>
      </c>
      <c r="D4008">
        <v>411.73</v>
      </c>
      <c r="E4008" t="s">
        <v>92</v>
      </c>
      <c r="F4008" t="s">
        <v>96</v>
      </c>
      <c r="G4008" t="s">
        <v>494</v>
      </c>
      <c r="H4008" t="s">
        <v>531</v>
      </c>
      <c r="I4008">
        <v>1200010596</v>
      </c>
      <c r="J4008">
        <v>6000995211</v>
      </c>
      <c r="K4008">
        <v>100046104</v>
      </c>
      <c r="L4008" s="1">
        <v>45824</v>
      </c>
      <c r="M4008" t="s">
        <v>833</v>
      </c>
      <c r="N4008">
        <v>1200010596</v>
      </c>
      <c r="O4008" t="s">
        <v>776</v>
      </c>
      <c r="P4008" t="s">
        <v>54</v>
      </c>
      <c r="Q4008" t="s">
        <v>724</v>
      </c>
    </row>
    <row r="4009" spans="1:17" x14ac:dyDescent="0.3">
      <c r="A4009" t="s">
        <v>825</v>
      </c>
      <c r="B4009" t="s">
        <v>382</v>
      </c>
      <c r="C4009" s="1">
        <v>45804</v>
      </c>
      <c r="D4009">
        <v>219.07</v>
      </c>
      <c r="E4009" t="s">
        <v>92</v>
      </c>
      <c r="F4009" t="s">
        <v>96</v>
      </c>
      <c r="G4009" t="s">
        <v>494</v>
      </c>
      <c r="H4009" t="s">
        <v>531</v>
      </c>
      <c r="I4009">
        <v>1200010596</v>
      </c>
      <c r="J4009">
        <v>6000995214</v>
      </c>
      <c r="K4009">
        <v>100046108</v>
      </c>
      <c r="L4009" s="1">
        <v>45824</v>
      </c>
      <c r="M4009" t="s">
        <v>833</v>
      </c>
      <c r="N4009">
        <v>1200010596</v>
      </c>
      <c r="O4009" t="s">
        <v>776</v>
      </c>
      <c r="P4009" t="s">
        <v>54</v>
      </c>
      <c r="Q4009" t="s">
        <v>724</v>
      </c>
    </row>
    <row r="4010" spans="1:17" x14ac:dyDescent="0.3">
      <c r="A4010" t="s">
        <v>825</v>
      </c>
      <c r="B4010" t="s">
        <v>382</v>
      </c>
      <c r="C4010" s="1">
        <v>45804</v>
      </c>
      <c r="D4010">
        <v>2209.9899999999998</v>
      </c>
      <c r="E4010" t="s">
        <v>92</v>
      </c>
      <c r="F4010" t="s">
        <v>96</v>
      </c>
      <c r="G4010" t="s">
        <v>494</v>
      </c>
      <c r="H4010" t="s">
        <v>531</v>
      </c>
      <c r="I4010">
        <v>1200010596</v>
      </c>
      <c r="J4010">
        <v>6000995221</v>
      </c>
      <c r="K4010">
        <v>100046115</v>
      </c>
      <c r="L4010" s="1">
        <v>45824</v>
      </c>
      <c r="M4010" t="s">
        <v>833</v>
      </c>
      <c r="N4010">
        <v>1200010596</v>
      </c>
      <c r="O4010" t="s">
        <v>776</v>
      </c>
      <c r="P4010" t="s">
        <v>54</v>
      </c>
      <c r="Q4010" t="s">
        <v>724</v>
      </c>
    </row>
    <row r="4011" spans="1:17" x14ac:dyDescent="0.3">
      <c r="A4011" t="s">
        <v>825</v>
      </c>
      <c r="B4011" t="s">
        <v>382</v>
      </c>
      <c r="C4011" s="1">
        <v>45804</v>
      </c>
      <c r="D4011">
        <v>752.44</v>
      </c>
      <c r="E4011" t="s">
        <v>92</v>
      </c>
      <c r="F4011" t="s">
        <v>96</v>
      </c>
      <c r="G4011" t="s">
        <v>494</v>
      </c>
      <c r="H4011" t="s">
        <v>531</v>
      </c>
      <c r="I4011">
        <v>1200010596</v>
      </c>
      <c r="J4011">
        <v>6000995223</v>
      </c>
      <c r="K4011">
        <v>100046117</v>
      </c>
      <c r="L4011" s="1">
        <v>45824</v>
      </c>
      <c r="M4011" t="s">
        <v>833</v>
      </c>
      <c r="N4011">
        <v>1200010596</v>
      </c>
      <c r="O4011" t="s">
        <v>776</v>
      </c>
      <c r="P4011" t="s">
        <v>54</v>
      </c>
      <c r="Q4011" t="s">
        <v>724</v>
      </c>
    </row>
    <row r="4012" spans="1:17" x14ac:dyDescent="0.3">
      <c r="A4012" t="s">
        <v>824</v>
      </c>
      <c r="B4012" t="s">
        <v>382</v>
      </c>
      <c r="C4012" s="1">
        <v>45804</v>
      </c>
      <c r="D4012">
        <v>204.12</v>
      </c>
      <c r="E4012" t="s">
        <v>92</v>
      </c>
      <c r="F4012" t="s">
        <v>96</v>
      </c>
      <c r="G4012" t="s">
        <v>494</v>
      </c>
      <c r="H4012" t="s">
        <v>531</v>
      </c>
      <c r="I4012">
        <v>1200012692</v>
      </c>
      <c r="J4012">
        <v>6000995251</v>
      </c>
      <c r="K4012">
        <v>100046145</v>
      </c>
      <c r="L4012" s="1">
        <v>45874</v>
      </c>
      <c r="M4012" t="s">
        <v>833</v>
      </c>
      <c r="N4012">
        <v>1200012692</v>
      </c>
      <c r="O4012" t="s">
        <v>776</v>
      </c>
      <c r="P4012" t="s">
        <v>54</v>
      </c>
      <c r="Q4012" t="s">
        <v>724</v>
      </c>
    </row>
    <row r="4013" spans="1:17" x14ac:dyDescent="0.3">
      <c r="A4013" t="s">
        <v>825</v>
      </c>
      <c r="B4013" t="s">
        <v>382</v>
      </c>
      <c r="C4013" s="1">
        <v>45807</v>
      </c>
      <c r="D4013">
        <v>26.17</v>
      </c>
      <c r="E4013" t="s">
        <v>92</v>
      </c>
      <c r="F4013" t="s">
        <v>96</v>
      </c>
      <c r="G4013" t="s">
        <v>494</v>
      </c>
      <c r="H4013" t="s">
        <v>531</v>
      </c>
      <c r="I4013">
        <v>1200011387</v>
      </c>
      <c r="J4013">
        <v>6000995808</v>
      </c>
      <c r="K4013">
        <v>100047033</v>
      </c>
      <c r="L4013" s="1">
        <v>45826</v>
      </c>
      <c r="M4013" t="s">
        <v>833</v>
      </c>
      <c r="N4013">
        <v>1200011387</v>
      </c>
      <c r="O4013" t="s">
        <v>776</v>
      </c>
      <c r="P4013" t="s">
        <v>54</v>
      </c>
      <c r="Q4013" t="s">
        <v>724</v>
      </c>
    </row>
    <row r="4014" spans="1:17" x14ac:dyDescent="0.3">
      <c r="A4014" t="s">
        <v>826</v>
      </c>
      <c r="B4014" t="s">
        <v>382</v>
      </c>
      <c r="C4014" s="1">
        <v>45807</v>
      </c>
      <c r="D4014">
        <v>773.92</v>
      </c>
      <c r="E4014" t="s">
        <v>92</v>
      </c>
      <c r="F4014" t="s">
        <v>96</v>
      </c>
      <c r="G4014" t="s">
        <v>494</v>
      </c>
      <c r="H4014" t="s">
        <v>531</v>
      </c>
      <c r="I4014">
        <v>1200011386</v>
      </c>
      <c r="J4014">
        <v>6000995809</v>
      </c>
      <c r="K4014">
        <v>100047034</v>
      </c>
      <c r="L4014" s="1">
        <v>45839</v>
      </c>
      <c r="M4014" t="s">
        <v>833</v>
      </c>
      <c r="N4014">
        <v>1200011386</v>
      </c>
      <c r="O4014" t="s">
        <v>776</v>
      </c>
      <c r="P4014" t="s">
        <v>54</v>
      </c>
      <c r="Q4014" t="s">
        <v>724</v>
      </c>
    </row>
    <row r="4015" spans="1:17" x14ac:dyDescent="0.3">
      <c r="A4015" t="s">
        <v>824</v>
      </c>
      <c r="B4015" t="s">
        <v>382</v>
      </c>
      <c r="C4015" s="1">
        <v>45813</v>
      </c>
      <c r="D4015">
        <v>105.79</v>
      </c>
      <c r="E4015" t="s">
        <v>92</v>
      </c>
      <c r="F4015" t="s">
        <v>96</v>
      </c>
      <c r="G4015" t="s">
        <v>494</v>
      </c>
      <c r="H4015" t="s">
        <v>531</v>
      </c>
      <c r="I4015">
        <v>1200011383</v>
      </c>
      <c r="J4015">
        <v>6000997107</v>
      </c>
      <c r="K4015">
        <v>100049501</v>
      </c>
      <c r="L4015" s="1">
        <v>45835</v>
      </c>
      <c r="M4015" t="s">
        <v>833</v>
      </c>
      <c r="N4015">
        <v>1200011383</v>
      </c>
      <c r="O4015" t="s">
        <v>776</v>
      </c>
      <c r="P4015" t="s">
        <v>54</v>
      </c>
      <c r="Q4015" t="s">
        <v>724</v>
      </c>
    </row>
    <row r="4016" spans="1:17" x14ac:dyDescent="0.3">
      <c r="A4016" t="s">
        <v>824</v>
      </c>
      <c r="B4016" t="s">
        <v>382</v>
      </c>
      <c r="C4016" s="1">
        <v>45813</v>
      </c>
      <c r="D4016">
        <v>68.88</v>
      </c>
      <c r="E4016" t="s">
        <v>92</v>
      </c>
      <c r="F4016" t="s">
        <v>96</v>
      </c>
      <c r="G4016" t="s">
        <v>494</v>
      </c>
      <c r="H4016" t="s">
        <v>531</v>
      </c>
      <c r="I4016">
        <v>1200011383</v>
      </c>
      <c r="J4016">
        <v>6000997111</v>
      </c>
      <c r="K4016">
        <v>100049505</v>
      </c>
      <c r="L4016" s="1">
        <v>45835</v>
      </c>
      <c r="M4016" t="s">
        <v>833</v>
      </c>
      <c r="N4016">
        <v>1200011383</v>
      </c>
      <c r="O4016" t="s">
        <v>776</v>
      </c>
      <c r="P4016" t="s">
        <v>54</v>
      </c>
      <c r="Q4016" t="s">
        <v>724</v>
      </c>
    </row>
    <row r="4017" spans="1:17" x14ac:dyDescent="0.3">
      <c r="A4017" t="s">
        <v>824</v>
      </c>
      <c r="B4017" t="s">
        <v>382</v>
      </c>
      <c r="C4017" s="1">
        <v>45814</v>
      </c>
      <c r="D4017">
        <v>1529.46</v>
      </c>
      <c r="E4017" t="s">
        <v>92</v>
      </c>
      <c r="F4017" t="s">
        <v>96</v>
      </c>
      <c r="G4017" t="s">
        <v>494</v>
      </c>
      <c r="H4017" t="s">
        <v>531</v>
      </c>
      <c r="I4017">
        <v>1200011382</v>
      </c>
      <c r="J4017">
        <v>6000997458</v>
      </c>
      <c r="K4017">
        <v>100049940</v>
      </c>
      <c r="L4017" s="1">
        <v>45834</v>
      </c>
      <c r="M4017" t="s">
        <v>833</v>
      </c>
      <c r="N4017">
        <v>1200011382</v>
      </c>
      <c r="O4017" t="s">
        <v>776</v>
      </c>
      <c r="P4017" t="s">
        <v>54</v>
      </c>
      <c r="Q4017" t="s">
        <v>724</v>
      </c>
    </row>
    <row r="4018" spans="1:17" x14ac:dyDescent="0.3">
      <c r="A4018" t="s">
        <v>824</v>
      </c>
      <c r="B4018" t="s">
        <v>382</v>
      </c>
      <c r="C4018" s="1">
        <v>45821</v>
      </c>
      <c r="D4018">
        <v>10680.07</v>
      </c>
      <c r="E4018" t="s">
        <v>92</v>
      </c>
      <c r="F4018" t="s">
        <v>96</v>
      </c>
      <c r="G4018" t="s">
        <v>494</v>
      </c>
      <c r="H4018" t="s">
        <v>531</v>
      </c>
      <c r="I4018">
        <v>1200011781</v>
      </c>
      <c r="J4018">
        <v>6000998570</v>
      </c>
      <c r="K4018">
        <v>100051637</v>
      </c>
      <c r="L4018" s="1">
        <v>45849</v>
      </c>
      <c r="M4018" t="s">
        <v>833</v>
      </c>
      <c r="N4018">
        <v>1200011781</v>
      </c>
      <c r="O4018" t="s">
        <v>776</v>
      </c>
      <c r="P4018" t="s">
        <v>54</v>
      </c>
      <c r="Q4018" t="s">
        <v>724</v>
      </c>
    </row>
    <row r="4019" spans="1:17" x14ac:dyDescent="0.3">
      <c r="A4019" t="s">
        <v>825</v>
      </c>
      <c r="B4019" t="s">
        <v>382</v>
      </c>
      <c r="C4019" s="1">
        <v>45825</v>
      </c>
      <c r="D4019">
        <v>349.52</v>
      </c>
      <c r="E4019" t="s">
        <v>92</v>
      </c>
      <c r="F4019" t="s">
        <v>96</v>
      </c>
      <c r="G4019" t="s">
        <v>494</v>
      </c>
      <c r="H4019" t="s">
        <v>531</v>
      </c>
      <c r="I4019">
        <v>1200011385</v>
      </c>
      <c r="J4019">
        <v>6000999043</v>
      </c>
      <c r="K4019">
        <v>100052372</v>
      </c>
      <c r="L4019" s="1">
        <v>45827</v>
      </c>
      <c r="M4019" t="s">
        <v>833</v>
      </c>
      <c r="N4019">
        <v>1200011385</v>
      </c>
      <c r="O4019" t="s">
        <v>776</v>
      </c>
      <c r="P4019" t="s">
        <v>54</v>
      </c>
      <c r="Q4019" t="s">
        <v>724</v>
      </c>
    </row>
    <row r="4020" spans="1:17" x14ac:dyDescent="0.3">
      <c r="A4020" t="s">
        <v>824</v>
      </c>
      <c r="B4020" t="s">
        <v>382</v>
      </c>
      <c r="C4020" s="1">
        <v>45825</v>
      </c>
      <c r="D4020">
        <v>516.53</v>
      </c>
      <c r="E4020" t="s">
        <v>92</v>
      </c>
      <c r="F4020" t="s">
        <v>96</v>
      </c>
      <c r="G4020" t="s">
        <v>494</v>
      </c>
      <c r="H4020" t="s">
        <v>531</v>
      </c>
      <c r="I4020">
        <v>1200011385</v>
      </c>
      <c r="J4020">
        <v>6000999065</v>
      </c>
      <c r="K4020">
        <v>100052395</v>
      </c>
      <c r="L4020" s="1">
        <v>45825</v>
      </c>
      <c r="M4020" t="s">
        <v>833</v>
      </c>
      <c r="N4020">
        <v>1200011385</v>
      </c>
      <c r="O4020" t="s">
        <v>776</v>
      </c>
      <c r="P4020" t="s">
        <v>54</v>
      </c>
      <c r="Q4020" t="s">
        <v>724</v>
      </c>
    </row>
    <row r="4021" spans="1:17" x14ac:dyDescent="0.3">
      <c r="A4021" t="s">
        <v>372</v>
      </c>
      <c r="B4021" t="s">
        <v>382</v>
      </c>
      <c r="C4021" s="1">
        <v>45827</v>
      </c>
      <c r="D4021">
        <v>1130.72</v>
      </c>
      <c r="E4021" t="s">
        <v>92</v>
      </c>
      <c r="F4021" t="s">
        <v>96</v>
      </c>
      <c r="G4021" t="s">
        <v>494</v>
      </c>
      <c r="H4021" t="s">
        <v>531</v>
      </c>
      <c r="I4021">
        <v>1200011382</v>
      </c>
      <c r="J4021">
        <v>6000999536</v>
      </c>
      <c r="K4021">
        <v>100053254</v>
      </c>
      <c r="L4021" s="1">
        <v>45853</v>
      </c>
      <c r="M4021" t="s">
        <v>833</v>
      </c>
      <c r="N4021">
        <v>1200011382</v>
      </c>
      <c r="O4021" t="s">
        <v>776</v>
      </c>
      <c r="P4021" t="s">
        <v>54</v>
      </c>
      <c r="Q4021" t="s">
        <v>724</v>
      </c>
    </row>
    <row r="4022" spans="1:17" x14ac:dyDescent="0.3">
      <c r="A4022" t="s">
        <v>824</v>
      </c>
      <c r="B4022" t="s">
        <v>382</v>
      </c>
      <c r="C4022" s="1">
        <v>45828</v>
      </c>
      <c r="D4022">
        <v>471.41</v>
      </c>
      <c r="E4022" t="s">
        <v>92</v>
      </c>
      <c r="F4022" t="s">
        <v>96</v>
      </c>
      <c r="G4022" t="s">
        <v>494</v>
      </c>
      <c r="H4022" t="s">
        <v>531</v>
      </c>
      <c r="I4022">
        <v>1200012692</v>
      </c>
      <c r="J4022">
        <v>6000999762</v>
      </c>
      <c r="K4022">
        <v>100053726</v>
      </c>
      <c r="L4022" s="1">
        <v>45846</v>
      </c>
      <c r="M4022" t="s">
        <v>833</v>
      </c>
      <c r="N4022">
        <v>1200012692</v>
      </c>
      <c r="O4022" t="s">
        <v>776</v>
      </c>
      <c r="P4022" t="s">
        <v>54</v>
      </c>
      <c r="Q4022" t="s">
        <v>724</v>
      </c>
    </row>
    <row r="4023" spans="1:17" x14ac:dyDescent="0.3">
      <c r="A4023" t="s">
        <v>824</v>
      </c>
      <c r="B4023" t="s">
        <v>382</v>
      </c>
      <c r="C4023" s="1">
        <v>45831</v>
      </c>
      <c r="D4023">
        <v>271.02</v>
      </c>
      <c r="E4023" t="s">
        <v>92</v>
      </c>
      <c r="F4023" t="s">
        <v>96</v>
      </c>
      <c r="G4023" t="s">
        <v>494</v>
      </c>
      <c r="H4023" t="s">
        <v>531</v>
      </c>
      <c r="I4023">
        <v>1200011386</v>
      </c>
      <c r="J4023">
        <v>6000999968</v>
      </c>
      <c r="K4023">
        <v>100054150</v>
      </c>
      <c r="L4023" s="1">
        <v>45834</v>
      </c>
      <c r="M4023" t="s">
        <v>833</v>
      </c>
      <c r="N4023">
        <v>1200011386</v>
      </c>
      <c r="O4023" t="s">
        <v>776</v>
      </c>
      <c r="P4023" t="s">
        <v>54</v>
      </c>
      <c r="Q4023" t="s">
        <v>724</v>
      </c>
    </row>
    <row r="4024" spans="1:17" x14ac:dyDescent="0.3">
      <c r="A4024" t="s">
        <v>825</v>
      </c>
      <c r="B4024" t="s">
        <v>382</v>
      </c>
      <c r="C4024" s="1">
        <v>45832</v>
      </c>
      <c r="D4024">
        <v>411.73</v>
      </c>
      <c r="E4024" t="s">
        <v>92</v>
      </c>
      <c r="F4024" t="s">
        <v>96</v>
      </c>
      <c r="G4024" t="s">
        <v>494</v>
      </c>
      <c r="H4024" t="s">
        <v>531</v>
      </c>
      <c r="I4024">
        <v>1200010596</v>
      </c>
      <c r="J4024">
        <v>6001000209</v>
      </c>
      <c r="K4024">
        <v>100054527</v>
      </c>
      <c r="L4024" s="1">
        <v>45847</v>
      </c>
      <c r="M4024" t="s">
        <v>833</v>
      </c>
      <c r="N4024">
        <v>1200010596</v>
      </c>
      <c r="O4024" t="s">
        <v>776</v>
      </c>
      <c r="P4024" t="s">
        <v>54</v>
      </c>
      <c r="Q4024" t="s">
        <v>724</v>
      </c>
    </row>
    <row r="4025" spans="1:17" x14ac:dyDescent="0.3">
      <c r="A4025" t="s">
        <v>825</v>
      </c>
      <c r="B4025" t="s">
        <v>382</v>
      </c>
      <c r="C4025" s="1">
        <v>45832</v>
      </c>
      <c r="D4025">
        <v>752.44</v>
      </c>
      <c r="E4025" t="s">
        <v>92</v>
      </c>
      <c r="F4025" t="s">
        <v>96</v>
      </c>
      <c r="G4025" t="s">
        <v>494</v>
      </c>
      <c r="H4025" t="s">
        <v>531</v>
      </c>
      <c r="I4025">
        <v>1200010596</v>
      </c>
      <c r="J4025">
        <v>6001000211</v>
      </c>
      <c r="K4025">
        <v>100054529</v>
      </c>
      <c r="L4025" s="1">
        <v>45847</v>
      </c>
      <c r="M4025" t="s">
        <v>833</v>
      </c>
      <c r="N4025">
        <v>1200010596</v>
      </c>
      <c r="O4025" t="s">
        <v>776</v>
      </c>
      <c r="P4025" t="s">
        <v>54</v>
      </c>
      <c r="Q4025" t="s">
        <v>724</v>
      </c>
    </row>
    <row r="4026" spans="1:17" x14ac:dyDescent="0.3">
      <c r="A4026" t="s">
        <v>825</v>
      </c>
      <c r="B4026" t="s">
        <v>382</v>
      </c>
      <c r="C4026" s="1">
        <v>45832</v>
      </c>
      <c r="D4026">
        <v>2209.9899999999998</v>
      </c>
      <c r="E4026" t="s">
        <v>92</v>
      </c>
      <c r="F4026" t="s">
        <v>96</v>
      </c>
      <c r="G4026" t="s">
        <v>494</v>
      </c>
      <c r="H4026" t="s">
        <v>531</v>
      </c>
      <c r="I4026">
        <v>1200010596</v>
      </c>
      <c r="J4026">
        <v>6001000213</v>
      </c>
      <c r="K4026">
        <v>100054531</v>
      </c>
      <c r="L4026" s="1">
        <v>45847</v>
      </c>
      <c r="M4026" t="s">
        <v>833</v>
      </c>
      <c r="N4026">
        <v>1200010596</v>
      </c>
      <c r="O4026" t="s">
        <v>776</v>
      </c>
      <c r="P4026" t="s">
        <v>54</v>
      </c>
      <c r="Q4026" t="s">
        <v>724</v>
      </c>
    </row>
    <row r="4027" spans="1:17" x14ac:dyDescent="0.3">
      <c r="A4027" t="s">
        <v>825</v>
      </c>
      <c r="B4027" t="s">
        <v>382</v>
      </c>
      <c r="C4027" s="1">
        <v>45832</v>
      </c>
      <c r="D4027">
        <v>219.07</v>
      </c>
      <c r="E4027" t="s">
        <v>92</v>
      </c>
      <c r="F4027" t="s">
        <v>96</v>
      </c>
      <c r="G4027" t="s">
        <v>494</v>
      </c>
      <c r="H4027" t="s">
        <v>531</v>
      </c>
      <c r="I4027">
        <v>1200010596</v>
      </c>
      <c r="J4027">
        <v>6001000223</v>
      </c>
      <c r="K4027">
        <v>100054541</v>
      </c>
      <c r="L4027" s="1">
        <v>45847</v>
      </c>
      <c r="M4027" t="s">
        <v>833</v>
      </c>
      <c r="N4027">
        <v>1200010596</v>
      </c>
      <c r="O4027" t="s">
        <v>776</v>
      </c>
      <c r="P4027" t="s">
        <v>54</v>
      </c>
      <c r="Q4027" t="s">
        <v>724</v>
      </c>
    </row>
    <row r="4028" spans="1:17" x14ac:dyDescent="0.3">
      <c r="A4028" t="s">
        <v>824</v>
      </c>
      <c r="B4028" t="s">
        <v>382</v>
      </c>
      <c r="C4028" s="1">
        <v>45841</v>
      </c>
      <c r="D4028">
        <v>1888.63</v>
      </c>
      <c r="E4028" t="s">
        <v>92</v>
      </c>
      <c r="F4028" t="s">
        <v>96</v>
      </c>
      <c r="G4028" t="s">
        <v>494</v>
      </c>
      <c r="H4028" t="s">
        <v>531</v>
      </c>
      <c r="I4028">
        <v>1200011382</v>
      </c>
      <c r="J4028">
        <v>6001001901</v>
      </c>
      <c r="K4028">
        <v>100058125</v>
      </c>
      <c r="L4028" s="1">
        <v>45842</v>
      </c>
      <c r="M4028" t="s">
        <v>833</v>
      </c>
      <c r="N4028">
        <v>1200011382</v>
      </c>
      <c r="O4028" t="s">
        <v>776</v>
      </c>
      <c r="P4028" t="s">
        <v>54</v>
      </c>
      <c r="Q4028" t="s">
        <v>724</v>
      </c>
    </row>
    <row r="4029" spans="1:17" x14ac:dyDescent="0.3">
      <c r="A4029" t="s">
        <v>824</v>
      </c>
      <c r="B4029" t="s">
        <v>382</v>
      </c>
      <c r="C4029" s="1">
        <v>45842</v>
      </c>
      <c r="D4029">
        <v>105.79</v>
      </c>
      <c r="E4029" t="s">
        <v>92</v>
      </c>
      <c r="F4029" t="s">
        <v>96</v>
      </c>
      <c r="G4029" t="s">
        <v>494</v>
      </c>
      <c r="H4029" t="s">
        <v>531</v>
      </c>
      <c r="I4029">
        <v>1200011383</v>
      </c>
      <c r="J4029">
        <v>6001002580</v>
      </c>
      <c r="K4029">
        <v>100059164</v>
      </c>
      <c r="L4029" s="1">
        <v>45847</v>
      </c>
      <c r="M4029" t="s">
        <v>833</v>
      </c>
      <c r="N4029">
        <v>1200011383</v>
      </c>
      <c r="O4029" t="s">
        <v>776</v>
      </c>
      <c r="P4029" t="s">
        <v>54</v>
      </c>
      <c r="Q4029" t="s">
        <v>724</v>
      </c>
    </row>
    <row r="4030" spans="1:17" x14ac:dyDescent="0.3">
      <c r="A4030" t="s">
        <v>824</v>
      </c>
      <c r="B4030" t="s">
        <v>382</v>
      </c>
      <c r="C4030" s="1">
        <v>45842</v>
      </c>
      <c r="D4030">
        <v>68.88</v>
      </c>
      <c r="E4030" t="s">
        <v>92</v>
      </c>
      <c r="F4030" t="s">
        <v>96</v>
      </c>
      <c r="G4030" t="s">
        <v>494</v>
      </c>
      <c r="H4030" t="s">
        <v>531</v>
      </c>
      <c r="I4030">
        <v>1200011383</v>
      </c>
      <c r="J4030">
        <v>6001002582</v>
      </c>
      <c r="K4030">
        <v>100059166</v>
      </c>
      <c r="L4030" s="1">
        <v>45847</v>
      </c>
      <c r="M4030" t="s">
        <v>833</v>
      </c>
      <c r="N4030">
        <v>1200011383</v>
      </c>
      <c r="O4030" t="s">
        <v>776</v>
      </c>
      <c r="P4030" t="s">
        <v>54</v>
      </c>
      <c r="Q4030" t="s">
        <v>724</v>
      </c>
    </row>
    <row r="4031" spans="1:17" x14ac:dyDescent="0.3">
      <c r="A4031" t="s">
        <v>824</v>
      </c>
      <c r="B4031" t="s">
        <v>382</v>
      </c>
      <c r="C4031" s="1">
        <v>45842</v>
      </c>
      <c r="D4031">
        <v>1624.22</v>
      </c>
      <c r="E4031" t="s">
        <v>92</v>
      </c>
      <c r="F4031" t="s">
        <v>96</v>
      </c>
      <c r="G4031" t="s">
        <v>494</v>
      </c>
      <c r="H4031" t="s">
        <v>531</v>
      </c>
      <c r="I4031">
        <v>1200011388</v>
      </c>
      <c r="J4031">
        <v>6001002559</v>
      </c>
      <c r="K4031">
        <v>100059143</v>
      </c>
      <c r="L4031" s="1">
        <v>45847</v>
      </c>
      <c r="M4031" t="s">
        <v>833</v>
      </c>
      <c r="N4031">
        <v>1200011388</v>
      </c>
      <c r="O4031" t="s">
        <v>776</v>
      </c>
      <c r="P4031" t="s">
        <v>54</v>
      </c>
      <c r="Q4031" t="s">
        <v>724</v>
      </c>
    </row>
    <row r="4032" spans="1:17" x14ac:dyDescent="0.3">
      <c r="A4032" t="s">
        <v>824</v>
      </c>
      <c r="B4032" t="s">
        <v>382</v>
      </c>
      <c r="C4032" s="1">
        <v>45842</v>
      </c>
      <c r="D4032">
        <v>5998.37</v>
      </c>
      <c r="E4032" t="s">
        <v>92</v>
      </c>
      <c r="F4032" t="s">
        <v>96</v>
      </c>
      <c r="G4032" t="s">
        <v>494</v>
      </c>
      <c r="H4032" t="s">
        <v>531</v>
      </c>
      <c r="I4032">
        <v>1200011388</v>
      </c>
      <c r="J4032">
        <v>6001002564</v>
      </c>
      <c r="K4032">
        <v>100059148</v>
      </c>
      <c r="L4032" s="1">
        <v>45861</v>
      </c>
      <c r="M4032" t="s">
        <v>833</v>
      </c>
      <c r="N4032">
        <v>1200011388</v>
      </c>
      <c r="O4032" t="s">
        <v>776</v>
      </c>
      <c r="P4032" t="s">
        <v>54</v>
      </c>
      <c r="Q4032" t="s">
        <v>724</v>
      </c>
    </row>
    <row r="4033" spans="1:17" x14ac:dyDescent="0.3">
      <c r="A4033" t="s">
        <v>824</v>
      </c>
      <c r="B4033" t="s">
        <v>382</v>
      </c>
      <c r="C4033" s="1">
        <v>45842</v>
      </c>
      <c r="D4033">
        <v>2070.85</v>
      </c>
      <c r="E4033" t="s">
        <v>92</v>
      </c>
      <c r="F4033" t="s">
        <v>96</v>
      </c>
      <c r="G4033" t="s">
        <v>494</v>
      </c>
      <c r="H4033" t="s">
        <v>531</v>
      </c>
      <c r="I4033">
        <v>1200011388</v>
      </c>
      <c r="J4033">
        <v>6001002569</v>
      </c>
      <c r="K4033">
        <v>100059153</v>
      </c>
      <c r="L4033" s="1">
        <v>45847</v>
      </c>
      <c r="M4033" t="s">
        <v>833</v>
      </c>
      <c r="N4033">
        <v>1200011388</v>
      </c>
      <c r="O4033" t="s">
        <v>776</v>
      </c>
      <c r="P4033" t="s">
        <v>54</v>
      </c>
      <c r="Q4033" t="s">
        <v>724</v>
      </c>
    </row>
    <row r="4034" spans="1:17" x14ac:dyDescent="0.3">
      <c r="A4034" t="s">
        <v>824</v>
      </c>
      <c r="B4034" t="s">
        <v>382</v>
      </c>
      <c r="C4034" s="1">
        <v>45842</v>
      </c>
      <c r="D4034">
        <v>1203.76</v>
      </c>
      <c r="E4034" t="s">
        <v>92</v>
      </c>
      <c r="F4034" t="s">
        <v>96</v>
      </c>
      <c r="G4034" t="s">
        <v>494</v>
      </c>
      <c r="H4034" t="s">
        <v>531</v>
      </c>
      <c r="I4034">
        <v>1200011388</v>
      </c>
      <c r="J4034">
        <v>6001002572</v>
      </c>
      <c r="K4034">
        <v>100059156</v>
      </c>
      <c r="L4034" s="1">
        <v>45847</v>
      </c>
      <c r="M4034" t="s">
        <v>833</v>
      </c>
      <c r="N4034">
        <v>1200011388</v>
      </c>
      <c r="O4034" t="s">
        <v>776</v>
      </c>
      <c r="P4034" t="s">
        <v>54</v>
      </c>
      <c r="Q4034" t="s">
        <v>724</v>
      </c>
    </row>
    <row r="4035" spans="1:17" x14ac:dyDescent="0.3">
      <c r="A4035" t="s">
        <v>825</v>
      </c>
      <c r="B4035" t="s">
        <v>383</v>
      </c>
      <c r="C4035" s="1">
        <v>45845</v>
      </c>
      <c r="D4035">
        <v>265.37</v>
      </c>
      <c r="E4035" t="s">
        <v>92</v>
      </c>
      <c r="F4035" t="s">
        <v>96</v>
      </c>
      <c r="G4035" t="s">
        <v>494</v>
      </c>
      <c r="H4035" t="s">
        <v>531</v>
      </c>
      <c r="I4035">
        <v>1200010596</v>
      </c>
      <c r="J4035">
        <v>6001002928</v>
      </c>
      <c r="K4035">
        <v>400000979</v>
      </c>
      <c r="L4035" s="1">
        <v>45887</v>
      </c>
      <c r="M4035" t="s">
        <v>833</v>
      </c>
      <c r="N4035">
        <v>1200010596</v>
      </c>
      <c r="O4035" t="s">
        <v>776</v>
      </c>
      <c r="P4035" t="s">
        <v>54</v>
      </c>
      <c r="Q4035" t="s">
        <v>724</v>
      </c>
    </row>
    <row r="4036" spans="1:17" x14ac:dyDescent="0.3">
      <c r="A4036" t="s">
        <v>824</v>
      </c>
      <c r="B4036" t="s">
        <v>382</v>
      </c>
      <c r="C4036" s="1">
        <v>45845</v>
      </c>
      <c r="D4036">
        <v>56.42</v>
      </c>
      <c r="E4036" t="s">
        <v>92</v>
      </c>
      <c r="F4036" t="s">
        <v>96</v>
      </c>
      <c r="G4036" t="s">
        <v>494</v>
      </c>
      <c r="H4036" t="s">
        <v>531</v>
      </c>
      <c r="I4036">
        <v>1200011385</v>
      </c>
      <c r="J4036">
        <v>6001003002</v>
      </c>
      <c r="K4036">
        <v>100059600</v>
      </c>
      <c r="L4036" s="1">
        <v>45855</v>
      </c>
      <c r="M4036" t="s">
        <v>833</v>
      </c>
      <c r="N4036">
        <v>1200011385</v>
      </c>
      <c r="O4036" t="s">
        <v>776</v>
      </c>
      <c r="P4036" t="s">
        <v>54</v>
      </c>
      <c r="Q4036" t="s">
        <v>724</v>
      </c>
    </row>
    <row r="4037" spans="1:17" x14ac:dyDescent="0.3">
      <c r="A4037" t="s">
        <v>825</v>
      </c>
      <c r="B4037" t="s">
        <v>382</v>
      </c>
      <c r="C4037" s="1">
        <v>45846</v>
      </c>
      <c r="D4037">
        <v>360.14</v>
      </c>
      <c r="E4037" t="s">
        <v>92</v>
      </c>
      <c r="F4037" t="s">
        <v>96</v>
      </c>
      <c r="G4037" t="s">
        <v>494</v>
      </c>
      <c r="H4037" t="s">
        <v>531</v>
      </c>
      <c r="I4037">
        <v>1200011382</v>
      </c>
      <c r="J4037">
        <v>6001003437</v>
      </c>
      <c r="K4037">
        <v>100060230</v>
      </c>
      <c r="L4037" s="1">
        <v>45847</v>
      </c>
      <c r="M4037" t="s">
        <v>833</v>
      </c>
      <c r="N4037">
        <v>1200011382</v>
      </c>
      <c r="O4037" t="s">
        <v>776</v>
      </c>
      <c r="P4037" t="s">
        <v>54</v>
      </c>
      <c r="Q4037" t="s">
        <v>724</v>
      </c>
    </row>
    <row r="4038" spans="1:17" x14ac:dyDescent="0.3">
      <c r="A4038" t="s">
        <v>824</v>
      </c>
      <c r="B4038" t="s">
        <v>382</v>
      </c>
      <c r="C4038" s="1">
        <v>45848</v>
      </c>
      <c r="D4038">
        <v>346.48</v>
      </c>
      <c r="E4038" t="s">
        <v>92</v>
      </c>
      <c r="F4038" t="s">
        <v>96</v>
      </c>
      <c r="G4038" t="s">
        <v>494</v>
      </c>
      <c r="H4038" t="s">
        <v>531</v>
      </c>
      <c r="I4038">
        <v>1200011385</v>
      </c>
      <c r="J4038">
        <v>6001004024</v>
      </c>
      <c r="K4038">
        <v>100061143</v>
      </c>
      <c r="L4038" s="1">
        <v>45855</v>
      </c>
      <c r="M4038" t="s">
        <v>833</v>
      </c>
      <c r="N4038">
        <v>1200011385</v>
      </c>
      <c r="O4038" t="s">
        <v>776</v>
      </c>
      <c r="P4038" t="s">
        <v>54</v>
      </c>
      <c r="Q4038" t="s">
        <v>724</v>
      </c>
    </row>
    <row r="4039" spans="1:17" x14ac:dyDescent="0.3">
      <c r="A4039" t="s">
        <v>825</v>
      </c>
      <c r="B4039" t="s">
        <v>382</v>
      </c>
      <c r="C4039" s="1">
        <v>45853</v>
      </c>
      <c r="D4039">
        <v>22754.28</v>
      </c>
      <c r="E4039" t="s">
        <v>92</v>
      </c>
      <c r="F4039" t="s">
        <v>96</v>
      </c>
      <c r="G4039" t="s">
        <v>494</v>
      </c>
      <c r="H4039" t="s">
        <v>531</v>
      </c>
      <c r="I4039">
        <v>1200012621</v>
      </c>
      <c r="J4039">
        <v>6001004490</v>
      </c>
      <c r="K4039">
        <v>100061995</v>
      </c>
      <c r="L4039" s="1">
        <v>45867</v>
      </c>
      <c r="M4039" t="s">
        <v>833</v>
      </c>
      <c r="N4039">
        <v>1200012621</v>
      </c>
      <c r="O4039" t="s">
        <v>776</v>
      </c>
      <c r="P4039" t="s">
        <v>54</v>
      </c>
      <c r="Q4039" t="s">
        <v>724</v>
      </c>
    </row>
    <row r="4040" spans="1:17" x14ac:dyDescent="0.3">
      <c r="A4040" t="s">
        <v>825</v>
      </c>
      <c r="B4040" t="s">
        <v>383</v>
      </c>
      <c r="C4040" s="1">
        <v>45853</v>
      </c>
      <c r="D4040">
        <v>49.44</v>
      </c>
      <c r="E4040" t="s">
        <v>92</v>
      </c>
      <c r="F4040" t="s">
        <v>96</v>
      </c>
      <c r="G4040" t="s">
        <v>494</v>
      </c>
      <c r="H4040" t="s">
        <v>531</v>
      </c>
      <c r="I4040">
        <v>1200010596</v>
      </c>
      <c r="J4040">
        <v>6001004495</v>
      </c>
      <c r="K4040">
        <v>400001015</v>
      </c>
      <c r="L4040" s="1">
        <v>45880</v>
      </c>
      <c r="M4040" t="s">
        <v>833</v>
      </c>
      <c r="N4040">
        <v>1200010596</v>
      </c>
      <c r="O4040" t="s">
        <v>776</v>
      </c>
      <c r="P4040" t="s">
        <v>54</v>
      </c>
      <c r="Q4040" t="s">
        <v>724</v>
      </c>
    </row>
    <row r="4041" spans="1:17" x14ac:dyDescent="0.3">
      <c r="A4041" t="s">
        <v>825</v>
      </c>
      <c r="B4041" t="s">
        <v>383</v>
      </c>
      <c r="C4041" s="1">
        <v>45853</v>
      </c>
      <c r="D4041">
        <v>90.35</v>
      </c>
      <c r="E4041" t="s">
        <v>92</v>
      </c>
      <c r="F4041" t="s">
        <v>96</v>
      </c>
      <c r="G4041" t="s">
        <v>494</v>
      </c>
      <c r="H4041" t="s">
        <v>531</v>
      </c>
      <c r="I4041">
        <v>1200010596</v>
      </c>
      <c r="J4041">
        <v>6001004496</v>
      </c>
      <c r="K4041">
        <v>400001016</v>
      </c>
      <c r="L4041" s="1">
        <v>45880</v>
      </c>
      <c r="M4041" t="s">
        <v>833</v>
      </c>
      <c r="N4041">
        <v>1200010596</v>
      </c>
      <c r="O4041" t="s">
        <v>776</v>
      </c>
      <c r="P4041" t="s">
        <v>54</v>
      </c>
      <c r="Q4041" t="s">
        <v>724</v>
      </c>
    </row>
    <row r="4042" spans="1:17" x14ac:dyDescent="0.3">
      <c r="A4042" t="s">
        <v>825</v>
      </c>
      <c r="B4042" t="s">
        <v>383</v>
      </c>
      <c r="C4042" s="1">
        <v>45853</v>
      </c>
      <c r="D4042">
        <v>49</v>
      </c>
      <c r="E4042" t="s">
        <v>92</v>
      </c>
      <c r="F4042" t="s">
        <v>96</v>
      </c>
      <c r="G4042" t="s">
        <v>494</v>
      </c>
      <c r="H4042" t="s">
        <v>531</v>
      </c>
      <c r="I4042">
        <v>1200010596</v>
      </c>
      <c r="J4042">
        <v>6001004497</v>
      </c>
      <c r="K4042">
        <v>400001017</v>
      </c>
      <c r="L4042" s="1">
        <v>45880</v>
      </c>
      <c r="M4042" t="s">
        <v>833</v>
      </c>
      <c r="N4042">
        <v>1200010596</v>
      </c>
      <c r="O4042" t="s">
        <v>776</v>
      </c>
      <c r="P4042" t="s">
        <v>54</v>
      </c>
      <c r="Q4042" t="s">
        <v>724</v>
      </c>
    </row>
    <row r="4043" spans="1:17" x14ac:dyDescent="0.3">
      <c r="A4043" t="s">
        <v>824</v>
      </c>
      <c r="B4043" t="s">
        <v>382</v>
      </c>
      <c r="C4043" s="1">
        <v>45854</v>
      </c>
      <c r="D4043">
        <v>414.14</v>
      </c>
      <c r="E4043" t="s">
        <v>92</v>
      </c>
      <c r="F4043" t="s">
        <v>96</v>
      </c>
      <c r="G4043" t="s">
        <v>494</v>
      </c>
      <c r="H4043" t="s">
        <v>531</v>
      </c>
      <c r="I4043">
        <v>1200011388</v>
      </c>
      <c r="J4043">
        <v>6001004699</v>
      </c>
      <c r="K4043">
        <v>100062461</v>
      </c>
      <c r="L4043" s="1">
        <v>45856</v>
      </c>
      <c r="M4043" t="s">
        <v>833</v>
      </c>
      <c r="N4043">
        <v>1200011388</v>
      </c>
      <c r="O4043" t="s">
        <v>776</v>
      </c>
      <c r="P4043" t="s">
        <v>54</v>
      </c>
      <c r="Q4043" t="s">
        <v>724</v>
      </c>
    </row>
    <row r="4044" spans="1:17" x14ac:dyDescent="0.3">
      <c r="A4044" t="s">
        <v>824</v>
      </c>
      <c r="B4044" t="s">
        <v>382</v>
      </c>
      <c r="C4044" s="1">
        <v>45855</v>
      </c>
      <c r="D4044">
        <v>532.79</v>
      </c>
      <c r="E4044" t="s">
        <v>92</v>
      </c>
      <c r="F4044" t="s">
        <v>96</v>
      </c>
      <c r="G4044" t="s">
        <v>494</v>
      </c>
      <c r="H4044" t="s">
        <v>531</v>
      </c>
      <c r="I4044">
        <v>1200011388</v>
      </c>
      <c r="J4044">
        <v>6001004904</v>
      </c>
      <c r="K4044">
        <v>100062845</v>
      </c>
      <c r="L4044" s="1">
        <v>45875</v>
      </c>
      <c r="M4044" t="s">
        <v>833</v>
      </c>
      <c r="N4044">
        <v>1200011388</v>
      </c>
      <c r="O4044" t="s">
        <v>776</v>
      </c>
      <c r="P4044" t="s">
        <v>54</v>
      </c>
      <c r="Q4044" t="s">
        <v>724</v>
      </c>
    </row>
    <row r="4045" spans="1:17" x14ac:dyDescent="0.3">
      <c r="A4045" t="s">
        <v>824</v>
      </c>
      <c r="B4045" t="s">
        <v>382</v>
      </c>
      <c r="C4045" s="1">
        <v>45855</v>
      </c>
      <c r="D4045">
        <v>191.33</v>
      </c>
      <c r="E4045" t="s">
        <v>92</v>
      </c>
      <c r="F4045" t="s">
        <v>96</v>
      </c>
      <c r="G4045" t="s">
        <v>494</v>
      </c>
      <c r="H4045" t="s">
        <v>531</v>
      </c>
      <c r="I4045">
        <v>1200011388</v>
      </c>
      <c r="J4045">
        <v>6001004907</v>
      </c>
      <c r="K4045">
        <v>100062848</v>
      </c>
      <c r="L4045" s="1">
        <v>45875</v>
      </c>
      <c r="M4045" t="s">
        <v>833</v>
      </c>
      <c r="N4045">
        <v>1200011388</v>
      </c>
      <c r="O4045" t="s">
        <v>776</v>
      </c>
      <c r="P4045" t="s">
        <v>54</v>
      </c>
      <c r="Q4045" t="s">
        <v>724</v>
      </c>
    </row>
    <row r="4046" spans="1:17" x14ac:dyDescent="0.3">
      <c r="A4046" t="s">
        <v>824</v>
      </c>
      <c r="B4046" t="s">
        <v>382</v>
      </c>
      <c r="C4046" s="1">
        <v>45855</v>
      </c>
      <c r="D4046">
        <v>1090.82</v>
      </c>
      <c r="E4046" t="s">
        <v>92</v>
      </c>
      <c r="F4046" t="s">
        <v>96</v>
      </c>
      <c r="G4046" t="s">
        <v>494</v>
      </c>
      <c r="H4046" t="s">
        <v>531</v>
      </c>
      <c r="I4046">
        <v>1200011388</v>
      </c>
      <c r="J4046">
        <v>6001004909</v>
      </c>
      <c r="K4046">
        <v>100062850</v>
      </c>
      <c r="L4046" s="1">
        <v>45875</v>
      </c>
      <c r="M4046" t="s">
        <v>833</v>
      </c>
      <c r="N4046">
        <v>1200011388</v>
      </c>
      <c r="O4046" t="s">
        <v>776</v>
      </c>
      <c r="P4046" t="s">
        <v>54</v>
      </c>
      <c r="Q4046" t="s">
        <v>724</v>
      </c>
    </row>
    <row r="4047" spans="1:17" x14ac:dyDescent="0.3">
      <c r="A4047" t="s">
        <v>824</v>
      </c>
      <c r="B4047" t="s">
        <v>382</v>
      </c>
      <c r="C4047" s="1">
        <v>45855</v>
      </c>
      <c r="D4047">
        <v>766.63</v>
      </c>
      <c r="E4047" t="s">
        <v>92</v>
      </c>
      <c r="F4047" t="s">
        <v>96</v>
      </c>
      <c r="G4047" t="s">
        <v>494</v>
      </c>
      <c r="H4047" t="s">
        <v>531</v>
      </c>
      <c r="I4047">
        <v>1200011388</v>
      </c>
      <c r="J4047">
        <v>6001004911</v>
      </c>
      <c r="K4047">
        <v>100062852</v>
      </c>
      <c r="L4047" s="1">
        <v>45874</v>
      </c>
      <c r="M4047" t="s">
        <v>833</v>
      </c>
      <c r="N4047">
        <v>1200011388</v>
      </c>
      <c r="O4047" t="s">
        <v>776</v>
      </c>
      <c r="P4047" t="s">
        <v>54</v>
      </c>
      <c r="Q4047" t="s">
        <v>724</v>
      </c>
    </row>
    <row r="4048" spans="1:17" x14ac:dyDescent="0.3">
      <c r="A4048" t="s">
        <v>824</v>
      </c>
      <c r="B4048" t="s">
        <v>382</v>
      </c>
      <c r="C4048" s="1">
        <v>45855</v>
      </c>
      <c r="D4048">
        <v>1389.62</v>
      </c>
      <c r="E4048" t="s">
        <v>92</v>
      </c>
      <c r="F4048" t="s">
        <v>96</v>
      </c>
      <c r="G4048" t="s">
        <v>494</v>
      </c>
      <c r="H4048" t="s">
        <v>531</v>
      </c>
      <c r="I4048">
        <v>1200011388</v>
      </c>
      <c r="J4048">
        <v>6001004913</v>
      </c>
      <c r="K4048">
        <v>100062854</v>
      </c>
      <c r="L4048" s="1">
        <v>45874</v>
      </c>
      <c r="M4048" t="s">
        <v>833</v>
      </c>
      <c r="N4048">
        <v>1200011388</v>
      </c>
      <c r="O4048" t="s">
        <v>776</v>
      </c>
      <c r="P4048" t="s">
        <v>54</v>
      </c>
      <c r="Q4048" t="s">
        <v>724</v>
      </c>
    </row>
    <row r="4049" spans="1:17" x14ac:dyDescent="0.3">
      <c r="A4049" t="s">
        <v>824</v>
      </c>
      <c r="B4049" t="s">
        <v>382</v>
      </c>
      <c r="C4049" s="1">
        <v>45856</v>
      </c>
      <c r="D4049">
        <v>258.25</v>
      </c>
      <c r="E4049" t="s">
        <v>92</v>
      </c>
      <c r="F4049" t="s">
        <v>96</v>
      </c>
      <c r="G4049" t="s">
        <v>494</v>
      </c>
      <c r="H4049" t="s">
        <v>531</v>
      </c>
      <c r="I4049">
        <v>1200011388</v>
      </c>
      <c r="J4049">
        <v>6001005221</v>
      </c>
      <c r="K4049">
        <v>100063261</v>
      </c>
      <c r="L4049" s="1">
        <v>45874</v>
      </c>
      <c r="M4049" t="s">
        <v>833</v>
      </c>
      <c r="N4049">
        <v>1200011388</v>
      </c>
      <c r="O4049" t="s">
        <v>776</v>
      </c>
      <c r="P4049" t="s">
        <v>54</v>
      </c>
      <c r="Q4049" t="s">
        <v>724</v>
      </c>
    </row>
    <row r="4050" spans="1:17" x14ac:dyDescent="0.3">
      <c r="A4050" t="s">
        <v>824</v>
      </c>
      <c r="B4050" t="s">
        <v>382</v>
      </c>
      <c r="C4050" s="1">
        <v>45856</v>
      </c>
      <c r="D4050">
        <v>1873.76</v>
      </c>
      <c r="E4050" t="s">
        <v>92</v>
      </c>
      <c r="F4050" t="s">
        <v>96</v>
      </c>
      <c r="G4050" t="s">
        <v>494</v>
      </c>
      <c r="H4050" t="s">
        <v>531</v>
      </c>
      <c r="I4050">
        <v>1200011382</v>
      </c>
      <c r="J4050">
        <v>6001005222</v>
      </c>
      <c r="K4050">
        <v>100063262</v>
      </c>
      <c r="L4050" s="1">
        <v>45860</v>
      </c>
      <c r="M4050" t="s">
        <v>833</v>
      </c>
      <c r="N4050">
        <v>1200011382</v>
      </c>
      <c r="O4050" t="s">
        <v>776</v>
      </c>
      <c r="P4050" t="s">
        <v>54</v>
      </c>
      <c r="Q4050" t="s">
        <v>724</v>
      </c>
    </row>
    <row r="4051" spans="1:17" x14ac:dyDescent="0.3">
      <c r="A4051" t="s">
        <v>824</v>
      </c>
      <c r="B4051" t="s">
        <v>382</v>
      </c>
      <c r="C4051" s="1">
        <v>45859</v>
      </c>
      <c r="D4051">
        <v>101.7</v>
      </c>
      <c r="E4051" t="s">
        <v>92</v>
      </c>
      <c r="F4051" t="s">
        <v>96</v>
      </c>
      <c r="G4051" t="s">
        <v>494</v>
      </c>
      <c r="H4051" t="s">
        <v>531</v>
      </c>
      <c r="I4051">
        <v>1200011382</v>
      </c>
      <c r="J4051">
        <v>6001005410</v>
      </c>
      <c r="K4051">
        <v>100063509</v>
      </c>
      <c r="L4051" s="1">
        <v>45863</v>
      </c>
      <c r="M4051" t="s">
        <v>833</v>
      </c>
      <c r="N4051">
        <v>1200011382</v>
      </c>
      <c r="O4051" t="s">
        <v>776</v>
      </c>
      <c r="P4051" t="s">
        <v>54</v>
      </c>
      <c r="Q4051" t="s">
        <v>724</v>
      </c>
    </row>
    <row r="4052" spans="1:17" x14ac:dyDescent="0.3">
      <c r="A4052" t="s">
        <v>824</v>
      </c>
      <c r="B4052" t="s">
        <v>382</v>
      </c>
      <c r="C4052" s="1">
        <v>45860</v>
      </c>
      <c r="D4052">
        <v>471.41</v>
      </c>
      <c r="E4052" t="s">
        <v>92</v>
      </c>
      <c r="F4052" t="s">
        <v>96</v>
      </c>
      <c r="G4052" t="s">
        <v>494</v>
      </c>
      <c r="H4052" t="s">
        <v>531</v>
      </c>
      <c r="I4052">
        <v>1200012692</v>
      </c>
      <c r="J4052">
        <v>6001005584</v>
      </c>
      <c r="K4052">
        <v>100063815</v>
      </c>
      <c r="L4052" s="1">
        <v>45883</v>
      </c>
      <c r="M4052" t="s">
        <v>833</v>
      </c>
      <c r="N4052">
        <v>1200012692</v>
      </c>
      <c r="O4052" t="s">
        <v>776</v>
      </c>
      <c r="P4052" t="s">
        <v>54</v>
      </c>
      <c r="Q4052" t="s">
        <v>724</v>
      </c>
    </row>
    <row r="4053" spans="1:17" x14ac:dyDescent="0.3">
      <c r="A4053" t="s">
        <v>826</v>
      </c>
      <c r="B4053" t="s">
        <v>382</v>
      </c>
      <c r="C4053" s="1">
        <v>45860</v>
      </c>
      <c r="D4053">
        <v>58.7</v>
      </c>
      <c r="E4053" t="s">
        <v>92</v>
      </c>
      <c r="F4053" t="s">
        <v>96</v>
      </c>
      <c r="G4053" t="s">
        <v>494</v>
      </c>
      <c r="H4053" t="s">
        <v>531</v>
      </c>
      <c r="I4053">
        <v>1200011386</v>
      </c>
      <c r="J4053">
        <v>6001005594</v>
      </c>
      <c r="K4053">
        <v>100063825</v>
      </c>
      <c r="L4053" s="1">
        <v>45862</v>
      </c>
      <c r="M4053" t="s">
        <v>833</v>
      </c>
      <c r="N4053">
        <v>1200011386</v>
      </c>
      <c r="O4053" t="s">
        <v>776</v>
      </c>
      <c r="P4053" t="s">
        <v>54</v>
      </c>
      <c r="Q4053" t="s">
        <v>724</v>
      </c>
    </row>
    <row r="4054" spans="1:17" x14ac:dyDescent="0.3">
      <c r="A4054" t="s">
        <v>825</v>
      </c>
      <c r="B4054" t="s">
        <v>382</v>
      </c>
      <c r="C4054" s="1">
        <v>45862</v>
      </c>
      <c r="D4054">
        <v>370.92</v>
      </c>
      <c r="E4054" t="s">
        <v>92</v>
      </c>
      <c r="F4054" t="s">
        <v>96</v>
      </c>
      <c r="G4054" t="s">
        <v>494</v>
      </c>
      <c r="H4054" t="s">
        <v>531</v>
      </c>
      <c r="I4054">
        <v>1200011388</v>
      </c>
      <c r="J4054">
        <v>6001005964</v>
      </c>
      <c r="K4054">
        <v>100064477</v>
      </c>
      <c r="L4054" s="1">
        <v>45887</v>
      </c>
      <c r="M4054" t="s">
        <v>833</v>
      </c>
      <c r="N4054">
        <v>1200011388</v>
      </c>
      <c r="O4054" t="s">
        <v>776</v>
      </c>
      <c r="P4054" t="s">
        <v>54</v>
      </c>
      <c r="Q4054" t="s">
        <v>724</v>
      </c>
    </row>
    <row r="4055" spans="1:17" x14ac:dyDescent="0.3">
      <c r="A4055" t="s">
        <v>824</v>
      </c>
      <c r="B4055" t="s">
        <v>382</v>
      </c>
      <c r="C4055" s="1">
        <v>45862</v>
      </c>
      <c r="D4055">
        <v>42.52</v>
      </c>
      <c r="E4055" t="s">
        <v>92</v>
      </c>
      <c r="F4055" t="s">
        <v>96</v>
      </c>
      <c r="G4055" t="s">
        <v>494</v>
      </c>
      <c r="H4055" t="s">
        <v>531</v>
      </c>
      <c r="I4055">
        <v>1200011388</v>
      </c>
      <c r="J4055">
        <v>6001005950</v>
      </c>
      <c r="K4055">
        <v>100064463</v>
      </c>
      <c r="L4055" s="1">
        <v>45875</v>
      </c>
      <c r="M4055" t="s">
        <v>833</v>
      </c>
      <c r="N4055">
        <v>1200011388</v>
      </c>
      <c r="O4055" t="s">
        <v>776</v>
      </c>
      <c r="P4055" t="s">
        <v>54</v>
      </c>
      <c r="Q4055" t="s">
        <v>724</v>
      </c>
    </row>
    <row r="4056" spans="1:17" x14ac:dyDescent="0.3">
      <c r="A4056" t="s">
        <v>824</v>
      </c>
      <c r="B4056" t="s">
        <v>382</v>
      </c>
      <c r="C4056" s="1">
        <v>45862</v>
      </c>
      <c r="D4056">
        <v>42.52</v>
      </c>
      <c r="E4056" t="s">
        <v>92</v>
      </c>
      <c r="F4056" t="s">
        <v>96</v>
      </c>
      <c r="G4056" t="s">
        <v>494</v>
      </c>
      <c r="H4056" t="s">
        <v>531</v>
      </c>
      <c r="I4056">
        <v>1200011388</v>
      </c>
      <c r="J4056">
        <v>6001005951</v>
      </c>
      <c r="K4056">
        <v>100064464</v>
      </c>
      <c r="L4056" s="1">
        <v>45874</v>
      </c>
      <c r="M4056" t="s">
        <v>833</v>
      </c>
      <c r="N4056">
        <v>1200011388</v>
      </c>
      <c r="O4056" t="s">
        <v>776</v>
      </c>
      <c r="P4056" t="s">
        <v>54</v>
      </c>
      <c r="Q4056" t="s">
        <v>724</v>
      </c>
    </row>
    <row r="4057" spans="1:17" x14ac:dyDescent="0.3">
      <c r="A4057" t="s">
        <v>824</v>
      </c>
      <c r="B4057" t="s">
        <v>382</v>
      </c>
      <c r="C4057" s="1">
        <v>45862</v>
      </c>
      <c r="D4057">
        <v>582.29</v>
      </c>
      <c r="E4057" t="s">
        <v>92</v>
      </c>
      <c r="F4057" t="s">
        <v>96</v>
      </c>
      <c r="G4057" t="s">
        <v>494</v>
      </c>
      <c r="H4057" t="s">
        <v>531</v>
      </c>
      <c r="I4057">
        <v>1200011388</v>
      </c>
      <c r="J4057">
        <v>6001005965</v>
      </c>
      <c r="K4057">
        <v>100064478</v>
      </c>
      <c r="L4057" s="1">
        <v>45874</v>
      </c>
      <c r="M4057" t="s">
        <v>833</v>
      </c>
      <c r="N4057">
        <v>1200011388</v>
      </c>
      <c r="O4057" t="s">
        <v>776</v>
      </c>
      <c r="P4057" t="s">
        <v>54</v>
      </c>
      <c r="Q4057" t="s">
        <v>724</v>
      </c>
    </row>
    <row r="4058" spans="1:17" x14ac:dyDescent="0.3">
      <c r="A4058" t="s">
        <v>824</v>
      </c>
      <c r="B4058" t="s">
        <v>382</v>
      </c>
      <c r="C4058" s="1">
        <v>45862</v>
      </c>
      <c r="D4058">
        <v>138.18</v>
      </c>
      <c r="E4058" t="s">
        <v>92</v>
      </c>
      <c r="F4058" t="s">
        <v>96</v>
      </c>
      <c r="G4058" t="s">
        <v>494</v>
      </c>
      <c r="H4058" t="s">
        <v>531</v>
      </c>
      <c r="I4058">
        <v>1200011388</v>
      </c>
      <c r="J4058">
        <v>6001005966</v>
      </c>
      <c r="K4058">
        <v>100064479</v>
      </c>
      <c r="L4058" s="1">
        <v>45874</v>
      </c>
      <c r="M4058" t="s">
        <v>833</v>
      </c>
      <c r="N4058">
        <v>1200011388</v>
      </c>
      <c r="O4058" t="s">
        <v>776</v>
      </c>
      <c r="P4058" t="s">
        <v>54</v>
      </c>
      <c r="Q4058" t="s">
        <v>724</v>
      </c>
    </row>
    <row r="4059" spans="1:17" x14ac:dyDescent="0.3">
      <c r="A4059" t="s">
        <v>824</v>
      </c>
      <c r="B4059" t="s">
        <v>382</v>
      </c>
      <c r="C4059" s="1">
        <v>45862</v>
      </c>
      <c r="D4059">
        <v>42.52</v>
      </c>
      <c r="E4059" t="s">
        <v>92</v>
      </c>
      <c r="F4059" t="s">
        <v>96</v>
      </c>
      <c r="G4059" t="s">
        <v>494</v>
      </c>
      <c r="H4059" t="s">
        <v>531</v>
      </c>
      <c r="I4059">
        <v>1200011388</v>
      </c>
      <c r="J4059">
        <v>6001005967</v>
      </c>
      <c r="K4059">
        <v>100064480</v>
      </c>
      <c r="L4059" s="1">
        <v>45874</v>
      </c>
      <c r="M4059" t="s">
        <v>833</v>
      </c>
      <c r="N4059">
        <v>1200011388</v>
      </c>
      <c r="O4059" t="s">
        <v>776</v>
      </c>
      <c r="P4059" t="s">
        <v>54</v>
      </c>
      <c r="Q4059" t="s">
        <v>724</v>
      </c>
    </row>
    <row r="4060" spans="1:17" x14ac:dyDescent="0.3">
      <c r="A4060" t="s">
        <v>825</v>
      </c>
      <c r="B4060" t="s">
        <v>382</v>
      </c>
      <c r="C4060" s="1">
        <v>45867</v>
      </c>
      <c r="D4060">
        <v>2209.9899999999998</v>
      </c>
      <c r="E4060" t="s">
        <v>92</v>
      </c>
      <c r="F4060" t="s">
        <v>96</v>
      </c>
      <c r="G4060" t="s">
        <v>494</v>
      </c>
      <c r="H4060" t="s">
        <v>531</v>
      </c>
      <c r="I4060">
        <v>1200010596</v>
      </c>
      <c r="J4060">
        <v>6001006600</v>
      </c>
      <c r="K4060">
        <v>100065409</v>
      </c>
      <c r="L4060" s="1">
        <v>45887</v>
      </c>
      <c r="M4060" t="s">
        <v>833</v>
      </c>
      <c r="N4060">
        <v>1200010596</v>
      </c>
      <c r="O4060" t="s">
        <v>776</v>
      </c>
      <c r="P4060" t="s">
        <v>54</v>
      </c>
      <c r="Q4060" t="s">
        <v>724</v>
      </c>
    </row>
    <row r="4061" spans="1:17" x14ac:dyDescent="0.3">
      <c r="A4061" t="s">
        <v>825</v>
      </c>
      <c r="B4061" t="s">
        <v>382</v>
      </c>
      <c r="C4061" s="1">
        <v>45867</v>
      </c>
      <c r="D4061">
        <v>359.53</v>
      </c>
      <c r="E4061" t="s">
        <v>92</v>
      </c>
      <c r="F4061" t="s">
        <v>96</v>
      </c>
      <c r="G4061" t="s">
        <v>494</v>
      </c>
      <c r="H4061" t="s">
        <v>531</v>
      </c>
      <c r="I4061">
        <v>1200011382</v>
      </c>
      <c r="J4061">
        <v>6001006640</v>
      </c>
      <c r="K4061">
        <v>100065449</v>
      </c>
      <c r="L4061" s="1">
        <v>45876</v>
      </c>
      <c r="M4061" t="s">
        <v>833</v>
      </c>
      <c r="N4061">
        <v>1200011382</v>
      </c>
      <c r="O4061" t="s">
        <v>776</v>
      </c>
      <c r="P4061" t="s">
        <v>54</v>
      </c>
      <c r="Q4061" t="s">
        <v>724</v>
      </c>
    </row>
    <row r="4062" spans="1:17" x14ac:dyDescent="0.3">
      <c r="A4062" t="s">
        <v>825</v>
      </c>
      <c r="B4062" t="s">
        <v>382</v>
      </c>
      <c r="C4062" s="1">
        <v>45867</v>
      </c>
      <c r="D4062">
        <v>411.73</v>
      </c>
      <c r="E4062" t="s">
        <v>92</v>
      </c>
      <c r="F4062" t="s">
        <v>96</v>
      </c>
      <c r="G4062" t="s">
        <v>494</v>
      </c>
      <c r="H4062" t="s">
        <v>531</v>
      </c>
      <c r="I4062">
        <v>1200010596</v>
      </c>
      <c r="J4062">
        <v>6001006598</v>
      </c>
      <c r="K4062">
        <v>100065407</v>
      </c>
      <c r="L4062" s="1">
        <v>45880</v>
      </c>
      <c r="M4062" t="s">
        <v>833</v>
      </c>
      <c r="N4062">
        <v>1200010596</v>
      </c>
      <c r="O4062" t="s">
        <v>776</v>
      </c>
      <c r="P4062" t="s">
        <v>54</v>
      </c>
      <c r="Q4062" t="s">
        <v>724</v>
      </c>
    </row>
    <row r="4063" spans="1:17" x14ac:dyDescent="0.3">
      <c r="A4063" t="s">
        <v>825</v>
      </c>
      <c r="B4063" t="s">
        <v>382</v>
      </c>
      <c r="C4063" s="1">
        <v>45867</v>
      </c>
      <c r="D4063">
        <v>752.44</v>
      </c>
      <c r="E4063" t="s">
        <v>92</v>
      </c>
      <c r="F4063" t="s">
        <v>96</v>
      </c>
      <c r="G4063" t="s">
        <v>494</v>
      </c>
      <c r="H4063" t="s">
        <v>531</v>
      </c>
      <c r="I4063">
        <v>1200010596</v>
      </c>
      <c r="J4063">
        <v>6001006595</v>
      </c>
      <c r="K4063">
        <v>100065404</v>
      </c>
      <c r="L4063" s="1">
        <v>45880</v>
      </c>
      <c r="M4063" t="s">
        <v>833</v>
      </c>
      <c r="N4063">
        <v>1200010596</v>
      </c>
      <c r="O4063" t="s">
        <v>776</v>
      </c>
      <c r="P4063" t="s">
        <v>54</v>
      </c>
      <c r="Q4063" t="s">
        <v>724</v>
      </c>
    </row>
    <row r="4064" spans="1:17" x14ac:dyDescent="0.3">
      <c r="A4064" t="s">
        <v>825</v>
      </c>
      <c r="B4064" t="s">
        <v>382</v>
      </c>
      <c r="C4064" s="1">
        <v>45867</v>
      </c>
      <c r="D4064">
        <v>219.07</v>
      </c>
      <c r="E4064" t="s">
        <v>92</v>
      </c>
      <c r="F4064" t="s">
        <v>96</v>
      </c>
      <c r="G4064" t="s">
        <v>494</v>
      </c>
      <c r="H4064" t="s">
        <v>531</v>
      </c>
      <c r="I4064">
        <v>1200010596</v>
      </c>
      <c r="J4064">
        <v>6001006609</v>
      </c>
      <c r="K4064">
        <v>100065418</v>
      </c>
      <c r="L4064" s="1">
        <v>45880</v>
      </c>
      <c r="M4064" t="s">
        <v>833</v>
      </c>
      <c r="N4064">
        <v>1200010596</v>
      </c>
      <c r="O4064" t="s">
        <v>776</v>
      </c>
      <c r="P4064" t="s">
        <v>54</v>
      </c>
      <c r="Q4064" t="s">
        <v>724</v>
      </c>
    </row>
    <row r="4065" spans="1:17" x14ac:dyDescent="0.3">
      <c r="A4065" t="s">
        <v>824</v>
      </c>
      <c r="B4065" t="s">
        <v>382</v>
      </c>
      <c r="C4065" s="1">
        <v>45869</v>
      </c>
      <c r="D4065">
        <v>532.79</v>
      </c>
      <c r="E4065" t="s">
        <v>92</v>
      </c>
      <c r="F4065" t="s">
        <v>96</v>
      </c>
      <c r="G4065" t="s">
        <v>494</v>
      </c>
      <c r="H4065" t="s">
        <v>531</v>
      </c>
      <c r="I4065">
        <v>1200011388</v>
      </c>
      <c r="J4065">
        <v>6001007095</v>
      </c>
      <c r="K4065">
        <v>100066108</v>
      </c>
      <c r="L4065" s="1">
        <v>45870</v>
      </c>
      <c r="M4065" t="s">
        <v>833</v>
      </c>
      <c r="N4065">
        <v>1200011388</v>
      </c>
      <c r="O4065" t="s">
        <v>776</v>
      </c>
      <c r="P4065" t="s">
        <v>54</v>
      </c>
      <c r="Q4065" t="s">
        <v>724</v>
      </c>
    </row>
    <row r="4066" spans="1:17" x14ac:dyDescent="0.3">
      <c r="A4066" t="s">
        <v>826</v>
      </c>
      <c r="B4066" t="s">
        <v>382</v>
      </c>
      <c r="C4066" s="1">
        <v>45874</v>
      </c>
      <c r="D4066">
        <v>111.91</v>
      </c>
      <c r="E4066" t="s">
        <v>92</v>
      </c>
      <c r="F4066" t="s">
        <v>96</v>
      </c>
      <c r="G4066" t="s">
        <v>494</v>
      </c>
      <c r="H4066" t="s">
        <v>531</v>
      </c>
      <c r="I4066">
        <v>1200011386</v>
      </c>
      <c r="J4066">
        <v>6001008058</v>
      </c>
      <c r="K4066">
        <v>100068354</v>
      </c>
      <c r="L4066" s="1">
        <v>45888</v>
      </c>
      <c r="M4066" t="s">
        <v>833</v>
      </c>
      <c r="N4066">
        <v>1200011386</v>
      </c>
      <c r="O4066" t="s">
        <v>776</v>
      </c>
      <c r="P4066" t="s">
        <v>54</v>
      </c>
      <c r="Q4066" t="s">
        <v>724</v>
      </c>
    </row>
    <row r="4067" spans="1:17" x14ac:dyDescent="0.3">
      <c r="A4067" t="s">
        <v>824</v>
      </c>
      <c r="B4067" t="s">
        <v>382</v>
      </c>
      <c r="C4067" s="1">
        <v>45874</v>
      </c>
      <c r="D4067">
        <v>68.88</v>
      </c>
      <c r="E4067" t="s">
        <v>92</v>
      </c>
      <c r="F4067" t="s">
        <v>96</v>
      </c>
      <c r="G4067" t="s">
        <v>494</v>
      </c>
      <c r="H4067" t="s">
        <v>531</v>
      </c>
      <c r="I4067">
        <v>1200011383</v>
      </c>
      <c r="J4067">
        <v>6001008059</v>
      </c>
      <c r="K4067">
        <v>100068355</v>
      </c>
      <c r="L4067" s="1">
        <v>45895</v>
      </c>
      <c r="M4067" t="s">
        <v>833</v>
      </c>
      <c r="N4067">
        <v>1200011383</v>
      </c>
      <c r="O4067" t="s">
        <v>776</v>
      </c>
      <c r="P4067" t="s">
        <v>54</v>
      </c>
      <c r="Q4067" t="s">
        <v>724</v>
      </c>
    </row>
    <row r="4068" spans="1:17" x14ac:dyDescent="0.3">
      <c r="A4068" t="s">
        <v>824</v>
      </c>
      <c r="B4068" t="s">
        <v>382</v>
      </c>
      <c r="C4068" s="1">
        <v>45874</v>
      </c>
      <c r="D4068">
        <v>105.79</v>
      </c>
      <c r="E4068" t="s">
        <v>92</v>
      </c>
      <c r="F4068" t="s">
        <v>96</v>
      </c>
      <c r="G4068" t="s">
        <v>494</v>
      </c>
      <c r="H4068" t="s">
        <v>531</v>
      </c>
      <c r="I4068">
        <v>1200011383</v>
      </c>
      <c r="J4068">
        <v>6001008060</v>
      </c>
      <c r="K4068">
        <v>100068356</v>
      </c>
      <c r="L4068" s="1">
        <v>45895</v>
      </c>
      <c r="M4068" t="s">
        <v>833</v>
      </c>
      <c r="N4068">
        <v>1200011383</v>
      </c>
      <c r="O4068" t="s">
        <v>776</v>
      </c>
      <c r="P4068" t="s">
        <v>54</v>
      </c>
      <c r="Q4068" t="s">
        <v>724</v>
      </c>
    </row>
    <row r="4069" spans="1:17" x14ac:dyDescent="0.3">
      <c r="A4069" t="s">
        <v>824</v>
      </c>
      <c r="B4069" t="s">
        <v>382</v>
      </c>
      <c r="C4069" s="1">
        <v>45881</v>
      </c>
      <c r="D4069">
        <v>1376.89</v>
      </c>
      <c r="E4069" t="s">
        <v>92</v>
      </c>
      <c r="F4069" t="s">
        <v>96</v>
      </c>
      <c r="G4069" t="s">
        <v>494</v>
      </c>
      <c r="H4069" t="s">
        <v>531</v>
      </c>
      <c r="I4069">
        <v>1200011382</v>
      </c>
      <c r="J4069">
        <v>6001009316</v>
      </c>
      <c r="K4069">
        <v>100070128</v>
      </c>
      <c r="L4069" s="1">
        <v>45895</v>
      </c>
      <c r="M4069" t="s">
        <v>833</v>
      </c>
      <c r="N4069">
        <v>1200011382</v>
      </c>
      <c r="O4069" t="s">
        <v>776</v>
      </c>
      <c r="P4069" t="s">
        <v>54</v>
      </c>
      <c r="Q4069" t="s">
        <v>724</v>
      </c>
    </row>
    <row r="4070" spans="1:17" x14ac:dyDescent="0.3">
      <c r="A4070" t="s">
        <v>824</v>
      </c>
      <c r="B4070" t="s">
        <v>382</v>
      </c>
      <c r="C4070" s="1">
        <v>45883</v>
      </c>
      <c r="D4070">
        <v>189.29</v>
      </c>
      <c r="E4070" t="s">
        <v>92</v>
      </c>
      <c r="F4070" t="s">
        <v>96</v>
      </c>
      <c r="G4070" t="s">
        <v>494</v>
      </c>
      <c r="H4070" t="s">
        <v>531</v>
      </c>
      <c r="I4070">
        <v>1200011385</v>
      </c>
      <c r="J4070">
        <v>6001009616</v>
      </c>
      <c r="K4070">
        <v>100070586</v>
      </c>
      <c r="L4070" s="1">
        <v>45887</v>
      </c>
      <c r="M4070" t="s">
        <v>833</v>
      </c>
      <c r="N4070">
        <v>1200011385</v>
      </c>
      <c r="O4070" t="s">
        <v>776</v>
      </c>
      <c r="P4070" t="s">
        <v>54</v>
      </c>
      <c r="Q4070" t="s">
        <v>724</v>
      </c>
    </row>
    <row r="4071" spans="1:17" x14ac:dyDescent="0.3">
      <c r="A4071" t="s">
        <v>824</v>
      </c>
      <c r="B4071" t="s">
        <v>382</v>
      </c>
      <c r="C4071" s="1">
        <v>45888</v>
      </c>
      <c r="D4071">
        <v>104.26</v>
      </c>
      <c r="E4071" t="s">
        <v>92</v>
      </c>
      <c r="F4071" t="s">
        <v>96</v>
      </c>
      <c r="G4071" t="s">
        <v>494</v>
      </c>
      <c r="H4071" t="s">
        <v>531</v>
      </c>
      <c r="I4071">
        <v>1200011781</v>
      </c>
      <c r="J4071">
        <v>6001009875</v>
      </c>
      <c r="K4071">
        <v>100070968</v>
      </c>
      <c r="L4071" s="1">
        <v>45910</v>
      </c>
      <c r="M4071" t="s">
        <v>833</v>
      </c>
      <c r="N4071">
        <v>1200011781</v>
      </c>
      <c r="O4071" t="s">
        <v>776</v>
      </c>
      <c r="P4071" t="s">
        <v>54</v>
      </c>
      <c r="Q4071" t="s">
        <v>724</v>
      </c>
    </row>
    <row r="4072" spans="1:17" x14ac:dyDescent="0.3">
      <c r="A4072" t="s">
        <v>824</v>
      </c>
      <c r="B4072" t="s">
        <v>382</v>
      </c>
      <c r="C4072" s="1">
        <v>45890</v>
      </c>
      <c r="D4072">
        <v>1003.7</v>
      </c>
      <c r="E4072" t="s">
        <v>92</v>
      </c>
      <c r="F4072" t="s">
        <v>96</v>
      </c>
      <c r="G4072" t="s">
        <v>494</v>
      </c>
      <c r="H4072" t="s">
        <v>531</v>
      </c>
      <c r="I4072">
        <v>1200011382</v>
      </c>
      <c r="J4072">
        <v>6001010333</v>
      </c>
      <c r="K4072">
        <v>100071519</v>
      </c>
      <c r="L4072" s="1">
        <v>45911</v>
      </c>
      <c r="M4072" t="s">
        <v>833</v>
      </c>
      <c r="N4072">
        <v>1200011382</v>
      </c>
      <c r="O4072" t="s">
        <v>776</v>
      </c>
      <c r="P4072" t="s">
        <v>54</v>
      </c>
      <c r="Q4072" t="s">
        <v>724</v>
      </c>
    </row>
    <row r="4073" spans="1:17" x14ac:dyDescent="0.3">
      <c r="A4073" t="s">
        <v>825</v>
      </c>
      <c r="B4073" t="s">
        <v>382</v>
      </c>
      <c r="C4073" s="1">
        <v>45891</v>
      </c>
      <c r="D4073">
        <v>37.32</v>
      </c>
      <c r="E4073" t="s">
        <v>92</v>
      </c>
      <c r="F4073" t="s">
        <v>96</v>
      </c>
      <c r="G4073" t="s">
        <v>494</v>
      </c>
      <c r="H4073" t="s">
        <v>531</v>
      </c>
      <c r="I4073">
        <v>1200011385</v>
      </c>
      <c r="J4073">
        <v>6001010436</v>
      </c>
      <c r="K4073">
        <v>100071701</v>
      </c>
      <c r="L4073" s="1">
        <v>45898</v>
      </c>
      <c r="M4073" t="s">
        <v>833</v>
      </c>
      <c r="N4073">
        <v>1200011385</v>
      </c>
      <c r="O4073" t="s">
        <v>776</v>
      </c>
      <c r="P4073" t="s">
        <v>54</v>
      </c>
      <c r="Q4073" t="s">
        <v>724</v>
      </c>
    </row>
    <row r="4074" spans="1:17" x14ac:dyDescent="0.3">
      <c r="A4074" t="s">
        <v>825</v>
      </c>
      <c r="B4074" t="s">
        <v>382</v>
      </c>
      <c r="C4074" s="1">
        <v>45895</v>
      </c>
      <c r="D4074">
        <v>752.44</v>
      </c>
      <c r="E4074" t="s">
        <v>92</v>
      </c>
      <c r="F4074" t="s">
        <v>96</v>
      </c>
      <c r="G4074" t="s">
        <v>494</v>
      </c>
      <c r="H4074" t="s">
        <v>531</v>
      </c>
      <c r="I4074">
        <v>1200010596</v>
      </c>
      <c r="J4074">
        <v>6001010746</v>
      </c>
      <c r="K4074">
        <v>100072127</v>
      </c>
      <c r="L4074" s="1">
        <v>45910</v>
      </c>
      <c r="M4074" t="s">
        <v>833</v>
      </c>
      <c r="N4074">
        <v>1200010596</v>
      </c>
      <c r="O4074" t="s">
        <v>776</v>
      </c>
      <c r="P4074" t="s">
        <v>54</v>
      </c>
      <c r="Q4074" t="s">
        <v>724</v>
      </c>
    </row>
    <row r="4075" spans="1:17" x14ac:dyDescent="0.3">
      <c r="A4075" t="s">
        <v>825</v>
      </c>
      <c r="B4075" t="s">
        <v>382</v>
      </c>
      <c r="C4075" s="1">
        <v>45895</v>
      </c>
      <c r="D4075">
        <v>2209.9899999999998</v>
      </c>
      <c r="E4075" t="s">
        <v>92</v>
      </c>
      <c r="F4075" t="s">
        <v>96</v>
      </c>
      <c r="G4075" t="s">
        <v>494</v>
      </c>
      <c r="H4075" t="s">
        <v>531</v>
      </c>
      <c r="I4075">
        <v>1200010596</v>
      </c>
      <c r="J4075">
        <v>6001010749</v>
      </c>
      <c r="K4075">
        <v>100072130</v>
      </c>
      <c r="L4075" s="1">
        <v>45910</v>
      </c>
      <c r="M4075" t="s">
        <v>833</v>
      </c>
      <c r="N4075">
        <v>1200010596</v>
      </c>
      <c r="O4075" t="s">
        <v>776</v>
      </c>
      <c r="P4075" t="s">
        <v>54</v>
      </c>
      <c r="Q4075" t="s">
        <v>724</v>
      </c>
    </row>
    <row r="4076" spans="1:17" x14ac:dyDescent="0.3">
      <c r="A4076" t="s">
        <v>825</v>
      </c>
      <c r="B4076" t="s">
        <v>382</v>
      </c>
      <c r="C4076" s="1">
        <v>45895</v>
      </c>
      <c r="D4076">
        <v>411.73</v>
      </c>
      <c r="E4076" t="s">
        <v>92</v>
      </c>
      <c r="F4076" t="s">
        <v>96</v>
      </c>
      <c r="G4076" t="s">
        <v>494</v>
      </c>
      <c r="H4076" t="s">
        <v>531</v>
      </c>
      <c r="I4076">
        <v>1200010596</v>
      </c>
      <c r="J4076">
        <v>6001010754</v>
      </c>
      <c r="K4076">
        <v>100072135</v>
      </c>
      <c r="L4076" s="1">
        <v>45910</v>
      </c>
      <c r="M4076" t="s">
        <v>833</v>
      </c>
      <c r="N4076">
        <v>1200010596</v>
      </c>
      <c r="O4076" t="s">
        <v>776</v>
      </c>
      <c r="P4076" t="s">
        <v>54</v>
      </c>
      <c r="Q4076" t="s">
        <v>724</v>
      </c>
    </row>
    <row r="4077" spans="1:17" x14ac:dyDescent="0.3">
      <c r="A4077" t="s">
        <v>825</v>
      </c>
      <c r="B4077" t="s">
        <v>382</v>
      </c>
      <c r="C4077" s="1">
        <v>45895</v>
      </c>
      <c r="D4077">
        <v>219.07</v>
      </c>
      <c r="E4077" t="s">
        <v>92</v>
      </c>
      <c r="F4077" t="s">
        <v>96</v>
      </c>
      <c r="G4077" t="s">
        <v>494</v>
      </c>
      <c r="H4077" t="s">
        <v>531</v>
      </c>
      <c r="I4077">
        <v>1200010596</v>
      </c>
      <c r="J4077">
        <v>6001010748</v>
      </c>
      <c r="K4077">
        <v>100072129</v>
      </c>
      <c r="L4077" s="1">
        <v>45910</v>
      </c>
      <c r="M4077" t="s">
        <v>833</v>
      </c>
      <c r="N4077">
        <v>1200010596</v>
      </c>
      <c r="O4077" t="s">
        <v>776</v>
      </c>
      <c r="P4077" t="s">
        <v>54</v>
      </c>
      <c r="Q4077" t="s">
        <v>724</v>
      </c>
    </row>
    <row r="4078" spans="1:17" x14ac:dyDescent="0.3">
      <c r="A4078" t="s">
        <v>825</v>
      </c>
      <c r="B4078" t="s">
        <v>382</v>
      </c>
      <c r="C4078" s="1">
        <v>45896</v>
      </c>
      <c r="D4078">
        <v>57.4</v>
      </c>
      <c r="E4078" t="s">
        <v>92</v>
      </c>
      <c r="F4078" t="s">
        <v>96</v>
      </c>
      <c r="G4078" t="s">
        <v>494</v>
      </c>
      <c r="H4078" t="s">
        <v>531</v>
      </c>
      <c r="I4078">
        <v>1200011385</v>
      </c>
      <c r="J4078">
        <v>6001010888</v>
      </c>
      <c r="K4078">
        <v>100072279</v>
      </c>
      <c r="L4078" s="1">
        <v>45923</v>
      </c>
      <c r="M4078" t="s">
        <v>833</v>
      </c>
      <c r="N4078">
        <v>1200011385</v>
      </c>
      <c r="O4078" t="s">
        <v>776</v>
      </c>
      <c r="P4078" t="s">
        <v>54</v>
      </c>
      <c r="Q4078" t="s">
        <v>724</v>
      </c>
    </row>
    <row r="4079" spans="1:17" x14ac:dyDescent="0.3">
      <c r="A4079" t="s">
        <v>824</v>
      </c>
      <c r="B4079" t="s">
        <v>382</v>
      </c>
      <c r="C4079" s="1">
        <v>45902</v>
      </c>
      <c r="D4079">
        <v>286.99</v>
      </c>
      <c r="E4079" t="s">
        <v>92</v>
      </c>
      <c r="F4079" t="s">
        <v>96</v>
      </c>
      <c r="G4079" t="s">
        <v>494</v>
      </c>
      <c r="H4079" t="s">
        <v>531</v>
      </c>
      <c r="I4079">
        <v>1200011388</v>
      </c>
      <c r="J4079">
        <v>6001012074</v>
      </c>
      <c r="K4079">
        <v>100074032</v>
      </c>
      <c r="L4079" s="1">
        <v>45951</v>
      </c>
      <c r="M4079" t="s">
        <v>833</v>
      </c>
      <c r="N4079">
        <v>1200011388</v>
      </c>
      <c r="O4079" t="s">
        <v>776</v>
      </c>
      <c r="P4079" t="s">
        <v>54</v>
      </c>
      <c r="Q4079" t="s">
        <v>724</v>
      </c>
    </row>
    <row r="4080" spans="1:17" x14ac:dyDescent="0.3">
      <c r="A4080" t="s">
        <v>824</v>
      </c>
      <c r="B4080" t="s">
        <v>382</v>
      </c>
      <c r="C4080" s="1">
        <v>45902</v>
      </c>
      <c r="D4080">
        <v>1065.58</v>
      </c>
      <c r="E4080" t="s">
        <v>92</v>
      </c>
      <c r="F4080" t="s">
        <v>96</v>
      </c>
      <c r="G4080" t="s">
        <v>494</v>
      </c>
      <c r="H4080" t="s">
        <v>531</v>
      </c>
      <c r="I4080">
        <v>1200011388</v>
      </c>
      <c r="J4080">
        <v>6001012073</v>
      </c>
      <c r="K4080">
        <v>100074031</v>
      </c>
      <c r="L4080" s="1">
        <v>45946</v>
      </c>
      <c r="M4080" t="s">
        <v>833</v>
      </c>
      <c r="N4080">
        <v>1200011388</v>
      </c>
      <c r="O4080" t="s">
        <v>776</v>
      </c>
      <c r="P4080" t="s">
        <v>54</v>
      </c>
      <c r="Q4080" t="s">
        <v>724</v>
      </c>
    </row>
    <row r="4081" spans="1:17" x14ac:dyDescent="0.3">
      <c r="A4081" t="s">
        <v>824</v>
      </c>
      <c r="B4081" t="s">
        <v>382</v>
      </c>
      <c r="C4081" s="1">
        <v>45904</v>
      </c>
      <c r="D4081">
        <v>471.41</v>
      </c>
      <c r="E4081" t="s">
        <v>92</v>
      </c>
      <c r="F4081" t="s">
        <v>96</v>
      </c>
      <c r="G4081" t="s">
        <v>494</v>
      </c>
      <c r="H4081" t="s">
        <v>531</v>
      </c>
      <c r="I4081">
        <v>1200012692</v>
      </c>
      <c r="J4081">
        <v>6001012786</v>
      </c>
      <c r="K4081">
        <v>100075391</v>
      </c>
      <c r="L4081" s="1">
        <v>45910</v>
      </c>
      <c r="M4081" t="s">
        <v>833</v>
      </c>
      <c r="N4081">
        <v>1200012692</v>
      </c>
      <c r="O4081" t="s">
        <v>776</v>
      </c>
      <c r="P4081" t="s">
        <v>54</v>
      </c>
      <c r="Q4081" t="s">
        <v>724</v>
      </c>
    </row>
    <row r="4082" spans="1:17" x14ac:dyDescent="0.3">
      <c r="A4082" t="s">
        <v>824</v>
      </c>
      <c r="B4082" t="s">
        <v>382</v>
      </c>
      <c r="C4082" s="1">
        <v>45904</v>
      </c>
      <c r="D4082">
        <v>68.88</v>
      </c>
      <c r="E4082" t="s">
        <v>92</v>
      </c>
      <c r="F4082" t="s">
        <v>96</v>
      </c>
      <c r="G4082" t="s">
        <v>494</v>
      </c>
      <c r="H4082" t="s">
        <v>531</v>
      </c>
      <c r="I4082">
        <v>1200011383</v>
      </c>
      <c r="J4082">
        <v>6001012819</v>
      </c>
      <c r="K4082">
        <v>100075424</v>
      </c>
      <c r="L4082" s="1">
        <v>45910</v>
      </c>
      <c r="M4082" t="s">
        <v>833</v>
      </c>
      <c r="N4082">
        <v>1200011383</v>
      </c>
      <c r="O4082" t="s">
        <v>776</v>
      </c>
      <c r="P4082" t="s">
        <v>54</v>
      </c>
      <c r="Q4082" t="s">
        <v>724</v>
      </c>
    </row>
    <row r="4083" spans="1:17" x14ac:dyDescent="0.3">
      <c r="A4083" t="s">
        <v>824</v>
      </c>
      <c r="B4083" t="s">
        <v>382</v>
      </c>
      <c r="C4083" s="1">
        <v>45904</v>
      </c>
      <c r="D4083">
        <v>105.79</v>
      </c>
      <c r="E4083" t="s">
        <v>92</v>
      </c>
      <c r="F4083" t="s">
        <v>96</v>
      </c>
      <c r="G4083" t="s">
        <v>494</v>
      </c>
      <c r="H4083" t="s">
        <v>531</v>
      </c>
      <c r="I4083">
        <v>1200011383</v>
      </c>
      <c r="J4083">
        <v>6001012825</v>
      </c>
      <c r="K4083">
        <v>100075430</v>
      </c>
      <c r="L4083" s="1">
        <v>45908</v>
      </c>
      <c r="M4083" t="s">
        <v>833</v>
      </c>
      <c r="N4083">
        <v>1200011383</v>
      </c>
      <c r="O4083" t="s">
        <v>776</v>
      </c>
      <c r="P4083" t="s">
        <v>54</v>
      </c>
      <c r="Q4083" t="s">
        <v>724</v>
      </c>
    </row>
    <row r="4084" spans="1:17" x14ac:dyDescent="0.3">
      <c r="A4084" t="s">
        <v>824</v>
      </c>
      <c r="B4084" t="s">
        <v>382</v>
      </c>
      <c r="C4084" s="1">
        <v>45912</v>
      </c>
      <c r="D4084">
        <v>103.02</v>
      </c>
      <c r="E4084" t="s">
        <v>92</v>
      </c>
      <c r="F4084" t="s">
        <v>96</v>
      </c>
      <c r="G4084" t="s">
        <v>494</v>
      </c>
      <c r="H4084" t="s">
        <v>531</v>
      </c>
      <c r="I4084">
        <v>1200011382</v>
      </c>
      <c r="J4084">
        <v>6001014168</v>
      </c>
      <c r="K4084">
        <v>100077375</v>
      </c>
      <c r="L4084" s="1">
        <v>45917</v>
      </c>
      <c r="M4084" t="s">
        <v>833</v>
      </c>
      <c r="N4084">
        <v>1200011382</v>
      </c>
      <c r="O4084" t="s">
        <v>776</v>
      </c>
      <c r="P4084" t="s">
        <v>54</v>
      </c>
      <c r="Q4084" t="s">
        <v>724</v>
      </c>
    </row>
    <row r="4085" spans="1:17" x14ac:dyDescent="0.3">
      <c r="A4085" t="s">
        <v>825</v>
      </c>
      <c r="B4085" t="s">
        <v>383</v>
      </c>
      <c r="C4085" s="1">
        <v>45912</v>
      </c>
      <c r="D4085">
        <v>49</v>
      </c>
      <c r="E4085" t="s">
        <v>92</v>
      </c>
      <c r="F4085" t="s">
        <v>96</v>
      </c>
      <c r="G4085" t="s">
        <v>494</v>
      </c>
      <c r="H4085" t="s">
        <v>531</v>
      </c>
      <c r="I4085">
        <v>1200010596</v>
      </c>
      <c r="J4085">
        <v>6001014178</v>
      </c>
      <c r="K4085">
        <v>400001283</v>
      </c>
      <c r="L4085" s="1">
        <v>45952</v>
      </c>
      <c r="M4085" t="s">
        <v>833</v>
      </c>
      <c r="N4085">
        <v>1200010596</v>
      </c>
      <c r="O4085" t="s">
        <v>776</v>
      </c>
      <c r="P4085" t="s">
        <v>54</v>
      </c>
      <c r="Q4085" t="s">
        <v>724</v>
      </c>
    </row>
    <row r="4086" spans="1:17" x14ac:dyDescent="0.3">
      <c r="A4086" t="s">
        <v>825</v>
      </c>
      <c r="B4086" t="s">
        <v>383</v>
      </c>
      <c r="C4086" s="1">
        <v>45912</v>
      </c>
      <c r="D4086">
        <v>90.35</v>
      </c>
      <c r="E4086" t="s">
        <v>92</v>
      </c>
      <c r="F4086" t="s">
        <v>96</v>
      </c>
      <c r="G4086" t="s">
        <v>494</v>
      </c>
      <c r="H4086" t="s">
        <v>531</v>
      </c>
      <c r="I4086">
        <v>1200010596</v>
      </c>
      <c r="J4086">
        <v>6001014179</v>
      </c>
      <c r="K4086">
        <v>400001284</v>
      </c>
      <c r="L4086" s="1">
        <v>45954</v>
      </c>
      <c r="M4086" t="s">
        <v>833</v>
      </c>
      <c r="N4086">
        <v>1200010596</v>
      </c>
      <c r="O4086" t="s">
        <v>776</v>
      </c>
      <c r="P4086" t="s">
        <v>54</v>
      </c>
      <c r="Q4086" t="s">
        <v>724</v>
      </c>
    </row>
    <row r="4087" spans="1:17" x14ac:dyDescent="0.3">
      <c r="A4087" t="s">
        <v>825</v>
      </c>
      <c r="B4087" t="s">
        <v>383</v>
      </c>
      <c r="C4087" s="1">
        <v>45912</v>
      </c>
      <c r="D4087">
        <v>49.44</v>
      </c>
      <c r="E4087" t="s">
        <v>92</v>
      </c>
      <c r="F4087" t="s">
        <v>96</v>
      </c>
      <c r="G4087" t="s">
        <v>494</v>
      </c>
      <c r="H4087" t="s">
        <v>531</v>
      </c>
      <c r="I4087">
        <v>1200010596</v>
      </c>
      <c r="J4087">
        <v>6001014180</v>
      </c>
      <c r="K4087">
        <v>400001285</v>
      </c>
      <c r="L4087" s="1">
        <v>45952</v>
      </c>
      <c r="M4087" t="s">
        <v>833</v>
      </c>
      <c r="N4087">
        <v>1200010596</v>
      </c>
      <c r="O4087" t="s">
        <v>776</v>
      </c>
      <c r="P4087" t="s">
        <v>54</v>
      </c>
      <c r="Q4087" t="s">
        <v>724</v>
      </c>
    </row>
    <row r="4088" spans="1:17" x14ac:dyDescent="0.3">
      <c r="A4088" t="s">
        <v>825</v>
      </c>
      <c r="B4088" t="s">
        <v>383</v>
      </c>
      <c r="C4088" s="1">
        <v>45912</v>
      </c>
      <c r="D4088">
        <v>265.37</v>
      </c>
      <c r="E4088" t="s">
        <v>92</v>
      </c>
      <c r="F4088" t="s">
        <v>96</v>
      </c>
      <c r="G4088" t="s">
        <v>494</v>
      </c>
      <c r="H4088" t="s">
        <v>531</v>
      </c>
      <c r="I4088">
        <v>1200010596</v>
      </c>
      <c r="J4088">
        <v>6001014182</v>
      </c>
      <c r="K4088">
        <v>400001287</v>
      </c>
      <c r="L4088" s="1">
        <v>45951</v>
      </c>
      <c r="M4088" t="s">
        <v>833</v>
      </c>
      <c r="N4088">
        <v>1200010596</v>
      </c>
      <c r="O4088" t="s">
        <v>776</v>
      </c>
      <c r="P4088" t="s">
        <v>54</v>
      </c>
      <c r="Q4088" t="s">
        <v>724</v>
      </c>
    </row>
    <row r="4089" spans="1:17" x14ac:dyDescent="0.3">
      <c r="A4089" t="s">
        <v>826</v>
      </c>
      <c r="B4089" t="s">
        <v>382</v>
      </c>
      <c r="C4089" s="1">
        <v>45915</v>
      </c>
      <c r="D4089">
        <v>397.97</v>
      </c>
      <c r="E4089" t="s">
        <v>92</v>
      </c>
      <c r="F4089" t="s">
        <v>96</v>
      </c>
      <c r="G4089" t="s">
        <v>494</v>
      </c>
      <c r="H4089" t="s">
        <v>531</v>
      </c>
      <c r="I4089">
        <v>1200011386</v>
      </c>
      <c r="J4089">
        <v>6001014409</v>
      </c>
      <c r="K4089">
        <v>100077699</v>
      </c>
      <c r="L4089" s="1">
        <v>45926</v>
      </c>
      <c r="M4089" t="s">
        <v>833</v>
      </c>
      <c r="N4089">
        <v>1200011386</v>
      </c>
      <c r="O4089" t="s">
        <v>776</v>
      </c>
      <c r="P4089" t="s">
        <v>54</v>
      </c>
      <c r="Q4089" t="s">
        <v>724</v>
      </c>
    </row>
    <row r="4090" spans="1:17" x14ac:dyDescent="0.3">
      <c r="A4090" t="s">
        <v>824</v>
      </c>
      <c r="B4090" t="s">
        <v>382</v>
      </c>
      <c r="C4090" s="1">
        <v>45916</v>
      </c>
      <c r="D4090">
        <v>2990.51</v>
      </c>
      <c r="E4090" t="s">
        <v>92</v>
      </c>
      <c r="F4090" t="s">
        <v>96</v>
      </c>
      <c r="G4090" t="s">
        <v>494</v>
      </c>
      <c r="H4090" t="s">
        <v>531</v>
      </c>
      <c r="I4090">
        <v>1200011387</v>
      </c>
      <c r="J4090">
        <v>6001014664</v>
      </c>
      <c r="K4090">
        <v>100078089</v>
      </c>
      <c r="L4090" s="1">
        <v>45924</v>
      </c>
      <c r="M4090" t="s">
        <v>833</v>
      </c>
      <c r="N4090">
        <v>1200011387</v>
      </c>
      <c r="O4090" t="s">
        <v>776</v>
      </c>
      <c r="P4090" t="s">
        <v>54</v>
      </c>
      <c r="Q4090" t="s">
        <v>724</v>
      </c>
    </row>
    <row r="4091" spans="1:17" x14ac:dyDescent="0.3">
      <c r="A4091" t="s">
        <v>825</v>
      </c>
      <c r="B4091" t="s">
        <v>382</v>
      </c>
      <c r="C4091" s="1">
        <v>45918</v>
      </c>
      <c r="D4091">
        <v>454.96</v>
      </c>
      <c r="E4091" t="s">
        <v>92</v>
      </c>
      <c r="F4091" t="s">
        <v>96</v>
      </c>
      <c r="G4091" t="s">
        <v>494</v>
      </c>
      <c r="H4091" t="s">
        <v>531</v>
      </c>
      <c r="I4091">
        <v>1200011382</v>
      </c>
      <c r="J4091">
        <v>6001015084</v>
      </c>
      <c r="K4091">
        <v>100078666</v>
      </c>
      <c r="L4091" s="1">
        <v>45924</v>
      </c>
      <c r="M4091" t="s">
        <v>833</v>
      </c>
      <c r="N4091">
        <v>1200011382</v>
      </c>
      <c r="O4091" t="s">
        <v>776</v>
      </c>
      <c r="P4091" t="s">
        <v>54</v>
      </c>
      <c r="Q4091" t="s">
        <v>724</v>
      </c>
    </row>
    <row r="4092" spans="1:17" x14ac:dyDescent="0.3">
      <c r="A4092" t="s">
        <v>825</v>
      </c>
      <c r="B4092" t="s">
        <v>382</v>
      </c>
      <c r="C4092" s="1">
        <v>45919</v>
      </c>
      <c r="D4092">
        <v>233.99</v>
      </c>
      <c r="E4092" t="s">
        <v>92</v>
      </c>
      <c r="F4092" t="s">
        <v>96</v>
      </c>
      <c r="G4092" t="s">
        <v>494</v>
      </c>
      <c r="H4092" t="s">
        <v>531</v>
      </c>
      <c r="I4092">
        <v>1200011386</v>
      </c>
      <c r="J4092">
        <v>6001015290</v>
      </c>
      <c r="K4092">
        <v>100079034</v>
      </c>
      <c r="L4092" s="1">
        <v>45950</v>
      </c>
      <c r="M4092" t="s">
        <v>833</v>
      </c>
      <c r="N4092">
        <v>1200011386</v>
      </c>
      <c r="O4092" t="s">
        <v>776</v>
      </c>
      <c r="P4092" t="s">
        <v>54</v>
      </c>
      <c r="Q4092" t="s">
        <v>724</v>
      </c>
    </row>
    <row r="4093" spans="1:17" x14ac:dyDescent="0.3">
      <c r="A4093" t="s">
        <v>824</v>
      </c>
      <c r="B4093" t="s">
        <v>382</v>
      </c>
      <c r="C4093" s="1">
        <v>45919</v>
      </c>
      <c r="D4093">
        <v>34.909999999999997</v>
      </c>
      <c r="E4093" t="s">
        <v>92</v>
      </c>
      <c r="F4093" t="s">
        <v>96</v>
      </c>
      <c r="G4093" t="s">
        <v>494</v>
      </c>
      <c r="H4093" t="s">
        <v>531</v>
      </c>
      <c r="I4093">
        <v>1200011385</v>
      </c>
      <c r="J4093">
        <v>6001015312</v>
      </c>
      <c r="K4093">
        <v>100079056</v>
      </c>
      <c r="L4093" s="1">
        <v>45926</v>
      </c>
      <c r="M4093" t="s">
        <v>833</v>
      </c>
      <c r="N4093">
        <v>1200011385</v>
      </c>
      <c r="O4093" t="s">
        <v>776</v>
      </c>
      <c r="P4093" t="s">
        <v>54</v>
      </c>
      <c r="Q4093" t="s">
        <v>724</v>
      </c>
    </row>
    <row r="4094" spans="1:17" x14ac:dyDescent="0.3">
      <c r="A4094" t="s">
        <v>824</v>
      </c>
      <c r="B4094" t="s">
        <v>382</v>
      </c>
      <c r="C4094" s="1">
        <v>45922</v>
      </c>
      <c r="D4094">
        <v>471.41</v>
      </c>
      <c r="E4094" t="s">
        <v>92</v>
      </c>
      <c r="F4094" t="s">
        <v>96</v>
      </c>
      <c r="G4094" t="s">
        <v>494</v>
      </c>
      <c r="H4094" t="s">
        <v>531</v>
      </c>
      <c r="I4094">
        <v>1200012692</v>
      </c>
      <c r="J4094">
        <v>6001015561</v>
      </c>
      <c r="K4094">
        <v>100079384</v>
      </c>
      <c r="L4094" s="1">
        <v>45925</v>
      </c>
      <c r="M4094" t="s">
        <v>833</v>
      </c>
      <c r="N4094">
        <v>1200012692</v>
      </c>
      <c r="O4094" t="s">
        <v>776</v>
      </c>
      <c r="P4094" t="s">
        <v>54</v>
      </c>
      <c r="Q4094" t="s">
        <v>724</v>
      </c>
    </row>
    <row r="4095" spans="1:17" x14ac:dyDescent="0.3">
      <c r="A4095" t="s">
        <v>824</v>
      </c>
      <c r="B4095" t="s">
        <v>382</v>
      </c>
      <c r="C4095" s="1">
        <v>45922</v>
      </c>
      <c r="D4095">
        <v>83.48</v>
      </c>
      <c r="E4095" t="s">
        <v>92</v>
      </c>
      <c r="F4095" t="s">
        <v>96</v>
      </c>
      <c r="G4095" t="s">
        <v>494</v>
      </c>
      <c r="H4095" t="s">
        <v>531</v>
      </c>
      <c r="I4095">
        <v>1200011385</v>
      </c>
      <c r="J4095">
        <v>6001015563</v>
      </c>
      <c r="K4095">
        <v>100079386</v>
      </c>
      <c r="L4095" s="1">
        <v>45925</v>
      </c>
      <c r="M4095" t="s">
        <v>833</v>
      </c>
      <c r="N4095">
        <v>1200011385</v>
      </c>
      <c r="O4095" t="s">
        <v>776</v>
      </c>
      <c r="P4095" t="s">
        <v>54</v>
      </c>
      <c r="Q4095" t="s">
        <v>724</v>
      </c>
    </row>
    <row r="4096" spans="1:17" x14ac:dyDescent="0.3">
      <c r="A4096" t="s">
        <v>824</v>
      </c>
      <c r="B4096" t="s">
        <v>382</v>
      </c>
      <c r="C4096" s="1">
        <v>45925</v>
      </c>
      <c r="D4096">
        <v>133.6</v>
      </c>
      <c r="E4096" t="s">
        <v>92</v>
      </c>
      <c r="F4096" t="s">
        <v>96</v>
      </c>
      <c r="G4096" t="s">
        <v>494</v>
      </c>
      <c r="H4096" t="s">
        <v>531</v>
      </c>
      <c r="I4096">
        <v>1200011385</v>
      </c>
      <c r="J4096">
        <v>6001016312</v>
      </c>
      <c r="K4096">
        <v>100080519</v>
      </c>
      <c r="L4096" s="1">
        <v>45926</v>
      </c>
      <c r="M4096" t="s">
        <v>833</v>
      </c>
      <c r="N4096">
        <v>1200011385</v>
      </c>
      <c r="O4096" t="s">
        <v>776</v>
      </c>
      <c r="P4096" t="s">
        <v>54</v>
      </c>
      <c r="Q4096" t="s">
        <v>724</v>
      </c>
    </row>
    <row r="4097" spans="1:17" x14ac:dyDescent="0.3">
      <c r="A4097" t="s">
        <v>825</v>
      </c>
      <c r="B4097" t="s">
        <v>382</v>
      </c>
      <c r="C4097" s="1">
        <v>45929</v>
      </c>
      <c r="D4097">
        <v>1151.76</v>
      </c>
      <c r="E4097" t="s">
        <v>92</v>
      </c>
      <c r="F4097" t="s">
        <v>96</v>
      </c>
      <c r="G4097" t="s">
        <v>494</v>
      </c>
      <c r="H4097" t="s">
        <v>531</v>
      </c>
      <c r="I4097">
        <v>1200011388</v>
      </c>
      <c r="J4097">
        <v>6001016752</v>
      </c>
      <c r="K4097">
        <v>100081237</v>
      </c>
      <c r="L4097" s="1">
        <v>45951</v>
      </c>
      <c r="M4097" t="s">
        <v>833</v>
      </c>
      <c r="N4097">
        <v>1200011388</v>
      </c>
      <c r="O4097" t="s">
        <v>776</v>
      </c>
      <c r="P4097" t="s">
        <v>54</v>
      </c>
      <c r="Q4097" t="s">
        <v>724</v>
      </c>
    </row>
    <row r="4098" spans="1:17" x14ac:dyDescent="0.3">
      <c r="A4098" t="s">
        <v>825</v>
      </c>
      <c r="B4098" t="s">
        <v>382</v>
      </c>
      <c r="C4098" s="1">
        <v>45930</v>
      </c>
      <c r="D4098">
        <v>2209.9899999999998</v>
      </c>
      <c r="E4098" t="s">
        <v>92</v>
      </c>
      <c r="F4098" t="s">
        <v>96</v>
      </c>
      <c r="G4098" t="s">
        <v>494</v>
      </c>
      <c r="H4098" t="s">
        <v>531</v>
      </c>
      <c r="I4098">
        <v>1200010596</v>
      </c>
      <c r="J4098">
        <v>6001017057</v>
      </c>
      <c r="K4098">
        <v>100081715</v>
      </c>
      <c r="L4098" s="1">
        <v>45951</v>
      </c>
      <c r="M4098" t="s">
        <v>833</v>
      </c>
      <c r="N4098">
        <v>1200010596</v>
      </c>
      <c r="O4098" t="s">
        <v>776</v>
      </c>
      <c r="P4098" t="s">
        <v>54</v>
      </c>
      <c r="Q4098" t="s">
        <v>724</v>
      </c>
    </row>
    <row r="4099" spans="1:17" x14ac:dyDescent="0.3">
      <c r="A4099" t="s">
        <v>825</v>
      </c>
      <c r="B4099" t="s">
        <v>382</v>
      </c>
      <c r="C4099" s="1">
        <v>45930</v>
      </c>
      <c r="D4099">
        <v>219.07</v>
      </c>
      <c r="E4099" t="s">
        <v>92</v>
      </c>
      <c r="F4099" t="s">
        <v>96</v>
      </c>
      <c r="G4099" t="s">
        <v>494</v>
      </c>
      <c r="H4099" t="s">
        <v>531</v>
      </c>
      <c r="I4099">
        <v>1200010596</v>
      </c>
      <c r="J4099">
        <v>6001017058</v>
      </c>
      <c r="K4099">
        <v>100081716</v>
      </c>
      <c r="L4099" s="1">
        <v>45952</v>
      </c>
      <c r="M4099" t="s">
        <v>833</v>
      </c>
      <c r="N4099">
        <v>1200010596</v>
      </c>
      <c r="O4099" t="s">
        <v>776</v>
      </c>
      <c r="P4099" t="s">
        <v>54</v>
      </c>
      <c r="Q4099" t="s">
        <v>724</v>
      </c>
    </row>
    <row r="4100" spans="1:17" x14ac:dyDescent="0.3">
      <c r="A4100" t="s">
        <v>825</v>
      </c>
      <c r="B4100" t="s">
        <v>382</v>
      </c>
      <c r="C4100" s="1">
        <v>45930</v>
      </c>
      <c r="D4100">
        <v>411.73</v>
      </c>
      <c r="E4100" t="s">
        <v>92</v>
      </c>
      <c r="F4100" t="s">
        <v>96</v>
      </c>
      <c r="G4100" t="s">
        <v>494</v>
      </c>
      <c r="H4100" t="s">
        <v>531</v>
      </c>
      <c r="I4100">
        <v>1200010596</v>
      </c>
      <c r="J4100">
        <v>6001017061</v>
      </c>
      <c r="K4100">
        <v>100081719</v>
      </c>
      <c r="L4100" s="1">
        <v>45952</v>
      </c>
      <c r="M4100" t="s">
        <v>833</v>
      </c>
      <c r="N4100">
        <v>1200010596</v>
      </c>
      <c r="O4100" t="s">
        <v>776</v>
      </c>
      <c r="P4100" t="s">
        <v>54</v>
      </c>
      <c r="Q4100" t="s">
        <v>724</v>
      </c>
    </row>
    <row r="4101" spans="1:17" x14ac:dyDescent="0.3">
      <c r="A4101" t="s">
        <v>825</v>
      </c>
      <c r="B4101" t="s">
        <v>382</v>
      </c>
      <c r="C4101" s="1">
        <v>45930</v>
      </c>
      <c r="D4101">
        <v>752.44</v>
      </c>
      <c r="E4101" t="s">
        <v>92</v>
      </c>
      <c r="F4101" t="s">
        <v>96</v>
      </c>
      <c r="G4101" t="s">
        <v>494</v>
      </c>
      <c r="H4101" t="s">
        <v>531</v>
      </c>
      <c r="I4101">
        <v>1200010596</v>
      </c>
      <c r="J4101">
        <v>6001017064</v>
      </c>
      <c r="K4101">
        <v>100081722</v>
      </c>
      <c r="L4101" s="1">
        <v>45954</v>
      </c>
      <c r="M4101" t="s">
        <v>833</v>
      </c>
      <c r="N4101">
        <v>1200010596</v>
      </c>
      <c r="O4101" t="s">
        <v>776</v>
      </c>
      <c r="P4101" t="s">
        <v>54</v>
      </c>
      <c r="Q4101" t="s">
        <v>724</v>
      </c>
    </row>
    <row r="4102" spans="1:17" x14ac:dyDescent="0.3">
      <c r="A4102" t="s">
        <v>826</v>
      </c>
      <c r="B4102" t="s">
        <v>382</v>
      </c>
      <c r="C4102" s="1">
        <v>45932</v>
      </c>
      <c r="D4102">
        <v>234.84</v>
      </c>
      <c r="E4102" t="s">
        <v>92</v>
      </c>
      <c r="F4102" t="s">
        <v>96</v>
      </c>
      <c r="G4102" t="s">
        <v>494</v>
      </c>
      <c r="H4102" t="s">
        <v>531</v>
      </c>
      <c r="I4102">
        <v>1200011386</v>
      </c>
      <c r="J4102">
        <v>6001017803</v>
      </c>
      <c r="K4102">
        <v>100083387</v>
      </c>
      <c r="L4102" s="1">
        <v>45945</v>
      </c>
      <c r="M4102" t="s">
        <v>833</v>
      </c>
      <c r="N4102">
        <v>1200011386</v>
      </c>
      <c r="O4102" t="s">
        <v>776</v>
      </c>
      <c r="P4102" t="s">
        <v>54</v>
      </c>
      <c r="Q4102" t="s">
        <v>724</v>
      </c>
    </row>
    <row r="4103" spans="1:17" x14ac:dyDescent="0.3">
      <c r="A4103" t="s">
        <v>824</v>
      </c>
      <c r="B4103" t="s">
        <v>382</v>
      </c>
      <c r="C4103" s="1">
        <v>45932</v>
      </c>
      <c r="D4103">
        <v>713.48</v>
      </c>
      <c r="E4103" t="s">
        <v>92</v>
      </c>
      <c r="F4103" t="s">
        <v>96</v>
      </c>
      <c r="G4103" t="s">
        <v>494</v>
      </c>
      <c r="H4103" t="s">
        <v>531</v>
      </c>
      <c r="I4103">
        <v>1200011388</v>
      </c>
      <c r="J4103">
        <v>6001017790</v>
      </c>
      <c r="K4103">
        <v>100083374</v>
      </c>
      <c r="L4103" s="1">
        <v>45957</v>
      </c>
      <c r="M4103" t="s">
        <v>833</v>
      </c>
      <c r="N4103">
        <v>1200011388</v>
      </c>
      <c r="O4103" t="s">
        <v>776</v>
      </c>
      <c r="P4103" t="s">
        <v>54</v>
      </c>
      <c r="Q4103" t="s">
        <v>724</v>
      </c>
    </row>
    <row r="4104" spans="1:17" x14ac:dyDescent="0.3">
      <c r="A4104" t="s">
        <v>824</v>
      </c>
      <c r="B4104" t="s">
        <v>382</v>
      </c>
      <c r="C4104" s="1">
        <v>45933</v>
      </c>
      <c r="D4104">
        <v>2072.5</v>
      </c>
      <c r="E4104" t="s">
        <v>92</v>
      </c>
      <c r="F4104" t="s">
        <v>96</v>
      </c>
      <c r="G4104" t="s">
        <v>494</v>
      </c>
      <c r="H4104" t="s">
        <v>531</v>
      </c>
      <c r="I4104">
        <v>1200011382</v>
      </c>
      <c r="J4104">
        <v>6001018155</v>
      </c>
      <c r="K4104">
        <v>100083805</v>
      </c>
      <c r="L4104" s="1">
        <v>45946</v>
      </c>
      <c r="M4104" t="s">
        <v>833</v>
      </c>
      <c r="N4104">
        <v>1200011382</v>
      </c>
      <c r="O4104" t="s">
        <v>776</v>
      </c>
      <c r="P4104" t="s">
        <v>54</v>
      </c>
      <c r="Q4104" t="s">
        <v>724</v>
      </c>
    </row>
    <row r="4105" spans="1:17" x14ac:dyDescent="0.3">
      <c r="A4105" t="s">
        <v>824</v>
      </c>
      <c r="B4105" t="s">
        <v>382</v>
      </c>
      <c r="C4105" s="1">
        <v>45933</v>
      </c>
      <c r="D4105">
        <v>138.18</v>
      </c>
      <c r="E4105" t="s">
        <v>92</v>
      </c>
      <c r="F4105" t="s">
        <v>96</v>
      </c>
      <c r="G4105" t="s">
        <v>494</v>
      </c>
      <c r="H4105" t="s">
        <v>531</v>
      </c>
      <c r="I4105">
        <v>1200011388</v>
      </c>
      <c r="J4105">
        <v>6001018157</v>
      </c>
      <c r="K4105">
        <v>100083807</v>
      </c>
      <c r="L4105" s="1">
        <v>45994</v>
      </c>
      <c r="M4105" t="s">
        <v>833</v>
      </c>
      <c r="N4105">
        <v>1200011388</v>
      </c>
      <c r="O4105" t="s">
        <v>776</v>
      </c>
      <c r="P4105" t="s">
        <v>54</v>
      </c>
      <c r="Q4105" t="s">
        <v>724</v>
      </c>
    </row>
    <row r="4106" spans="1:17" x14ac:dyDescent="0.3">
      <c r="A4106" t="s">
        <v>824</v>
      </c>
      <c r="B4106" t="s">
        <v>382</v>
      </c>
      <c r="C4106" s="1">
        <v>45933</v>
      </c>
      <c r="D4106">
        <v>105.79</v>
      </c>
      <c r="E4106" t="s">
        <v>92</v>
      </c>
      <c r="F4106" t="s">
        <v>96</v>
      </c>
      <c r="G4106" t="s">
        <v>494</v>
      </c>
      <c r="H4106" t="s">
        <v>531</v>
      </c>
      <c r="I4106">
        <v>1200011383</v>
      </c>
      <c r="J4106">
        <v>6001018196</v>
      </c>
      <c r="K4106">
        <v>100083847</v>
      </c>
      <c r="L4106" s="1">
        <v>45965</v>
      </c>
      <c r="M4106" t="s">
        <v>833</v>
      </c>
      <c r="N4106">
        <v>1200011383</v>
      </c>
      <c r="O4106" t="s">
        <v>776</v>
      </c>
      <c r="P4106" t="s">
        <v>54</v>
      </c>
      <c r="Q4106" t="s">
        <v>724</v>
      </c>
    </row>
    <row r="4107" spans="1:17" x14ac:dyDescent="0.3">
      <c r="A4107" t="s">
        <v>825</v>
      </c>
      <c r="B4107" t="s">
        <v>382</v>
      </c>
      <c r="C4107" s="1">
        <v>45933</v>
      </c>
      <c r="D4107">
        <v>801.2</v>
      </c>
      <c r="E4107" t="s">
        <v>92</v>
      </c>
      <c r="F4107" t="s">
        <v>96</v>
      </c>
      <c r="G4107" t="s">
        <v>494</v>
      </c>
      <c r="H4107" t="s">
        <v>531</v>
      </c>
      <c r="I4107">
        <v>1200011382</v>
      </c>
      <c r="J4107">
        <v>6001018177</v>
      </c>
      <c r="K4107">
        <v>100083827</v>
      </c>
      <c r="L4107" s="1">
        <v>45954</v>
      </c>
      <c r="M4107" t="s">
        <v>833</v>
      </c>
      <c r="N4107">
        <v>1200011382</v>
      </c>
      <c r="O4107" t="s">
        <v>776</v>
      </c>
      <c r="P4107" t="s">
        <v>54</v>
      </c>
      <c r="Q4107" t="s">
        <v>724</v>
      </c>
    </row>
    <row r="4108" spans="1:17" x14ac:dyDescent="0.3">
      <c r="A4108" t="s">
        <v>824</v>
      </c>
      <c r="B4108" t="s">
        <v>382</v>
      </c>
      <c r="C4108" s="1">
        <v>45933</v>
      </c>
      <c r="D4108">
        <v>68.88</v>
      </c>
      <c r="E4108" t="s">
        <v>92</v>
      </c>
      <c r="F4108" t="s">
        <v>96</v>
      </c>
      <c r="G4108" t="s">
        <v>494</v>
      </c>
      <c r="H4108" t="s">
        <v>531</v>
      </c>
      <c r="I4108">
        <v>1200011383</v>
      </c>
      <c r="J4108">
        <v>6001018193</v>
      </c>
      <c r="K4108">
        <v>100083844</v>
      </c>
      <c r="L4108" s="1">
        <v>45993</v>
      </c>
      <c r="M4108" t="s">
        <v>833</v>
      </c>
      <c r="N4108">
        <v>1200011383</v>
      </c>
      <c r="O4108" t="s">
        <v>776</v>
      </c>
      <c r="P4108" t="s">
        <v>54</v>
      </c>
      <c r="Q4108" t="s">
        <v>724</v>
      </c>
    </row>
    <row r="4109" spans="1:17" x14ac:dyDescent="0.3">
      <c r="A4109" t="s">
        <v>824</v>
      </c>
      <c r="B4109" t="s">
        <v>382</v>
      </c>
      <c r="C4109" s="1">
        <v>45937</v>
      </c>
      <c r="D4109">
        <v>183.97</v>
      </c>
      <c r="E4109" t="s">
        <v>92</v>
      </c>
      <c r="F4109" t="s">
        <v>96</v>
      </c>
      <c r="G4109" t="s">
        <v>494</v>
      </c>
      <c r="H4109" t="s">
        <v>531</v>
      </c>
      <c r="I4109">
        <v>1200011382</v>
      </c>
      <c r="J4109">
        <v>6001018974</v>
      </c>
      <c r="K4109">
        <v>100085107</v>
      </c>
      <c r="L4109" s="1">
        <v>45946</v>
      </c>
      <c r="M4109" t="s">
        <v>833</v>
      </c>
      <c r="N4109">
        <v>1200011382</v>
      </c>
      <c r="O4109" t="s">
        <v>776</v>
      </c>
      <c r="P4109" t="s">
        <v>54</v>
      </c>
      <c r="Q4109" t="s">
        <v>724</v>
      </c>
    </row>
    <row r="4110" spans="1:17" x14ac:dyDescent="0.3">
      <c r="A4110" t="s">
        <v>826</v>
      </c>
      <c r="B4110" t="s">
        <v>382</v>
      </c>
      <c r="C4110" s="1">
        <v>45944</v>
      </c>
      <c r="D4110">
        <v>480.72</v>
      </c>
      <c r="E4110" t="s">
        <v>92</v>
      </c>
      <c r="F4110" t="s">
        <v>96</v>
      </c>
      <c r="G4110" t="s">
        <v>494</v>
      </c>
      <c r="H4110" t="s">
        <v>531</v>
      </c>
      <c r="I4110">
        <v>1200011382</v>
      </c>
      <c r="J4110">
        <v>6001020355</v>
      </c>
      <c r="K4110">
        <v>100087486</v>
      </c>
      <c r="L4110" s="1">
        <v>45945</v>
      </c>
      <c r="M4110" t="s">
        <v>833</v>
      </c>
      <c r="N4110">
        <v>1200011382</v>
      </c>
      <c r="O4110" t="s">
        <v>776</v>
      </c>
      <c r="P4110" t="s">
        <v>54</v>
      </c>
      <c r="Q4110" t="s">
        <v>724</v>
      </c>
    </row>
    <row r="4111" spans="1:17" x14ac:dyDescent="0.3">
      <c r="A4111" t="s">
        <v>825</v>
      </c>
      <c r="B4111" t="s">
        <v>382</v>
      </c>
      <c r="C4111" s="1">
        <v>45944</v>
      </c>
      <c r="D4111">
        <v>306.91000000000003</v>
      </c>
      <c r="E4111" t="s">
        <v>92</v>
      </c>
      <c r="F4111" t="s">
        <v>96</v>
      </c>
      <c r="G4111" t="s">
        <v>494</v>
      </c>
      <c r="H4111" t="s">
        <v>531</v>
      </c>
      <c r="I4111">
        <v>1200011382</v>
      </c>
      <c r="J4111">
        <v>6001020356</v>
      </c>
      <c r="K4111">
        <v>100087487</v>
      </c>
      <c r="L4111" s="1">
        <v>45958</v>
      </c>
      <c r="M4111" t="s">
        <v>833</v>
      </c>
      <c r="N4111">
        <v>1200011382</v>
      </c>
      <c r="O4111" t="s">
        <v>776</v>
      </c>
      <c r="P4111" t="s">
        <v>54</v>
      </c>
      <c r="Q4111" t="s">
        <v>724</v>
      </c>
    </row>
    <row r="4112" spans="1:17" x14ac:dyDescent="0.3">
      <c r="A4112" t="s">
        <v>824</v>
      </c>
      <c r="B4112" t="s">
        <v>382</v>
      </c>
      <c r="C4112" s="1">
        <v>45946</v>
      </c>
      <c r="D4112">
        <v>2028.5</v>
      </c>
      <c r="E4112" t="s">
        <v>92</v>
      </c>
      <c r="F4112" t="s">
        <v>96</v>
      </c>
      <c r="G4112" t="s">
        <v>494</v>
      </c>
      <c r="H4112" t="s">
        <v>531</v>
      </c>
      <c r="I4112">
        <v>1200011388</v>
      </c>
      <c r="J4112">
        <v>6001020882</v>
      </c>
      <c r="K4112">
        <v>100088343</v>
      </c>
      <c r="L4112" s="1">
        <v>45961</v>
      </c>
      <c r="M4112" t="s">
        <v>833</v>
      </c>
      <c r="N4112">
        <v>1200011388</v>
      </c>
      <c r="O4112" t="s">
        <v>776</v>
      </c>
      <c r="P4112" t="s">
        <v>54</v>
      </c>
      <c r="Q4112" t="s">
        <v>724</v>
      </c>
    </row>
    <row r="4113" spans="1:17" x14ac:dyDescent="0.3">
      <c r="A4113" t="s">
        <v>825</v>
      </c>
      <c r="B4113" t="s">
        <v>382</v>
      </c>
      <c r="C4113" s="1">
        <v>45946</v>
      </c>
      <c r="D4113">
        <v>2644.36</v>
      </c>
      <c r="E4113" t="s">
        <v>92</v>
      </c>
      <c r="F4113" t="s">
        <v>96</v>
      </c>
      <c r="G4113" t="s">
        <v>494</v>
      </c>
      <c r="H4113" t="s">
        <v>531</v>
      </c>
      <c r="I4113">
        <v>1200011382</v>
      </c>
      <c r="J4113">
        <v>6001020853</v>
      </c>
      <c r="K4113">
        <v>100088299</v>
      </c>
      <c r="L4113" s="1">
        <v>45959</v>
      </c>
      <c r="M4113" t="s">
        <v>833</v>
      </c>
      <c r="N4113">
        <v>1200011382</v>
      </c>
      <c r="O4113" t="s">
        <v>776</v>
      </c>
      <c r="P4113" t="s">
        <v>54</v>
      </c>
      <c r="Q4113" t="s">
        <v>724</v>
      </c>
    </row>
    <row r="4114" spans="1:17" x14ac:dyDescent="0.3">
      <c r="A4114" t="s">
        <v>824</v>
      </c>
      <c r="B4114" t="s">
        <v>382</v>
      </c>
      <c r="C4114" s="1">
        <v>45951</v>
      </c>
      <c r="D4114">
        <v>116.77</v>
      </c>
      <c r="E4114" t="s">
        <v>92</v>
      </c>
      <c r="F4114" t="s">
        <v>96</v>
      </c>
      <c r="G4114" t="s">
        <v>494</v>
      </c>
      <c r="H4114" t="s">
        <v>531</v>
      </c>
      <c r="I4114">
        <v>1200011382</v>
      </c>
      <c r="J4114">
        <v>6001021737</v>
      </c>
      <c r="K4114">
        <v>100089575</v>
      </c>
      <c r="L4114" s="1">
        <v>45953</v>
      </c>
      <c r="M4114" t="s">
        <v>833</v>
      </c>
      <c r="N4114">
        <v>1200011382</v>
      </c>
      <c r="O4114" t="s">
        <v>776</v>
      </c>
      <c r="P4114" t="s">
        <v>54</v>
      </c>
      <c r="Q4114" t="s">
        <v>724</v>
      </c>
    </row>
    <row r="4115" spans="1:17" x14ac:dyDescent="0.3">
      <c r="A4115" t="s">
        <v>825</v>
      </c>
      <c r="B4115" t="s">
        <v>382</v>
      </c>
      <c r="C4115" s="1">
        <v>45951</v>
      </c>
      <c r="D4115">
        <v>1065.78</v>
      </c>
      <c r="E4115" t="s">
        <v>92</v>
      </c>
      <c r="F4115" t="s">
        <v>96</v>
      </c>
      <c r="G4115" t="s">
        <v>494</v>
      </c>
      <c r="H4115" t="s">
        <v>531</v>
      </c>
      <c r="I4115">
        <v>1200011382</v>
      </c>
      <c r="J4115">
        <v>6001021738</v>
      </c>
      <c r="K4115">
        <v>100089576</v>
      </c>
      <c r="L4115" s="1">
        <v>45958</v>
      </c>
      <c r="M4115" t="s">
        <v>833</v>
      </c>
      <c r="N4115">
        <v>1200011382</v>
      </c>
      <c r="O4115" t="s">
        <v>776</v>
      </c>
      <c r="P4115" t="s">
        <v>54</v>
      </c>
      <c r="Q4115" t="s">
        <v>724</v>
      </c>
    </row>
    <row r="4116" spans="1:17" x14ac:dyDescent="0.3">
      <c r="A4116" t="s">
        <v>824</v>
      </c>
      <c r="B4116" t="s">
        <v>382</v>
      </c>
      <c r="C4116" s="1">
        <v>45953</v>
      </c>
      <c r="D4116">
        <v>471.41</v>
      </c>
      <c r="E4116" t="s">
        <v>92</v>
      </c>
      <c r="F4116" t="s">
        <v>96</v>
      </c>
      <c r="G4116" t="s">
        <v>494</v>
      </c>
      <c r="H4116" t="s">
        <v>531</v>
      </c>
      <c r="I4116">
        <v>1200012692</v>
      </c>
      <c r="J4116">
        <v>6001022232</v>
      </c>
      <c r="K4116">
        <v>100090723</v>
      </c>
      <c r="L4116" s="1">
        <v>45967</v>
      </c>
      <c r="M4116" t="s">
        <v>833</v>
      </c>
      <c r="N4116">
        <v>1200012692</v>
      </c>
      <c r="O4116" t="s">
        <v>776</v>
      </c>
      <c r="P4116" t="s">
        <v>54</v>
      </c>
      <c r="Q4116" t="s">
        <v>724</v>
      </c>
    </row>
    <row r="4117" spans="1:17" x14ac:dyDescent="0.3">
      <c r="A4117" t="s">
        <v>825</v>
      </c>
      <c r="B4117" t="s">
        <v>382</v>
      </c>
      <c r="C4117" s="1">
        <v>45958</v>
      </c>
      <c r="D4117">
        <v>411.73</v>
      </c>
      <c r="E4117" t="s">
        <v>92</v>
      </c>
      <c r="F4117" t="s">
        <v>96</v>
      </c>
      <c r="G4117" t="s">
        <v>494</v>
      </c>
      <c r="H4117" t="s">
        <v>531</v>
      </c>
      <c r="I4117">
        <v>1200010596</v>
      </c>
      <c r="J4117">
        <v>6001022952</v>
      </c>
      <c r="K4117">
        <v>100091966</v>
      </c>
      <c r="L4117" s="1">
        <v>45981</v>
      </c>
      <c r="M4117" t="s">
        <v>833</v>
      </c>
      <c r="N4117">
        <v>1200010596</v>
      </c>
      <c r="O4117" t="s">
        <v>776</v>
      </c>
      <c r="P4117" t="s">
        <v>54</v>
      </c>
      <c r="Q4117" t="s">
        <v>724</v>
      </c>
    </row>
    <row r="4118" spans="1:17" x14ac:dyDescent="0.3">
      <c r="A4118" t="s">
        <v>825</v>
      </c>
      <c r="B4118" t="s">
        <v>382</v>
      </c>
      <c r="C4118" s="1">
        <v>45958</v>
      </c>
      <c r="D4118">
        <v>219.07</v>
      </c>
      <c r="E4118" t="s">
        <v>92</v>
      </c>
      <c r="F4118" t="s">
        <v>96</v>
      </c>
      <c r="G4118" t="s">
        <v>494</v>
      </c>
      <c r="H4118" t="s">
        <v>531</v>
      </c>
      <c r="I4118">
        <v>1200010596</v>
      </c>
      <c r="J4118">
        <v>6001022958</v>
      </c>
      <c r="K4118">
        <v>100091971</v>
      </c>
      <c r="L4118" s="1">
        <v>45981</v>
      </c>
      <c r="M4118" t="s">
        <v>833</v>
      </c>
      <c r="N4118">
        <v>1200010596</v>
      </c>
      <c r="O4118" t="s">
        <v>776</v>
      </c>
      <c r="P4118" t="s">
        <v>54</v>
      </c>
      <c r="Q4118" t="s">
        <v>724</v>
      </c>
    </row>
    <row r="4119" spans="1:17" x14ac:dyDescent="0.3">
      <c r="A4119" t="s">
        <v>825</v>
      </c>
      <c r="B4119" t="s">
        <v>382</v>
      </c>
      <c r="C4119" s="1">
        <v>45958</v>
      </c>
      <c r="D4119">
        <v>2209.9899999999998</v>
      </c>
      <c r="E4119" t="s">
        <v>92</v>
      </c>
      <c r="F4119" t="s">
        <v>96</v>
      </c>
      <c r="G4119" t="s">
        <v>494</v>
      </c>
      <c r="H4119" t="s">
        <v>531</v>
      </c>
      <c r="I4119">
        <v>1200010596</v>
      </c>
      <c r="J4119">
        <v>6001022956</v>
      </c>
      <c r="K4119">
        <v>100091969</v>
      </c>
      <c r="L4119" s="1">
        <v>45981</v>
      </c>
      <c r="M4119" t="s">
        <v>833</v>
      </c>
      <c r="N4119">
        <v>1200010596</v>
      </c>
      <c r="O4119" t="s">
        <v>776</v>
      </c>
      <c r="P4119" t="s">
        <v>54</v>
      </c>
      <c r="Q4119" t="s">
        <v>724</v>
      </c>
    </row>
    <row r="4120" spans="1:17" x14ac:dyDescent="0.3">
      <c r="A4120" t="s">
        <v>825</v>
      </c>
      <c r="B4120" t="s">
        <v>382</v>
      </c>
      <c r="C4120" s="1">
        <v>45958</v>
      </c>
      <c r="D4120">
        <v>752.44</v>
      </c>
      <c r="E4120" t="s">
        <v>92</v>
      </c>
      <c r="F4120" t="s">
        <v>96</v>
      </c>
      <c r="G4120" t="s">
        <v>494</v>
      </c>
      <c r="H4120" t="s">
        <v>531</v>
      </c>
      <c r="I4120">
        <v>1200010596</v>
      </c>
      <c r="J4120">
        <v>6001022957</v>
      </c>
      <c r="K4120">
        <v>100091970</v>
      </c>
      <c r="L4120" s="1">
        <v>45981</v>
      </c>
      <c r="M4120" t="s">
        <v>833</v>
      </c>
      <c r="N4120">
        <v>1200010596</v>
      </c>
      <c r="O4120" t="s">
        <v>776</v>
      </c>
      <c r="P4120" t="s">
        <v>54</v>
      </c>
      <c r="Q4120" t="s">
        <v>724</v>
      </c>
    </row>
    <row r="4121" spans="1:17" x14ac:dyDescent="0.3">
      <c r="A4121" t="s">
        <v>825</v>
      </c>
      <c r="B4121" t="s">
        <v>382</v>
      </c>
      <c r="C4121" s="1">
        <v>45965</v>
      </c>
      <c r="D4121">
        <v>6106.81</v>
      </c>
      <c r="E4121" t="s">
        <v>92</v>
      </c>
      <c r="F4121" t="s">
        <v>96</v>
      </c>
      <c r="G4121" t="s">
        <v>494</v>
      </c>
      <c r="H4121" t="s">
        <v>531</v>
      </c>
      <c r="I4121">
        <v>1200011382</v>
      </c>
      <c r="J4121">
        <v>6001024480</v>
      </c>
      <c r="K4121">
        <v>100095180</v>
      </c>
      <c r="L4121" s="1">
        <v>45982</v>
      </c>
      <c r="M4121" t="s">
        <v>833</v>
      </c>
      <c r="N4121">
        <v>1200011382</v>
      </c>
      <c r="O4121" t="s">
        <v>776</v>
      </c>
      <c r="P4121" t="s">
        <v>54</v>
      </c>
      <c r="Q4121" t="s">
        <v>724</v>
      </c>
    </row>
    <row r="4122" spans="1:17" x14ac:dyDescent="0.3">
      <c r="A4122" t="s">
        <v>824</v>
      </c>
      <c r="B4122" t="s">
        <v>382</v>
      </c>
      <c r="C4122" s="1">
        <v>45965</v>
      </c>
      <c r="D4122">
        <v>460.85</v>
      </c>
      <c r="E4122" t="s">
        <v>92</v>
      </c>
      <c r="F4122" t="s">
        <v>96</v>
      </c>
      <c r="G4122" t="s">
        <v>494</v>
      </c>
      <c r="H4122" t="s">
        <v>531</v>
      </c>
      <c r="I4122">
        <v>1200011382</v>
      </c>
      <c r="J4122">
        <v>6001024481</v>
      </c>
      <c r="K4122">
        <v>100095181</v>
      </c>
      <c r="L4122" s="1">
        <v>45967</v>
      </c>
      <c r="M4122" t="s">
        <v>833</v>
      </c>
      <c r="N4122">
        <v>1200011382</v>
      </c>
      <c r="O4122" t="s">
        <v>776</v>
      </c>
      <c r="P4122" t="s">
        <v>54</v>
      </c>
      <c r="Q4122" t="s">
        <v>724</v>
      </c>
    </row>
    <row r="4123" spans="1:17" x14ac:dyDescent="0.3">
      <c r="A4123" t="s">
        <v>826</v>
      </c>
      <c r="B4123" t="s">
        <v>382</v>
      </c>
      <c r="C4123" s="1">
        <v>45965</v>
      </c>
      <c r="D4123">
        <v>806.48</v>
      </c>
      <c r="E4123" t="s">
        <v>92</v>
      </c>
      <c r="F4123" t="s">
        <v>96</v>
      </c>
      <c r="G4123" t="s">
        <v>494</v>
      </c>
      <c r="H4123" t="s">
        <v>531</v>
      </c>
      <c r="I4123">
        <v>1200011382</v>
      </c>
      <c r="J4123">
        <v>6001024487</v>
      </c>
      <c r="K4123">
        <v>100095194</v>
      </c>
      <c r="L4123" s="1">
        <v>45967</v>
      </c>
      <c r="M4123" t="s">
        <v>833</v>
      </c>
      <c r="N4123">
        <v>1200011382</v>
      </c>
      <c r="O4123" t="s">
        <v>776</v>
      </c>
      <c r="P4123" t="s">
        <v>54</v>
      </c>
      <c r="Q4123" t="s">
        <v>724</v>
      </c>
    </row>
    <row r="4124" spans="1:17" x14ac:dyDescent="0.3">
      <c r="A4124" t="s">
        <v>824</v>
      </c>
      <c r="B4124" t="s">
        <v>382</v>
      </c>
      <c r="C4124" s="1">
        <v>45966</v>
      </c>
      <c r="D4124">
        <v>68.88</v>
      </c>
      <c r="E4124" t="s">
        <v>92</v>
      </c>
      <c r="F4124" t="s">
        <v>96</v>
      </c>
      <c r="G4124" t="s">
        <v>494</v>
      </c>
      <c r="H4124" t="s">
        <v>531</v>
      </c>
      <c r="I4124">
        <v>1200011383</v>
      </c>
      <c r="J4124">
        <v>6001024794</v>
      </c>
      <c r="K4124">
        <v>100095646</v>
      </c>
      <c r="L4124" s="1">
        <v>45973</v>
      </c>
      <c r="M4124" t="s">
        <v>833</v>
      </c>
      <c r="N4124">
        <v>1200011383</v>
      </c>
      <c r="O4124" t="s">
        <v>776</v>
      </c>
      <c r="P4124" t="s">
        <v>54</v>
      </c>
      <c r="Q4124" t="s">
        <v>724</v>
      </c>
    </row>
    <row r="4125" spans="1:17" x14ac:dyDescent="0.3">
      <c r="A4125" t="s">
        <v>824</v>
      </c>
      <c r="B4125" t="s">
        <v>382</v>
      </c>
      <c r="C4125" s="1">
        <v>45966</v>
      </c>
      <c r="D4125">
        <v>105.79</v>
      </c>
      <c r="E4125" t="s">
        <v>92</v>
      </c>
      <c r="F4125" t="s">
        <v>96</v>
      </c>
      <c r="G4125" t="s">
        <v>494</v>
      </c>
      <c r="H4125" t="s">
        <v>531</v>
      </c>
      <c r="I4125">
        <v>1200011383</v>
      </c>
      <c r="J4125">
        <v>6001024796</v>
      </c>
      <c r="K4125">
        <v>100095648</v>
      </c>
      <c r="L4125" s="1">
        <v>45979</v>
      </c>
      <c r="M4125" t="s">
        <v>833</v>
      </c>
      <c r="N4125">
        <v>1200011383</v>
      </c>
      <c r="O4125" t="s">
        <v>776</v>
      </c>
      <c r="P4125" t="s">
        <v>54</v>
      </c>
      <c r="Q4125" t="s">
        <v>724</v>
      </c>
    </row>
    <row r="4126" spans="1:17" x14ac:dyDescent="0.3">
      <c r="A4126" t="s">
        <v>826</v>
      </c>
      <c r="B4126" t="s">
        <v>382</v>
      </c>
      <c r="C4126" s="1">
        <v>45967</v>
      </c>
      <c r="D4126">
        <v>1077.23</v>
      </c>
      <c r="E4126" t="s">
        <v>92</v>
      </c>
      <c r="F4126" t="s">
        <v>96</v>
      </c>
      <c r="G4126" t="s">
        <v>494</v>
      </c>
      <c r="H4126" t="s">
        <v>531</v>
      </c>
      <c r="I4126">
        <v>1200011386</v>
      </c>
      <c r="J4126">
        <v>6001025119</v>
      </c>
      <c r="K4126">
        <v>100096148</v>
      </c>
      <c r="L4126" s="1">
        <v>45989</v>
      </c>
      <c r="M4126" t="s">
        <v>833</v>
      </c>
      <c r="N4126">
        <v>1200011386</v>
      </c>
      <c r="O4126" t="s">
        <v>776</v>
      </c>
      <c r="P4126" t="s">
        <v>54</v>
      </c>
      <c r="Q4126" t="s">
        <v>724</v>
      </c>
    </row>
    <row r="4127" spans="1:17" x14ac:dyDescent="0.3">
      <c r="A4127" t="s">
        <v>824</v>
      </c>
      <c r="B4127" t="s">
        <v>382</v>
      </c>
      <c r="C4127" s="1">
        <v>45967</v>
      </c>
      <c r="D4127">
        <v>1100.5999999999999</v>
      </c>
      <c r="E4127" t="s">
        <v>92</v>
      </c>
      <c r="F4127" t="s">
        <v>96</v>
      </c>
      <c r="G4127" t="s">
        <v>494</v>
      </c>
      <c r="H4127" t="s">
        <v>531</v>
      </c>
      <c r="I4127">
        <v>1200011382</v>
      </c>
      <c r="J4127">
        <v>6001025160</v>
      </c>
      <c r="K4127">
        <v>100096189</v>
      </c>
      <c r="L4127" s="1">
        <v>45974</v>
      </c>
      <c r="M4127" t="s">
        <v>833</v>
      </c>
      <c r="N4127">
        <v>1200011382</v>
      </c>
      <c r="O4127" t="s">
        <v>776</v>
      </c>
      <c r="P4127" t="s">
        <v>54</v>
      </c>
      <c r="Q4127" t="s">
        <v>724</v>
      </c>
    </row>
    <row r="4128" spans="1:17" x14ac:dyDescent="0.3">
      <c r="A4128" t="s">
        <v>824</v>
      </c>
      <c r="B4128" t="s">
        <v>382</v>
      </c>
      <c r="C4128" s="1">
        <v>45975</v>
      </c>
      <c r="D4128">
        <v>63.31</v>
      </c>
      <c r="E4128" t="s">
        <v>92</v>
      </c>
      <c r="F4128" t="s">
        <v>96</v>
      </c>
      <c r="G4128" t="s">
        <v>494</v>
      </c>
      <c r="H4128" t="s">
        <v>531</v>
      </c>
      <c r="I4128">
        <v>1200011385</v>
      </c>
      <c r="J4128">
        <v>6001026754</v>
      </c>
      <c r="K4128">
        <v>100098493</v>
      </c>
      <c r="L4128" s="1">
        <v>45994</v>
      </c>
      <c r="M4128" t="s">
        <v>833</v>
      </c>
      <c r="N4128">
        <v>1200011385</v>
      </c>
      <c r="O4128" t="s">
        <v>776</v>
      </c>
      <c r="P4128" t="s">
        <v>54</v>
      </c>
      <c r="Q4128" t="s">
        <v>724</v>
      </c>
    </row>
    <row r="4129" spans="1:17" x14ac:dyDescent="0.3">
      <c r="A4129" t="s">
        <v>826</v>
      </c>
      <c r="B4129" t="s">
        <v>382</v>
      </c>
      <c r="C4129" s="1">
        <v>45975</v>
      </c>
      <c r="D4129">
        <v>2791.44</v>
      </c>
      <c r="E4129" t="s">
        <v>92</v>
      </c>
      <c r="F4129" t="s">
        <v>96</v>
      </c>
      <c r="G4129" t="s">
        <v>494</v>
      </c>
      <c r="H4129" t="s">
        <v>531</v>
      </c>
      <c r="I4129">
        <v>1200011386</v>
      </c>
      <c r="J4129">
        <v>6001026751</v>
      </c>
      <c r="K4129">
        <v>100098490</v>
      </c>
      <c r="L4129" s="1">
        <v>45989</v>
      </c>
      <c r="M4129" t="s">
        <v>833</v>
      </c>
      <c r="N4129">
        <v>1200011386</v>
      </c>
      <c r="O4129" t="s">
        <v>776</v>
      </c>
      <c r="P4129" t="s">
        <v>54</v>
      </c>
      <c r="Q4129" t="s">
        <v>724</v>
      </c>
    </row>
    <row r="4130" spans="1:17" x14ac:dyDescent="0.3">
      <c r="A4130" t="s">
        <v>825</v>
      </c>
      <c r="B4130" t="s">
        <v>382</v>
      </c>
      <c r="C4130" s="1">
        <v>45975</v>
      </c>
      <c r="D4130">
        <v>697.86</v>
      </c>
      <c r="E4130" t="s">
        <v>92</v>
      </c>
      <c r="F4130" t="s">
        <v>96</v>
      </c>
      <c r="G4130" t="s">
        <v>494</v>
      </c>
      <c r="H4130" t="s">
        <v>531</v>
      </c>
      <c r="I4130">
        <v>1200011386</v>
      </c>
      <c r="J4130">
        <v>6001026739</v>
      </c>
      <c r="K4130">
        <v>100098479</v>
      </c>
      <c r="L4130" s="1">
        <v>45979</v>
      </c>
      <c r="M4130" t="s">
        <v>833</v>
      </c>
      <c r="N4130">
        <v>1200011386</v>
      </c>
      <c r="O4130" t="s">
        <v>776</v>
      </c>
      <c r="P4130" t="s">
        <v>54</v>
      </c>
      <c r="Q4130" t="s">
        <v>724</v>
      </c>
    </row>
    <row r="4131" spans="1:17" x14ac:dyDescent="0.3">
      <c r="A4131" t="s">
        <v>824</v>
      </c>
      <c r="B4131" t="s">
        <v>382</v>
      </c>
      <c r="C4131" s="1">
        <v>45979</v>
      </c>
      <c r="D4131">
        <v>307.08</v>
      </c>
      <c r="E4131" t="s">
        <v>92</v>
      </c>
      <c r="F4131" t="s">
        <v>96</v>
      </c>
      <c r="G4131" t="s">
        <v>494</v>
      </c>
      <c r="H4131" t="s">
        <v>531</v>
      </c>
      <c r="I4131">
        <v>1200011385</v>
      </c>
      <c r="J4131">
        <v>6001027353</v>
      </c>
      <c r="K4131">
        <v>100099560</v>
      </c>
      <c r="L4131" s="1">
        <v>45980</v>
      </c>
      <c r="M4131" t="s">
        <v>833</v>
      </c>
      <c r="N4131">
        <v>1200011385</v>
      </c>
      <c r="O4131" t="s">
        <v>776</v>
      </c>
      <c r="P4131" t="s">
        <v>54</v>
      </c>
      <c r="Q4131" t="s">
        <v>724</v>
      </c>
    </row>
    <row r="4132" spans="1:17" x14ac:dyDescent="0.3">
      <c r="A4132" t="s">
        <v>826</v>
      </c>
      <c r="B4132" t="s">
        <v>382</v>
      </c>
      <c r="C4132" s="1">
        <v>45979</v>
      </c>
      <c r="D4132">
        <v>1052.3399999999999</v>
      </c>
      <c r="E4132" t="s">
        <v>92</v>
      </c>
      <c r="F4132" t="s">
        <v>96</v>
      </c>
      <c r="G4132" t="s">
        <v>494</v>
      </c>
      <c r="H4132" t="s">
        <v>531</v>
      </c>
      <c r="I4132">
        <v>1200011382</v>
      </c>
      <c r="J4132">
        <v>6001027355</v>
      </c>
      <c r="K4132">
        <v>100099562</v>
      </c>
      <c r="L4132" s="1">
        <v>45989</v>
      </c>
      <c r="M4132" t="s">
        <v>833</v>
      </c>
      <c r="N4132">
        <v>1200011382</v>
      </c>
      <c r="O4132" t="s">
        <v>776</v>
      </c>
      <c r="P4132" t="s">
        <v>54</v>
      </c>
      <c r="Q4132" t="s">
        <v>724</v>
      </c>
    </row>
    <row r="4133" spans="1:17" x14ac:dyDescent="0.3">
      <c r="A4133" t="s">
        <v>826</v>
      </c>
      <c r="B4133" t="s">
        <v>382</v>
      </c>
      <c r="C4133" s="1">
        <v>45981</v>
      </c>
      <c r="D4133">
        <v>639.47</v>
      </c>
      <c r="E4133" t="s">
        <v>92</v>
      </c>
      <c r="F4133" t="s">
        <v>96</v>
      </c>
      <c r="G4133" t="s">
        <v>494</v>
      </c>
      <c r="H4133" t="s">
        <v>531</v>
      </c>
      <c r="I4133">
        <v>1200011382</v>
      </c>
      <c r="J4133">
        <v>6001027889</v>
      </c>
      <c r="K4133">
        <v>100100455</v>
      </c>
      <c r="L4133" s="1">
        <v>45989</v>
      </c>
      <c r="M4133" t="s">
        <v>833</v>
      </c>
      <c r="N4133">
        <v>1200011382</v>
      </c>
      <c r="O4133" t="s">
        <v>776</v>
      </c>
      <c r="P4133" t="s">
        <v>54</v>
      </c>
      <c r="Q4133" t="s">
        <v>724</v>
      </c>
    </row>
    <row r="4134" spans="1:17" x14ac:dyDescent="0.3">
      <c r="A4134" t="s">
        <v>825</v>
      </c>
      <c r="B4134" t="s">
        <v>382</v>
      </c>
      <c r="C4134" s="1">
        <v>45981</v>
      </c>
      <c r="D4134">
        <v>127.78</v>
      </c>
      <c r="E4134" t="s">
        <v>92</v>
      </c>
      <c r="F4134" t="s">
        <v>96</v>
      </c>
      <c r="G4134" t="s">
        <v>494</v>
      </c>
      <c r="H4134" t="s">
        <v>531</v>
      </c>
      <c r="I4134">
        <v>1200011385</v>
      </c>
      <c r="J4134">
        <v>6001027894</v>
      </c>
      <c r="K4134">
        <v>100100460</v>
      </c>
      <c r="L4134" s="1">
        <v>45992</v>
      </c>
      <c r="M4134" t="s">
        <v>833</v>
      </c>
      <c r="N4134">
        <v>1200011385</v>
      </c>
      <c r="O4134" t="s">
        <v>776</v>
      </c>
      <c r="P4134" t="s">
        <v>54</v>
      </c>
      <c r="Q4134" t="s">
        <v>724</v>
      </c>
    </row>
    <row r="4135" spans="1:17" x14ac:dyDescent="0.3">
      <c r="A4135" t="s">
        <v>825</v>
      </c>
      <c r="B4135" t="s">
        <v>382</v>
      </c>
      <c r="C4135" s="1">
        <v>45982</v>
      </c>
      <c r="D4135">
        <v>7.24</v>
      </c>
      <c r="E4135" t="s">
        <v>92</v>
      </c>
      <c r="F4135" t="s">
        <v>96</v>
      </c>
      <c r="G4135" t="s">
        <v>494</v>
      </c>
      <c r="H4135" t="s">
        <v>531</v>
      </c>
      <c r="I4135">
        <v>1200011385</v>
      </c>
      <c r="J4135">
        <v>6001028186</v>
      </c>
      <c r="K4135">
        <v>100100899</v>
      </c>
      <c r="L4135" s="1">
        <v>45992</v>
      </c>
      <c r="M4135" t="s">
        <v>833</v>
      </c>
      <c r="N4135">
        <v>1200011385</v>
      </c>
      <c r="O4135" t="s">
        <v>776</v>
      </c>
      <c r="P4135" t="s">
        <v>54</v>
      </c>
      <c r="Q4135" t="s">
        <v>724</v>
      </c>
    </row>
    <row r="4136" spans="1:17" x14ac:dyDescent="0.3">
      <c r="A4136" t="s">
        <v>826</v>
      </c>
      <c r="B4136" t="s">
        <v>382</v>
      </c>
      <c r="C4136" s="1">
        <v>45986</v>
      </c>
      <c r="D4136">
        <v>1040.02</v>
      </c>
      <c r="E4136" t="s">
        <v>92</v>
      </c>
      <c r="F4136" t="s">
        <v>96</v>
      </c>
      <c r="G4136" t="s">
        <v>494</v>
      </c>
      <c r="H4136" t="s">
        <v>531</v>
      </c>
      <c r="I4136">
        <v>1200011386</v>
      </c>
      <c r="J4136">
        <v>6001028681</v>
      </c>
      <c r="K4136">
        <v>100101599</v>
      </c>
      <c r="L4136" s="1">
        <v>45989</v>
      </c>
      <c r="M4136" t="s">
        <v>833</v>
      </c>
      <c r="N4136">
        <v>1200011386</v>
      </c>
      <c r="O4136" t="s">
        <v>776</v>
      </c>
      <c r="P4136" t="s">
        <v>54</v>
      </c>
      <c r="Q4136" t="s">
        <v>724</v>
      </c>
    </row>
    <row r="4137" spans="1:17" x14ac:dyDescent="0.3">
      <c r="A4137" t="s">
        <v>826</v>
      </c>
      <c r="B4137" t="s">
        <v>382</v>
      </c>
      <c r="C4137" s="1">
        <v>45986</v>
      </c>
      <c r="D4137">
        <v>233.99</v>
      </c>
      <c r="E4137" t="s">
        <v>92</v>
      </c>
      <c r="F4137" t="s">
        <v>96</v>
      </c>
      <c r="G4137" t="s">
        <v>494</v>
      </c>
      <c r="H4137" t="s">
        <v>531</v>
      </c>
      <c r="I4137">
        <v>1200011386</v>
      </c>
      <c r="J4137">
        <v>6001028682</v>
      </c>
      <c r="K4137">
        <v>100101600</v>
      </c>
      <c r="L4137" s="1">
        <v>45992</v>
      </c>
      <c r="M4137" t="s">
        <v>833</v>
      </c>
      <c r="N4137">
        <v>1200011386</v>
      </c>
      <c r="O4137" t="s">
        <v>776</v>
      </c>
      <c r="P4137" t="s">
        <v>54</v>
      </c>
      <c r="Q4137" t="s">
        <v>724</v>
      </c>
    </row>
    <row r="4138" spans="1:17" x14ac:dyDescent="0.3">
      <c r="A4138" t="s">
        <v>826</v>
      </c>
      <c r="B4138" t="s">
        <v>382</v>
      </c>
      <c r="C4138" s="1">
        <v>45987</v>
      </c>
      <c r="D4138">
        <v>3468.28</v>
      </c>
      <c r="E4138" t="s">
        <v>92</v>
      </c>
      <c r="F4138" t="s">
        <v>96</v>
      </c>
      <c r="G4138" t="s">
        <v>494</v>
      </c>
      <c r="H4138" t="s">
        <v>531</v>
      </c>
      <c r="I4138">
        <v>1200011382</v>
      </c>
      <c r="J4138">
        <v>6001029022</v>
      </c>
      <c r="K4138">
        <v>100102214</v>
      </c>
      <c r="L4138" s="1">
        <v>45992</v>
      </c>
      <c r="M4138" t="s">
        <v>833</v>
      </c>
      <c r="N4138">
        <v>1200011382</v>
      </c>
      <c r="O4138" t="s">
        <v>776</v>
      </c>
      <c r="P4138" t="s">
        <v>54</v>
      </c>
      <c r="Q4138" t="s">
        <v>724</v>
      </c>
    </row>
    <row r="4139" spans="1:17" x14ac:dyDescent="0.3">
      <c r="A4139" t="s">
        <v>824</v>
      </c>
      <c r="B4139" t="s">
        <v>382</v>
      </c>
      <c r="C4139" s="1">
        <v>45987</v>
      </c>
      <c r="D4139">
        <v>1981.87</v>
      </c>
      <c r="E4139" t="s">
        <v>92</v>
      </c>
      <c r="F4139" t="s">
        <v>96</v>
      </c>
      <c r="G4139" t="s">
        <v>494</v>
      </c>
      <c r="H4139" t="s">
        <v>531</v>
      </c>
      <c r="I4139">
        <v>1200011382</v>
      </c>
      <c r="J4139">
        <v>6001029023</v>
      </c>
      <c r="K4139">
        <v>100102215</v>
      </c>
      <c r="L4139" s="1">
        <v>45992</v>
      </c>
      <c r="M4139" t="s">
        <v>833</v>
      </c>
      <c r="N4139">
        <v>1200011382</v>
      </c>
      <c r="O4139" t="s">
        <v>776</v>
      </c>
      <c r="P4139" t="s">
        <v>54</v>
      </c>
      <c r="Q4139" t="s">
        <v>724</v>
      </c>
    </row>
    <row r="4140" spans="1:17" x14ac:dyDescent="0.3">
      <c r="A4140" t="s">
        <v>824</v>
      </c>
      <c r="B4140" t="s">
        <v>382</v>
      </c>
      <c r="C4140" s="1">
        <v>45989</v>
      </c>
      <c r="D4140">
        <v>281.81</v>
      </c>
      <c r="E4140" t="s">
        <v>92</v>
      </c>
      <c r="F4140" t="s">
        <v>96</v>
      </c>
      <c r="G4140" t="s">
        <v>494</v>
      </c>
      <c r="H4140" t="s">
        <v>531</v>
      </c>
      <c r="I4140">
        <v>1200011386</v>
      </c>
      <c r="J4140">
        <v>6001029668</v>
      </c>
      <c r="K4140">
        <v>100103305</v>
      </c>
      <c r="L4140" s="1">
        <v>45993</v>
      </c>
      <c r="M4140" t="s">
        <v>833</v>
      </c>
      <c r="N4140">
        <v>1200011386</v>
      </c>
      <c r="O4140" t="s">
        <v>776</v>
      </c>
      <c r="P4140" t="s">
        <v>54</v>
      </c>
      <c r="Q4140" t="s">
        <v>724</v>
      </c>
    </row>
    <row r="4141" spans="1:17" x14ac:dyDescent="0.3">
      <c r="A4141" t="s">
        <v>824</v>
      </c>
      <c r="B4141" t="s">
        <v>382</v>
      </c>
      <c r="C4141" s="1">
        <v>45994</v>
      </c>
      <c r="D4141">
        <v>68.88</v>
      </c>
      <c r="E4141" t="s">
        <v>92</v>
      </c>
      <c r="F4141" t="s">
        <v>96</v>
      </c>
      <c r="G4141" t="s">
        <v>494</v>
      </c>
      <c r="H4141" t="s">
        <v>531</v>
      </c>
      <c r="I4141">
        <v>1200011383</v>
      </c>
      <c r="J4141">
        <v>6001031389</v>
      </c>
      <c r="K4141">
        <v>100105597</v>
      </c>
      <c r="L4141" s="1">
        <v>46006</v>
      </c>
      <c r="M4141" t="s">
        <v>833</v>
      </c>
      <c r="N4141">
        <v>1200011383</v>
      </c>
      <c r="O4141" t="s">
        <v>776</v>
      </c>
      <c r="P4141" t="s">
        <v>54</v>
      </c>
      <c r="Q4141" t="s">
        <v>724</v>
      </c>
    </row>
    <row r="4142" spans="1:17" x14ac:dyDescent="0.3">
      <c r="A4142" t="s">
        <v>824</v>
      </c>
      <c r="B4142" t="s">
        <v>382</v>
      </c>
      <c r="C4142" s="1">
        <v>45994</v>
      </c>
      <c r="D4142">
        <v>139.38</v>
      </c>
      <c r="E4142" t="s">
        <v>92</v>
      </c>
      <c r="F4142" t="s">
        <v>96</v>
      </c>
      <c r="G4142" t="s">
        <v>494</v>
      </c>
      <c r="H4142" t="s">
        <v>531</v>
      </c>
      <c r="I4142">
        <v>1200011382</v>
      </c>
      <c r="J4142">
        <v>6001031388</v>
      </c>
      <c r="K4142">
        <v>100105596</v>
      </c>
      <c r="L4142" s="1">
        <v>46000</v>
      </c>
      <c r="M4142" t="s">
        <v>833</v>
      </c>
      <c r="N4142">
        <v>1200011382</v>
      </c>
      <c r="O4142" t="s">
        <v>776</v>
      </c>
      <c r="P4142" t="s">
        <v>54</v>
      </c>
      <c r="Q4142" t="s">
        <v>724</v>
      </c>
    </row>
    <row r="4143" spans="1:17" x14ac:dyDescent="0.3">
      <c r="A4143" t="s">
        <v>824</v>
      </c>
      <c r="B4143" t="s">
        <v>382</v>
      </c>
      <c r="C4143" s="1">
        <v>45994</v>
      </c>
      <c r="D4143">
        <v>105.79</v>
      </c>
      <c r="E4143" t="s">
        <v>92</v>
      </c>
      <c r="F4143" t="s">
        <v>96</v>
      </c>
      <c r="G4143" t="s">
        <v>494</v>
      </c>
      <c r="H4143" t="s">
        <v>531</v>
      </c>
      <c r="I4143">
        <v>1200011383</v>
      </c>
      <c r="J4143">
        <v>6001031385</v>
      </c>
      <c r="K4143">
        <v>100105593</v>
      </c>
      <c r="L4143" s="1">
        <v>46006</v>
      </c>
      <c r="M4143" t="s">
        <v>833</v>
      </c>
      <c r="N4143">
        <v>1200011383</v>
      </c>
      <c r="O4143" t="s">
        <v>776</v>
      </c>
      <c r="P4143" t="s">
        <v>54</v>
      </c>
      <c r="Q4143" t="s">
        <v>724</v>
      </c>
    </row>
    <row r="4144" spans="1:17" x14ac:dyDescent="0.3">
      <c r="A4144" t="s">
        <v>824</v>
      </c>
      <c r="B4144" t="s">
        <v>382</v>
      </c>
      <c r="C4144" s="1">
        <v>45999</v>
      </c>
      <c r="D4144">
        <v>178.15</v>
      </c>
      <c r="E4144" t="s">
        <v>92</v>
      </c>
      <c r="F4144" t="s">
        <v>96</v>
      </c>
      <c r="G4144" t="s">
        <v>494</v>
      </c>
      <c r="H4144" t="s">
        <v>531</v>
      </c>
      <c r="I4144">
        <v>1200011385</v>
      </c>
      <c r="J4144">
        <v>6001032991</v>
      </c>
      <c r="K4144">
        <v>100108866</v>
      </c>
      <c r="L4144" s="1">
        <v>46002</v>
      </c>
      <c r="M4144" t="s">
        <v>833</v>
      </c>
      <c r="N4144">
        <v>1200011385</v>
      </c>
      <c r="O4144" t="s">
        <v>776</v>
      </c>
      <c r="P4144" t="s">
        <v>54</v>
      </c>
      <c r="Q4144" t="s">
        <v>724</v>
      </c>
    </row>
    <row r="4145" spans="1:17" x14ac:dyDescent="0.3">
      <c r="A4145" t="s">
        <v>824</v>
      </c>
      <c r="B4145" t="s">
        <v>382</v>
      </c>
      <c r="C4145" s="1">
        <v>45999</v>
      </c>
      <c r="D4145">
        <v>1820.38</v>
      </c>
      <c r="E4145" t="s">
        <v>92</v>
      </c>
      <c r="F4145" t="s">
        <v>96</v>
      </c>
      <c r="G4145" t="s">
        <v>494</v>
      </c>
      <c r="H4145" t="s">
        <v>531</v>
      </c>
      <c r="I4145">
        <v>1200011385</v>
      </c>
      <c r="J4145">
        <v>6001032994</v>
      </c>
      <c r="K4145">
        <v>100108869</v>
      </c>
      <c r="L4145" s="1">
        <v>46002</v>
      </c>
      <c r="M4145" t="s">
        <v>833</v>
      </c>
      <c r="N4145">
        <v>1200011385</v>
      </c>
      <c r="O4145" t="s">
        <v>776</v>
      </c>
      <c r="P4145" t="s">
        <v>54</v>
      </c>
      <c r="Q4145" t="s">
        <v>724</v>
      </c>
    </row>
    <row r="4146" spans="1:17" x14ac:dyDescent="0.3">
      <c r="A4146" t="s">
        <v>824</v>
      </c>
      <c r="B4146" t="s">
        <v>382</v>
      </c>
      <c r="C4146" s="1">
        <v>45999</v>
      </c>
      <c r="D4146">
        <v>153.54</v>
      </c>
      <c r="E4146" t="s">
        <v>92</v>
      </c>
      <c r="F4146" t="s">
        <v>96</v>
      </c>
      <c r="G4146" t="s">
        <v>494</v>
      </c>
      <c r="H4146" t="s">
        <v>531</v>
      </c>
      <c r="I4146">
        <v>1200011385</v>
      </c>
      <c r="J4146">
        <v>6001032997</v>
      </c>
      <c r="K4146">
        <v>100108872</v>
      </c>
      <c r="L4146" s="1">
        <v>46002</v>
      </c>
      <c r="M4146" t="s">
        <v>833</v>
      </c>
      <c r="N4146">
        <v>1200011385</v>
      </c>
      <c r="O4146" t="s">
        <v>776</v>
      </c>
      <c r="P4146" t="s">
        <v>54</v>
      </c>
      <c r="Q4146" t="s">
        <v>724</v>
      </c>
    </row>
    <row r="4147" spans="1:17" x14ac:dyDescent="0.3">
      <c r="A4147" t="s">
        <v>824</v>
      </c>
      <c r="B4147" t="s">
        <v>382</v>
      </c>
      <c r="C4147" s="1">
        <v>45999</v>
      </c>
      <c r="D4147">
        <v>30.28</v>
      </c>
      <c r="E4147" t="s">
        <v>92</v>
      </c>
      <c r="F4147" t="s">
        <v>96</v>
      </c>
      <c r="G4147" t="s">
        <v>494</v>
      </c>
      <c r="H4147" t="s">
        <v>531</v>
      </c>
      <c r="I4147">
        <v>1200011385</v>
      </c>
      <c r="J4147">
        <v>6001032999</v>
      </c>
      <c r="K4147">
        <v>100108874</v>
      </c>
      <c r="L4147" s="1">
        <v>46002</v>
      </c>
      <c r="M4147" t="s">
        <v>833</v>
      </c>
      <c r="N4147">
        <v>1200011385</v>
      </c>
      <c r="O4147" t="s">
        <v>776</v>
      </c>
      <c r="P4147" t="s">
        <v>54</v>
      </c>
      <c r="Q4147" t="s">
        <v>724</v>
      </c>
    </row>
    <row r="4148" spans="1:17" x14ac:dyDescent="0.3">
      <c r="A4148" t="s">
        <v>824</v>
      </c>
      <c r="B4148" t="s">
        <v>382</v>
      </c>
      <c r="C4148" s="1">
        <v>45999</v>
      </c>
      <c r="D4148">
        <v>471.41</v>
      </c>
      <c r="E4148" t="s">
        <v>92</v>
      </c>
      <c r="F4148" t="s">
        <v>96</v>
      </c>
      <c r="G4148" t="s">
        <v>494</v>
      </c>
      <c r="H4148" t="s">
        <v>531</v>
      </c>
      <c r="I4148">
        <v>1200012692</v>
      </c>
      <c r="J4148">
        <v>6001033026</v>
      </c>
      <c r="K4148">
        <v>100108901</v>
      </c>
      <c r="L4148" s="1">
        <v>46007</v>
      </c>
      <c r="M4148" t="s">
        <v>833</v>
      </c>
      <c r="N4148">
        <v>1200012692</v>
      </c>
      <c r="O4148" t="s">
        <v>776</v>
      </c>
      <c r="P4148" t="s">
        <v>54</v>
      </c>
      <c r="Q4148" t="s">
        <v>724</v>
      </c>
    </row>
    <row r="4149" spans="1:17" x14ac:dyDescent="0.3">
      <c r="A4149" t="s">
        <v>825</v>
      </c>
      <c r="B4149" t="s">
        <v>382</v>
      </c>
      <c r="C4149" s="1">
        <v>46001</v>
      </c>
      <c r="D4149">
        <v>92.53</v>
      </c>
      <c r="E4149" t="s">
        <v>92</v>
      </c>
      <c r="F4149" t="s">
        <v>96</v>
      </c>
      <c r="G4149" t="s">
        <v>494</v>
      </c>
      <c r="H4149" t="s">
        <v>531</v>
      </c>
      <c r="I4149">
        <v>1200011385</v>
      </c>
      <c r="J4149">
        <v>6001033935</v>
      </c>
      <c r="K4149">
        <v>100110525</v>
      </c>
      <c r="L4149" s="1">
        <v>46007</v>
      </c>
      <c r="M4149" t="s">
        <v>833</v>
      </c>
      <c r="N4149">
        <v>1200011385</v>
      </c>
      <c r="O4149" t="s">
        <v>776</v>
      </c>
      <c r="P4149" t="s">
        <v>54</v>
      </c>
      <c r="Q4149" t="s">
        <v>724</v>
      </c>
    </row>
    <row r="4150" spans="1:17" x14ac:dyDescent="0.3">
      <c r="A4150" t="s">
        <v>824</v>
      </c>
      <c r="B4150" t="s">
        <v>382</v>
      </c>
      <c r="C4150" s="1">
        <v>46001</v>
      </c>
      <c r="D4150">
        <v>1194.8599999999999</v>
      </c>
      <c r="E4150" t="s">
        <v>92</v>
      </c>
      <c r="F4150" t="s">
        <v>96</v>
      </c>
      <c r="G4150" t="s">
        <v>494</v>
      </c>
      <c r="H4150" t="s">
        <v>531</v>
      </c>
      <c r="I4150">
        <v>1200011382</v>
      </c>
      <c r="J4150">
        <v>6001033938</v>
      </c>
      <c r="K4150">
        <v>100110528</v>
      </c>
      <c r="L4150" s="1">
        <v>46006</v>
      </c>
      <c r="M4150" t="s">
        <v>833</v>
      </c>
      <c r="N4150">
        <v>1200011382</v>
      </c>
      <c r="O4150" t="s">
        <v>776</v>
      </c>
      <c r="P4150" t="s">
        <v>54</v>
      </c>
      <c r="Q4150" t="s">
        <v>724</v>
      </c>
    </row>
    <row r="4151" spans="1:17" x14ac:dyDescent="0.3">
      <c r="A4151" t="s">
        <v>824</v>
      </c>
      <c r="B4151" t="s">
        <v>382</v>
      </c>
      <c r="C4151" s="1">
        <v>46003</v>
      </c>
      <c r="D4151">
        <v>188.15</v>
      </c>
      <c r="E4151" t="s">
        <v>92</v>
      </c>
      <c r="F4151" t="s">
        <v>96</v>
      </c>
      <c r="G4151" t="s">
        <v>494</v>
      </c>
      <c r="H4151" t="s">
        <v>531</v>
      </c>
      <c r="I4151">
        <v>1200011382</v>
      </c>
      <c r="J4151">
        <v>6001034738</v>
      </c>
      <c r="K4151">
        <v>100111916</v>
      </c>
      <c r="L4151" s="1">
        <v>46006</v>
      </c>
      <c r="M4151" t="s">
        <v>833</v>
      </c>
      <c r="N4151">
        <v>1200011382</v>
      </c>
      <c r="O4151" t="s">
        <v>776</v>
      </c>
      <c r="P4151" t="s">
        <v>54</v>
      </c>
      <c r="Q4151" t="s">
        <v>724</v>
      </c>
    </row>
    <row r="4152" spans="1:17" x14ac:dyDescent="0.3">
      <c r="A4152" t="s">
        <v>825</v>
      </c>
      <c r="B4152" t="s">
        <v>382</v>
      </c>
      <c r="C4152" s="1">
        <v>46006</v>
      </c>
      <c r="D4152">
        <v>46.84</v>
      </c>
      <c r="E4152" t="s">
        <v>92</v>
      </c>
      <c r="F4152" t="s">
        <v>96</v>
      </c>
      <c r="G4152" t="s">
        <v>494</v>
      </c>
      <c r="H4152" t="s">
        <v>531</v>
      </c>
      <c r="I4152">
        <v>1200011385</v>
      </c>
      <c r="J4152">
        <v>6001040037</v>
      </c>
      <c r="K4152">
        <v>100003052</v>
      </c>
      <c r="L4152" s="1">
        <v>46041</v>
      </c>
      <c r="M4152" t="s">
        <v>833</v>
      </c>
      <c r="N4152">
        <v>1200011385</v>
      </c>
      <c r="O4152" t="s">
        <v>776</v>
      </c>
      <c r="P4152" t="s">
        <v>54</v>
      </c>
      <c r="Q4152" t="s">
        <v>724</v>
      </c>
    </row>
    <row r="4153" spans="1:17" x14ac:dyDescent="0.3">
      <c r="A4153" t="s">
        <v>824</v>
      </c>
      <c r="B4153" t="s">
        <v>382</v>
      </c>
      <c r="C4153" s="1">
        <v>46006</v>
      </c>
      <c r="D4153">
        <v>140.34</v>
      </c>
      <c r="E4153" t="s">
        <v>92</v>
      </c>
      <c r="F4153" t="s">
        <v>96</v>
      </c>
      <c r="G4153" t="s">
        <v>494</v>
      </c>
      <c r="H4153" t="s">
        <v>531</v>
      </c>
      <c r="I4153">
        <v>1200011387</v>
      </c>
      <c r="J4153">
        <v>6001040038</v>
      </c>
      <c r="K4153">
        <v>100003053</v>
      </c>
      <c r="L4153" s="1">
        <v>46041</v>
      </c>
      <c r="M4153" t="s">
        <v>833</v>
      </c>
      <c r="N4153">
        <v>1200011387</v>
      </c>
      <c r="O4153" t="s">
        <v>776</v>
      </c>
      <c r="P4153" t="s">
        <v>54</v>
      </c>
      <c r="Q4153" t="s">
        <v>724</v>
      </c>
    </row>
    <row r="4154" spans="1:17" x14ac:dyDescent="0.3">
      <c r="A4154" t="s">
        <v>825</v>
      </c>
      <c r="B4154" t="s">
        <v>382</v>
      </c>
      <c r="C4154" s="1">
        <v>46007</v>
      </c>
      <c r="D4154">
        <v>346.88</v>
      </c>
      <c r="E4154" t="s">
        <v>92</v>
      </c>
      <c r="F4154" t="s">
        <v>96</v>
      </c>
      <c r="G4154" t="s">
        <v>494</v>
      </c>
      <c r="H4154" t="s">
        <v>531</v>
      </c>
      <c r="I4154">
        <v>1200011385</v>
      </c>
      <c r="J4154">
        <v>6001039925</v>
      </c>
      <c r="K4154">
        <v>100002945</v>
      </c>
      <c r="L4154" s="1">
        <v>46048</v>
      </c>
      <c r="M4154" t="s">
        <v>833</v>
      </c>
      <c r="N4154">
        <v>1200011385</v>
      </c>
      <c r="O4154" t="s">
        <v>776</v>
      </c>
      <c r="P4154" t="s">
        <v>54</v>
      </c>
      <c r="Q4154" t="s">
        <v>724</v>
      </c>
    </row>
    <row r="4155" spans="1:17" x14ac:dyDescent="0.3">
      <c r="A4155" t="s">
        <v>826</v>
      </c>
      <c r="B4155" t="s">
        <v>382</v>
      </c>
      <c r="C4155" s="1">
        <v>46007</v>
      </c>
      <c r="D4155">
        <v>3014.21</v>
      </c>
      <c r="E4155" t="s">
        <v>92</v>
      </c>
      <c r="F4155" t="s">
        <v>96</v>
      </c>
      <c r="G4155" t="s">
        <v>494</v>
      </c>
      <c r="H4155" t="s">
        <v>531</v>
      </c>
      <c r="I4155">
        <v>1200011382</v>
      </c>
      <c r="J4155">
        <v>6001039888</v>
      </c>
      <c r="K4155">
        <v>100002912</v>
      </c>
      <c r="L4155" s="1">
        <v>46048</v>
      </c>
      <c r="M4155" t="s">
        <v>833</v>
      </c>
      <c r="N4155">
        <v>1200011382</v>
      </c>
      <c r="O4155" t="s">
        <v>776</v>
      </c>
      <c r="P4155" t="s">
        <v>54</v>
      </c>
      <c r="Q4155" t="s">
        <v>724</v>
      </c>
    </row>
    <row r="4156" spans="1:17" x14ac:dyDescent="0.3">
      <c r="A4156" t="s">
        <v>824</v>
      </c>
      <c r="B4156" t="s">
        <v>382</v>
      </c>
      <c r="C4156" s="1">
        <v>46010</v>
      </c>
      <c r="D4156">
        <v>998.41</v>
      </c>
      <c r="E4156" t="s">
        <v>92</v>
      </c>
      <c r="F4156" t="s">
        <v>96</v>
      </c>
      <c r="G4156" t="s">
        <v>494</v>
      </c>
      <c r="H4156" t="s">
        <v>531</v>
      </c>
      <c r="I4156">
        <v>1200011382</v>
      </c>
      <c r="J4156">
        <v>6001039677</v>
      </c>
      <c r="K4156">
        <v>100002704</v>
      </c>
      <c r="L4156" s="1">
        <v>46048</v>
      </c>
      <c r="M4156" t="s">
        <v>833</v>
      </c>
      <c r="N4156">
        <v>1200011382</v>
      </c>
      <c r="O4156" t="s">
        <v>776</v>
      </c>
      <c r="P4156" t="s">
        <v>54</v>
      </c>
      <c r="Q4156" t="s">
        <v>724</v>
      </c>
    </row>
    <row r="4157" spans="1:17" x14ac:dyDescent="0.3">
      <c r="A4157" t="s">
        <v>824</v>
      </c>
      <c r="B4157" t="s">
        <v>382</v>
      </c>
      <c r="C4157" s="1">
        <v>46027</v>
      </c>
      <c r="D4157">
        <v>446.46</v>
      </c>
      <c r="E4157" t="s">
        <v>92</v>
      </c>
      <c r="F4157" t="s">
        <v>96</v>
      </c>
      <c r="G4157" t="s">
        <v>494</v>
      </c>
      <c r="H4157" t="s">
        <v>531</v>
      </c>
      <c r="I4157">
        <v>1200011387</v>
      </c>
      <c r="J4157">
        <v>6001036580</v>
      </c>
      <c r="K4157">
        <v>100000305</v>
      </c>
      <c r="L4157" s="1">
        <v>46042</v>
      </c>
      <c r="M4157" t="s">
        <v>833</v>
      </c>
      <c r="N4157">
        <v>1200011387</v>
      </c>
      <c r="O4157" t="s">
        <v>776</v>
      </c>
      <c r="P4157" t="s">
        <v>54</v>
      </c>
      <c r="Q4157" t="s">
        <v>724</v>
      </c>
    </row>
    <row r="4158" spans="1:17" x14ac:dyDescent="0.3">
      <c r="A4158" t="s">
        <v>824</v>
      </c>
      <c r="B4158" t="s">
        <v>382</v>
      </c>
      <c r="C4158" s="1">
        <v>46027</v>
      </c>
      <c r="D4158">
        <v>342.89</v>
      </c>
      <c r="E4158" t="s">
        <v>92</v>
      </c>
      <c r="F4158" t="s">
        <v>96</v>
      </c>
      <c r="G4158" t="s">
        <v>494</v>
      </c>
      <c r="H4158" t="s">
        <v>531</v>
      </c>
      <c r="I4158">
        <v>1200011386</v>
      </c>
      <c r="J4158">
        <v>6001036327</v>
      </c>
      <c r="K4158">
        <v>100000047</v>
      </c>
      <c r="L4158" s="1">
        <v>46041</v>
      </c>
      <c r="M4158" t="s">
        <v>833</v>
      </c>
      <c r="N4158">
        <v>1200011386</v>
      </c>
      <c r="O4158" t="s">
        <v>776</v>
      </c>
      <c r="P4158" t="s">
        <v>54</v>
      </c>
      <c r="Q4158" t="s">
        <v>724</v>
      </c>
    </row>
    <row r="4159" spans="1:17" x14ac:dyDescent="0.3">
      <c r="A4159" t="s">
        <v>825</v>
      </c>
      <c r="B4159" t="s">
        <v>382</v>
      </c>
      <c r="C4159" s="1">
        <v>46027</v>
      </c>
      <c r="D4159">
        <v>30.35</v>
      </c>
      <c r="E4159" t="s">
        <v>92</v>
      </c>
      <c r="F4159" t="s">
        <v>96</v>
      </c>
      <c r="G4159" t="s">
        <v>494</v>
      </c>
      <c r="H4159" t="s">
        <v>531</v>
      </c>
      <c r="I4159">
        <v>1200011382</v>
      </c>
      <c r="J4159">
        <v>6001037107</v>
      </c>
      <c r="K4159">
        <v>100000844</v>
      </c>
      <c r="L4159" s="1">
        <v>46048</v>
      </c>
      <c r="M4159" t="s">
        <v>833</v>
      </c>
      <c r="N4159">
        <v>1200011382</v>
      </c>
      <c r="O4159" t="s">
        <v>776</v>
      </c>
      <c r="P4159" t="s">
        <v>54</v>
      </c>
      <c r="Q4159" t="s">
        <v>724</v>
      </c>
    </row>
    <row r="4160" spans="1:17" x14ac:dyDescent="0.3">
      <c r="A4160" t="s">
        <v>825</v>
      </c>
      <c r="B4160" t="s">
        <v>382</v>
      </c>
      <c r="C4160" s="1">
        <v>46027</v>
      </c>
      <c r="D4160">
        <v>380.45</v>
      </c>
      <c r="E4160" t="s">
        <v>92</v>
      </c>
      <c r="F4160" t="s">
        <v>96</v>
      </c>
      <c r="G4160" t="s">
        <v>494</v>
      </c>
      <c r="H4160" t="s">
        <v>531</v>
      </c>
      <c r="I4160">
        <v>1200011382</v>
      </c>
      <c r="J4160">
        <v>6001036728</v>
      </c>
      <c r="K4160">
        <v>100000464</v>
      </c>
      <c r="L4160" s="1">
        <v>46048</v>
      </c>
      <c r="M4160" t="s">
        <v>833</v>
      </c>
      <c r="N4160">
        <v>1200011382</v>
      </c>
      <c r="O4160" t="s">
        <v>776</v>
      </c>
      <c r="P4160" t="s">
        <v>54</v>
      </c>
      <c r="Q4160" t="s">
        <v>724</v>
      </c>
    </row>
    <row r="4161" spans="1:17" x14ac:dyDescent="0.3">
      <c r="A4161" t="s">
        <v>824</v>
      </c>
      <c r="B4161" t="s">
        <v>382</v>
      </c>
      <c r="C4161" s="1">
        <v>46028</v>
      </c>
      <c r="D4161">
        <v>174.67</v>
      </c>
      <c r="E4161" t="s">
        <v>92</v>
      </c>
      <c r="F4161" t="s">
        <v>96</v>
      </c>
      <c r="G4161" t="s">
        <v>494</v>
      </c>
      <c r="H4161" t="s">
        <v>531</v>
      </c>
      <c r="I4161">
        <v>1200011383</v>
      </c>
      <c r="J4161">
        <v>6001037729</v>
      </c>
      <c r="K4161">
        <v>100001494</v>
      </c>
      <c r="L4161" s="1">
        <v>46056</v>
      </c>
      <c r="M4161" t="s">
        <v>833</v>
      </c>
      <c r="N4161">
        <v>1200011383</v>
      </c>
      <c r="O4161" t="s">
        <v>776</v>
      </c>
      <c r="P4161" t="s">
        <v>54</v>
      </c>
      <c r="Q4161" t="s">
        <v>724</v>
      </c>
    </row>
    <row r="4162" spans="1:17" x14ac:dyDescent="0.3">
      <c r="A4162" t="s">
        <v>824</v>
      </c>
      <c r="B4162" t="s">
        <v>382</v>
      </c>
      <c r="C4162" s="1">
        <v>46029</v>
      </c>
      <c r="D4162">
        <v>471.41</v>
      </c>
      <c r="E4162" t="s">
        <v>92</v>
      </c>
      <c r="F4162" t="s">
        <v>96</v>
      </c>
      <c r="G4162" t="s">
        <v>494</v>
      </c>
      <c r="H4162" t="s">
        <v>531</v>
      </c>
      <c r="I4162">
        <v>1200012692</v>
      </c>
      <c r="J4162">
        <v>6001041715</v>
      </c>
      <c r="K4162">
        <v>100004617</v>
      </c>
      <c r="L4162" s="1">
        <v>46055</v>
      </c>
      <c r="M4162" t="s">
        <v>833</v>
      </c>
      <c r="N4162">
        <v>1200012692</v>
      </c>
      <c r="O4162" t="s">
        <v>776</v>
      </c>
      <c r="P4162" t="s">
        <v>54</v>
      </c>
      <c r="Q4162" t="s">
        <v>724</v>
      </c>
    </row>
    <row r="4163" spans="1:17" x14ac:dyDescent="0.3">
      <c r="A4163" t="s">
        <v>824</v>
      </c>
      <c r="B4163" t="s">
        <v>382</v>
      </c>
      <c r="C4163" s="1">
        <v>46031</v>
      </c>
      <c r="D4163">
        <v>2080.5700000000002</v>
      </c>
      <c r="E4163" t="s">
        <v>92</v>
      </c>
      <c r="F4163" t="s">
        <v>96</v>
      </c>
      <c r="G4163" t="s">
        <v>494</v>
      </c>
      <c r="H4163" t="s">
        <v>531</v>
      </c>
      <c r="I4163">
        <v>1200011382</v>
      </c>
      <c r="J4163">
        <v>6001042485</v>
      </c>
      <c r="K4163">
        <v>100005384</v>
      </c>
      <c r="L4163" s="1">
        <v>46069</v>
      </c>
      <c r="M4163" t="s">
        <v>833</v>
      </c>
      <c r="N4163">
        <v>1200011382</v>
      </c>
      <c r="O4163" t="s">
        <v>776</v>
      </c>
      <c r="P4163" t="s">
        <v>54</v>
      </c>
      <c r="Q4163" t="s">
        <v>724</v>
      </c>
    </row>
    <row r="4164" spans="1:17" x14ac:dyDescent="0.3">
      <c r="A4164" t="s">
        <v>824</v>
      </c>
      <c r="B4164" t="s">
        <v>382</v>
      </c>
      <c r="C4164" s="1">
        <v>46035</v>
      </c>
      <c r="D4164">
        <v>179.47</v>
      </c>
      <c r="E4164" t="s">
        <v>92</v>
      </c>
      <c r="F4164" t="s">
        <v>96</v>
      </c>
      <c r="G4164" t="s">
        <v>494</v>
      </c>
      <c r="H4164" t="s">
        <v>531</v>
      </c>
      <c r="I4164">
        <v>1200011385</v>
      </c>
      <c r="J4164">
        <v>6001042909</v>
      </c>
      <c r="K4164">
        <v>100006248</v>
      </c>
      <c r="L4164" s="1">
        <v>46052</v>
      </c>
      <c r="M4164" t="s">
        <v>833</v>
      </c>
      <c r="N4164">
        <v>1200011385</v>
      </c>
      <c r="O4164" t="s">
        <v>776</v>
      </c>
      <c r="P4164" t="s">
        <v>54</v>
      </c>
      <c r="Q4164" t="s">
        <v>724</v>
      </c>
    </row>
    <row r="4165" spans="1:17" x14ac:dyDescent="0.3">
      <c r="A4165" t="s">
        <v>824</v>
      </c>
      <c r="B4165" t="s">
        <v>382</v>
      </c>
      <c r="C4165" s="1">
        <v>46035</v>
      </c>
      <c r="D4165">
        <v>227.95</v>
      </c>
      <c r="E4165" t="s">
        <v>92</v>
      </c>
      <c r="F4165" t="s">
        <v>96</v>
      </c>
      <c r="G4165" t="s">
        <v>494</v>
      </c>
      <c r="H4165" t="s">
        <v>531</v>
      </c>
      <c r="I4165">
        <v>1200011385</v>
      </c>
      <c r="J4165">
        <v>6001042911</v>
      </c>
      <c r="K4165">
        <v>100006250</v>
      </c>
      <c r="L4165" s="1">
        <v>46052</v>
      </c>
      <c r="M4165" t="s">
        <v>833</v>
      </c>
      <c r="N4165">
        <v>1200011385</v>
      </c>
      <c r="O4165" t="s">
        <v>776</v>
      </c>
      <c r="P4165" t="s">
        <v>54</v>
      </c>
      <c r="Q4165" t="s">
        <v>724</v>
      </c>
    </row>
    <row r="4166" spans="1:17" x14ac:dyDescent="0.3">
      <c r="A4166" t="s">
        <v>824</v>
      </c>
      <c r="B4166" t="s">
        <v>382</v>
      </c>
      <c r="C4166" s="1">
        <v>46035</v>
      </c>
      <c r="D4166">
        <v>588.16999999999996</v>
      </c>
      <c r="E4166" t="s">
        <v>92</v>
      </c>
      <c r="F4166" t="s">
        <v>96</v>
      </c>
      <c r="G4166" t="s">
        <v>494</v>
      </c>
      <c r="H4166" t="s">
        <v>531</v>
      </c>
      <c r="I4166">
        <v>1200011382</v>
      </c>
      <c r="J4166">
        <v>6001042923</v>
      </c>
      <c r="K4166">
        <v>100006262</v>
      </c>
      <c r="L4166" s="1">
        <v>46052</v>
      </c>
      <c r="M4166" t="s">
        <v>833</v>
      </c>
      <c r="N4166">
        <v>1200011382</v>
      </c>
      <c r="O4166" t="s">
        <v>776</v>
      </c>
      <c r="P4166" t="s">
        <v>54</v>
      </c>
      <c r="Q4166" t="s">
        <v>724</v>
      </c>
    </row>
    <row r="4167" spans="1:17" x14ac:dyDescent="0.3">
      <c r="A4167" t="s">
        <v>824</v>
      </c>
      <c r="B4167" t="s">
        <v>382</v>
      </c>
      <c r="C4167" s="1">
        <v>46042</v>
      </c>
      <c r="D4167">
        <v>29626.400000000001</v>
      </c>
      <c r="E4167" t="s">
        <v>92</v>
      </c>
      <c r="F4167" t="s">
        <v>96</v>
      </c>
      <c r="G4167" t="s">
        <v>494</v>
      </c>
      <c r="H4167" t="s">
        <v>531</v>
      </c>
      <c r="I4167">
        <v>1200013122</v>
      </c>
      <c r="J4167">
        <v>6001043812</v>
      </c>
      <c r="K4167">
        <v>100008067</v>
      </c>
      <c r="L4167" s="1">
        <v>46048</v>
      </c>
      <c r="M4167" t="s">
        <v>833</v>
      </c>
      <c r="N4167">
        <v>1200013122</v>
      </c>
      <c r="O4167" t="s">
        <v>776</v>
      </c>
      <c r="P4167" t="s">
        <v>54</v>
      </c>
      <c r="Q4167" t="s">
        <v>724</v>
      </c>
    </row>
    <row r="4168" spans="1:17" x14ac:dyDescent="0.3">
      <c r="A4168" t="s">
        <v>824</v>
      </c>
      <c r="B4168" t="s">
        <v>382</v>
      </c>
      <c r="C4168" s="1">
        <v>46050</v>
      </c>
      <c r="D4168">
        <v>471.41</v>
      </c>
      <c r="E4168" t="s">
        <v>92</v>
      </c>
      <c r="F4168" t="s">
        <v>96</v>
      </c>
      <c r="G4168" t="s">
        <v>494</v>
      </c>
      <c r="H4168" t="s">
        <v>531</v>
      </c>
      <c r="I4168">
        <v>1200012692</v>
      </c>
      <c r="J4168">
        <v>6001045089</v>
      </c>
      <c r="K4168">
        <v>100010253</v>
      </c>
      <c r="L4168" s="1">
        <v>46056</v>
      </c>
      <c r="M4168" t="s">
        <v>833</v>
      </c>
      <c r="N4168">
        <v>1200012692</v>
      </c>
      <c r="O4168" t="s">
        <v>776</v>
      </c>
      <c r="P4168" t="s">
        <v>54</v>
      </c>
      <c r="Q4168" t="s">
        <v>724</v>
      </c>
    </row>
    <row r="4169" spans="1:17" x14ac:dyDescent="0.3">
      <c r="A4169" t="s">
        <v>824</v>
      </c>
      <c r="B4169" t="s">
        <v>382</v>
      </c>
      <c r="C4169" s="1">
        <v>46057</v>
      </c>
      <c r="D4169">
        <v>174.67</v>
      </c>
      <c r="E4169" t="s">
        <v>92</v>
      </c>
      <c r="F4169" t="s">
        <v>96</v>
      </c>
      <c r="G4169" t="s">
        <v>494</v>
      </c>
      <c r="H4169" t="s">
        <v>531</v>
      </c>
      <c r="I4169">
        <v>1200011383</v>
      </c>
      <c r="J4169">
        <v>6001046364</v>
      </c>
      <c r="K4169">
        <v>100014842</v>
      </c>
      <c r="L4169" s="1">
        <v>46090</v>
      </c>
      <c r="M4169" t="s">
        <v>833</v>
      </c>
      <c r="N4169">
        <v>1200011383</v>
      </c>
      <c r="O4169" t="s">
        <v>776</v>
      </c>
      <c r="P4169" t="s">
        <v>54</v>
      </c>
      <c r="Q4169" t="s">
        <v>724</v>
      </c>
    </row>
    <row r="4170" spans="1:17" x14ac:dyDescent="0.3">
      <c r="A4170" t="s">
        <v>825</v>
      </c>
      <c r="B4170" t="s">
        <v>382</v>
      </c>
      <c r="C4170" s="1">
        <v>46064</v>
      </c>
      <c r="D4170">
        <v>2112.4</v>
      </c>
      <c r="E4170" t="s">
        <v>92</v>
      </c>
      <c r="F4170" t="s">
        <v>96</v>
      </c>
      <c r="G4170" t="s">
        <v>494</v>
      </c>
      <c r="H4170" t="s">
        <v>531</v>
      </c>
      <c r="I4170">
        <v>1200011385</v>
      </c>
      <c r="J4170">
        <v>6001047710</v>
      </c>
      <c r="K4170">
        <v>100016788</v>
      </c>
      <c r="L4170" s="1">
        <v>46065</v>
      </c>
      <c r="M4170" t="s">
        <v>833</v>
      </c>
      <c r="N4170">
        <v>1200011385</v>
      </c>
      <c r="O4170" t="s">
        <v>776</v>
      </c>
      <c r="P4170" t="s">
        <v>54</v>
      </c>
      <c r="Q4170" t="s">
        <v>724</v>
      </c>
    </row>
    <row r="4171" spans="1:17" x14ac:dyDescent="0.3">
      <c r="A4171" t="s">
        <v>825</v>
      </c>
      <c r="B4171" t="s">
        <v>382</v>
      </c>
      <c r="C4171" s="1">
        <v>46064</v>
      </c>
      <c r="D4171">
        <v>197.21</v>
      </c>
      <c r="E4171" t="s">
        <v>92</v>
      </c>
      <c r="F4171" t="s">
        <v>96</v>
      </c>
      <c r="G4171" t="s">
        <v>494</v>
      </c>
      <c r="H4171" t="s">
        <v>531</v>
      </c>
      <c r="I4171">
        <v>1200011385</v>
      </c>
      <c r="J4171">
        <v>6001047698</v>
      </c>
      <c r="K4171">
        <v>100016776</v>
      </c>
      <c r="L4171" s="1">
        <v>46065</v>
      </c>
      <c r="M4171" t="s">
        <v>833</v>
      </c>
      <c r="N4171">
        <v>1200011385</v>
      </c>
      <c r="O4171" t="s">
        <v>776</v>
      </c>
      <c r="P4171" t="s">
        <v>54</v>
      </c>
      <c r="Q4171" t="s">
        <v>724</v>
      </c>
    </row>
    <row r="4172" spans="1:17" x14ac:dyDescent="0.3">
      <c r="A4172" t="s">
        <v>825</v>
      </c>
      <c r="B4172" t="s">
        <v>382</v>
      </c>
      <c r="C4172" s="1">
        <v>46064</v>
      </c>
      <c r="D4172">
        <v>116</v>
      </c>
      <c r="E4172" t="s">
        <v>92</v>
      </c>
      <c r="F4172" t="s">
        <v>96</v>
      </c>
      <c r="G4172" t="s">
        <v>494</v>
      </c>
      <c r="H4172" t="s">
        <v>531</v>
      </c>
      <c r="I4172">
        <v>1200011386</v>
      </c>
      <c r="J4172">
        <v>6001047711</v>
      </c>
      <c r="K4172">
        <v>100016789</v>
      </c>
      <c r="L4172" s="1">
        <v>46066</v>
      </c>
      <c r="M4172" t="s">
        <v>833</v>
      </c>
      <c r="N4172">
        <v>1200011386</v>
      </c>
      <c r="O4172" t="s">
        <v>776</v>
      </c>
      <c r="P4172" t="s">
        <v>54</v>
      </c>
      <c r="Q4172" t="s">
        <v>724</v>
      </c>
    </row>
    <row r="4173" spans="1:17" x14ac:dyDescent="0.3">
      <c r="A4173" t="s">
        <v>825</v>
      </c>
      <c r="B4173" t="s">
        <v>382</v>
      </c>
      <c r="C4173" s="1">
        <v>46064</v>
      </c>
      <c r="D4173">
        <v>173.72</v>
      </c>
      <c r="E4173" t="s">
        <v>92</v>
      </c>
      <c r="F4173" t="s">
        <v>96</v>
      </c>
      <c r="G4173" t="s">
        <v>494</v>
      </c>
      <c r="H4173" t="s">
        <v>531</v>
      </c>
      <c r="I4173">
        <v>1200011386</v>
      </c>
      <c r="J4173">
        <v>6001047725</v>
      </c>
      <c r="K4173">
        <v>100016803</v>
      </c>
      <c r="L4173" s="1">
        <v>46066</v>
      </c>
      <c r="M4173" t="s">
        <v>833</v>
      </c>
      <c r="N4173">
        <v>1200011386</v>
      </c>
      <c r="O4173" t="s">
        <v>776</v>
      </c>
      <c r="P4173" t="s">
        <v>54</v>
      </c>
      <c r="Q4173" t="s">
        <v>724</v>
      </c>
    </row>
    <row r="4174" spans="1:17" x14ac:dyDescent="0.3">
      <c r="A4174" t="s">
        <v>825</v>
      </c>
      <c r="B4174" t="s">
        <v>382</v>
      </c>
      <c r="C4174" s="1">
        <v>46064</v>
      </c>
      <c r="D4174">
        <v>142.12</v>
      </c>
      <c r="E4174" t="s">
        <v>92</v>
      </c>
      <c r="F4174" t="s">
        <v>96</v>
      </c>
      <c r="G4174" t="s">
        <v>494</v>
      </c>
      <c r="H4174" t="s">
        <v>531</v>
      </c>
      <c r="I4174">
        <v>1200011386</v>
      </c>
      <c r="J4174">
        <v>6001047734</v>
      </c>
      <c r="K4174">
        <v>100016812</v>
      </c>
      <c r="L4174" s="1">
        <v>46066</v>
      </c>
      <c r="M4174" t="s">
        <v>833</v>
      </c>
      <c r="N4174">
        <v>1200011386</v>
      </c>
      <c r="O4174" t="s">
        <v>776</v>
      </c>
      <c r="P4174" t="s">
        <v>54</v>
      </c>
      <c r="Q4174" t="s">
        <v>724</v>
      </c>
    </row>
    <row r="4175" spans="1:17" x14ac:dyDescent="0.3">
      <c r="A4175" t="s">
        <v>825</v>
      </c>
      <c r="B4175" t="s">
        <v>382</v>
      </c>
      <c r="C4175" s="1">
        <v>46064</v>
      </c>
      <c r="D4175">
        <v>38.270000000000003</v>
      </c>
      <c r="E4175" t="s">
        <v>92</v>
      </c>
      <c r="F4175" t="s">
        <v>96</v>
      </c>
      <c r="G4175" t="s">
        <v>494</v>
      </c>
      <c r="H4175" t="s">
        <v>531</v>
      </c>
      <c r="I4175">
        <v>1200011385</v>
      </c>
      <c r="J4175">
        <v>6001047746</v>
      </c>
      <c r="K4175">
        <v>100016824</v>
      </c>
      <c r="L4175" s="1">
        <v>46065</v>
      </c>
      <c r="M4175" t="s">
        <v>833</v>
      </c>
      <c r="N4175">
        <v>1200011385</v>
      </c>
      <c r="O4175" t="s">
        <v>776</v>
      </c>
      <c r="P4175" t="s">
        <v>54</v>
      </c>
      <c r="Q4175" t="s">
        <v>724</v>
      </c>
    </row>
    <row r="4176" spans="1:17" x14ac:dyDescent="0.3">
      <c r="A4176" t="s">
        <v>825</v>
      </c>
      <c r="B4176" t="s">
        <v>382</v>
      </c>
      <c r="C4176" s="1">
        <v>46064</v>
      </c>
      <c r="D4176">
        <v>95.66</v>
      </c>
      <c r="E4176" t="s">
        <v>92</v>
      </c>
      <c r="F4176" t="s">
        <v>96</v>
      </c>
      <c r="G4176" t="s">
        <v>494</v>
      </c>
      <c r="H4176" t="s">
        <v>531</v>
      </c>
      <c r="I4176">
        <v>1200011385</v>
      </c>
      <c r="J4176">
        <v>6001047748</v>
      </c>
      <c r="K4176">
        <v>100016826</v>
      </c>
      <c r="L4176" s="1">
        <v>46065</v>
      </c>
      <c r="M4176" t="s">
        <v>833</v>
      </c>
      <c r="N4176">
        <v>1200011385</v>
      </c>
      <c r="O4176" t="s">
        <v>776</v>
      </c>
      <c r="P4176" t="s">
        <v>54</v>
      </c>
      <c r="Q4176" t="s">
        <v>724</v>
      </c>
    </row>
    <row r="4177" spans="1:17" x14ac:dyDescent="0.3">
      <c r="A4177" t="s">
        <v>824</v>
      </c>
      <c r="B4177" t="s">
        <v>382</v>
      </c>
      <c r="C4177" s="1">
        <v>46070</v>
      </c>
      <c r="D4177">
        <v>177.73</v>
      </c>
      <c r="E4177" t="s">
        <v>92</v>
      </c>
      <c r="F4177" t="s">
        <v>96</v>
      </c>
      <c r="G4177" t="s">
        <v>494</v>
      </c>
      <c r="H4177" t="s">
        <v>531</v>
      </c>
      <c r="I4177">
        <v>1200011385</v>
      </c>
      <c r="J4177">
        <v>6001048543</v>
      </c>
      <c r="K4177">
        <v>100018429</v>
      </c>
      <c r="L4177" s="1">
        <v>46078</v>
      </c>
      <c r="M4177" t="s">
        <v>833</v>
      </c>
      <c r="N4177">
        <v>1200011385</v>
      </c>
      <c r="O4177" t="s">
        <v>776</v>
      </c>
      <c r="P4177" t="s">
        <v>54</v>
      </c>
      <c r="Q4177" t="s">
        <v>724</v>
      </c>
    </row>
    <row r="4178" spans="1:17" x14ac:dyDescent="0.3">
      <c r="A4178" t="s">
        <v>824</v>
      </c>
      <c r="B4178" t="s">
        <v>382</v>
      </c>
      <c r="C4178" s="1">
        <v>46071</v>
      </c>
      <c r="D4178">
        <v>2038.76</v>
      </c>
      <c r="E4178" t="s">
        <v>92</v>
      </c>
      <c r="F4178" t="s">
        <v>96</v>
      </c>
      <c r="G4178" t="s">
        <v>494</v>
      </c>
      <c r="H4178" t="s">
        <v>531</v>
      </c>
      <c r="I4178">
        <v>1200011386</v>
      </c>
      <c r="J4178">
        <v>6001048753</v>
      </c>
      <c r="K4178">
        <v>100018765</v>
      </c>
      <c r="L4178" s="1">
        <v>46091</v>
      </c>
      <c r="M4178" t="s">
        <v>833</v>
      </c>
      <c r="N4178">
        <v>1200011386</v>
      </c>
      <c r="O4178" t="s">
        <v>776</v>
      </c>
      <c r="P4178" t="s">
        <v>54</v>
      </c>
      <c r="Q4178" t="s">
        <v>724</v>
      </c>
    </row>
    <row r="4179" spans="1:17" x14ac:dyDescent="0.3">
      <c r="A4179" t="s">
        <v>824</v>
      </c>
      <c r="B4179" t="s">
        <v>382</v>
      </c>
      <c r="C4179" s="1">
        <v>46073</v>
      </c>
      <c r="D4179">
        <v>262.93</v>
      </c>
      <c r="E4179" t="s">
        <v>92</v>
      </c>
      <c r="F4179" t="s">
        <v>96</v>
      </c>
      <c r="G4179" t="s">
        <v>494</v>
      </c>
      <c r="H4179" t="s">
        <v>531</v>
      </c>
      <c r="I4179">
        <v>1200011382</v>
      </c>
      <c r="J4179">
        <v>6001049151</v>
      </c>
      <c r="K4179">
        <v>100019554</v>
      </c>
      <c r="L4179" s="1">
        <v>46078</v>
      </c>
      <c r="M4179" t="s">
        <v>833</v>
      </c>
      <c r="N4179">
        <v>1200011382</v>
      </c>
      <c r="O4179" t="s">
        <v>776</v>
      </c>
      <c r="P4179" t="s">
        <v>54</v>
      </c>
      <c r="Q4179" t="s">
        <v>724</v>
      </c>
    </row>
    <row r="4180" spans="1:17" x14ac:dyDescent="0.3">
      <c r="A4180" t="s">
        <v>825</v>
      </c>
      <c r="B4180" t="s">
        <v>383</v>
      </c>
      <c r="C4180" s="1">
        <v>46073</v>
      </c>
      <c r="D4180">
        <v>265.37</v>
      </c>
      <c r="E4180" t="s">
        <v>93</v>
      </c>
      <c r="F4180" t="s">
        <v>94</v>
      </c>
      <c r="G4180" t="s">
        <v>494</v>
      </c>
      <c r="H4180" t="s">
        <v>531</v>
      </c>
      <c r="I4180">
        <v>1200010596</v>
      </c>
      <c r="J4180">
        <v>6001049129</v>
      </c>
      <c r="K4180">
        <v>400000536</v>
      </c>
      <c r="L4180" s="1"/>
      <c r="M4180" t="s">
        <v>834</v>
      </c>
      <c r="N4180">
        <v>1200010596</v>
      </c>
      <c r="O4180" t="s">
        <v>776</v>
      </c>
      <c r="P4180" t="s">
        <v>53</v>
      </c>
      <c r="Q4180" t="s">
        <v>724</v>
      </c>
    </row>
    <row r="4181" spans="1:17" x14ac:dyDescent="0.3">
      <c r="A4181" t="s">
        <v>824</v>
      </c>
      <c r="B4181" t="s">
        <v>382</v>
      </c>
      <c r="C4181" s="1">
        <v>46073</v>
      </c>
      <c r="D4181">
        <v>95.46</v>
      </c>
      <c r="E4181" t="s">
        <v>92</v>
      </c>
      <c r="F4181" t="s">
        <v>96</v>
      </c>
      <c r="G4181" t="s">
        <v>494</v>
      </c>
      <c r="H4181" t="s">
        <v>531</v>
      </c>
      <c r="I4181">
        <v>1200011382</v>
      </c>
      <c r="J4181">
        <v>6001049152</v>
      </c>
      <c r="K4181">
        <v>100019555</v>
      </c>
      <c r="L4181" s="1">
        <v>46078</v>
      </c>
      <c r="M4181" t="s">
        <v>833</v>
      </c>
      <c r="N4181">
        <v>1200011382</v>
      </c>
      <c r="O4181" t="s">
        <v>776</v>
      </c>
      <c r="P4181" t="s">
        <v>54</v>
      </c>
      <c r="Q4181" t="s">
        <v>724</v>
      </c>
    </row>
    <row r="4182" spans="1:17" x14ac:dyDescent="0.3">
      <c r="A4182" t="s">
        <v>824</v>
      </c>
      <c r="B4182" t="s">
        <v>382</v>
      </c>
      <c r="C4182" s="1">
        <v>46076</v>
      </c>
      <c r="D4182">
        <v>471.41</v>
      </c>
      <c r="E4182" t="s">
        <v>92</v>
      </c>
      <c r="F4182" t="s">
        <v>96</v>
      </c>
      <c r="G4182" t="s">
        <v>494</v>
      </c>
      <c r="H4182" t="s">
        <v>531</v>
      </c>
      <c r="I4182">
        <v>1200012692</v>
      </c>
      <c r="J4182">
        <v>6001049331</v>
      </c>
      <c r="K4182">
        <v>100019878</v>
      </c>
      <c r="L4182" s="1">
        <v>46129</v>
      </c>
      <c r="M4182" t="s">
        <v>833</v>
      </c>
      <c r="N4182">
        <v>1200012692</v>
      </c>
      <c r="O4182" t="s">
        <v>776</v>
      </c>
      <c r="P4182" t="s">
        <v>54</v>
      </c>
      <c r="Q4182" t="s">
        <v>724</v>
      </c>
    </row>
    <row r="4183" spans="1:17" x14ac:dyDescent="0.3">
      <c r="A4183" t="s">
        <v>825</v>
      </c>
      <c r="B4183" t="s">
        <v>383</v>
      </c>
      <c r="C4183" s="1">
        <v>46077</v>
      </c>
      <c r="D4183">
        <v>49.44</v>
      </c>
      <c r="E4183" t="s">
        <v>93</v>
      </c>
      <c r="F4183" t="s">
        <v>94</v>
      </c>
      <c r="G4183" t="s">
        <v>494</v>
      </c>
      <c r="H4183" t="s">
        <v>531</v>
      </c>
      <c r="I4183">
        <v>1200010596</v>
      </c>
      <c r="J4183">
        <v>6001049525</v>
      </c>
      <c r="K4183">
        <v>400000557</v>
      </c>
      <c r="L4183" s="1"/>
      <c r="M4183" t="s">
        <v>834</v>
      </c>
      <c r="N4183">
        <v>1200010596</v>
      </c>
      <c r="O4183" t="s">
        <v>776</v>
      </c>
      <c r="P4183" t="s">
        <v>53</v>
      </c>
      <c r="Q4183" t="s">
        <v>724</v>
      </c>
    </row>
    <row r="4184" spans="1:17" x14ac:dyDescent="0.3">
      <c r="A4184" t="s">
        <v>825</v>
      </c>
      <c r="B4184" t="s">
        <v>383</v>
      </c>
      <c r="C4184" s="1">
        <v>46077</v>
      </c>
      <c r="D4184">
        <v>90.35</v>
      </c>
      <c r="E4184" t="s">
        <v>93</v>
      </c>
      <c r="F4184" t="s">
        <v>94</v>
      </c>
      <c r="G4184" t="s">
        <v>494</v>
      </c>
      <c r="H4184" t="s">
        <v>531</v>
      </c>
      <c r="I4184">
        <v>1200010596</v>
      </c>
      <c r="J4184">
        <v>6001049527</v>
      </c>
      <c r="K4184">
        <v>400000559</v>
      </c>
      <c r="L4184" s="1"/>
      <c r="M4184" t="s">
        <v>834</v>
      </c>
      <c r="N4184">
        <v>1200010596</v>
      </c>
      <c r="O4184" t="s">
        <v>776</v>
      </c>
      <c r="P4184" t="s">
        <v>53</v>
      </c>
      <c r="Q4184" t="s">
        <v>724</v>
      </c>
    </row>
    <row r="4185" spans="1:17" x14ac:dyDescent="0.3">
      <c r="A4185" t="s">
        <v>825</v>
      </c>
      <c r="B4185" t="s">
        <v>383</v>
      </c>
      <c r="C4185" s="1">
        <v>46077</v>
      </c>
      <c r="D4185">
        <v>49</v>
      </c>
      <c r="E4185" t="s">
        <v>93</v>
      </c>
      <c r="F4185" t="s">
        <v>94</v>
      </c>
      <c r="G4185" t="s">
        <v>494</v>
      </c>
      <c r="H4185" t="s">
        <v>531</v>
      </c>
      <c r="I4185">
        <v>1200010596</v>
      </c>
      <c r="J4185">
        <v>6001049530</v>
      </c>
      <c r="K4185">
        <v>400000562</v>
      </c>
      <c r="L4185" s="1"/>
      <c r="M4185" t="s">
        <v>834</v>
      </c>
      <c r="N4185">
        <v>1200010596</v>
      </c>
      <c r="O4185" t="s">
        <v>776</v>
      </c>
      <c r="P4185" t="s">
        <v>53</v>
      </c>
      <c r="Q4185" t="s">
        <v>724</v>
      </c>
    </row>
    <row r="4186" spans="1:17" x14ac:dyDescent="0.3">
      <c r="A4186" t="s">
        <v>824</v>
      </c>
      <c r="B4186" t="s">
        <v>382</v>
      </c>
      <c r="C4186" s="1">
        <v>46083</v>
      </c>
      <c r="D4186">
        <v>138.16999999999999</v>
      </c>
      <c r="E4186" t="s">
        <v>92</v>
      </c>
      <c r="F4186" t="s">
        <v>96</v>
      </c>
      <c r="G4186" t="s">
        <v>494</v>
      </c>
      <c r="H4186" t="s">
        <v>531</v>
      </c>
      <c r="I4186">
        <v>1200011382</v>
      </c>
      <c r="J4186">
        <v>6001050415</v>
      </c>
      <c r="K4186">
        <v>100022523</v>
      </c>
      <c r="L4186" s="1">
        <v>46098</v>
      </c>
      <c r="M4186" t="s">
        <v>833</v>
      </c>
      <c r="N4186">
        <v>1200011382</v>
      </c>
      <c r="O4186" t="s">
        <v>776</v>
      </c>
      <c r="P4186" t="s">
        <v>54</v>
      </c>
      <c r="Q4186" t="s">
        <v>724</v>
      </c>
    </row>
    <row r="4187" spans="1:17" x14ac:dyDescent="0.3">
      <c r="A4187" t="s">
        <v>824</v>
      </c>
      <c r="B4187" t="s">
        <v>382</v>
      </c>
      <c r="C4187" s="1">
        <v>46085</v>
      </c>
      <c r="D4187">
        <v>174.67</v>
      </c>
      <c r="E4187" t="s">
        <v>92</v>
      </c>
      <c r="F4187" t="s">
        <v>96</v>
      </c>
      <c r="G4187" t="s">
        <v>494</v>
      </c>
      <c r="H4187" t="s">
        <v>531</v>
      </c>
      <c r="I4187">
        <v>1200011383</v>
      </c>
      <c r="J4187">
        <v>6001050977</v>
      </c>
      <c r="K4187">
        <v>100023409</v>
      </c>
      <c r="L4187" s="1">
        <v>46140</v>
      </c>
      <c r="M4187" t="s">
        <v>833</v>
      </c>
      <c r="N4187">
        <v>1200011383</v>
      </c>
      <c r="O4187" t="s">
        <v>776</v>
      </c>
      <c r="P4187" t="s">
        <v>54</v>
      </c>
      <c r="Q4187" t="s">
        <v>724</v>
      </c>
    </row>
    <row r="4188" spans="1:17" x14ac:dyDescent="0.3">
      <c r="A4188" t="s">
        <v>826</v>
      </c>
      <c r="B4188" t="s">
        <v>382</v>
      </c>
      <c r="C4188" s="1">
        <v>46086</v>
      </c>
      <c r="D4188">
        <v>772.24</v>
      </c>
      <c r="E4188" t="s">
        <v>92</v>
      </c>
      <c r="F4188" t="s">
        <v>96</v>
      </c>
      <c r="G4188" t="s">
        <v>494</v>
      </c>
      <c r="H4188" t="s">
        <v>531</v>
      </c>
      <c r="I4188">
        <v>1200011386</v>
      </c>
      <c r="J4188">
        <v>6001051214</v>
      </c>
      <c r="K4188">
        <v>100023751</v>
      </c>
      <c r="L4188" s="1">
        <v>46107</v>
      </c>
      <c r="M4188" t="s">
        <v>833</v>
      </c>
      <c r="N4188">
        <v>1200011386</v>
      </c>
      <c r="O4188" t="s">
        <v>776</v>
      </c>
      <c r="P4188" t="s">
        <v>54</v>
      </c>
      <c r="Q4188" t="s">
        <v>724</v>
      </c>
    </row>
    <row r="4189" spans="1:17" x14ac:dyDescent="0.3">
      <c r="A4189" t="s">
        <v>824</v>
      </c>
      <c r="B4189" t="s">
        <v>382</v>
      </c>
      <c r="C4189" s="1">
        <v>46090</v>
      </c>
      <c r="D4189">
        <v>1051.28</v>
      </c>
      <c r="E4189" t="s">
        <v>92</v>
      </c>
      <c r="F4189" t="s">
        <v>96</v>
      </c>
      <c r="G4189" t="s">
        <v>494</v>
      </c>
      <c r="H4189" t="s">
        <v>531</v>
      </c>
      <c r="I4189">
        <v>1200011387</v>
      </c>
      <c r="J4189">
        <v>6001051833</v>
      </c>
      <c r="K4189">
        <v>100024622</v>
      </c>
      <c r="L4189" s="1">
        <v>46107</v>
      </c>
      <c r="M4189" t="s">
        <v>833</v>
      </c>
      <c r="N4189">
        <v>1200011387</v>
      </c>
      <c r="O4189" t="s">
        <v>776</v>
      </c>
      <c r="P4189" t="s">
        <v>54</v>
      </c>
      <c r="Q4189" t="s">
        <v>724</v>
      </c>
    </row>
    <row r="4190" spans="1:17" x14ac:dyDescent="0.3">
      <c r="A4190" t="s">
        <v>825</v>
      </c>
      <c r="B4190" t="s">
        <v>382</v>
      </c>
      <c r="C4190" s="1">
        <v>46094</v>
      </c>
      <c r="D4190">
        <v>963.67</v>
      </c>
      <c r="E4190" t="s">
        <v>92</v>
      </c>
      <c r="F4190" t="s">
        <v>96</v>
      </c>
      <c r="G4190" t="s">
        <v>494</v>
      </c>
      <c r="H4190" t="s">
        <v>531</v>
      </c>
      <c r="I4190">
        <v>1200011382</v>
      </c>
      <c r="J4190">
        <v>6001052665</v>
      </c>
      <c r="K4190">
        <v>100025602</v>
      </c>
      <c r="L4190" s="1">
        <v>46247</v>
      </c>
      <c r="M4190" t="s">
        <v>833</v>
      </c>
      <c r="N4190">
        <v>1200011382</v>
      </c>
      <c r="O4190" t="s">
        <v>776</v>
      </c>
      <c r="P4190" t="s">
        <v>54</v>
      </c>
      <c r="Q4190" t="s">
        <v>724</v>
      </c>
    </row>
    <row r="4191" spans="1:17" x14ac:dyDescent="0.3">
      <c r="A4191" t="s">
        <v>825</v>
      </c>
      <c r="B4191" t="s">
        <v>382</v>
      </c>
      <c r="C4191" s="1">
        <v>46098</v>
      </c>
      <c r="D4191">
        <v>351.8</v>
      </c>
      <c r="E4191" t="s">
        <v>92</v>
      </c>
      <c r="F4191" t="s">
        <v>96</v>
      </c>
      <c r="G4191" t="s">
        <v>494</v>
      </c>
      <c r="H4191" t="s">
        <v>531</v>
      </c>
      <c r="I4191">
        <v>1200011385</v>
      </c>
      <c r="J4191">
        <v>6001053022</v>
      </c>
      <c r="K4191">
        <v>100026173</v>
      </c>
      <c r="L4191" s="1">
        <v>46107</v>
      </c>
      <c r="M4191" t="s">
        <v>833</v>
      </c>
      <c r="N4191">
        <v>1200011385</v>
      </c>
      <c r="O4191" t="s">
        <v>776</v>
      </c>
      <c r="P4191" t="s">
        <v>54</v>
      </c>
      <c r="Q4191" t="s">
        <v>724</v>
      </c>
    </row>
    <row r="4192" spans="1:17" x14ac:dyDescent="0.3">
      <c r="A4192" t="s">
        <v>825</v>
      </c>
      <c r="B4192" t="s">
        <v>382</v>
      </c>
      <c r="C4192" s="1">
        <v>46098</v>
      </c>
      <c r="D4192">
        <v>29300.58</v>
      </c>
      <c r="E4192" t="s">
        <v>92</v>
      </c>
      <c r="F4192" t="s">
        <v>96</v>
      </c>
      <c r="G4192" t="s">
        <v>494</v>
      </c>
      <c r="H4192" t="s">
        <v>531</v>
      </c>
      <c r="I4192">
        <v>1200013093</v>
      </c>
      <c r="J4192">
        <v>6001053024</v>
      </c>
      <c r="K4192">
        <v>100026175</v>
      </c>
      <c r="L4192" s="1">
        <v>46100</v>
      </c>
      <c r="M4192" t="s">
        <v>833</v>
      </c>
      <c r="N4192">
        <v>1200013093</v>
      </c>
      <c r="O4192" t="s">
        <v>776</v>
      </c>
      <c r="P4192" t="s">
        <v>54</v>
      </c>
      <c r="Q4192" t="s">
        <v>724</v>
      </c>
    </row>
    <row r="4193" spans="1:17" x14ac:dyDescent="0.3">
      <c r="A4193" t="s">
        <v>825</v>
      </c>
      <c r="B4193" t="s">
        <v>382</v>
      </c>
      <c r="C4193" s="1">
        <v>46101</v>
      </c>
      <c r="D4193">
        <v>1347.42</v>
      </c>
      <c r="E4193" t="s">
        <v>92</v>
      </c>
      <c r="F4193" t="s">
        <v>96</v>
      </c>
      <c r="G4193" t="s">
        <v>494</v>
      </c>
      <c r="H4193" t="s">
        <v>531</v>
      </c>
      <c r="I4193">
        <v>1200011385</v>
      </c>
      <c r="J4193">
        <v>6001053643</v>
      </c>
      <c r="K4193">
        <v>100027407</v>
      </c>
      <c r="L4193" s="1">
        <v>46106</v>
      </c>
      <c r="M4193" t="s">
        <v>833</v>
      </c>
      <c r="N4193">
        <v>1200011385</v>
      </c>
      <c r="O4193" t="s">
        <v>776</v>
      </c>
      <c r="P4193" t="s">
        <v>54</v>
      </c>
      <c r="Q4193" t="s">
        <v>724</v>
      </c>
    </row>
    <row r="4194" spans="1:17" x14ac:dyDescent="0.3">
      <c r="A4194" t="s">
        <v>825</v>
      </c>
      <c r="B4194" t="s">
        <v>382</v>
      </c>
      <c r="C4194" s="1">
        <v>46101</v>
      </c>
      <c r="D4194">
        <v>953.02</v>
      </c>
      <c r="E4194" t="s">
        <v>92</v>
      </c>
      <c r="F4194" t="s">
        <v>96</v>
      </c>
      <c r="G4194" t="s">
        <v>494</v>
      </c>
      <c r="H4194" t="s">
        <v>531</v>
      </c>
      <c r="I4194">
        <v>1200011382</v>
      </c>
      <c r="J4194">
        <v>6001053644</v>
      </c>
      <c r="K4194">
        <v>100027408</v>
      </c>
      <c r="L4194" s="1">
        <v>46107</v>
      </c>
      <c r="M4194" t="s">
        <v>833</v>
      </c>
      <c r="N4194">
        <v>1200011382</v>
      </c>
      <c r="O4194" t="s">
        <v>776</v>
      </c>
      <c r="P4194" t="s">
        <v>54</v>
      </c>
      <c r="Q4194" t="s">
        <v>724</v>
      </c>
    </row>
    <row r="4195" spans="1:17" x14ac:dyDescent="0.3">
      <c r="A4195" t="s">
        <v>826</v>
      </c>
      <c r="B4195" t="s">
        <v>382</v>
      </c>
      <c r="C4195" s="1">
        <v>46101</v>
      </c>
      <c r="D4195">
        <v>49</v>
      </c>
      <c r="E4195" t="s">
        <v>92</v>
      </c>
      <c r="F4195" t="s">
        <v>96</v>
      </c>
      <c r="G4195" t="s">
        <v>494</v>
      </c>
      <c r="H4195" t="s">
        <v>531</v>
      </c>
      <c r="I4195">
        <v>1200011385</v>
      </c>
      <c r="J4195">
        <v>6001053641</v>
      </c>
      <c r="K4195">
        <v>100027405</v>
      </c>
      <c r="L4195" s="1">
        <v>46112</v>
      </c>
      <c r="M4195" t="s">
        <v>833</v>
      </c>
      <c r="N4195">
        <v>1200011385</v>
      </c>
      <c r="O4195" t="s">
        <v>776</v>
      </c>
      <c r="P4195" t="s">
        <v>54</v>
      </c>
      <c r="Q4195" t="s">
        <v>724</v>
      </c>
    </row>
    <row r="4196" spans="1:17" x14ac:dyDescent="0.3">
      <c r="A4196" t="s">
        <v>824</v>
      </c>
      <c r="B4196" t="s">
        <v>382</v>
      </c>
      <c r="C4196" s="1">
        <v>46104</v>
      </c>
      <c r="D4196">
        <v>471.41</v>
      </c>
      <c r="E4196" t="s">
        <v>92</v>
      </c>
      <c r="F4196" t="s">
        <v>96</v>
      </c>
      <c r="G4196" t="s">
        <v>494</v>
      </c>
      <c r="H4196" t="s">
        <v>531</v>
      </c>
      <c r="I4196">
        <v>1200012692</v>
      </c>
      <c r="J4196">
        <v>6001053849</v>
      </c>
      <c r="K4196">
        <v>100027691</v>
      </c>
      <c r="L4196" s="1">
        <v>46108</v>
      </c>
      <c r="M4196" t="s">
        <v>833</v>
      </c>
      <c r="N4196">
        <v>1200012692</v>
      </c>
      <c r="O4196" t="s">
        <v>776</v>
      </c>
      <c r="P4196" t="s">
        <v>54</v>
      </c>
      <c r="Q4196" t="s">
        <v>724</v>
      </c>
    </row>
    <row r="4197" spans="1:17" x14ac:dyDescent="0.3">
      <c r="A4197" t="s">
        <v>824</v>
      </c>
      <c r="B4197" t="s">
        <v>382</v>
      </c>
      <c r="C4197" s="1">
        <v>46104</v>
      </c>
      <c r="D4197">
        <v>58.68</v>
      </c>
      <c r="E4197" t="s">
        <v>92</v>
      </c>
      <c r="F4197" t="s">
        <v>96</v>
      </c>
      <c r="G4197" t="s">
        <v>494</v>
      </c>
      <c r="H4197" t="s">
        <v>531</v>
      </c>
      <c r="I4197">
        <v>1200011385</v>
      </c>
      <c r="J4197">
        <v>6001053866</v>
      </c>
      <c r="K4197">
        <v>100027708</v>
      </c>
      <c r="L4197" s="1">
        <v>46114</v>
      </c>
      <c r="M4197" t="s">
        <v>833</v>
      </c>
      <c r="N4197">
        <v>1200011385</v>
      </c>
      <c r="O4197" t="s">
        <v>776</v>
      </c>
      <c r="P4197" t="s">
        <v>54</v>
      </c>
      <c r="Q4197" t="s">
        <v>724</v>
      </c>
    </row>
    <row r="4198" spans="1:17" x14ac:dyDescent="0.3">
      <c r="A4198" t="s">
        <v>824</v>
      </c>
      <c r="B4198" t="s">
        <v>382</v>
      </c>
      <c r="C4198" s="1">
        <v>46105</v>
      </c>
      <c r="D4198">
        <v>1463.59</v>
      </c>
      <c r="E4198" t="s">
        <v>92</v>
      </c>
      <c r="F4198" t="s">
        <v>96</v>
      </c>
      <c r="G4198" t="s">
        <v>494</v>
      </c>
      <c r="H4198" t="s">
        <v>531</v>
      </c>
      <c r="I4198">
        <v>1200011385</v>
      </c>
      <c r="J4198">
        <v>6001054070</v>
      </c>
      <c r="K4198">
        <v>100028087</v>
      </c>
      <c r="L4198" s="1">
        <v>46107</v>
      </c>
      <c r="M4198" t="s">
        <v>833</v>
      </c>
      <c r="N4198">
        <v>1200011385</v>
      </c>
      <c r="O4198" t="s">
        <v>776</v>
      </c>
      <c r="P4198" t="s">
        <v>54</v>
      </c>
      <c r="Q4198" t="s">
        <v>724</v>
      </c>
    </row>
    <row r="4199" spans="1:17" x14ac:dyDescent="0.3">
      <c r="A4199" t="s">
        <v>372</v>
      </c>
      <c r="B4199" t="s">
        <v>382</v>
      </c>
      <c r="C4199" s="1">
        <v>46106</v>
      </c>
      <c r="D4199">
        <v>2414.65</v>
      </c>
      <c r="E4199" t="s">
        <v>92</v>
      </c>
      <c r="F4199" t="s">
        <v>96</v>
      </c>
      <c r="G4199" t="s">
        <v>494</v>
      </c>
      <c r="H4199" t="s">
        <v>531</v>
      </c>
      <c r="I4199">
        <v>1200011382</v>
      </c>
      <c r="J4199">
        <v>6001054383</v>
      </c>
      <c r="K4199">
        <v>100028526</v>
      </c>
      <c r="L4199" s="1">
        <v>46108</v>
      </c>
      <c r="M4199" t="s">
        <v>833</v>
      </c>
      <c r="N4199">
        <v>1200011382</v>
      </c>
      <c r="O4199" t="s">
        <v>776</v>
      </c>
      <c r="P4199" t="s">
        <v>54</v>
      </c>
      <c r="Q4199" t="s">
        <v>724</v>
      </c>
    </row>
    <row r="4200" spans="1:17" x14ac:dyDescent="0.3">
      <c r="A4200" t="s">
        <v>825</v>
      </c>
      <c r="B4200" t="s">
        <v>382</v>
      </c>
      <c r="C4200" s="1">
        <v>46107</v>
      </c>
      <c r="D4200">
        <v>367.42</v>
      </c>
      <c r="E4200" t="s">
        <v>92</v>
      </c>
      <c r="F4200" t="s">
        <v>96</v>
      </c>
      <c r="G4200" t="s">
        <v>494</v>
      </c>
      <c r="H4200" t="s">
        <v>531</v>
      </c>
      <c r="I4200">
        <v>1200011385</v>
      </c>
      <c r="J4200">
        <v>6001054584</v>
      </c>
      <c r="K4200">
        <v>100028963</v>
      </c>
      <c r="L4200" s="1">
        <v>46112</v>
      </c>
      <c r="M4200" t="s">
        <v>833</v>
      </c>
      <c r="N4200">
        <v>1200011385</v>
      </c>
      <c r="O4200" t="s">
        <v>776</v>
      </c>
      <c r="P4200" t="s">
        <v>54</v>
      </c>
      <c r="Q4200" t="s">
        <v>724</v>
      </c>
    </row>
    <row r="4201" spans="1:17" x14ac:dyDescent="0.3">
      <c r="A4201" t="s">
        <v>824</v>
      </c>
      <c r="B4201" t="s">
        <v>382</v>
      </c>
      <c r="C4201" s="1">
        <v>46107</v>
      </c>
      <c r="D4201">
        <v>119.58</v>
      </c>
      <c r="E4201" t="s">
        <v>92</v>
      </c>
      <c r="F4201" t="s">
        <v>96</v>
      </c>
      <c r="G4201" t="s">
        <v>494</v>
      </c>
      <c r="H4201" t="s">
        <v>531</v>
      </c>
      <c r="I4201">
        <v>1200011385</v>
      </c>
      <c r="J4201">
        <v>6001054594</v>
      </c>
      <c r="K4201">
        <v>100028973</v>
      </c>
      <c r="L4201" s="1">
        <v>46114</v>
      </c>
      <c r="M4201" t="s">
        <v>833</v>
      </c>
      <c r="N4201">
        <v>1200011385</v>
      </c>
      <c r="O4201" t="s">
        <v>776</v>
      </c>
      <c r="P4201" t="s">
        <v>54</v>
      </c>
      <c r="Q4201" t="s">
        <v>724</v>
      </c>
    </row>
    <row r="4202" spans="1:17" x14ac:dyDescent="0.3">
      <c r="A4202" t="s">
        <v>824</v>
      </c>
      <c r="B4202" t="s">
        <v>382</v>
      </c>
      <c r="C4202" s="1">
        <v>46115</v>
      </c>
      <c r="D4202">
        <v>174.67</v>
      </c>
      <c r="E4202" t="s">
        <v>92</v>
      </c>
      <c r="F4202" t="s">
        <v>96</v>
      </c>
      <c r="G4202" t="s">
        <v>494</v>
      </c>
      <c r="H4202" t="s">
        <v>531</v>
      </c>
      <c r="I4202">
        <v>1200011383</v>
      </c>
      <c r="J4202">
        <v>6001056304</v>
      </c>
      <c r="K4202">
        <v>100032428</v>
      </c>
      <c r="L4202" s="1">
        <v>46162</v>
      </c>
      <c r="M4202" t="s">
        <v>833</v>
      </c>
      <c r="N4202">
        <v>1200011383</v>
      </c>
      <c r="O4202" t="s">
        <v>776</v>
      </c>
      <c r="P4202" t="s">
        <v>54</v>
      </c>
      <c r="Q4202" t="s">
        <v>724</v>
      </c>
    </row>
    <row r="4203" spans="1:17" x14ac:dyDescent="0.3">
      <c r="A4203" t="s">
        <v>824</v>
      </c>
      <c r="B4203" t="s">
        <v>382</v>
      </c>
      <c r="C4203" s="1">
        <v>46121</v>
      </c>
      <c r="D4203">
        <v>51.46</v>
      </c>
      <c r="E4203" t="s">
        <v>92</v>
      </c>
      <c r="F4203" t="s">
        <v>96</v>
      </c>
      <c r="G4203" t="s">
        <v>494</v>
      </c>
      <c r="H4203" t="s">
        <v>531</v>
      </c>
      <c r="I4203">
        <v>1200011385</v>
      </c>
      <c r="J4203">
        <v>6001057262</v>
      </c>
      <c r="K4203">
        <v>100033847</v>
      </c>
      <c r="L4203" s="1">
        <v>46135</v>
      </c>
      <c r="M4203" t="s">
        <v>833</v>
      </c>
      <c r="N4203">
        <v>1200011385</v>
      </c>
      <c r="O4203" t="s">
        <v>776</v>
      </c>
      <c r="P4203" t="s">
        <v>54</v>
      </c>
      <c r="Q4203" t="s">
        <v>724</v>
      </c>
    </row>
    <row r="4204" spans="1:17" x14ac:dyDescent="0.3">
      <c r="A4204" t="s">
        <v>824</v>
      </c>
      <c r="B4204" t="s">
        <v>382</v>
      </c>
      <c r="C4204" s="1">
        <v>46122</v>
      </c>
      <c r="D4204">
        <v>178.36</v>
      </c>
      <c r="E4204" t="s">
        <v>92</v>
      </c>
      <c r="F4204" t="s">
        <v>96</v>
      </c>
      <c r="G4204" t="s">
        <v>494</v>
      </c>
      <c r="H4204" t="s">
        <v>531</v>
      </c>
      <c r="I4204">
        <v>1200011385</v>
      </c>
      <c r="J4204">
        <v>6001057572</v>
      </c>
      <c r="K4204">
        <v>100034273</v>
      </c>
      <c r="L4204" s="1">
        <v>46127</v>
      </c>
      <c r="M4204" t="s">
        <v>833</v>
      </c>
      <c r="N4204">
        <v>1200011385</v>
      </c>
      <c r="O4204" t="s">
        <v>776</v>
      </c>
      <c r="P4204" t="s">
        <v>54</v>
      </c>
      <c r="Q4204" t="s">
        <v>724</v>
      </c>
    </row>
    <row r="4205" spans="1:17" x14ac:dyDescent="0.3">
      <c r="A4205" t="s">
        <v>824</v>
      </c>
      <c r="B4205" t="s">
        <v>382</v>
      </c>
      <c r="C4205" s="1">
        <v>46122</v>
      </c>
      <c r="D4205">
        <v>58.4</v>
      </c>
      <c r="E4205" t="s">
        <v>92</v>
      </c>
      <c r="F4205" t="s">
        <v>96</v>
      </c>
      <c r="G4205" t="s">
        <v>494</v>
      </c>
      <c r="H4205" t="s">
        <v>531</v>
      </c>
      <c r="I4205">
        <v>1200011385</v>
      </c>
      <c r="J4205">
        <v>6001057573</v>
      </c>
      <c r="K4205">
        <v>100034274</v>
      </c>
      <c r="L4205" s="1">
        <v>46197</v>
      </c>
      <c r="M4205" t="s">
        <v>833</v>
      </c>
      <c r="N4205">
        <v>1200011385</v>
      </c>
      <c r="O4205" t="s">
        <v>776</v>
      </c>
      <c r="P4205" t="s">
        <v>54</v>
      </c>
      <c r="Q4205" t="s">
        <v>724</v>
      </c>
    </row>
    <row r="4206" spans="1:17" x14ac:dyDescent="0.3">
      <c r="A4206" t="s">
        <v>826</v>
      </c>
      <c r="B4206" t="s">
        <v>382</v>
      </c>
      <c r="C4206" s="1">
        <v>46122</v>
      </c>
      <c r="D4206">
        <v>111.5</v>
      </c>
      <c r="E4206" t="s">
        <v>92</v>
      </c>
      <c r="F4206" t="s">
        <v>96</v>
      </c>
      <c r="G4206" t="s">
        <v>494</v>
      </c>
      <c r="H4206" t="s">
        <v>531</v>
      </c>
      <c r="I4206">
        <v>1200011382</v>
      </c>
      <c r="J4206">
        <v>6001057575</v>
      </c>
      <c r="K4206">
        <v>100034276</v>
      </c>
      <c r="L4206" s="1">
        <v>46127</v>
      </c>
      <c r="M4206" t="s">
        <v>833</v>
      </c>
      <c r="N4206">
        <v>1200011382</v>
      </c>
      <c r="O4206" t="s">
        <v>776</v>
      </c>
      <c r="P4206" t="s">
        <v>54</v>
      </c>
      <c r="Q4206" t="s">
        <v>724</v>
      </c>
    </row>
    <row r="4207" spans="1:17" x14ac:dyDescent="0.3">
      <c r="A4207" t="s">
        <v>825</v>
      </c>
      <c r="B4207" t="s">
        <v>382</v>
      </c>
      <c r="C4207" s="1">
        <v>46125</v>
      </c>
      <c r="D4207">
        <v>72.36</v>
      </c>
      <c r="E4207" t="s">
        <v>92</v>
      </c>
      <c r="F4207" t="s">
        <v>96</v>
      </c>
      <c r="G4207" t="s">
        <v>494</v>
      </c>
      <c r="H4207" t="s">
        <v>531</v>
      </c>
      <c r="I4207">
        <v>1200011385</v>
      </c>
      <c r="J4207">
        <v>6001057879</v>
      </c>
      <c r="K4207">
        <v>100034747</v>
      </c>
      <c r="L4207" s="1">
        <v>46140</v>
      </c>
      <c r="M4207" t="s">
        <v>833</v>
      </c>
      <c r="N4207">
        <v>1200011385</v>
      </c>
      <c r="O4207" t="s">
        <v>776</v>
      </c>
      <c r="P4207" t="s">
        <v>54</v>
      </c>
      <c r="Q4207" t="s">
        <v>724</v>
      </c>
    </row>
    <row r="4208" spans="1:17" x14ac:dyDescent="0.3">
      <c r="A4208" t="s">
        <v>825</v>
      </c>
      <c r="B4208" t="s">
        <v>382</v>
      </c>
      <c r="C4208" s="1">
        <v>46125</v>
      </c>
      <c r="D4208">
        <v>13.52</v>
      </c>
      <c r="E4208" t="s">
        <v>92</v>
      </c>
      <c r="F4208" t="s">
        <v>96</v>
      </c>
      <c r="G4208" t="s">
        <v>494</v>
      </c>
      <c r="H4208" t="s">
        <v>531</v>
      </c>
      <c r="I4208">
        <v>1200011385</v>
      </c>
      <c r="J4208">
        <v>6001057880</v>
      </c>
      <c r="K4208">
        <v>100034748</v>
      </c>
      <c r="L4208" s="1">
        <v>46205</v>
      </c>
      <c r="M4208" t="s">
        <v>833</v>
      </c>
      <c r="N4208">
        <v>1200011385</v>
      </c>
      <c r="O4208" t="s">
        <v>776</v>
      </c>
      <c r="P4208" t="s">
        <v>54</v>
      </c>
      <c r="Q4208" t="s">
        <v>724</v>
      </c>
    </row>
    <row r="4209" spans="1:17" x14ac:dyDescent="0.3">
      <c r="A4209" t="s">
        <v>824</v>
      </c>
      <c r="B4209" t="s">
        <v>382</v>
      </c>
      <c r="C4209" s="1">
        <v>46127</v>
      </c>
      <c r="D4209">
        <v>703.63</v>
      </c>
      <c r="E4209" t="s">
        <v>92</v>
      </c>
      <c r="F4209" t="s">
        <v>96</v>
      </c>
      <c r="G4209" t="s">
        <v>494</v>
      </c>
      <c r="H4209" t="s">
        <v>531</v>
      </c>
      <c r="I4209">
        <v>1200011385</v>
      </c>
      <c r="J4209">
        <v>6001058429</v>
      </c>
      <c r="K4209">
        <v>100035523</v>
      </c>
      <c r="L4209" s="1">
        <v>46196</v>
      </c>
      <c r="M4209" t="s">
        <v>833</v>
      </c>
      <c r="N4209">
        <v>1200011385</v>
      </c>
      <c r="O4209" t="s">
        <v>776</v>
      </c>
      <c r="P4209" t="s">
        <v>54</v>
      </c>
      <c r="Q4209" t="s">
        <v>724</v>
      </c>
    </row>
    <row r="4210" spans="1:17" x14ac:dyDescent="0.3">
      <c r="A4210" t="s">
        <v>825</v>
      </c>
      <c r="B4210" t="s">
        <v>382</v>
      </c>
      <c r="C4210" s="1">
        <v>46127</v>
      </c>
      <c r="D4210">
        <v>32.15</v>
      </c>
      <c r="E4210" t="s">
        <v>92</v>
      </c>
      <c r="F4210" t="s">
        <v>96</v>
      </c>
      <c r="G4210" t="s">
        <v>494</v>
      </c>
      <c r="H4210" t="s">
        <v>531</v>
      </c>
      <c r="I4210">
        <v>1200011385</v>
      </c>
      <c r="J4210">
        <v>6001058427</v>
      </c>
      <c r="K4210">
        <v>100035521</v>
      </c>
      <c r="L4210" s="1">
        <v>46140</v>
      </c>
      <c r="M4210" t="s">
        <v>833</v>
      </c>
      <c r="N4210">
        <v>1200011385</v>
      </c>
      <c r="O4210" t="s">
        <v>776</v>
      </c>
      <c r="P4210" t="s">
        <v>54</v>
      </c>
      <c r="Q4210" t="s">
        <v>724</v>
      </c>
    </row>
    <row r="4211" spans="1:17" x14ac:dyDescent="0.3">
      <c r="A4211" t="s">
        <v>825</v>
      </c>
      <c r="B4211" t="s">
        <v>382</v>
      </c>
      <c r="C4211" s="1">
        <v>46127</v>
      </c>
      <c r="D4211">
        <v>719.44</v>
      </c>
      <c r="E4211" t="s">
        <v>92</v>
      </c>
      <c r="F4211" t="s">
        <v>96</v>
      </c>
      <c r="G4211" t="s">
        <v>494</v>
      </c>
      <c r="H4211" t="s">
        <v>531</v>
      </c>
      <c r="I4211">
        <v>1200011385</v>
      </c>
      <c r="J4211">
        <v>6001058428</v>
      </c>
      <c r="K4211">
        <v>100035522</v>
      </c>
      <c r="L4211" s="1">
        <v>46174</v>
      </c>
      <c r="M4211" t="s">
        <v>833</v>
      </c>
      <c r="N4211">
        <v>1200011385</v>
      </c>
      <c r="O4211" t="s">
        <v>776</v>
      </c>
      <c r="P4211" t="s">
        <v>54</v>
      </c>
      <c r="Q4211" t="s">
        <v>724</v>
      </c>
    </row>
    <row r="4212" spans="1:17" x14ac:dyDescent="0.3">
      <c r="A4212" t="s">
        <v>824</v>
      </c>
      <c r="B4212" t="s">
        <v>382</v>
      </c>
      <c r="C4212" s="1">
        <v>46127</v>
      </c>
      <c r="D4212">
        <v>119.57</v>
      </c>
      <c r="E4212" t="s">
        <v>92</v>
      </c>
      <c r="F4212" t="s">
        <v>96</v>
      </c>
      <c r="G4212" t="s">
        <v>494</v>
      </c>
      <c r="H4212" t="s">
        <v>531</v>
      </c>
      <c r="I4212">
        <v>1200011384</v>
      </c>
      <c r="J4212">
        <v>6001058430</v>
      </c>
      <c r="K4212">
        <v>100035524</v>
      </c>
      <c r="L4212" s="1">
        <v>46129</v>
      </c>
      <c r="M4212" t="s">
        <v>833</v>
      </c>
      <c r="N4212">
        <v>1200011384</v>
      </c>
      <c r="O4212" t="s">
        <v>776</v>
      </c>
      <c r="P4212" t="s">
        <v>54</v>
      </c>
      <c r="Q4212" t="s">
        <v>724</v>
      </c>
    </row>
    <row r="4213" spans="1:17" x14ac:dyDescent="0.3">
      <c r="A4213" t="s">
        <v>372</v>
      </c>
      <c r="B4213" t="s">
        <v>382</v>
      </c>
      <c r="C4213" s="1">
        <v>46129</v>
      </c>
      <c r="D4213">
        <v>3636.28</v>
      </c>
      <c r="E4213" t="s">
        <v>92</v>
      </c>
      <c r="F4213" t="s">
        <v>96</v>
      </c>
      <c r="G4213" t="s">
        <v>494</v>
      </c>
      <c r="H4213" t="s">
        <v>531</v>
      </c>
      <c r="I4213">
        <v>1200011382</v>
      </c>
      <c r="J4213">
        <v>6001058878</v>
      </c>
      <c r="K4213">
        <v>100036343</v>
      </c>
      <c r="L4213" s="1">
        <v>46146</v>
      </c>
      <c r="M4213" t="s">
        <v>833</v>
      </c>
      <c r="N4213">
        <v>1200011382</v>
      </c>
      <c r="O4213" t="s">
        <v>776</v>
      </c>
      <c r="P4213" t="s">
        <v>54</v>
      </c>
      <c r="Q4213" t="s">
        <v>724</v>
      </c>
    </row>
    <row r="4214" spans="1:17" x14ac:dyDescent="0.3">
      <c r="A4214" t="s">
        <v>825</v>
      </c>
      <c r="B4214" t="s">
        <v>382</v>
      </c>
      <c r="C4214" s="1">
        <v>46129</v>
      </c>
      <c r="D4214">
        <v>664.73</v>
      </c>
      <c r="E4214" t="s">
        <v>92</v>
      </c>
      <c r="F4214" t="s">
        <v>94</v>
      </c>
      <c r="G4214" t="s">
        <v>494</v>
      </c>
      <c r="H4214" t="s">
        <v>531</v>
      </c>
      <c r="I4214">
        <v>1200011385</v>
      </c>
      <c r="J4214">
        <v>6001058903</v>
      </c>
      <c r="K4214">
        <v>100036368</v>
      </c>
      <c r="L4214" s="1">
        <v>46174</v>
      </c>
      <c r="M4214" t="s">
        <v>833</v>
      </c>
      <c r="N4214">
        <v>1200011385</v>
      </c>
      <c r="O4214" t="s">
        <v>776</v>
      </c>
      <c r="P4214" t="s">
        <v>54</v>
      </c>
      <c r="Q4214" t="s">
        <v>724</v>
      </c>
    </row>
    <row r="4215" spans="1:17" x14ac:dyDescent="0.3">
      <c r="A4215" t="s">
        <v>825</v>
      </c>
      <c r="B4215" t="s">
        <v>382</v>
      </c>
      <c r="C4215" s="1">
        <v>46129</v>
      </c>
      <c r="D4215">
        <v>41.39</v>
      </c>
      <c r="E4215" t="s">
        <v>92</v>
      </c>
      <c r="F4215" t="s">
        <v>96</v>
      </c>
      <c r="G4215" t="s">
        <v>494</v>
      </c>
      <c r="H4215" t="s">
        <v>531</v>
      </c>
      <c r="I4215">
        <v>1200011385</v>
      </c>
      <c r="J4215">
        <v>6001058902</v>
      </c>
      <c r="K4215">
        <v>100036367</v>
      </c>
      <c r="L4215" s="1">
        <v>46140</v>
      </c>
      <c r="M4215" t="s">
        <v>833</v>
      </c>
      <c r="N4215">
        <v>1200011385</v>
      </c>
      <c r="O4215" t="s">
        <v>776</v>
      </c>
      <c r="P4215" t="s">
        <v>54</v>
      </c>
      <c r="Q4215" t="s">
        <v>724</v>
      </c>
    </row>
    <row r="4216" spans="1:17" x14ac:dyDescent="0.3">
      <c r="A4216" t="s">
        <v>824</v>
      </c>
      <c r="B4216" t="s">
        <v>382</v>
      </c>
      <c r="C4216" s="1">
        <v>46129</v>
      </c>
      <c r="D4216">
        <v>11752.91</v>
      </c>
      <c r="E4216" t="s">
        <v>92</v>
      </c>
      <c r="F4216" t="s">
        <v>96</v>
      </c>
      <c r="G4216" t="s">
        <v>494</v>
      </c>
      <c r="H4216" t="s">
        <v>531</v>
      </c>
      <c r="I4216">
        <v>1200011781</v>
      </c>
      <c r="J4216">
        <v>6001058915</v>
      </c>
      <c r="K4216">
        <v>100036419</v>
      </c>
      <c r="L4216" s="1">
        <v>46171</v>
      </c>
      <c r="M4216" t="s">
        <v>833</v>
      </c>
      <c r="N4216">
        <v>1200011781</v>
      </c>
      <c r="O4216" t="s">
        <v>776</v>
      </c>
      <c r="P4216" t="s">
        <v>54</v>
      </c>
      <c r="Q4216" t="s">
        <v>724</v>
      </c>
    </row>
    <row r="4217" spans="1:17" x14ac:dyDescent="0.3">
      <c r="A4217" t="s">
        <v>825</v>
      </c>
      <c r="B4217" t="s">
        <v>382</v>
      </c>
      <c r="C4217" s="1">
        <v>46129</v>
      </c>
      <c r="D4217">
        <v>5723.04</v>
      </c>
      <c r="E4217" t="s">
        <v>92</v>
      </c>
      <c r="F4217" t="s">
        <v>96</v>
      </c>
      <c r="G4217" t="s">
        <v>494</v>
      </c>
      <c r="H4217" t="s">
        <v>531</v>
      </c>
      <c r="I4217">
        <v>1200011781</v>
      </c>
      <c r="J4217">
        <v>6001058913</v>
      </c>
      <c r="K4217">
        <v>100036417</v>
      </c>
      <c r="L4217" s="1">
        <v>46164</v>
      </c>
      <c r="M4217" t="s">
        <v>833</v>
      </c>
      <c r="N4217">
        <v>1200011781</v>
      </c>
      <c r="O4217" t="s">
        <v>776</v>
      </c>
      <c r="P4217" t="s">
        <v>54</v>
      </c>
      <c r="Q4217" t="s">
        <v>724</v>
      </c>
    </row>
    <row r="4218" spans="1:17" x14ac:dyDescent="0.3">
      <c r="A4218" t="s">
        <v>824</v>
      </c>
      <c r="B4218" t="s">
        <v>382</v>
      </c>
      <c r="C4218" s="1">
        <v>46132</v>
      </c>
      <c r="D4218">
        <v>471.41</v>
      </c>
      <c r="E4218" t="s">
        <v>92</v>
      </c>
      <c r="F4218" t="s">
        <v>96</v>
      </c>
      <c r="G4218" t="s">
        <v>494</v>
      </c>
      <c r="H4218" t="s">
        <v>531</v>
      </c>
      <c r="I4218">
        <v>1200012692</v>
      </c>
      <c r="J4218">
        <v>6001059185</v>
      </c>
      <c r="K4218">
        <v>100036806</v>
      </c>
      <c r="L4218" s="1">
        <v>46162</v>
      </c>
      <c r="M4218" t="s">
        <v>833</v>
      </c>
      <c r="N4218">
        <v>1200012692</v>
      </c>
      <c r="O4218" t="s">
        <v>776</v>
      </c>
      <c r="P4218" t="s">
        <v>54</v>
      </c>
      <c r="Q4218" t="s">
        <v>724</v>
      </c>
    </row>
    <row r="4219" spans="1:17" x14ac:dyDescent="0.3">
      <c r="A4219" t="s">
        <v>825</v>
      </c>
      <c r="B4219" t="s">
        <v>382</v>
      </c>
      <c r="C4219" s="1">
        <v>46132</v>
      </c>
      <c r="D4219">
        <v>240.78</v>
      </c>
      <c r="E4219" t="s">
        <v>92</v>
      </c>
      <c r="F4219" t="s">
        <v>96</v>
      </c>
      <c r="G4219" t="s">
        <v>494</v>
      </c>
      <c r="H4219" t="s">
        <v>531</v>
      </c>
      <c r="I4219">
        <v>1200011385</v>
      </c>
      <c r="J4219">
        <v>6001059190</v>
      </c>
      <c r="K4219">
        <v>100036811</v>
      </c>
      <c r="L4219" s="1">
        <v>46140</v>
      </c>
      <c r="M4219" t="s">
        <v>833</v>
      </c>
      <c r="N4219">
        <v>1200011385</v>
      </c>
      <c r="O4219" t="s">
        <v>776</v>
      </c>
      <c r="P4219" t="s">
        <v>54</v>
      </c>
      <c r="Q4219" t="s">
        <v>724</v>
      </c>
    </row>
    <row r="4220" spans="1:17" x14ac:dyDescent="0.3">
      <c r="A4220" t="s">
        <v>825</v>
      </c>
      <c r="B4220" t="s">
        <v>382</v>
      </c>
      <c r="C4220" s="1">
        <v>46133</v>
      </c>
      <c r="D4220">
        <v>304.22000000000003</v>
      </c>
      <c r="E4220" t="s">
        <v>92</v>
      </c>
      <c r="F4220" t="s">
        <v>96</v>
      </c>
      <c r="G4220" t="s">
        <v>494</v>
      </c>
      <c r="H4220" t="s">
        <v>531</v>
      </c>
      <c r="I4220">
        <v>1200011385</v>
      </c>
      <c r="J4220">
        <v>6001059469</v>
      </c>
      <c r="K4220">
        <v>100037209</v>
      </c>
      <c r="L4220" s="1">
        <v>46178</v>
      </c>
      <c r="M4220" t="s">
        <v>833</v>
      </c>
      <c r="N4220">
        <v>1200011385</v>
      </c>
      <c r="O4220" t="s">
        <v>776</v>
      </c>
      <c r="P4220" t="s">
        <v>54</v>
      </c>
      <c r="Q4220" t="s">
        <v>724</v>
      </c>
    </row>
    <row r="4221" spans="1:17" x14ac:dyDescent="0.3">
      <c r="A4221" t="s">
        <v>825</v>
      </c>
      <c r="B4221" t="s">
        <v>382</v>
      </c>
      <c r="C4221" s="1">
        <v>46135</v>
      </c>
      <c r="D4221">
        <v>13073.77</v>
      </c>
      <c r="E4221" t="s">
        <v>92</v>
      </c>
      <c r="F4221" t="s">
        <v>96</v>
      </c>
      <c r="G4221" t="s">
        <v>494</v>
      </c>
      <c r="H4221" t="s">
        <v>531</v>
      </c>
      <c r="I4221">
        <v>1200011386</v>
      </c>
      <c r="J4221">
        <v>6001059919</v>
      </c>
      <c r="K4221">
        <v>100037857</v>
      </c>
      <c r="L4221" s="1">
        <v>46174</v>
      </c>
      <c r="M4221" t="s">
        <v>833</v>
      </c>
      <c r="N4221">
        <v>1200011386</v>
      </c>
      <c r="O4221" t="s">
        <v>776</v>
      </c>
      <c r="P4221" t="s">
        <v>54</v>
      </c>
      <c r="Q4221" t="s">
        <v>724</v>
      </c>
    </row>
    <row r="4222" spans="1:17" x14ac:dyDescent="0.3">
      <c r="A4222" t="s">
        <v>372</v>
      </c>
      <c r="B4222" t="s">
        <v>382</v>
      </c>
      <c r="C4222" s="1">
        <v>46139</v>
      </c>
      <c r="D4222">
        <v>3863.54</v>
      </c>
      <c r="E4222" t="s">
        <v>92</v>
      </c>
      <c r="F4222" t="s">
        <v>96</v>
      </c>
      <c r="G4222" t="s">
        <v>494</v>
      </c>
      <c r="H4222" t="s">
        <v>531</v>
      </c>
      <c r="I4222">
        <v>1200011382</v>
      </c>
      <c r="J4222">
        <v>6001060296</v>
      </c>
      <c r="K4222">
        <v>100038527</v>
      </c>
      <c r="L4222" s="1">
        <v>46154</v>
      </c>
      <c r="M4222" t="s">
        <v>833</v>
      </c>
      <c r="N4222">
        <v>1200011382</v>
      </c>
      <c r="O4222" t="s">
        <v>776</v>
      </c>
      <c r="P4222" t="s">
        <v>54</v>
      </c>
      <c r="Q4222" t="s">
        <v>724</v>
      </c>
    </row>
    <row r="4223" spans="1:17" x14ac:dyDescent="0.3">
      <c r="A4223" t="s">
        <v>372</v>
      </c>
      <c r="B4223" t="s">
        <v>382</v>
      </c>
      <c r="C4223" s="1">
        <v>46139</v>
      </c>
      <c r="D4223">
        <v>681.8</v>
      </c>
      <c r="E4223" t="s">
        <v>92</v>
      </c>
      <c r="F4223" t="s">
        <v>96</v>
      </c>
      <c r="G4223" t="s">
        <v>494</v>
      </c>
      <c r="H4223" t="s">
        <v>531</v>
      </c>
      <c r="I4223">
        <v>1200011382</v>
      </c>
      <c r="J4223">
        <v>6001060297</v>
      </c>
      <c r="K4223">
        <v>100038528</v>
      </c>
      <c r="L4223" s="1">
        <v>46154</v>
      </c>
      <c r="M4223" t="s">
        <v>833</v>
      </c>
      <c r="N4223">
        <v>1200011382</v>
      </c>
      <c r="O4223" t="s">
        <v>776</v>
      </c>
      <c r="P4223" t="s">
        <v>54</v>
      </c>
      <c r="Q4223" t="s">
        <v>724</v>
      </c>
    </row>
    <row r="4224" spans="1:17" x14ac:dyDescent="0.3">
      <c r="A4224" t="s">
        <v>824</v>
      </c>
      <c r="B4224" t="s">
        <v>382</v>
      </c>
      <c r="C4224" s="1">
        <v>46140</v>
      </c>
      <c r="D4224">
        <v>176.6</v>
      </c>
      <c r="E4224" t="s">
        <v>92</v>
      </c>
      <c r="F4224" t="s">
        <v>96</v>
      </c>
      <c r="G4224" t="s">
        <v>494</v>
      </c>
      <c r="H4224" t="s">
        <v>531</v>
      </c>
      <c r="I4224">
        <v>1200011385</v>
      </c>
      <c r="J4224">
        <v>6001060498</v>
      </c>
      <c r="K4224">
        <v>100038889</v>
      </c>
      <c r="L4224" s="1">
        <v>46154</v>
      </c>
      <c r="M4224" t="s">
        <v>833</v>
      </c>
      <c r="N4224">
        <v>1200011385</v>
      </c>
      <c r="O4224" t="s">
        <v>776</v>
      </c>
      <c r="P4224" t="s">
        <v>54</v>
      </c>
      <c r="Q4224" t="s">
        <v>724</v>
      </c>
    </row>
    <row r="4225" spans="1:17" x14ac:dyDescent="0.3">
      <c r="A4225" t="s">
        <v>825</v>
      </c>
      <c r="B4225" t="s">
        <v>382</v>
      </c>
      <c r="C4225" s="1">
        <v>46146</v>
      </c>
      <c r="D4225">
        <v>51.64</v>
      </c>
      <c r="E4225" t="s">
        <v>92</v>
      </c>
      <c r="F4225" t="s">
        <v>96</v>
      </c>
      <c r="G4225" t="s">
        <v>494</v>
      </c>
      <c r="H4225" t="s">
        <v>531</v>
      </c>
      <c r="I4225">
        <v>1200011385</v>
      </c>
      <c r="J4225">
        <v>6001061541</v>
      </c>
      <c r="K4225">
        <v>100041061</v>
      </c>
      <c r="L4225" s="1">
        <v>46174</v>
      </c>
      <c r="M4225" t="s">
        <v>833</v>
      </c>
      <c r="N4225">
        <v>1200011385</v>
      </c>
      <c r="O4225" t="s">
        <v>776</v>
      </c>
      <c r="P4225" t="s">
        <v>54</v>
      </c>
      <c r="Q4225" t="s">
        <v>724</v>
      </c>
    </row>
    <row r="4226" spans="1:17" x14ac:dyDescent="0.3">
      <c r="A4226" t="s">
        <v>824</v>
      </c>
      <c r="B4226" t="s">
        <v>382</v>
      </c>
      <c r="C4226" s="1">
        <v>46147</v>
      </c>
      <c r="D4226">
        <v>990.26</v>
      </c>
      <c r="E4226" t="s">
        <v>92</v>
      </c>
      <c r="F4226" t="s">
        <v>96</v>
      </c>
      <c r="G4226" t="s">
        <v>494</v>
      </c>
      <c r="H4226" t="s">
        <v>531</v>
      </c>
      <c r="I4226">
        <v>1200011388</v>
      </c>
      <c r="J4226">
        <v>6001061766</v>
      </c>
      <c r="K4226">
        <v>100041496</v>
      </c>
      <c r="L4226" s="1">
        <v>46162</v>
      </c>
      <c r="M4226" t="s">
        <v>833</v>
      </c>
      <c r="N4226">
        <v>1200011388</v>
      </c>
      <c r="O4226" t="s">
        <v>776</v>
      </c>
      <c r="P4226" t="s">
        <v>54</v>
      </c>
      <c r="Q4226" t="s">
        <v>724</v>
      </c>
    </row>
    <row r="4227" spans="1:17" x14ac:dyDescent="0.3">
      <c r="A4227" t="s">
        <v>825</v>
      </c>
      <c r="B4227" t="s">
        <v>382</v>
      </c>
      <c r="C4227" s="1">
        <v>46147</v>
      </c>
      <c r="D4227">
        <v>740.42</v>
      </c>
      <c r="E4227" t="s">
        <v>92</v>
      </c>
      <c r="F4227" t="s">
        <v>96</v>
      </c>
      <c r="G4227" t="s">
        <v>494</v>
      </c>
      <c r="H4227" t="s">
        <v>531</v>
      </c>
      <c r="I4227">
        <v>1200011382</v>
      </c>
      <c r="J4227">
        <v>6001061771</v>
      </c>
      <c r="K4227">
        <v>100041501</v>
      </c>
      <c r="L4227" s="1">
        <v>46154</v>
      </c>
      <c r="M4227" t="s">
        <v>833</v>
      </c>
      <c r="N4227">
        <v>1200011382</v>
      </c>
      <c r="O4227" t="s">
        <v>776</v>
      </c>
      <c r="P4227" t="s">
        <v>54</v>
      </c>
      <c r="Q4227" t="s">
        <v>724</v>
      </c>
    </row>
    <row r="4228" spans="1:17" x14ac:dyDescent="0.3">
      <c r="A4228" t="s">
        <v>825</v>
      </c>
      <c r="B4228" t="s">
        <v>382</v>
      </c>
      <c r="C4228" s="1">
        <v>46147</v>
      </c>
      <c r="D4228">
        <v>525.79999999999995</v>
      </c>
      <c r="E4228" t="s">
        <v>92</v>
      </c>
      <c r="F4228" t="s">
        <v>96</v>
      </c>
      <c r="G4228" t="s">
        <v>494</v>
      </c>
      <c r="H4228" t="s">
        <v>531</v>
      </c>
      <c r="I4228">
        <v>1200011385</v>
      </c>
      <c r="J4228">
        <v>6001061772</v>
      </c>
      <c r="K4228">
        <v>100041502</v>
      </c>
      <c r="L4228" s="1">
        <v>46181</v>
      </c>
      <c r="M4228" t="s">
        <v>833</v>
      </c>
      <c r="N4228">
        <v>1200011385</v>
      </c>
      <c r="O4228" t="s">
        <v>776</v>
      </c>
      <c r="P4228" t="s">
        <v>54</v>
      </c>
      <c r="Q4228" t="s">
        <v>724</v>
      </c>
    </row>
    <row r="4229" spans="1:17" x14ac:dyDescent="0.3">
      <c r="A4229" t="s">
        <v>824</v>
      </c>
      <c r="B4229" t="s">
        <v>382</v>
      </c>
      <c r="C4229" s="1">
        <v>46148</v>
      </c>
      <c r="D4229">
        <v>831.82</v>
      </c>
      <c r="E4229" t="s">
        <v>92</v>
      </c>
      <c r="F4229" t="s">
        <v>96</v>
      </c>
      <c r="G4229" t="s">
        <v>494</v>
      </c>
      <c r="H4229" t="s">
        <v>531</v>
      </c>
      <c r="I4229">
        <v>1200011388</v>
      </c>
      <c r="J4229">
        <v>6001062031</v>
      </c>
      <c r="K4229">
        <v>100042016</v>
      </c>
      <c r="L4229" s="1">
        <v>46162</v>
      </c>
      <c r="M4229" t="s">
        <v>833</v>
      </c>
      <c r="N4229">
        <v>1200011388</v>
      </c>
      <c r="O4229" t="s">
        <v>776</v>
      </c>
      <c r="P4229" t="s">
        <v>54</v>
      </c>
      <c r="Q4229" t="s">
        <v>724</v>
      </c>
    </row>
    <row r="4230" spans="1:17" x14ac:dyDescent="0.3">
      <c r="A4230" t="s">
        <v>824</v>
      </c>
      <c r="B4230" t="s">
        <v>382</v>
      </c>
      <c r="C4230" s="1">
        <v>46154</v>
      </c>
      <c r="D4230">
        <v>1610.26</v>
      </c>
      <c r="E4230" t="s">
        <v>92</v>
      </c>
      <c r="F4230" t="s">
        <v>96</v>
      </c>
      <c r="G4230" t="s">
        <v>494</v>
      </c>
      <c r="H4230" t="s">
        <v>531</v>
      </c>
      <c r="I4230">
        <v>1200011386</v>
      </c>
      <c r="J4230">
        <v>6001063006</v>
      </c>
      <c r="K4230">
        <v>100043367</v>
      </c>
      <c r="L4230" s="1">
        <v>46162</v>
      </c>
      <c r="M4230" t="s">
        <v>833</v>
      </c>
      <c r="N4230">
        <v>1200011386</v>
      </c>
      <c r="O4230" t="s">
        <v>776</v>
      </c>
      <c r="P4230" t="s">
        <v>54</v>
      </c>
      <c r="Q4230" t="s">
        <v>724</v>
      </c>
    </row>
    <row r="4231" spans="1:17" x14ac:dyDescent="0.3">
      <c r="A4231" t="s">
        <v>824</v>
      </c>
      <c r="B4231" t="s">
        <v>382</v>
      </c>
      <c r="C4231" s="1">
        <v>46155</v>
      </c>
      <c r="D4231">
        <v>27.96</v>
      </c>
      <c r="E4231" t="s">
        <v>92</v>
      </c>
      <c r="F4231" t="s">
        <v>96</v>
      </c>
      <c r="G4231" t="s">
        <v>494</v>
      </c>
      <c r="H4231" t="s">
        <v>531</v>
      </c>
      <c r="I4231">
        <v>1200011385</v>
      </c>
      <c r="J4231">
        <v>6001063324</v>
      </c>
      <c r="K4231">
        <v>100043806</v>
      </c>
      <c r="L4231" s="1">
        <v>46162</v>
      </c>
      <c r="M4231" t="s">
        <v>833</v>
      </c>
      <c r="N4231">
        <v>1200011385</v>
      </c>
      <c r="O4231" t="s">
        <v>776</v>
      </c>
      <c r="P4231" t="s">
        <v>54</v>
      </c>
      <c r="Q4231" t="s">
        <v>724</v>
      </c>
    </row>
    <row r="4232" spans="1:17" x14ac:dyDescent="0.3">
      <c r="A4232" t="s">
        <v>825</v>
      </c>
      <c r="B4232" t="s">
        <v>382</v>
      </c>
      <c r="C4232" s="1">
        <v>46155</v>
      </c>
      <c r="D4232">
        <v>3221.4</v>
      </c>
      <c r="E4232" t="s">
        <v>92</v>
      </c>
      <c r="F4232" t="s">
        <v>96</v>
      </c>
      <c r="G4232" t="s">
        <v>494</v>
      </c>
      <c r="H4232" t="s">
        <v>531</v>
      </c>
      <c r="I4232">
        <v>1200011385</v>
      </c>
      <c r="J4232">
        <v>6001063308</v>
      </c>
      <c r="K4232">
        <v>100043790</v>
      </c>
      <c r="L4232" s="1">
        <v>46174</v>
      </c>
      <c r="M4232" t="s">
        <v>833</v>
      </c>
      <c r="N4232">
        <v>1200011385</v>
      </c>
      <c r="O4232" t="s">
        <v>776</v>
      </c>
      <c r="P4232" t="s">
        <v>54</v>
      </c>
      <c r="Q4232" t="s">
        <v>724</v>
      </c>
    </row>
    <row r="4233" spans="1:17" x14ac:dyDescent="0.3">
      <c r="A4233" t="s">
        <v>824</v>
      </c>
      <c r="B4233" t="s">
        <v>382</v>
      </c>
      <c r="C4233" s="1">
        <v>46157</v>
      </c>
      <c r="D4233">
        <v>689.76</v>
      </c>
      <c r="E4233" t="s">
        <v>92</v>
      </c>
      <c r="F4233" t="s">
        <v>96</v>
      </c>
      <c r="G4233" t="s">
        <v>494</v>
      </c>
      <c r="H4233" t="s">
        <v>531</v>
      </c>
      <c r="I4233">
        <v>1200011388</v>
      </c>
      <c r="J4233">
        <v>6001063507</v>
      </c>
      <c r="K4233">
        <v>100044138</v>
      </c>
      <c r="L4233" s="1">
        <v>46197</v>
      </c>
      <c r="M4233" t="s">
        <v>833</v>
      </c>
      <c r="N4233">
        <v>1200011388</v>
      </c>
      <c r="O4233" t="s">
        <v>776</v>
      </c>
      <c r="P4233" t="s">
        <v>54</v>
      </c>
      <c r="Q4233" t="s">
        <v>724</v>
      </c>
    </row>
    <row r="4234" spans="1:17" x14ac:dyDescent="0.3">
      <c r="A4234" t="s">
        <v>824</v>
      </c>
      <c r="B4234" t="s">
        <v>382</v>
      </c>
      <c r="C4234" s="1">
        <v>46157</v>
      </c>
      <c r="D4234">
        <v>3641</v>
      </c>
      <c r="E4234" t="s">
        <v>92</v>
      </c>
      <c r="F4234" t="s">
        <v>96</v>
      </c>
      <c r="G4234" t="s">
        <v>494</v>
      </c>
      <c r="H4234" t="s">
        <v>531</v>
      </c>
      <c r="I4234">
        <v>1200011388</v>
      </c>
      <c r="J4234">
        <v>6001063508</v>
      </c>
      <c r="K4234">
        <v>100044139</v>
      </c>
      <c r="L4234" s="1">
        <v>46197</v>
      </c>
      <c r="M4234" t="s">
        <v>833</v>
      </c>
      <c r="N4234">
        <v>1200011388</v>
      </c>
      <c r="O4234" t="s">
        <v>776</v>
      </c>
      <c r="P4234" t="s">
        <v>54</v>
      </c>
      <c r="Q4234" t="s">
        <v>724</v>
      </c>
    </row>
    <row r="4235" spans="1:17" x14ac:dyDescent="0.3">
      <c r="A4235" t="s">
        <v>824</v>
      </c>
      <c r="B4235" t="s">
        <v>382</v>
      </c>
      <c r="C4235" s="1">
        <v>46157</v>
      </c>
      <c r="D4235">
        <v>398.68</v>
      </c>
      <c r="E4235" t="s">
        <v>92</v>
      </c>
      <c r="F4235" t="s">
        <v>96</v>
      </c>
      <c r="G4235" t="s">
        <v>494</v>
      </c>
      <c r="H4235" t="s">
        <v>531</v>
      </c>
      <c r="I4235">
        <v>1200011388</v>
      </c>
      <c r="J4235">
        <v>6001063509</v>
      </c>
      <c r="K4235">
        <v>100044140</v>
      </c>
      <c r="L4235" s="1">
        <v>46181</v>
      </c>
      <c r="M4235" t="s">
        <v>833</v>
      </c>
      <c r="N4235">
        <v>1200011388</v>
      </c>
      <c r="O4235" t="s">
        <v>776</v>
      </c>
      <c r="P4235" t="s">
        <v>54</v>
      </c>
      <c r="Q4235" t="s">
        <v>724</v>
      </c>
    </row>
    <row r="4236" spans="1:17" x14ac:dyDescent="0.3">
      <c r="A4236" t="s">
        <v>824</v>
      </c>
      <c r="B4236" t="s">
        <v>382</v>
      </c>
      <c r="C4236" s="1">
        <v>46157</v>
      </c>
      <c r="D4236">
        <v>398.68</v>
      </c>
      <c r="E4236" t="s">
        <v>92</v>
      </c>
      <c r="F4236" t="s">
        <v>96</v>
      </c>
      <c r="G4236" t="s">
        <v>494</v>
      </c>
      <c r="H4236" t="s">
        <v>531</v>
      </c>
      <c r="I4236">
        <v>1200011388</v>
      </c>
      <c r="J4236">
        <v>6001063510</v>
      </c>
      <c r="K4236">
        <v>100044141</v>
      </c>
      <c r="L4236" s="1">
        <v>46181</v>
      </c>
      <c r="M4236" t="s">
        <v>833</v>
      </c>
      <c r="N4236">
        <v>1200011388</v>
      </c>
      <c r="O4236" t="s">
        <v>776</v>
      </c>
      <c r="P4236" t="s">
        <v>54</v>
      </c>
      <c r="Q4236" t="s">
        <v>724</v>
      </c>
    </row>
    <row r="4237" spans="1:17" x14ac:dyDescent="0.3">
      <c r="A4237" t="s">
        <v>824</v>
      </c>
      <c r="B4237" t="s">
        <v>382</v>
      </c>
      <c r="C4237" s="1">
        <v>46157</v>
      </c>
      <c r="D4237">
        <v>471.41</v>
      </c>
      <c r="E4237" t="s">
        <v>92</v>
      </c>
      <c r="F4237" t="s">
        <v>96</v>
      </c>
      <c r="G4237" t="s">
        <v>494</v>
      </c>
      <c r="H4237" t="s">
        <v>531</v>
      </c>
      <c r="I4237">
        <v>1200012692</v>
      </c>
      <c r="J4237">
        <v>6001063523</v>
      </c>
      <c r="K4237">
        <v>100044154</v>
      </c>
      <c r="L4237" s="1">
        <v>46196</v>
      </c>
      <c r="M4237" t="s">
        <v>833</v>
      </c>
      <c r="N4237">
        <v>1200012692</v>
      </c>
      <c r="O4237" t="s">
        <v>776</v>
      </c>
      <c r="P4237" t="s">
        <v>54</v>
      </c>
      <c r="Q4237" t="s">
        <v>724</v>
      </c>
    </row>
    <row r="4238" spans="1:17" x14ac:dyDescent="0.3">
      <c r="A4238" t="s">
        <v>824</v>
      </c>
      <c r="B4238" t="s">
        <v>382</v>
      </c>
      <c r="C4238" s="1">
        <v>46161</v>
      </c>
      <c r="D4238">
        <v>2819.56</v>
      </c>
      <c r="E4238" t="s">
        <v>92</v>
      </c>
      <c r="F4238" t="s">
        <v>96</v>
      </c>
      <c r="G4238" t="s">
        <v>494</v>
      </c>
      <c r="H4238" t="s">
        <v>531</v>
      </c>
      <c r="I4238">
        <v>1200011388</v>
      </c>
      <c r="J4238">
        <v>6001063914</v>
      </c>
      <c r="K4238">
        <v>100044748</v>
      </c>
      <c r="L4238" s="1">
        <v>46190</v>
      </c>
      <c r="M4238" t="s">
        <v>833</v>
      </c>
      <c r="N4238">
        <v>1200011388</v>
      </c>
      <c r="O4238" t="s">
        <v>776</v>
      </c>
      <c r="P4238" t="s">
        <v>54</v>
      </c>
      <c r="Q4238" t="s">
        <v>724</v>
      </c>
    </row>
    <row r="4239" spans="1:17" x14ac:dyDescent="0.3">
      <c r="A4239" t="s">
        <v>825</v>
      </c>
      <c r="B4239" t="s">
        <v>382</v>
      </c>
      <c r="C4239" s="1">
        <v>46162</v>
      </c>
      <c r="D4239">
        <v>785.46</v>
      </c>
      <c r="E4239" t="s">
        <v>92</v>
      </c>
      <c r="F4239" t="s">
        <v>96</v>
      </c>
      <c r="G4239" t="s">
        <v>494</v>
      </c>
      <c r="H4239" t="s">
        <v>531</v>
      </c>
      <c r="I4239">
        <v>1200011386</v>
      </c>
      <c r="J4239">
        <v>6001064126</v>
      </c>
      <c r="K4239">
        <v>100045088</v>
      </c>
      <c r="L4239" s="1">
        <v>46197</v>
      </c>
      <c r="M4239" t="s">
        <v>833</v>
      </c>
      <c r="N4239">
        <v>1200011386</v>
      </c>
      <c r="O4239" t="s">
        <v>776</v>
      </c>
      <c r="P4239" t="s">
        <v>54</v>
      </c>
      <c r="Q4239" t="s">
        <v>724</v>
      </c>
    </row>
    <row r="4240" spans="1:17" x14ac:dyDescent="0.3">
      <c r="A4240" t="s">
        <v>825</v>
      </c>
      <c r="B4240" t="s">
        <v>382</v>
      </c>
      <c r="C4240" s="1">
        <v>46163</v>
      </c>
      <c r="D4240">
        <v>2033.99</v>
      </c>
      <c r="E4240" t="s">
        <v>92</v>
      </c>
      <c r="F4240" t="s">
        <v>96</v>
      </c>
      <c r="G4240" t="s">
        <v>494</v>
      </c>
      <c r="H4240" t="s">
        <v>531</v>
      </c>
      <c r="I4240">
        <v>1200011386</v>
      </c>
      <c r="J4240">
        <v>6001064335</v>
      </c>
      <c r="K4240">
        <v>100045394</v>
      </c>
      <c r="L4240" s="1">
        <v>46237</v>
      </c>
      <c r="M4240" t="s">
        <v>833</v>
      </c>
      <c r="N4240">
        <v>1200011386</v>
      </c>
      <c r="O4240" t="s">
        <v>776</v>
      </c>
      <c r="P4240" t="s">
        <v>54</v>
      </c>
      <c r="Q4240" t="s">
        <v>724</v>
      </c>
    </row>
    <row r="4241" spans="1:17" x14ac:dyDescent="0.3">
      <c r="A4241" t="s">
        <v>824</v>
      </c>
      <c r="B4241" t="s">
        <v>382</v>
      </c>
      <c r="C4241" s="1">
        <v>46164</v>
      </c>
      <c r="D4241">
        <v>347.75</v>
      </c>
      <c r="E4241" t="s">
        <v>92</v>
      </c>
      <c r="F4241" t="s">
        <v>96</v>
      </c>
      <c r="G4241" t="s">
        <v>494</v>
      </c>
      <c r="H4241" t="s">
        <v>531</v>
      </c>
      <c r="I4241">
        <v>1200011388</v>
      </c>
      <c r="J4241">
        <v>6001064585</v>
      </c>
      <c r="K4241">
        <v>100045843</v>
      </c>
      <c r="L4241" s="1">
        <v>46199</v>
      </c>
      <c r="M4241" t="s">
        <v>833</v>
      </c>
      <c r="N4241">
        <v>1200011388</v>
      </c>
      <c r="O4241" t="s">
        <v>776</v>
      </c>
      <c r="P4241" t="s">
        <v>54</v>
      </c>
      <c r="Q4241" t="s">
        <v>724</v>
      </c>
    </row>
    <row r="4242" spans="1:17" x14ac:dyDescent="0.3">
      <c r="A4242" t="s">
        <v>825</v>
      </c>
      <c r="B4242" t="s">
        <v>382</v>
      </c>
      <c r="C4242" s="1">
        <v>46170</v>
      </c>
      <c r="D4242">
        <v>151.69</v>
      </c>
      <c r="E4242" t="s">
        <v>92</v>
      </c>
      <c r="F4242" t="s">
        <v>96</v>
      </c>
      <c r="G4242" t="s">
        <v>494</v>
      </c>
      <c r="H4242" t="s">
        <v>531</v>
      </c>
      <c r="I4242">
        <v>1200011385</v>
      </c>
      <c r="J4242">
        <v>6001065298</v>
      </c>
      <c r="K4242">
        <v>100046925</v>
      </c>
      <c r="L4242" s="1">
        <v>46188</v>
      </c>
      <c r="M4242" t="s">
        <v>833</v>
      </c>
      <c r="N4242">
        <v>1200011385</v>
      </c>
      <c r="O4242" t="s">
        <v>776</v>
      </c>
      <c r="P4242" t="s">
        <v>54</v>
      </c>
      <c r="Q4242" t="s">
        <v>724</v>
      </c>
    </row>
    <row r="4243" spans="1:17" x14ac:dyDescent="0.3">
      <c r="A4243" t="s">
        <v>824</v>
      </c>
      <c r="B4243" t="s">
        <v>382</v>
      </c>
      <c r="C4243" s="1">
        <v>46174</v>
      </c>
      <c r="D4243">
        <v>689.76</v>
      </c>
      <c r="E4243" t="s">
        <v>92</v>
      </c>
      <c r="F4243" t="s">
        <v>96</v>
      </c>
      <c r="G4243" t="s">
        <v>494</v>
      </c>
      <c r="H4243" t="s">
        <v>531</v>
      </c>
      <c r="I4243">
        <v>1200011388</v>
      </c>
      <c r="J4243">
        <v>6001065982</v>
      </c>
      <c r="K4243">
        <v>100047976</v>
      </c>
      <c r="L4243" s="1">
        <v>46197</v>
      </c>
      <c r="M4243" t="s">
        <v>833</v>
      </c>
      <c r="N4243">
        <v>1200011388</v>
      </c>
      <c r="O4243" t="s">
        <v>776</v>
      </c>
      <c r="P4243" t="s">
        <v>54</v>
      </c>
      <c r="Q4243" t="s">
        <v>724</v>
      </c>
    </row>
    <row r="4244" spans="1:17" x14ac:dyDescent="0.3">
      <c r="A4244" t="s">
        <v>824</v>
      </c>
      <c r="B4244" t="s">
        <v>382</v>
      </c>
      <c r="C4244" s="1">
        <v>46188</v>
      </c>
      <c r="D4244">
        <v>471.41</v>
      </c>
      <c r="E4244" t="s">
        <v>92</v>
      </c>
      <c r="F4244" t="s">
        <v>96</v>
      </c>
      <c r="G4244" t="s">
        <v>494</v>
      </c>
      <c r="H4244" t="s">
        <v>531</v>
      </c>
      <c r="I4244">
        <v>1200012692</v>
      </c>
      <c r="J4244">
        <v>6001069001</v>
      </c>
      <c r="K4244">
        <v>100053306</v>
      </c>
      <c r="L4244" s="1">
        <v>46233</v>
      </c>
      <c r="M4244" t="s">
        <v>833</v>
      </c>
      <c r="N4244">
        <v>1200012692</v>
      </c>
      <c r="O4244" t="s">
        <v>776</v>
      </c>
      <c r="P4244" t="s">
        <v>54</v>
      </c>
      <c r="Q4244" t="s">
        <v>724</v>
      </c>
    </row>
    <row r="4245" spans="1:17" x14ac:dyDescent="0.3">
      <c r="A4245" t="s">
        <v>824</v>
      </c>
      <c r="B4245" t="s">
        <v>382</v>
      </c>
      <c r="C4245" s="1">
        <v>46189</v>
      </c>
      <c r="D4245">
        <v>979.36</v>
      </c>
      <c r="E4245" t="s">
        <v>92</v>
      </c>
      <c r="F4245" t="s">
        <v>96</v>
      </c>
      <c r="G4245" t="s">
        <v>494</v>
      </c>
      <c r="H4245" t="s">
        <v>531</v>
      </c>
      <c r="I4245">
        <v>1200011388</v>
      </c>
      <c r="J4245">
        <v>6001069198</v>
      </c>
      <c r="K4245">
        <v>100053655</v>
      </c>
      <c r="L4245" s="1">
        <v>46220</v>
      </c>
      <c r="M4245" t="s">
        <v>833</v>
      </c>
      <c r="N4245">
        <v>1200011388</v>
      </c>
      <c r="O4245" t="s">
        <v>776</v>
      </c>
      <c r="P4245" t="s">
        <v>54</v>
      </c>
      <c r="Q4245" t="s">
        <v>724</v>
      </c>
    </row>
    <row r="4246" spans="1:17" x14ac:dyDescent="0.3">
      <c r="A4246" t="s">
        <v>824</v>
      </c>
      <c r="B4246" t="s">
        <v>382</v>
      </c>
      <c r="C4246" s="1">
        <v>46189</v>
      </c>
      <c r="D4246">
        <v>551.99</v>
      </c>
      <c r="E4246" t="s">
        <v>92</v>
      </c>
      <c r="F4246" t="s">
        <v>96</v>
      </c>
      <c r="G4246" t="s">
        <v>494</v>
      </c>
      <c r="H4246" t="s">
        <v>531</v>
      </c>
      <c r="I4246">
        <v>1200011388</v>
      </c>
      <c r="J4246">
        <v>6001069195</v>
      </c>
      <c r="K4246">
        <v>100053652</v>
      </c>
      <c r="L4246" s="1">
        <v>46220</v>
      </c>
      <c r="M4246" t="s">
        <v>833</v>
      </c>
      <c r="N4246">
        <v>1200011388</v>
      </c>
      <c r="O4246" t="s">
        <v>776</v>
      </c>
      <c r="P4246" t="s">
        <v>54</v>
      </c>
      <c r="Q4246" t="s">
        <v>724</v>
      </c>
    </row>
    <row r="4247" spans="1:17" x14ac:dyDescent="0.3">
      <c r="A4247" t="s">
        <v>824</v>
      </c>
      <c r="B4247" t="s">
        <v>382</v>
      </c>
      <c r="C4247" s="1">
        <v>46189</v>
      </c>
      <c r="D4247">
        <v>984.47</v>
      </c>
      <c r="E4247" t="s">
        <v>92</v>
      </c>
      <c r="F4247" t="s">
        <v>96</v>
      </c>
      <c r="G4247" t="s">
        <v>494</v>
      </c>
      <c r="H4247" t="s">
        <v>531</v>
      </c>
      <c r="I4247">
        <v>1200011388</v>
      </c>
      <c r="J4247">
        <v>6001069196</v>
      </c>
      <c r="K4247">
        <v>100053653</v>
      </c>
      <c r="L4247" s="1">
        <v>46220</v>
      </c>
      <c r="M4247" t="s">
        <v>833</v>
      </c>
      <c r="N4247">
        <v>1200011388</v>
      </c>
      <c r="O4247" t="s">
        <v>776</v>
      </c>
      <c r="P4247" t="s">
        <v>54</v>
      </c>
      <c r="Q4247" t="s">
        <v>724</v>
      </c>
    </row>
    <row r="4248" spans="1:17" x14ac:dyDescent="0.3">
      <c r="A4248" t="s">
        <v>824</v>
      </c>
      <c r="B4248" t="s">
        <v>382</v>
      </c>
      <c r="C4248" s="1">
        <v>46190</v>
      </c>
      <c r="D4248">
        <v>29539.8</v>
      </c>
      <c r="E4248" t="s">
        <v>92</v>
      </c>
      <c r="F4248" t="s">
        <v>96</v>
      </c>
      <c r="G4248" t="s">
        <v>494</v>
      </c>
      <c r="H4248" t="s">
        <v>531</v>
      </c>
      <c r="I4248">
        <v>1200013758</v>
      </c>
      <c r="J4248">
        <v>6001069383</v>
      </c>
      <c r="K4248">
        <v>100054006</v>
      </c>
      <c r="L4248" s="1">
        <v>46197</v>
      </c>
      <c r="M4248" t="s">
        <v>833</v>
      </c>
      <c r="N4248">
        <v>1200013758</v>
      </c>
      <c r="O4248" t="s">
        <v>776</v>
      </c>
      <c r="P4248" t="s">
        <v>54</v>
      </c>
      <c r="Q4248" t="s">
        <v>724</v>
      </c>
    </row>
    <row r="4249" spans="1:17" x14ac:dyDescent="0.3">
      <c r="A4249" t="s">
        <v>824</v>
      </c>
      <c r="B4249" t="s">
        <v>382</v>
      </c>
      <c r="C4249" s="1">
        <v>46196</v>
      </c>
      <c r="D4249">
        <v>18.68</v>
      </c>
      <c r="E4249" t="s">
        <v>92</v>
      </c>
      <c r="F4249" t="s">
        <v>96</v>
      </c>
      <c r="G4249" t="s">
        <v>494</v>
      </c>
      <c r="H4249" t="s">
        <v>531</v>
      </c>
      <c r="I4249">
        <v>1200011385</v>
      </c>
      <c r="J4249">
        <v>6001070148</v>
      </c>
      <c r="K4249">
        <v>100055330</v>
      </c>
      <c r="L4249" s="1">
        <v>46209</v>
      </c>
      <c r="M4249" t="s">
        <v>833</v>
      </c>
      <c r="N4249">
        <v>1200011385</v>
      </c>
      <c r="O4249" t="s">
        <v>776</v>
      </c>
      <c r="P4249" t="s">
        <v>54</v>
      </c>
      <c r="Q4249" t="s">
        <v>724</v>
      </c>
    </row>
    <row r="4250" spans="1:17" x14ac:dyDescent="0.3">
      <c r="A4250" t="s">
        <v>824</v>
      </c>
      <c r="B4250" t="s">
        <v>382</v>
      </c>
      <c r="C4250" s="1">
        <v>46202</v>
      </c>
      <c r="D4250">
        <v>567.20000000000005</v>
      </c>
      <c r="E4250" t="s">
        <v>92</v>
      </c>
      <c r="F4250" t="s">
        <v>96</v>
      </c>
      <c r="G4250" t="s">
        <v>494</v>
      </c>
      <c r="H4250" t="s">
        <v>531</v>
      </c>
      <c r="I4250">
        <v>1200011385</v>
      </c>
      <c r="J4250">
        <v>6001070984</v>
      </c>
      <c r="K4250">
        <v>100057077</v>
      </c>
      <c r="L4250" s="1">
        <v>46209</v>
      </c>
      <c r="M4250" t="s">
        <v>833</v>
      </c>
      <c r="N4250">
        <v>1200011385</v>
      </c>
      <c r="O4250" t="s">
        <v>776</v>
      </c>
      <c r="P4250" t="s">
        <v>54</v>
      </c>
      <c r="Q4250" t="s">
        <v>724</v>
      </c>
    </row>
    <row r="4251" spans="1:17" x14ac:dyDescent="0.3">
      <c r="A4251" t="s">
        <v>825</v>
      </c>
      <c r="B4251" t="s">
        <v>382</v>
      </c>
      <c r="C4251" s="1">
        <v>46205</v>
      </c>
      <c r="D4251">
        <v>92.41</v>
      </c>
      <c r="E4251" t="s">
        <v>92</v>
      </c>
      <c r="F4251" t="s">
        <v>96</v>
      </c>
      <c r="G4251" t="s">
        <v>494</v>
      </c>
      <c r="H4251" t="s">
        <v>531</v>
      </c>
      <c r="I4251">
        <v>1200011382</v>
      </c>
      <c r="J4251">
        <v>6001072149</v>
      </c>
      <c r="K4251">
        <v>100060065</v>
      </c>
      <c r="L4251" s="1">
        <v>46237</v>
      </c>
      <c r="M4251" t="s">
        <v>833</v>
      </c>
      <c r="N4251">
        <v>1200011382</v>
      </c>
      <c r="O4251" t="s">
        <v>776</v>
      </c>
      <c r="P4251" t="s">
        <v>54</v>
      </c>
      <c r="Q4251" t="s">
        <v>724</v>
      </c>
    </row>
    <row r="4252" spans="1:17" x14ac:dyDescent="0.3">
      <c r="A4252" t="s">
        <v>824</v>
      </c>
      <c r="B4252" t="s">
        <v>382</v>
      </c>
      <c r="C4252" s="1">
        <v>46205</v>
      </c>
      <c r="D4252">
        <v>547.70000000000005</v>
      </c>
      <c r="E4252" t="s">
        <v>92</v>
      </c>
      <c r="F4252" t="s">
        <v>96</v>
      </c>
      <c r="G4252" t="s">
        <v>494</v>
      </c>
      <c r="H4252" t="s">
        <v>531</v>
      </c>
      <c r="I4252">
        <v>1200011388</v>
      </c>
      <c r="J4252">
        <v>6001072156</v>
      </c>
      <c r="K4252">
        <v>100060072</v>
      </c>
      <c r="L4252" s="1">
        <v>46246</v>
      </c>
      <c r="M4252" t="s">
        <v>833</v>
      </c>
      <c r="N4252">
        <v>1200011388</v>
      </c>
      <c r="O4252" t="s">
        <v>776</v>
      </c>
      <c r="P4252" t="s">
        <v>54</v>
      </c>
      <c r="Q4252" t="s">
        <v>724</v>
      </c>
    </row>
    <row r="4253" spans="1:17" x14ac:dyDescent="0.3">
      <c r="A4253" t="s">
        <v>824</v>
      </c>
      <c r="B4253" t="s">
        <v>382</v>
      </c>
      <c r="C4253" s="1">
        <v>46206</v>
      </c>
      <c r="D4253">
        <v>831.82</v>
      </c>
      <c r="E4253" t="s">
        <v>92</v>
      </c>
      <c r="F4253" t="s">
        <v>96</v>
      </c>
      <c r="G4253" t="s">
        <v>494</v>
      </c>
      <c r="H4253" t="s">
        <v>531</v>
      </c>
      <c r="I4253">
        <v>1200011388</v>
      </c>
      <c r="J4253">
        <v>6001072473</v>
      </c>
      <c r="K4253">
        <v>100060590</v>
      </c>
      <c r="L4253" s="1">
        <v>46246</v>
      </c>
      <c r="M4253" t="s">
        <v>833</v>
      </c>
      <c r="N4253">
        <v>1200011388</v>
      </c>
      <c r="O4253" t="s">
        <v>776</v>
      </c>
      <c r="P4253" t="s">
        <v>54</v>
      </c>
      <c r="Q4253" t="s">
        <v>724</v>
      </c>
    </row>
    <row r="4254" spans="1:17" x14ac:dyDescent="0.3">
      <c r="A4254" t="s">
        <v>825</v>
      </c>
      <c r="B4254" t="s">
        <v>382</v>
      </c>
      <c r="C4254" s="1">
        <v>46209</v>
      </c>
      <c r="D4254">
        <v>494.69</v>
      </c>
      <c r="E4254" t="s">
        <v>92</v>
      </c>
      <c r="F4254" t="s">
        <v>96</v>
      </c>
      <c r="G4254" t="s">
        <v>494</v>
      </c>
      <c r="H4254" t="s">
        <v>531</v>
      </c>
      <c r="I4254">
        <v>1200011386</v>
      </c>
      <c r="J4254">
        <v>6001072984</v>
      </c>
      <c r="K4254">
        <v>100061284</v>
      </c>
      <c r="L4254" s="1">
        <v>46237</v>
      </c>
      <c r="M4254" t="s">
        <v>833</v>
      </c>
      <c r="N4254">
        <v>1200011386</v>
      </c>
      <c r="O4254" t="s">
        <v>776</v>
      </c>
      <c r="P4254" t="s">
        <v>54</v>
      </c>
      <c r="Q4254" t="s">
        <v>724</v>
      </c>
    </row>
    <row r="4255" spans="1:17" x14ac:dyDescent="0.3">
      <c r="A4255" t="s">
        <v>824</v>
      </c>
      <c r="B4255" t="s">
        <v>382</v>
      </c>
      <c r="C4255" s="1">
        <v>46210</v>
      </c>
      <c r="D4255">
        <v>178.06</v>
      </c>
      <c r="E4255" t="s">
        <v>92</v>
      </c>
      <c r="F4255" t="s">
        <v>96</v>
      </c>
      <c r="G4255" t="s">
        <v>494</v>
      </c>
      <c r="H4255" t="s">
        <v>531</v>
      </c>
      <c r="I4255">
        <v>1200011385</v>
      </c>
      <c r="J4255">
        <v>6001073340</v>
      </c>
      <c r="K4255">
        <v>100061833</v>
      </c>
      <c r="L4255" s="1">
        <v>46240</v>
      </c>
      <c r="M4255" t="s">
        <v>833</v>
      </c>
      <c r="N4255">
        <v>1200011385</v>
      </c>
      <c r="O4255" t="s">
        <v>776</v>
      </c>
      <c r="P4255" t="s">
        <v>54</v>
      </c>
      <c r="Q4255" t="s">
        <v>724</v>
      </c>
    </row>
    <row r="4256" spans="1:17" x14ac:dyDescent="0.3">
      <c r="A4256" t="s">
        <v>825</v>
      </c>
      <c r="B4256" t="s">
        <v>382</v>
      </c>
      <c r="C4256" s="1">
        <v>46210</v>
      </c>
      <c r="D4256">
        <v>498.16</v>
      </c>
      <c r="E4256" t="s">
        <v>92</v>
      </c>
      <c r="F4256" t="s">
        <v>96</v>
      </c>
      <c r="G4256" t="s">
        <v>494</v>
      </c>
      <c r="H4256" t="s">
        <v>531</v>
      </c>
      <c r="I4256">
        <v>1200011382</v>
      </c>
      <c r="J4256">
        <v>6001073355</v>
      </c>
      <c r="K4256">
        <v>100061848</v>
      </c>
      <c r="L4256" s="1">
        <v>46241</v>
      </c>
      <c r="M4256" t="s">
        <v>833</v>
      </c>
      <c r="N4256">
        <v>1200011382</v>
      </c>
      <c r="O4256" t="s">
        <v>776</v>
      </c>
      <c r="P4256" t="s">
        <v>54</v>
      </c>
      <c r="Q4256" t="s">
        <v>724</v>
      </c>
    </row>
    <row r="4257" spans="1:17" x14ac:dyDescent="0.3">
      <c r="A4257" t="s">
        <v>824</v>
      </c>
      <c r="B4257" t="s">
        <v>382</v>
      </c>
      <c r="C4257" s="1">
        <v>46213</v>
      </c>
      <c r="D4257">
        <v>303.67</v>
      </c>
      <c r="E4257" t="s">
        <v>92</v>
      </c>
      <c r="F4257" t="s">
        <v>96</v>
      </c>
      <c r="G4257" t="s">
        <v>494</v>
      </c>
      <c r="H4257" t="s">
        <v>531</v>
      </c>
      <c r="I4257">
        <v>1200011382</v>
      </c>
      <c r="J4257">
        <v>6001074272</v>
      </c>
      <c r="K4257">
        <v>100063332</v>
      </c>
      <c r="L4257" s="1">
        <v>46245</v>
      </c>
      <c r="M4257" t="s">
        <v>833</v>
      </c>
      <c r="N4257">
        <v>1200011382</v>
      </c>
      <c r="O4257" t="s">
        <v>776</v>
      </c>
      <c r="P4257" t="s">
        <v>54</v>
      </c>
      <c r="Q4257" t="s">
        <v>724</v>
      </c>
    </row>
    <row r="4258" spans="1:17" x14ac:dyDescent="0.3">
      <c r="A4258" t="s">
        <v>824</v>
      </c>
      <c r="B4258" t="s">
        <v>382</v>
      </c>
      <c r="C4258" s="1">
        <v>46219</v>
      </c>
      <c r="D4258">
        <v>471.41</v>
      </c>
      <c r="E4258" t="s">
        <v>92</v>
      </c>
      <c r="F4258" t="s">
        <v>96</v>
      </c>
      <c r="G4258" t="s">
        <v>494</v>
      </c>
      <c r="H4258" t="s">
        <v>531</v>
      </c>
      <c r="I4258">
        <v>1200012692</v>
      </c>
      <c r="J4258">
        <v>6001074900</v>
      </c>
      <c r="K4258">
        <v>100064279</v>
      </c>
      <c r="L4258" s="1">
        <v>46246</v>
      </c>
      <c r="M4258" t="s">
        <v>833</v>
      </c>
      <c r="N4258">
        <v>1200012692</v>
      </c>
      <c r="O4258" t="s">
        <v>776</v>
      </c>
      <c r="P4258" t="s">
        <v>54</v>
      </c>
      <c r="Q4258" t="s">
        <v>724</v>
      </c>
    </row>
    <row r="4259" spans="1:17" x14ac:dyDescent="0.3">
      <c r="A4259" t="s">
        <v>824</v>
      </c>
      <c r="B4259" t="s">
        <v>382</v>
      </c>
      <c r="C4259" s="1">
        <v>46223</v>
      </c>
      <c r="D4259">
        <v>105</v>
      </c>
      <c r="E4259" t="s">
        <v>92</v>
      </c>
      <c r="F4259" t="s">
        <v>96</v>
      </c>
      <c r="G4259" t="s">
        <v>494</v>
      </c>
      <c r="H4259" t="s">
        <v>531</v>
      </c>
      <c r="I4259">
        <v>1200011385</v>
      </c>
      <c r="J4259">
        <v>6001075370</v>
      </c>
      <c r="K4259">
        <v>100064976</v>
      </c>
      <c r="L4259" s="1">
        <v>46239</v>
      </c>
      <c r="M4259" t="s">
        <v>833</v>
      </c>
      <c r="N4259">
        <v>1200011385</v>
      </c>
      <c r="O4259" t="s">
        <v>776</v>
      </c>
      <c r="P4259" t="s">
        <v>54</v>
      </c>
      <c r="Q4259" t="s">
        <v>724</v>
      </c>
    </row>
    <row r="4260" spans="1:17" x14ac:dyDescent="0.3">
      <c r="A4260" t="s">
        <v>824</v>
      </c>
      <c r="B4260" t="s">
        <v>382</v>
      </c>
      <c r="C4260" s="1">
        <v>46224</v>
      </c>
      <c r="D4260">
        <v>167.76</v>
      </c>
      <c r="E4260" t="s">
        <v>92</v>
      </c>
      <c r="F4260" t="s">
        <v>96</v>
      </c>
      <c r="G4260" t="s">
        <v>494</v>
      </c>
      <c r="H4260" t="s">
        <v>531</v>
      </c>
      <c r="I4260">
        <v>1200011385</v>
      </c>
      <c r="J4260">
        <v>6001075551</v>
      </c>
      <c r="K4260">
        <v>100065406</v>
      </c>
      <c r="L4260" s="1">
        <v>46239</v>
      </c>
      <c r="M4260" t="s">
        <v>833</v>
      </c>
      <c r="N4260">
        <v>1200011385</v>
      </c>
      <c r="O4260" t="s">
        <v>776</v>
      </c>
      <c r="P4260" t="s">
        <v>54</v>
      </c>
      <c r="Q4260" t="s">
        <v>724</v>
      </c>
    </row>
    <row r="4261" spans="1:17" x14ac:dyDescent="0.3">
      <c r="A4261" t="s">
        <v>824</v>
      </c>
      <c r="B4261" t="s">
        <v>382</v>
      </c>
      <c r="C4261" s="1">
        <v>46225</v>
      </c>
      <c r="D4261">
        <v>739.81</v>
      </c>
      <c r="E4261" t="s">
        <v>92</v>
      </c>
      <c r="F4261" t="s">
        <v>96</v>
      </c>
      <c r="G4261" t="s">
        <v>494</v>
      </c>
      <c r="H4261" t="s">
        <v>531</v>
      </c>
      <c r="I4261">
        <v>1200011382</v>
      </c>
      <c r="J4261">
        <v>6001075757</v>
      </c>
      <c r="K4261">
        <v>100065702</v>
      </c>
      <c r="L4261" s="1">
        <v>46246</v>
      </c>
      <c r="M4261" t="s">
        <v>833</v>
      </c>
      <c r="N4261">
        <v>1200011382</v>
      </c>
      <c r="O4261" t="s">
        <v>776</v>
      </c>
      <c r="P4261" t="s">
        <v>54</v>
      </c>
      <c r="Q4261" t="s">
        <v>724</v>
      </c>
    </row>
    <row r="4262" spans="1:17" x14ac:dyDescent="0.3">
      <c r="A4262" t="s">
        <v>824</v>
      </c>
      <c r="B4262" t="s">
        <v>382</v>
      </c>
      <c r="C4262" s="1">
        <v>46231</v>
      </c>
      <c r="D4262">
        <v>295.02</v>
      </c>
      <c r="E4262" t="s">
        <v>92</v>
      </c>
      <c r="F4262" t="s">
        <v>96</v>
      </c>
      <c r="G4262" t="s">
        <v>494</v>
      </c>
      <c r="H4262" t="s">
        <v>531</v>
      </c>
      <c r="I4262">
        <v>1200011388</v>
      </c>
      <c r="J4262">
        <v>6001076423</v>
      </c>
      <c r="K4262">
        <v>100066718</v>
      </c>
      <c r="L4262" s="1">
        <v>46247</v>
      </c>
      <c r="M4262" t="s">
        <v>833</v>
      </c>
      <c r="N4262">
        <v>1200011388</v>
      </c>
      <c r="O4262" t="s">
        <v>776</v>
      </c>
      <c r="P4262" t="s">
        <v>54</v>
      </c>
      <c r="Q4262" t="s">
        <v>724</v>
      </c>
    </row>
    <row r="4263" spans="1:17" x14ac:dyDescent="0.3">
      <c r="A4263" t="s">
        <v>824</v>
      </c>
      <c r="B4263" t="s">
        <v>382</v>
      </c>
      <c r="C4263" s="1">
        <v>46231</v>
      </c>
      <c r="D4263">
        <v>655.9</v>
      </c>
      <c r="E4263" t="s">
        <v>92</v>
      </c>
      <c r="F4263" t="s">
        <v>96</v>
      </c>
      <c r="G4263" t="s">
        <v>494</v>
      </c>
      <c r="H4263" t="s">
        <v>531</v>
      </c>
      <c r="I4263">
        <v>1200011388</v>
      </c>
      <c r="J4263">
        <v>6001076424</v>
      </c>
      <c r="K4263">
        <v>100066719</v>
      </c>
      <c r="L4263" s="1">
        <v>46246</v>
      </c>
      <c r="M4263" t="s">
        <v>833</v>
      </c>
      <c r="N4263">
        <v>1200011388</v>
      </c>
      <c r="O4263" t="s">
        <v>776</v>
      </c>
      <c r="P4263" t="s">
        <v>54</v>
      </c>
      <c r="Q4263" t="s">
        <v>724</v>
      </c>
    </row>
    <row r="4264" spans="1:17" x14ac:dyDescent="0.3">
      <c r="A4264" t="s">
        <v>824</v>
      </c>
      <c r="B4264" t="s">
        <v>382</v>
      </c>
      <c r="C4264" s="1">
        <v>46231</v>
      </c>
      <c r="D4264">
        <v>114.78</v>
      </c>
      <c r="E4264" t="s">
        <v>214</v>
      </c>
      <c r="F4264" t="s">
        <v>94</v>
      </c>
      <c r="G4264" t="s">
        <v>494</v>
      </c>
      <c r="H4264" t="s">
        <v>531</v>
      </c>
      <c r="I4264">
        <v>1200011781</v>
      </c>
      <c r="J4264">
        <v>6001076438</v>
      </c>
      <c r="K4264">
        <v>100066733</v>
      </c>
      <c r="L4264" s="1"/>
      <c r="M4264" t="s">
        <v>834</v>
      </c>
      <c r="N4264">
        <v>1200011781</v>
      </c>
      <c r="O4264" t="s">
        <v>776</v>
      </c>
      <c r="P4264" t="s">
        <v>53</v>
      </c>
      <c r="Q4264" t="s">
        <v>724</v>
      </c>
    </row>
    <row r="4265" spans="1:17" x14ac:dyDescent="0.3">
      <c r="A4265" t="s">
        <v>824</v>
      </c>
      <c r="B4265" t="s">
        <v>382</v>
      </c>
      <c r="C4265" s="1">
        <v>46232</v>
      </c>
      <c r="D4265">
        <v>2446.84</v>
      </c>
      <c r="E4265" t="s">
        <v>92</v>
      </c>
      <c r="F4265" t="s">
        <v>96</v>
      </c>
      <c r="G4265" t="s">
        <v>494</v>
      </c>
      <c r="H4265" t="s">
        <v>531</v>
      </c>
      <c r="I4265">
        <v>1200011382</v>
      </c>
      <c r="J4265">
        <v>6001076658</v>
      </c>
      <c r="K4265">
        <v>100067033</v>
      </c>
      <c r="L4265" s="1"/>
      <c r="M4265" t="s">
        <v>836</v>
      </c>
      <c r="N4265">
        <v>1200011382</v>
      </c>
      <c r="O4265" t="s">
        <v>776</v>
      </c>
      <c r="P4265" t="s">
        <v>53</v>
      </c>
      <c r="Q4265" t="s">
        <v>724</v>
      </c>
    </row>
    <row r="4266" spans="1:17" x14ac:dyDescent="0.3">
      <c r="A4266" t="s">
        <v>825</v>
      </c>
      <c r="B4266" t="s">
        <v>383</v>
      </c>
      <c r="C4266" s="1">
        <v>46234</v>
      </c>
      <c r="D4266">
        <v>3.74</v>
      </c>
      <c r="E4266" t="s">
        <v>93</v>
      </c>
      <c r="F4266" t="s">
        <v>94</v>
      </c>
      <c r="G4266" t="s">
        <v>494</v>
      </c>
      <c r="H4266" t="s">
        <v>531</v>
      </c>
      <c r="I4266">
        <v>1200011781</v>
      </c>
      <c r="J4266">
        <v>6001077074</v>
      </c>
      <c r="K4266">
        <v>400001077</v>
      </c>
      <c r="L4266" s="1"/>
      <c r="M4266" t="s">
        <v>834</v>
      </c>
      <c r="N4266">
        <v>1200011781</v>
      </c>
      <c r="O4266" t="s">
        <v>776</v>
      </c>
      <c r="P4266" t="s">
        <v>53</v>
      </c>
      <c r="Q4266" t="s">
        <v>724</v>
      </c>
    </row>
    <row r="4267" spans="1:17" x14ac:dyDescent="0.3">
      <c r="A4267" t="s">
        <v>824</v>
      </c>
      <c r="B4267" t="s">
        <v>382</v>
      </c>
      <c r="C4267" s="1">
        <v>46237</v>
      </c>
      <c r="D4267">
        <v>209.8</v>
      </c>
      <c r="E4267" t="s">
        <v>92</v>
      </c>
      <c r="F4267" t="s">
        <v>96</v>
      </c>
      <c r="G4267" t="s">
        <v>494</v>
      </c>
      <c r="H4267" t="s">
        <v>531</v>
      </c>
      <c r="I4267">
        <v>1200011382</v>
      </c>
      <c r="J4267">
        <v>6001077534</v>
      </c>
      <c r="K4267">
        <v>100069328</v>
      </c>
      <c r="L4267" s="1">
        <v>46239</v>
      </c>
      <c r="M4267" t="s">
        <v>833</v>
      </c>
      <c r="N4267">
        <v>1200011382</v>
      </c>
      <c r="O4267" t="s">
        <v>776</v>
      </c>
      <c r="P4267" t="s">
        <v>54</v>
      </c>
      <c r="Q4267" t="s">
        <v>724</v>
      </c>
    </row>
    <row r="4268" spans="1:17" x14ac:dyDescent="0.3">
      <c r="A4268" t="s">
        <v>825</v>
      </c>
      <c r="B4268" t="s">
        <v>382</v>
      </c>
      <c r="C4268" s="1">
        <v>46240</v>
      </c>
      <c r="D4268">
        <v>161.93</v>
      </c>
      <c r="E4268" t="s">
        <v>92</v>
      </c>
      <c r="F4268" t="s">
        <v>96</v>
      </c>
      <c r="G4268" t="s">
        <v>494</v>
      </c>
      <c r="H4268" t="s">
        <v>531</v>
      </c>
      <c r="I4268">
        <v>1200011382</v>
      </c>
      <c r="J4268">
        <v>6001078182</v>
      </c>
      <c r="K4268">
        <v>100070263</v>
      </c>
      <c r="L4268" s="1">
        <v>46253</v>
      </c>
      <c r="M4268" t="s">
        <v>833</v>
      </c>
      <c r="N4268">
        <v>1200011382</v>
      </c>
      <c r="O4268" t="s">
        <v>776</v>
      </c>
      <c r="P4268" t="s">
        <v>54</v>
      </c>
      <c r="Q4268" t="s">
        <v>724</v>
      </c>
    </row>
    <row r="4269" spans="1:17" x14ac:dyDescent="0.3">
      <c r="A4269" t="s">
        <v>826</v>
      </c>
      <c r="B4269" t="s">
        <v>382</v>
      </c>
      <c r="C4269" s="1">
        <v>46246</v>
      </c>
      <c r="D4269">
        <v>1096.31</v>
      </c>
      <c r="E4269" t="s">
        <v>92</v>
      </c>
      <c r="F4269" t="s">
        <v>96</v>
      </c>
      <c r="G4269" t="s">
        <v>494</v>
      </c>
      <c r="H4269" t="s">
        <v>531</v>
      </c>
      <c r="I4269">
        <v>1200011382</v>
      </c>
      <c r="J4269">
        <v>6001079100</v>
      </c>
      <c r="K4269">
        <v>100071745</v>
      </c>
      <c r="L4269" s="1"/>
      <c r="M4269" t="s">
        <v>836</v>
      </c>
      <c r="N4269">
        <v>1200011382</v>
      </c>
      <c r="O4269" t="s">
        <v>776</v>
      </c>
      <c r="P4269" t="s">
        <v>53</v>
      </c>
      <c r="Q4269" t="s">
        <v>724</v>
      </c>
    </row>
    <row r="4270" spans="1:17" x14ac:dyDescent="0.3">
      <c r="A4270" t="s">
        <v>824</v>
      </c>
      <c r="B4270" t="s">
        <v>382</v>
      </c>
      <c r="C4270" s="1">
        <v>46248</v>
      </c>
      <c r="D4270">
        <v>471.41</v>
      </c>
      <c r="E4270" t="s">
        <v>92</v>
      </c>
      <c r="F4270" t="s">
        <v>96</v>
      </c>
      <c r="G4270" t="s">
        <v>494</v>
      </c>
      <c r="H4270" t="s">
        <v>531</v>
      </c>
      <c r="I4270">
        <v>1200012692</v>
      </c>
      <c r="J4270">
        <v>6001079489</v>
      </c>
      <c r="K4270">
        <v>100072334</v>
      </c>
      <c r="L4270" s="1"/>
      <c r="M4270" t="s">
        <v>836</v>
      </c>
      <c r="N4270">
        <v>1200012692</v>
      </c>
      <c r="O4270" t="s">
        <v>776</v>
      </c>
      <c r="P4270" t="s">
        <v>53</v>
      </c>
      <c r="Q4270" t="s">
        <v>724</v>
      </c>
    </row>
    <row r="4271" spans="1:17" x14ac:dyDescent="0.3">
      <c r="A4271" t="s">
        <v>824</v>
      </c>
      <c r="B4271" t="s">
        <v>382</v>
      </c>
      <c r="C4271" s="1">
        <v>46252</v>
      </c>
      <c r="D4271">
        <v>1323.46</v>
      </c>
      <c r="E4271" t="s">
        <v>94</v>
      </c>
      <c r="F4271" t="s">
        <v>97</v>
      </c>
      <c r="G4271" t="s">
        <v>494</v>
      </c>
      <c r="H4271" t="s">
        <v>531</v>
      </c>
      <c r="I4271">
        <v>1200011388</v>
      </c>
      <c r="J4271">
        <v>6001079805</v>
      </c>
      <c r="K4271">
        <v>100072808</v>
      </c>
      <c r="L4271" s="1"/>
      <c r="M4271" t="s">
        <v>834</v>
      </c>
      <c r="N4271">
        <v>1200011388</v>
      </c>
      <c r="O4271" t="s">
        <v>776</v>
      </c>
      <c r="P4271" t="s">
        <v>53</v>
      </c>
      <c r="Q4271" t="s">
        <v>724</v>
      </c>
    </row>
    <row r="4272" spans="1:17" x14ac:dyDescent="0.3">
      <c r="A4272" t="s">
        <v>824</v>
      </c>
      <c r="B4272" t="s">
        <v>382</v>
      </c>
      <c r="C4272" s="1">
        <v>46253</v>
      </c>
      <c r="D4272">
        <v>96.18</v>
      </c>
      <c r="E4272" t="s">
        <v>92</v>
      </c>
      <c r="F4272" t="s">
        <v>96</v>
      </c>
      <c r="G4272" t="s">
        <v>494</v>
      </c>
      <c r="H4272" t="s">
        <v>531</v>
      </c>
      <c r="I4272">
        <v>1200011385</v>
      </c>
      <c r="J4272">
        <v>6001079964</v>
      </c>
      <c r="K4272">
        <v>100073105</v>
      </c>
      <c r="L4272" s="1"/>
      <c r="M4272" t="s">
        <v>836</v>
      </c>
      <c r="N4272">
        <v>1200011385</v>
      </c>
      <c r="O4272" t="s">
        <v>776</v>
      </c>
      <c r="P4272" t="s">
        <v>53</v>
      </c>
      <c r="Q4272" t="s">
        <v>724</v>
      </c>
    </row>
    <row r="4273" spans="1:17" x14ac:dyDescent="0.3">
      <c r="A4273" t="s">
        <v>824</v>
      </c>
      <c r="B4273" t="s">
        <v>382</v>
      </c>
      <c r="C4273" s="1">
        <v>45093</v>
      </c>
      <c r="D4273">
        <v>771.56</v>
      </c>
      <c r="E4273" t="s">
        <v>92</v>
      </c>
      <c r="F4273" t="s">
        <v>96</v>
      </c>
      <c r="G4273" t="s">
        <v>495</v>
      </c>
      <c r="H4273" t="s">
        <v>606</v>
      </c>
      <c r="I4273">
        <v>1200011431</v>
      </c>
      <c r="J4273">
        <v>6000860053</v>
      </c>
      <c r="K4273">
        <v>100053735</v>
      </c>
      <c r="L4273" s="1">
        <v>45100</v>
      </c>
      <c r="M4273" t="s">
        <v>833</v>
      </c>
      <c r="N4273">
        <v>1200011431</v>
      </c>
      <c r="O4273" t="s">
        <v>776</v>
      </c>
      <c r="P4273" t="s">
        <v>54</v>
      </c>
      <c r="Q4273" t="s">
        <v>724</v>
      </c>
    </row>
    <row r="4274" spans="1:17" x14ac:dyDescent="0.3">
      <c r="A4274" t="s">
        <v>824</v>
      </c>
      <c r="B4274" t="s">
        <v>382</v>
      </c>
      <c r="C4274" s="1">
        <v>45125</v>
      </c>
      <c r="D4274">
        <v>820.07</v>
      </c>
      <c r="E4274" t="s">
        <v>92</v>
      </c>
      <c r="F4274" t="s">
        <v>96</v>
      </c>
      <c r="G4274" t="s">
        <v>495</v>
      </c>
      <c r="H4274" t="s">
        <v>606</v>
      </c>
      <c r="I4274">
        <v>1200011431</v>
      </c>
      <c r="J4274">
        <v>6000866217</v>
      </c>
      <c r="K4274">
        <v>100064534</v>
      </c>
      <c r="L4274" s="1">
        <v>45132</v>
      </c>
      <c r="M4274" t="s">
        <v>833</v>
      </c>
      <c r="N4274">
        <v>1200011431</v>
      </c>
      <c r="O4274" t="s">
        <v>776</v>
      </c>
      <c r="P4274" t="s">
        <v>54</v>
      </c>
      <c r="Q4274" t="s">
        <v>724</v>
      </c>
    </row>
    <row r="4275" spans="1:17" x14ac:dyDescent="0.3">
      <c r="A4275" t="s">
        <v>824</v>
      </c>
      <c r="B4275" t="s">
        <v>382</v>
      </c>
      <c r="C4275" s="1">
        <v>45152</v>
      </c>
      <c r="D4275">
        <v>686.33</v>
      </c>
      <c r="E4275" t="s">
        <v>92</v>
      </c>
      <c r="F4275" t="s">
        <v>96</v>
      </c>
      <c r="G4275" t="s">
        <v>495</v>
      </c>
      <c r="H4275" t="s">
        <v>606</v>
      </c>
      <c r="I4275">
        <v>1200011431</v>
      </c>
      <c r="J4275">
        <v>6000870338</v>
      </c>
      <c r="K4275">
        <v>100071836</v>
      </c>
      <c r="L4275" s="1">
        <v>45161</v>
      </c>
      <c r="M4275" t="s">
        <v>833</v>
      </c>
      <c r="N4275">
        <v>1200011431</v>
      </c>
      <c r="O4275" t="s">
        <v>776</v>
      </c>
      <c r="P4275" t="s">
        <v>54</v>
      </c>
      <c r="Q4275" t="s">
        <v>724</v>
      </c>
    </row>
    <row r="4276" spans="1:17" x14ac:dyDescent="0.3">
      <c r="A4276" t="s">
        <v>824</v>
      </c>
      <c r="B4276" t="s">
        <v>382</v>
      </c>
      <c r="C4276" s="1">
        <v>45204</v>
      </c>
      <c r="D4276">
        <v>768.71</v>
      </c>
      <c r="E4276" t="s">
        <v>92</v>
      </c>
      <c r="F4276" t="s">
        <v>96</v>
      </c>
      <c r="G4276" t="s">
        <v>495</v>
      </c>
      <c r="H4276" t="s">
        <v>606</v>
      </c>
      <c r="I4276">
        <v>1200011431</v>
      </c>
      <c r="J4276">
        <v>6000878527</v>
      </c>
      <c r="K4276">
        <v>100086010</v>
      </c>
      <c r="L4276" s="1">
        <v>45212</v>
      </c>
      <c r="M4276" t="s">
        <v>833</v>
      </c>
      <c r="N4276">
        <v>1200011431</v>
      </c>
      <c r="O4276" t="s">
        <v>776</v>
      </c>
      <c r="P4276" t="s">
        <v>54</v>
      </c>
      <c r="Q4276" t="s">
        <v>724</v>
      </c>
    </row>
    <row r="4277" spans="1:17" x14ac:dyDescent="0.3">
      <c r="A4277" t="s">
        <v>824</v>
      </c>
      <c r="B4277" t="s">
        <v>382</v>
      </c>
      <c r="C4277" s="1">
        <v>45225</v>
      </c>
      <c r="D4277">
        <v>896.7</v>
      </c>
      <c r="E4277" t="s">
        <v>92</v>
      </c>
      <c r="F4277" t="s">
        <v>96</v>
      </c>
      <c r="G4277" t="s">
        <v>495</v>
      </c>
      <c r="H4277" t="s">
        <v>606</v>
      </c>
      <c r="I4277">
        <v>1200011431</v>
      </c>
      <c r="J4277">
        <v>6000882911</v>
      </c>
      <c r="K4277">
        <v>100092717</v>
      </c>
      <c r="L4277" s="1">
        <v>45233</v>
      </c>
      <c r="M4277" t="s">
        <v>833</v>
      </c>
      <c r="N4277">
        <v>1200011431</v>
      </c>
      <c r="O4277" t="s">
        <v>776</v>
      </c>
      <c r="P4277" t="s">
        <v>54</v>
      </c>
      <c r="Q4277" t="s">
        <v>724</v>
      </c>
    </row>
    <row r="4278" spans="1:17" x14ac:dyDescent="0.3">
      <c r="A4278" t="s">
        <v>824</v>
      </c>
      <c r="B4278" t="s">
        <v>382</v>
      </c>
      <c r="C4278" s="1">
        <v>45261</v>
      </c>
      <c r="D4278">
        <v>939.32</v>
      </c>
      <c r="E4278" t="s">
        <v>92</v>
      </c>
      <c r="F4278" t="s">
        <v>96</v>
      </c>
      <c r="G4278" t="s">
        <v>495</v>
      </c>
      <c r="H4278" t="s">
        <v>606</v>
      </c>
      <c r="I4278">
        <v>1200011431</v>
      </c>
      <c r="J4278">
        <v>6000890374</v>
      </c>
      <c r="K4278">
        <v>100105804</v>
      </c>
      <c r="L4278" s="1">
        <v>45265</v>
      </c>
      <c r="M4278" t="s">
        <v>833</v>
      </c>
      <c r="N4278">
        <v>1200011431</v>
      </c>
      <c r="O4278" t="s">
        <v>776</v>
      </c>
      <c r="P4278" t="s">
        <v>54</v>
      </c>
      <c r="Q4278" t="s">
        <v>724</v>
      </c>
    </row>
    <row r="4279" spans="1:17" x14ac:dyDescent="0.3">
      <c r="A4279" t="s">
        <v>824</v>
      </c>
      <c r="B4279" t="s">
        <v>382</v>
      </c>
      <c r="C4279" s="1">
        <v>45316</v>
      </c>
      <c r="D4279">
        <v>686.53</v>
      </c>
      <c r="E4279" t="s">
        <v>92</v>
      </c>
      <c r="F4279" t="s">
        <v>96</v>
      </c>
      <c r="G4279" t="s">
        <v>495</v>
      </c>
      <c r="H4279" t="s">
        <v>606</v>
      </c>
      <c r="I4279">
        <v>1200011431</v>
      </c>
      <c r="J4279">
        <v>6000903727</v>
      </c>
      <c r="K4279">
        <v>100010364</v>
      </c>
      <c r="L4279" s="1">
        <v>45322</v>
      </c>
      <c r="M4279" t="s">
        <v>833</v>
      </c>
      <c r="N4279">
        <v>1200011431</v>
      </c>
      <c r="O4279" t="s">
        <v>776</v>
      </c>
      <c r="P4279" t="s">
        <v>54</v>
      </c>
      <c r="Q4279" t="s">
        <v>724</v>
      </c>
    </row>
    <row r="4280" spans="1:17" x14ac:dyDescent="0.3">
      <c r="A4280" t="s">
        <v>824</v>
      </c>
      <c r="B4280" t="s">
        <v>382</v>
      </c>
      <c r="C4280" s="1">
        <v>45359</v>
      </c>
      <c r="D4280">
        <v>1044.83</v>
      </c>
      <c r="E4280" t="s">
        <v>92</v>
      </c>
      <c r="F4280" t="s">
        <v>96</v>
      </c>
      <c r="G4280" t="s">
        <v>495</v>
      </c>
      <c r="H4280" t="s">
        <v>606</v>
      </c>
      <c r="I4280">
        <v>1200011431</v>
      </c>
      <c r="J4280">
        <v>6000911551</v>
      </c>
      <c r="K4280">
        <v>100026543</v>
      </c>
      <c r="L4280" s="1">
        <v>45406</v>
      </c>
      <c r="M4280" t="s">
        <v>833</v>
      </c>
      <c r="N4280">
        <v>1200011431</v>
      </c>
      <c r="O4280" t="s">
        <v>776</v>
      </c>
      <c r="P4280" t="s">
        <v>54</v>
      </c>
      <c r="Q4280" t="s">
        <v>724</v>
      </c>
    </row>
    <row r="4281" spans="1:17" x14ac:dyDescent="0.3">
      <c r="A4281" t="s">
        <v>824</v>
      </c>
      <c r="B4281" t="s">
        <v>382</v>
      </c>
      <c r="C4281" s="1">
        <v>45378</v>
      </c>
      <c r="D4281">
        <v>966.56</v>
      </c>
      <c r="E4281" t="s">
        <v>92</v>
      </c>
      <c r="F4281" t="s">
        <v>96</v>
      </c>
      <c r="G4281" t="s">
        <v>495</v>
      </c>
      <c r="H4281" t="s">
        <v>606</v>
      </c>
      <c r="I4281">
        <v>1200011431</v>
      </c>
      <c r="J4281">
        <v>6000914420</v>
      </c>
      <c r="K4281">
        <v>100031164</v>
      </c>
      <c r="L4281" s="1">
        <v>45406</v>
      </c>
      <c r="M4281" t="s">
        <v>833</v>
      </c>
      <c r="N4281">
        <v>1200011431</v>
      </c>
      <c r="O4281" t="s">
        <v>776</v>
      </c>
      <c r="P4281" t="s">
        <v>54</v>
      </c>
      <c r="Q4281" t="s">
        <v>724</v>
      </c>
    </row>
    <row r="4282" spans="1:17" x14ac:dyDescent="0.3">
      <c r="A4282" t="s">
        <v>824</v>
      </c>
      <c r="B4282" t="s">
        <v>382</v>
      </c>
      <c r="C4282" s="1">
        <v>45397</v>
      </c>
      <c r="D4282">
        <v>839.47</v>
      </c>
      <c r="E4282" t="s">
        <v>92</v>
      </c>
      <c r="F4282" t="s">
        <v>96</v>
      </c>
      <c r="G4282" t="s">
        <v>495</v>
      </c>
      <c r="H4282" t="s">
        <v>606</v>
      </c>
      <c r="I4282">
        <v>1200011431</v>
      </c>
      <c r="J4282">
        <v>6000917816</v>
      </c>
      <c r="K4282">
        <v>100036865</v>
      </c>
      <c r="L4282" s="1">
        <v>45406</v>
      </c>
      <c r="M4282" t="s">
        <v>833</v>
      </c>
      <c r="N4282">
        <v>1200011431</v>
      </c>
      <c r="O4282" t="s">
        <v>776</v>
      </c>
      <c r="P4282" t="s">
        <v>54</v>
      </c>
      <c r="Q4282" t="s">
        <v>724</v>
      </c>
    </row>
    <row r="4283" spans="1:17" x14ac:dyDescent="0.3">
      <c r="A4283" t="s">
        <v>824</v>
      </c>
      <c r="B4283" t="s">
        <v>382</v>
      </c>
      <c r="C4283" s="1">
        <v>45428</v>
      </c>
      <c r="D4283">
        <v>813.72</v>
      </c>
      <c r="E4283" t="s">
        <v>92</v>
      </c>
      <c r="F4283" t="s">
        <v>96</v>
      </c>
      <c r="G4283" t="s">
        <v>495</v>
      </c>
      <c r="H4283" t="s">
        <v>606</v>
      </c>
      <c r="I4283">
        <v>1200011431</v>
      </c>
      <c r="J4283">
        <v>6000922763</v>
      </c>
      <c r="K4283">
        <v>100045999</v>
      </c>
      <c r="L4283" s="1">
        <v>45429</v>
      </c>
      <c r="M4283" t="s">
        <v>833</v>
      </c>
      <c r="N4283">
        <v>1200011431</v>
      </c>
      <c r="O4283" t="s">
        <v>776</v>
      </c>
      <c r="P4283" t="s">
        <v>54</v>
      </c>
      <c r="Q4283" t="s">
        <v>724</v>
      </c>
    </row>
    <row r="4284" spans="1:17" x14ac:dyDescent="0.3">
      <c r="A4284" t="s">
        <v>824</v>
      </c>
      <c r="B4284" t="s">
        <v>382</v>
      </c>
      <c r="C4284" s="1">
        <v>45454</v>
      </c>
      <c r="D4284">
        <v>840.66</v>
      </c>
      <c r="E4284" t="s">
        <v>92</v>
      </c>
      <c r="F4284" t="s">
        <v>96</v>
      </c>
      <c r="G4284" t="s">
        <v>495</v>
      </c>
      <c r="H4284" t="s">
        <v>606</v>
      </c>
      <c r="I4284">
        <v>1200011431</v>
      </c>
      <c r="J4284">
        <v>6000927466</v>
      </c>
      <c r="K4284">
        <v>100054127</v>
      </c>
      <c r="L4284" s="1">
        <v>45456</v>
      </c>
      <c r="M4284" t="s">
        <v>833</v>
      </c>
      <c r="N4284">
        <v>1200011431</v>
      </c>
      <c r="O4284" t="s">
        <v>776</v>
      </c>
      <c r="P4284" t="s">
        <v>54</v>
      </c>
      <c r="Q4284" t="s">
        <v>724</v>
      </c>
    </row>
    <row r="4285" spans="1:17" x14ac:dyDescent="0.3">
      <c r="A4285" t="s">
        <v>824</v>
      </c>
      <c r="B4285" t="s">
        <v>382</v>
      </c>
      <c r="C4285" s="1">
        <v>45482</v>
      </c>
      <c r="D4285">
        <v>903.36</v>
      </c>
      <c r="E4285" t="s">
        <v>92</v>
      </c>
      <c r="F4285" t="s">
        <v>96</v>
      </c>
      <c r="G4285" t="s">
        <v>495</v>
      </c>
      <c r="H4285" t="s">
        <v>606</v>
      </c>
      <c r="I4285">
        <v>1200011431</v>
      </c>
      <c r="J4285">
        <v>6000932762</v>
      </c>
      <c r="K4285">
        <v>100063397</v>
      </c>
      <c r="L4285" s="1">
        <v>45483</v>
      </c>
      <c r="M4285" t="s">
        <v>833</v>
      </c>
      <c r="N4285">
        <v>1200011431</v>
      </c>
      <c r="O4285" t="s">
        <v>776</v>
      </c>
      <c r="P4285" t="s">
        <v>54</v>
      </c>
      <c r="Q4285" t="s">
        <v>724</v>
      </c>
    </row>
    <row r="4286" spans="1:17" x14ac:dyDescent="0.3">
      <c r="A4286" t="s">
        <v>824</v>
      </c>
      <c r="B4286" t="s">
        <v>382</v>
      </c>
      <c r="C4286" s="1">
        <v>45519</v>
      </c>
      <c r="D4286">
        <v>978.18</v>
      </c>
      <c r="E4286" t="s">
        <v>92</v>
      </c>
      <c r="F4286" t="s">
        <v>96</v>
      </c>
      <c r="G4286" t="s">
        <v>495</v>
      </c>
      <c r="H4286" t="s">
        <v>606</v>
      </c>
      <c r="I4286">
        <v>1200011431</v>
      </c>
      <c r="J4286">
        <v>6000938598</v>
      </c>
      <c r="K4286">
        <v>100073579</v>
      </c>
      <c r="L4286" s="1">
        <v>45531</v>
      </c>
      <c r="M4286" t="s">
        <v>833</v>
      </c>
      <c r="N4286">
        <v>1200011431</v>
      </c>
      <c r="O4286" t="s">
        <v>776</v>
      </c>
      <c r="P4286" t="s">
        <v>54</v>
      </c>
      <c r="Q4286" t="s">
        <v>724</v>
      </c>
    </row>
    <row r="4287" spans="1:17" x14ac:dyDescent="0.3">
      <c r="A4287" t="s">
        <v>824</v>
      </c>
      <c r="B4287" t="s">
        <v>382</v>
      </c>
      <c r="C4287" s="1">
        <v>45544</v>
      </c>
      <c r="D4287">
        <v>949.37</v>
      </c>
      <c r="E4287" t="s">
        <v>92</v>
      </c>
      <c r="F4287" t="s">
        <v>96</v>
      </c>
      <c r="G4287" t="s">
        <v>495</v>
      </c>
      <c r="H4287" t="s">
        <v>606</v>
      </c>
      <c r="I4287">
        <v>1200011431</v>
      </c>
      <c r="J4287">
        <v>6000942112</v>
      </c>
      <c r="K4287">
        <v>100079074</v>
      </c>
      <c r="L4287" s="1">
        <v>45546</v>
      </c>
      <c r="M4287" t="s">
        <v>833</v>
      </c>
      <c r="N4287">
        <v>1200011431</v>
      </c>
      <c r="O4287" t="s">
        <v>776</v>
      </c>
      <c r="P4287" t="s">
        <v>54</v>
      </c>
      <c r="Q4287" t="s">
        <v>724</v>
      </c>
    </row>
    <row r="4288" spans="1:17" x14ac:dyDescent="0.3">
      <c r="A4288" t="s">
        <v>824</v>
      </c>
      <c r="B4288" t="s">
        <v>382</v>
      </c>
      <c r="C4288" s="1">
        <v>45575</v>
      </c>
      <c r="D4288">
        <v>958.09</v>
      </c>
      <c r="E4288" t="s">
        <v>92</v>
      </c>
      <c r="F4288" t="s">
        <v>96</v>
      </c>
      <c r="G4288" t="s">
        <v>495</v>
      </c>
      <c r="H4288" t="s">
        <v>606</v>
      </c>
      <c r="I4288">
        <v>1200011431</v>
      </c>
      <c r="J4288">
        <v>6000948354</v>
      </c>
      <c r="K4288">
        <v>100089661</v>
      </c>
      <c r="L4288" s="1">
        <v>45576</v>
      </c>
      <c r="M4288" t="s">
        <v>833</v>
      </c>
      <c r="N4288">
        <v>1200011431</v>
      </c>
      <c r="O4288" t="s">
        <v>776</v>
      </c>
      <c r="P4288" t="s">
        <v>54</v>
      </c>
      <c r="Q4288" t="s">
        <v>724</v>
      </c>
    </row>
    <row r="4289" spans="1:17" x14ac:dyDescent="0.3">
      <c r="A4289" t="s">
        <v>824</v>
      </c>
      <c r="B4289" t="s">
        <v>382</v>
      </c>
      <c r="C4289" s="1">
        <v>45604</v>
      </c>
      <c r="D4289">
        <v>931.32</v>
      </c>
      <c r="E4289" t="s">
        <v>92</v>
      </c>
      <c r="F4289" t="s">
        <v>96</v>
      </c>
      <c r="G4289" t="s">
        <v>495</v>
      </c>
      <c r="H4289" t="s">
        <v>606</v>
      </c>
      <c r="I4289">
        <v>1200011431</v>
      </c>
      <c r="J4289">
        <v>6000954243</v>
      </c>
      <c r="K4289">
        <v>100099612</v>
      </c>
      <c r="L4289" s="1">
        <v>45616</v>
      </c>
      <c r="M4289" t="s">
        <v>833</v>
      </c>
      <c r="N4289">
        <v>1200011431</v>
      </c>
      <c r="O4289" t="s">
        <v>776</v>
      </c>
      <c r="P4289" t="s">
        <v>54</v>
      </c>
      <c r="Q4289" t="s">
        <v>724</v>
      </c>
    </row>
    <row r="4290" spans="1:17" x14ac:dyDescent="0.3">
      <c r="A4290" t="s">
        <v>824</v>
      </c>
      <c r="B4290" t="s">
        <v>382</v>
      </c>
      <c r="C4290" s="1">
        <v>45636</v>
      </c>
      <c r="D4290">
        <v>655.99</v>
      </c>
      <c r="E4290" t="s">
        <v>92</v>
      </c>
      <c r="F4290" t="s">
        <v>96</v>
      </c>
      <c r="G4290" t="s">
        <v>495</v>
      </c>
      <c r="H4290" t="s">
        <v>606</v>
      </c>
      <c r="I4290">
        <v>1200011431</v>
      </c>
      <c r="J4290">
        <v>6000969769</v>
      </c>
      <c r="K4290">
        <v>100002065</v>
      </c>
      <c r="L4290" s="1">
        <v>45685</v>
      </c>
      <c r="M4290" t="s">
        <v>833</v>
      </c>
      <c r="N4290">
        <v>1200011431</v>
      </c>
      <c r="O4290" t="s">
        <v>776</v>
      </c>
      <c r="P4290" t="s">
        <v>54</v>
      </c>
      <c r="Q4290" t="s">
        <v>724</v>
      </c>
    </row>
    <row r="4291" spans="1:17" x14ac:dyDescent="0.3">
      <c r="A4291" t="s">
        <v>824</v>
      </c>
      <c r="B4291" t="s">
        <v>382</v>
      </c>
      <c r="C4291" s="1">
        <v>45667</v>
      </c>
      <c r="D4291">
        <v>998.14</v>
      </c>
      <c r="E4291" t="s">
        <v>92</v>
      </c>
      <c r="F4291" t="s">
        <v>96</v>
      </c>
      <c r="G4291" t="s">
        <v>495</v>
      </c>
      <c r="H4291" t="s">
        <v>606</v>
      </c>
      <c r="I4291">
        <v>1200011431</v>
      </c>
      <c r="J4291">
        <v>6000973694</v>
      </c>
      <c r="K4291">
        <v>100006268</v>
      </c>
      <c r="L4291" s="1">
        <v>45692</v>
      </c>
      <c r="M4291" t="s">
        <v>833</v>
      </c>
      <c r="N4291">
        <v>1200011431</v>
      </c>
      <c r="O4291" t="s">
        <v>776</v>
      </c>
      <c r="P4291" t="s">
        <v>54</v>
      </c>
      <c r="Q4291" t="s">
        <v>724</v>
      </c>
    </row>
    <row r="4292" spans="1:17" x14ac:dyDescent="0.3">
      <c r="A4292" t="s">
        <v>824</v>
      </c>
      <c r="B4292" t="s">
        <v>382</v>
      </c>
      <c r="C4292" s="1">
        <v>45727</v>
      </c>
      <c r="D4292">
        <v>940.15</v>
      </c>
      <c r="E4292" t="s">
        <v>92</v>
      </c>
      <c r="F4292" t="s">
        <v>96</v>
      </c>
      <c r="G4292" t="s">
        <v>495</v>
      </c>
      <c r="H4292" t="s">
        <v>606</v>
      </c>
      <c r="I4292">
        <v>1200011431</v>
      </c>
      <c r="J4292">
        <v>6000982599</v>
      </c>
      <c r="K4292">
        <v>100025020</v>
      </c>
      <c r="L4292" s="1">
        <v>45754</v>
      </c>
      <c r="M4292" t="s">
        <v>833</v>
      </c>
      <c r="N4292">
        <v>1200011431</v>
      </c>
      <c r="O4292" t="s">
        <v>776</v>
      </c>
      <c r="P4292" t="s">
        <v>54</v>
      </c>
      <c r="Q4292" t="s">
        <v>724</v>
      </c>
    </row>
    <row r="4293" spans="1:17" x14ac:dyDescent="0.3">
      <c r="A4293" t="s">
        <v>824</v>
      </c>
      <c r="B4293" t="s">
        <v>382</v>
      </c>
      <c r="C4293" s="1">
        <v>45730</v>
      </c>
      <c r="D4293">
        <v>758.46</v>
      </c>
      <c r="E4293" t="s">
        <v>92</v>
      </c>
      <c r="F4293" t="s">
        <v>96</v>
      </c>
      <c r="G4293" t="s">
        <v>495</v>
      </c>
      <c r="H4293" t="s">
        <v>606</v>
      </c>
      <c r="I4293">
        <v>1200011431</v>
      </c>
      <c r="J4293">
        <v>6000983255</v>
      </c>
      <c r="K4293">
        <v>100026094</v>
      </c>
      <c r="L4293" s="1">
        <v>45754</v>
      </c>
      <c r="M4293" t="s">
        <v>833</v>
      </c>
      <c r="N4293">
        <v>1200011431</v>
      </c>
      <c r="O4293" t="s">
        <v>776</v>
      </c>
      <c r="P4293" t="s">
        <v>54</v>
      </c>
      <c r="Q4293" t="s">
        <v>724</v>
      </c>
    </row>
    <row r="4294" spans="1:17" x14ac:dyDescent="0.3">
      <c r="A4294" t="s">
        <v>824</v>
      </c>
      <c r="B4294" t="s">
        <v>382</v>
      </c>
      <c r="C4294" s="1">
        <v>45762</v>
      </c>
      <c r="D4294">
        <v>1080.8399999999999</v>
      </c>
      <c r="E4294" t="s">
        <v>92</v>
      </c>
      <c r="F4294" t="s">
        <v>96</v>
      </c>
      <c r="G4294" t="s">
        <v>495</v>
      </c>
      <c r="H4294" t="s">
        <v>606</v>
      </c>
      <c r="I4294">
        <v>1200011431</v>
      </c>
      <c r="J4294">
        <v>6000989029</v>
      </c>
      <c r="K4294">
        <v>100035798</v>
      </c>
      <c r="L4294" s="1">
        <v>45763</v>
      </c>
      <c r="M4294" t="s">
        <v>833</v>
      </c>
      <c r="N4294">
        <v>1200011431</v>
      </c>
      <c r="O4294" t="s">
        <v>776</v>
      </c>
      <c r="P4294" t="s">
        <v>54</v>
      </c>
      <c r="Q4294" t="s">
        <v>724</v>
      </c>
    </row>
    <row r="4295" spans="1:17" x14ac:dyDescent="0.3">
      <c r="A4295" t="s">
        <v>824</v>
      </c>
      <c r="B4295" t="s">
        <v>382</v>
      </c>
      <c r="C4295" s="1">
        <v>45798</v>
      </c>
      <c r="D4295">
        <v>888.59</v>
      </c>
      <c r="E4295" t="s">
        <v>92</v>
      </c>
      <c r="F4295" t="s">
        <v>96</v>
      </c>
      <c r="G4295" t="s">
        <v>495</v>
      </c>
      <c r="H4295" t="s">
        <v>606</v>
      </c>
      <c r="I4295">
        <v>1200011431</v>
      </c>
      <c r="J4295">
        <v>6000994419</v>
      </c>
      <c r="K4295">
        <v>100044807</v>
      </c>
      <c r="L4295" s="1">
        <v>45800</v>
      </c>
      <c r="M4295" t="s">
        <v>833</v>
      </c>
      <c r="N4295">
        <v>1200011431</v>
      </c>
      <c r="O4295" t="s">
        <v>776</v>
      </c>
      <c r="P4295" t="s">
        <v>54</v>
      </c>
      <c r="Q4295" t="s">
        <v>724</v>
      </c>
    </row>
    <row r="4296" spans="1:17" x14ac:dyDescent="0.3">
      <c r="A4296" t="s">
        <v>824</v>
      </c>
      <c r="B4296" t="s">
        <v>382</v>
      </c>
      <c r="C4296" s="1">
        <v>45912</v>
      </c>
      <c r="D4296">
        <v>1024.76</v>
      </c>
      <c r="E4296" t="s">
        <v>92</v>
      </c>
      <c r="F4296" t="s">
        <v>96</v>
      </c>
      <c r="G4296" t="s">
        <v>495</v>
      </c>
      <c r="H4296" t="s">
        <v>606</v>
      </c>
      <c r="I4296">
        <v>1200011431</v>
      </c>
      <c r="J4296">
        <v>6001014306</v>
      </c>
      <c r="K4296">
        <v>100077571</v>
      </c>
      <c r="L4296" s="1">
        <v>45917</v>
      </c>
      <c r="M4296" t="s">
        <v>833</v>
      </c>
      <c r="N4296">
        <v>1200011431</v>
      </c>
      <c r="O4296" t="s">
        <v>776</v>
      </c>
      <c r="P4296" t="s">
        <v>54</v>
      </c>
      <c r="Q4296" t="s">
        <v>724</v>
      </c>
    </row>
    <row r="4297" spans="1:17" x14ac:dyDescent="0.3">
      <c r="A4297" t="s">
        <v>824</v>
      </c>
      <c r="B4297" t="s">
        <v>382</v>
      </c>
      <c r="C4297" s="1">
        <v>45923</v>
      </c>
      <c r="D4297">
        <v>836.18</v>
      </c>
      <c r="E4297" t="s">
        <v>92</v>
      </c>
      <c r="F4297" t="s">
        <v>96</v>
      </c>
      <c r="G4297" t="s">
        <v>495</v>
      </c>
      <c r="H4297" t="s">
        <v>606</v>
      </c>
      <c r="I4297">
        <v>1200011431</v>
      </c>
      <c r="J4297">
        <v>6001015913</v>
      </c>
      <c r="K4297">
        <v>100079960</v>
      </c>
      <c r="L4297" s="1">
        <v>45950</v>
      </c>
      <c r="M4297" t="s">
        <v>833</v>
      </c>
      <c r="N4297">
        <v>1200011431</v>
      </c>
      <c r="O4297" t="s">
        <v>776</v>
      </c>
      <c r="P4297" t="s">
        <v>54</v>
      </c>
      <c r="Q4297" t="s">
        <v>724</v>
      </c>
    </row>
    <row r="4298" spans="1:17" x14ac:dyDescent="0.3">
      <c r="A4298" t="s">
        <v>824</v>
      </c>
      <c r="B4298" t="s">
        <v>382</v>
      </c>
      <c r="C4298" s="1">
        <v>45923</v>
      </c>
      <c r="D4298">
        <v>1061.6300000000001</v>
      </c>
      <c r="E4298" t="s">
        <v>92</v>
      </c>
      <c r="F4298" t="s">
        <v>96</v>
      </c>
      <c r="G4298" t="s">
        <v>495</v>
      </c>
      <c r="H4298" t="s">
        <v>606</v>
      </c>
      <c r="I4298">
        <v>1200011431</v>
      </c>
      <c r="J4298">
        <v>6001015915</v>
      </c>
      <c r="K4298">
        <v>100079962</v>
      </c>
      <c r="L4298" s="1">
        <v>45950</v>
      </c>
      <c r="M4298" t="s">
        <v>833</v>
      </c>
      <c r="N4298">
        <v>1200011431</v>
      </c>
      <c r="O4298" t="s">
        <v>776</v>
      </c>
      <c r="P4298" t="s">
        <v>54</v>
      </c>
      <c r="Q4298" t="s">
        <v>724</v>
      </c>
    </row>
    <row r="4299" spans="1:17" x14ac:dyDescent="0.3">
      <c r="A4299" t="s">
        <v>824</v>
      </c>
      <c r="B4299" t="s">
        <v>382</v>
      </c>
      <c r="C4299" s="1">
        <v>45923</v>
      </c>
      <c r="D4299">
        <v>949.38</v>
      </c>
      <c r="E4299" t="s">
        <v>92</v>
      </c>
      <c r="F4299" t="s">
        <v>96</v>
      </c>
      <c r="G4299" t="s">
        <v>495</v>
      </c>
      <c r="H4299" t="s">
        <v>606</v>
      </c>
      <c r="I4299">
        <v>1200011431</v>
      </c>
      <c r="J4299">
        <v>6001015918</v>
      </c>
      <c r="K4299">
        <v>100079965</v>
      </c>
      <c r="L4299" s="1">
        <v>45950</v>
      </c>
      <c r="M4299" t="s">
        <v>833</v>
      </c>
      <c r="N4299">
        <v>1200011431</v>
      </c>
      <c r="O4299" t="s">
        <v>776</v>
      </c>
      <c r="P4299" t="s">
        <v>54</v>
      </c>
      <c r="Q4299" t="s">
        <v>724</v>
      </c>
    </row>
    <row r="4300" spans="1:17" x14ac:dyDescent="0.3">
      <c r="A4300" t="s">
        <v>824</v>
      </c>
      <c r="B4300" t="s">
        <v>382</v>
      </c>
      <c r="C4300" s="1">
        <v>45945</v>
      </c>
      <c r="D4300">
        <v>926.39</v>
      </c>
      <c r="E4300" t="s">
        <v>92</v>
      </c>
      <c r="F4300" t="s">
        <v>96</v>
      </c>
      <c r="G4300" t="s">
        <v>495</v>
      </c>
      <c r="H4300" t="s">
        <v>606</v>
      </c>
      <c r="I4300">
        <v>1200011431</v>
      </c>
      <c r="J4300">
        <v>6001020775</v>
      </c>
      <c r="K4300">
        <v>100088209</v>
      </c>
      <c r="L4300" s="1">
        <v>45967</v>
      </c>
      <c r="M4300" t="s">
        <v>833</v>
      </c>
      <c r="N4300">
        <v>1200011431</v>
      </c>
      <c r="O4300" t="s">
        <v>776</v>
      </c>
      <c r="P4300" t="s">
        <v>54</v>
      </c>
      <c r="Q4300" t="s">
        <v>724</v>
      </c>
    </row>
    <row r="4301" spans="1:17" x14ac:dyDescent="0.3">
      <c r="A4301" t="s">
        <v>824</v>
      </c>
      <c r="B4301" t="s">
        <v>382</v>
      </c>
      <c r="C4301" s="1">
        <v>45973</v>
      </c>
      <c r="D4301">
        <v>879.44</v>
      </c>
      <c r="E4301" t="s">
        <v>92</v>
      </c>
      <c r="F4301" t="s">
        <v>96</v>
      </c>
      <c r="G4301" t="s">
        <v>495</v>
      </c>
      <c r="H4301" t="s">
        <v>606</v>
      </c>
      <c r="I4301">
        <v>1200011431</v>
      </c>
      <c r="J4301">
        <v>6001026371</v>
      </c>
      <c r="K4301">
        <v>100097891</v>
      </c>
      <c r="L4301" s="1">
        <v>46007</v>
      </c>
      <c r="M4301" t="s">
        <v>833</v>
      </c>
      <c r="N4301">
        <v>1200011431</v>
      </c>
      <c r="O4301" t="s">
        <v>776</v>
      </c>
      <c r="P4301" t="s">
        <v>54</v>
      </c>
      <c r="Q4301" t="s">
        <v>724</v>
      </c>
    </row>
    <row r="4302" spans="1:17" x14ac:dyDescent="0.3">
      <c r="A4302" t="s">
        <v>824</v>
      </c>
      <c r="B4302" t="s">
        <v>382</v>
      </c>
      <c r="C4302" s="1">
        <v>46003</v>
      </c>
      <c r="D4302">
        <v>759.07</v>
      </c>
      <c r="E4302" t="s">
        <v>92</v>
      </c>
      <c r="F4302" t="s">
        <v>96</v>
      </c>
      <c r="G4302" t="s">
        <v>495</v>
      </c>
      <c r="H4302" t="s">
        <v>606</v>
      </c>
      <c r="I4302">
        <v>1200011431</v>
      </c>
      <c r="J4302">
        <v>6001041360</v>
      </c>
      <c r="K4302">
        <v>100004262</v>
      </c>
      <c r="L4302" s="1">
        <v>46048</v>
      </c>
      <c r="M4302" t="s">
        <v>833</v>
      </c>
      <c r="N4302">
        <v>1200011431</v>
      </c>
      <c r="O4302" t="s">
        <v>776</v>
      </c>
      <c r="P4302" t="s">
        <v>54</v>
      </c>
      <c r="Q4302" t="s">
        <v>724</v>
      </c>
    </row>
    <row r="4303" spans="1:17" x14ac:dyDescent="0.3">
      <c r="A4303" t="s">
        <v>824</v>
      </c>
      <c r="B4303" t="s">
        <v>382</v>
      </c>
      <c r="C4303" s="1">
        <v>46058</v>
      </c>
      <c r="D4303">
        <v>988.9</v>
      </c>
      <c r="E4303" t="s">
        <v>92</v>
      </c>
      <c r="F4303" t="s">
        <v>96</v>
      </c>
      <c r="G4303" t="s">
        <v>495</v>
      </c>
      <c r="H4303" t="s">
        <v>606</v>
      </c>
      <c r="I4303">
        <v>1200011431</v>
      </c>
      <c r="J4303">
        <v>6001046764</v>
      </c>
      <c r="K4303">
        <v>100015331</v>
      </c>
      <c r="L4303" s="1">
        <v>46062</v>
      </c>
      <c r="M4303" t="s">
        <v>833</v>
      </c>
      <c r="N4303">
        <v>1200011431</v>
      </c>
      <c r="O4303" t="s">
        <v>776</v>
      </c>
      <c r="P4303" t="s">
        <v>54</v>
      </c>
      <c r="Q4303" t="s">
        <v>724</v>
      </c>
    </row>
    <row r="4306" spans="12:12" x14ac:dyDescent="0.3">
      <c r="L4306" s="96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0FE0C-B5A4-44F3-BB87-0DF8F11B2083}">
  <sheetPr codeName="Feuil9">
    <tabColor rgb="FF1747A6"/>
    <pageSetUpPr fitToPage="1"/>
  </sheetPr>
  <dimension ref="B1:G140"/>
  <sheetViews>
    <sheetView showFormulas="1" showGridLines="0" zoomScale="55" zoomScaleNormal="55" zoomScalePageLayoutView="55" workbookViewId="0"/>
  </sheetViews>
  <sheetFormatPr baseColWidth="10" defaultColWidth="6.33203125" defaultRowHeight="14.4" x14ac:dyDescent="0.3"/>
  <cols>
    <col min="1" max="1" width="0.33203125" style="3" customWidth="1"/>
    <col min="2" max="2" width="6.33203125" style="3" customWidth="1"/>
    <col min="3" max="5" width="6.33203125" style="3"/>
    <col min="6" max="6" width="6.33203125" style="3" customWidth="1"/>
    <col min="7" max="21" width="6.33203125" style="3"/>
    <col min="22" max="22" width="3.33203125" style="3" customWidth="1"/>
    <col min="23" max="23" width="6.6640625" style="3" customWidth="1"/>
    <col min="24" max="24" width="6.33203125" style="3" customWidth="1"/>
    <col min="25" max="29" width="6.33203125" style="3"/>
    <col min="30" max="30" width="1.88671875" style="3" customWidth="1"/>
    <col min="31" max="16384" width="6.33203125" style="3"/>
  </cols>
  <sheetData>
    <row r="1" ht="3.6" customHeight="1" x14ac:dyDescent="0.3"/>
    <row r="42" ht="6" customHeight="1" x14ac:dyDescent="0.3"/>
    <row r="52" ht="19.2" customHeight="1" x14ac:dyDescent="0.3"/>
    <row r="92" ht="6" customHeight="1" x14ac:dyDescent="0.3"/>
    <row r="110" spans="2:7" x14ac:dyDescent="0.3">
      <c r="B110" s="33"/>
      <c r="C110" s="106"/>
      <c r="D110" s="106"/>
      <c r="E110" s="106"/>
      <c r="F110" s="106"/>
      <c r="G110" s="106"/>
    </row>
    <row r="111" spans="2:7" x14ac:dyDescent="0.3">
      <c r="B111" s="33"/>
      <c r="C111" s="106"/>
      <c r="D111" s="106"/>
      <c r="E111" s="106"/>
      <c r="F111" s="106"/>
      <c r="G111" s="106"/>
    </row>
    <row r="112" spans="2:7" x14ac:dyDescent="0.3">
      <c r="B112" s="33"/>
      <c r="C112" s="106"/>
      <c r="D112" s="106"/>
      <c r="E112" s="106"/>
      <c r="F112" s="106"/>
      <c r="G112" s="106"/>
    </row>
    <row r="113" spans="2:7" x14ac:dyDescent="0.3">
      <c r="B113" s="33"/>
      <c r="C113" s="106"/>
      <c r="D113" s="106"/>
      <c r="E113" s="106"/>
      <c r="F113" s="106"/>
      <c r="G113" s="106"/>
    </row>
    <row r="114" spans="2:7" x14ac:dyDescent="0.3">
      <c r="B114" s="33"/>
      <c r="C114" s="106"/>
      <c r="D114" s="106"/>
      <c r="E114" s="106"/>
      <c r="F114" s="106"/>
      <c r="G114" s="106"/>
    </row>
    <row r="115" spans="2:7" x14ac:dyDescent="0.3">
      <c r="B115" s="33"/>
      <c r="C115" s="106"/>
      <c r="D115" s="106"/>
      <c r="E115" s="106"/>
      <c r="F115" s="106"/>
      <c r="G115" s="106"/>
    </row>
    <row r="116" spans="2:7" x14ac:dyDescent="0.3">
      <c r="B116" s="33"/>
      <c r="C116" s="106"/>
      <c r="D116" s="106"/>
      <c r="E116" s="106"/>
      <c r="F116" s="106"/>
      <c r="G116" s="106"/>
    </row>
    <row r="117" spans="2:7" x14ac:dyDescent="0.3">
      <c r="B117" s="33"/>
      <c r="C117" s="106"/>
      <c r="D117" s="106"/>
      <c r="E117" s="106"/>
      <c r="F117" s="106"/>
      <c r="G117" s="106"/>
    </row>
    <row r="118" spans="2:7" x14ac:dyDescent="0.3">
      <c r="B118" s="33"/>
      <c r="C118" s="106"/>
      <c r="D118" s="106"/>
      <c r="E118" s="106"/>
      <c r="F118" s="106"/>
      <c r="G118" s="106"/>
    </row>
    <row r="119" spans="2:7" x14ac:dyDescent="0.3">
      <c r="B119" s="33"/>
      <c r="C119" s="106"/>
      <c r="D119" s="106"/>
      <c r="E119" s="106"/>
      <c r="F119" s="106"/>
      <c r="G119" s="106"/>
    </row>
    <row r="120" spans="2:7" x14ac:dyDescent="0.3">
      <c r="B120" s="33"/>
      <c r="C120" s="106"/>
      <c r="D120" s="106"/>
      <c r="E120" s="106"/>
      <c r="F120" s="106"/>
      <c r="G120" s="106"/>
    </row>
    <row r="121" spans="2:7" x14ac:dyDescent="0.3">
      <c r="B121" s="33"/>
      <c r="C121" s="106"/>
      <c r="D121" s="106"/>
      <c r="E121" s="106"/>
      <c r="F121" s="106"/>
      <c r="G121" s="106"/>
    </row>
    <row r="122" spans="2:7" x14ac:dyDescent="0.3">
      <c r="B122" s="33"/>
      <c r="C122" s="106"/>
      <c r="D122" s="106"/>
      <c r="E122" s="106"/>
      <c r="F122" s="106"/>
      <c r="G122" s="106"/>
    </row>
    <row r="123" spans="2:7" x14ac:dyDescent="0.3">
      <c r="B123" s="33"/>
      <c r="C123" s="106"/>
      <c r="D123" s="106"/>
      <c r="E123" s="106"/>
      <c r="F123" s="106"/>
      <c r="G123" s="106"/>
    </row>
    <row r="124" spans="2:7" x14ac:dyDescent="0.3">
      <c r="B124" s="33"/>
      <c r="C124" s="106"/>
      <c r="D124" s="106"/>
      <c r="E124" s="106"/>
      <c r="F124" s="106"/>
      <c r="G124" s="106"/>
    </row>
    <row r="125" spans="2:7" x14ac:dyDescent="0.3">
      <c r="B125" s="33"/>
      <c r="C125" s="106"/>
      <c r="D125" s="106"/>
      <c r="E125" s="106"/>
      <c r="F125" s="106"/>
      <c r="G125" s="106"/>
    </row>
    <row r="126" spans="2:7" x14ac:dyDescent="0.3">
      <c r="B126" s="33"/>
      <c r="C126" s="106"/>
      <c r="D126" s="106"/>
      <c r="E126" s="106"/>
      <c r="F126" s="106"/>
      <c r="G126" s="106"/>
    </row>
    <row r="127" spans="2:7" x14ac:dyDescent="0.3">
      <c r="B127" s="33"/>
      <c r="C127" s="106"/>
      <c r="D127" s="106"/>
      <c r="E127" s="106"/>
      <c r="F127" s="106"/>
      <c r="G127" s="106"/>
    </row>
    <row r="128" spans="2:7" x14ac:dyDescent="0.3">
      <c r="B128" s="33"/>
      <c r="C128" s="106"/>
      <c r="D128" s="106"/>
      <c r="E128" s="106"/>
      <c r="F128" s="106"/>
      <c r="G128" s="106"/>
    </row>
    <row r="129" spans="2:7" x14ac:dyDescent="0.3">
      <c r="B129" s="33"/>
      <c r="C129" s="106"/>
      <c r="D129" s="106"/>
      <c r="E129" s="106"/>
      <c r="F129" s="106"/>
      <c r="G129" s="106"/>
    </row>
    <row r="130" spans="2:7" x14ac:dyDescent="0.3">
      <c r="B130" s="33"/>
      <c r="C130" s="106"/>
      <c r="D130" s="106"/>
      <c r="E130" s="106"/>
      <c r="F130" s="106"/>
      <c r="G130" s="106"/>
    </row>
    <row r="131" spans="2:7" x14ac:dyDescent="0.3">
      <c r="B131" s="33"/>
      <c r="C131" s="106"/>
      <c r="D131" s="106"/>
      <c r="E131" s="106"/>
      <c r="F131" s="106"/>
      <c r="G131" s="106"/>
    </row>
    <row r="132" spans="2:7" x14ac:dyDescent="0.3">
      <c r="B132" s="33"/>
      <c r="C132" s="106"/>
      <c r="D132" s="106"/>
      <c r="E132" s="106"/>
      <c r="F132" s="106"/>
      <c r="G132" s="106"/>
    </row>
    <row r="133" spans="2:7" x14ac:dyDescent="0.3">
      <c r="B133" s="33"/>
      <c r="C133" s="106"/>
      <c r="D133" s="106"/>
      <c r="E133" s="106"/>
      <c r="F133" s="106"/>
      <c r="G133" s="106"/>
    </row>
    <row r="134" spans="2:7" x14ac:dyDescent="0.3">
      <c r="B134" s="33"/>
      <c r="C134" s="106"/>
      <c r="D134" s="106"/>
      <c r="E134" s="106"/>
      <c r="F134" s="106"/>
      <c r="G134" s="106"/>
    </row>
    <row r="135" spans="2:7" x14ac:dyDescent="0.3">
      <c r="B135" s="33"/>
      <c r="C135" s="106"/>
      <c r="D135" s="106"/>
      <c r="E135" s="106"/>
      <c r="F135" s="106"/>
      <c r="G135" s="106"/>
    </row>
    <row r="136" spans="2:7" x14ac:dyDescent="0.3">
      <c r="B136" s="33"/>
      <c r="C136" s="106"/>
      <c r="D136" s="106"/>
      <c r="E136" s="106"/>
      <c r="F136" s="106"/>
      <c r="G136" s="106"/>
    </row>
    <row r="137" spans="2:7" x14ac:dyDescent="0.3">
      <c r="B137" s="33"/>
      <c r="C137" s="106"/>
      <c r="D137" s="106"/>
      <c r="E137" s="106"/>
      <c r="F137" s="106"/>
      <c r="G137" s="106"/>
    </row>
    <row r="138" spans="2:7" x14ac:dyDescent="0.3">
      <c r="B138" s="33"/>
      <c r="C138" s="106"/>
      <c r="D138" s="106"/>
      <c r="E138" s="106"/>
      <c r="F138" s="106"/>
      <c r="G138" s="106"/>
    </row>
    <row r="139" spans="2:7" x14ac:dyDescent="0.3">
      <c r="B139" s="33"/>
      <c r="C139" s="106"/>
      <c r="D139" s="106"/>
      <c r="E139" s="106"/>
      <c r="F139" s="106"/>
      <c r="G139" s="106"/>
    </row>
    <row r="140" spans="2:7" x14ac:dyDescent="0.3">
      <c r="B140" s="33"/>
      <c r="C140" s="106"/>
      <c r="D140" s="106"/>
      <c r="E140" s="106"/>
      <c r="F140" s="106"/>
      <c r="G140" s="106"/>
    </row>
  </sheetData>
  <sheetProtection algorithmName="SHA-512" hashValue="wcsGYGYKPDlONQFhivkm0yQk3ZHINi6CnrY7uMmvMv+s2VV0v23z1rh6INNRU5TsOrFNGx7h52KG+QzNfDU6Lw==" saltValue="OGmwQ+CIQWtoH4Wf6n13bQ==" spinCount="100000" sheet="1" objects="1" scenarios="1" selectLockedCells="1" autoFilter="0" pivotTables="0"/>
  <mergeCells count="31">
    <mergeCell ref="C112:G112"/>
    <mergeCell ref="C110:G110"/>
    <mergeCell ref="C128:G128"/>
    <mergeCell ref="C113:G113"/>
    <mergeCell ref="C111:G111"/>
    <mergeCell ref="C114:G114"/>
    <mergeCell ref="C119:G119"/>
    <mergeCell ref="C120:G120"/>
    <mergeCell ref="C121:G121"/>
    <mergeCell ref="C122:G122"/>
    <mergeCell ref="C115:G115"/>
    <mergeCell ref="C116:G116"/>
    <mergeCell ref="C117:G117"/>
    <mergeCell ref="C118:G118"/>
    <mergeCell ref="C123:G123"/>
    <mergeCell ref="C124:G124"/>
    <mergeCell ref="C125:G125"/>
    <mergeCell ref="C126:G126"/>
    <mergeCell ref="C127:G127"/>
    <mergeCell ref="C140:G140"/>
    <mergeCell ref="C129:G129"/>
    <mergeCell ref="C130:G130"/>
    <mergeCell ref="C131:G131"/>
    <mergeCell ref="C132:G132"/>
    <mergeCell ref="C133:G133"/>
    <mergeCell ref="C134:G134"/>
    <mergeCell ref="C135:G135"/>
    <mergeCell ref="C136:G136"/>
    <mergeCell ref="C137:G137"/>
    <mergeCell ref="C138:G138"/>
    <mergeCell ref="C139:G139"/>
  </mergeCells>
  <pageMargins left="0.7" right="0.7" top="0.75" bottom="0.75" header="0.3" footer="0.3"/>
  <pageSetup paperSize="9" scale="36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20F1-C378-44C3-B81A-6DF607CC8A27}">
  <sheetPr codeName="Feuil3"/>
  <dimension ref="B1:P60"/>
  <sheetViews>
    <sheetView showGridLines="0" topLeftCell="A6" zoomScaleNormal="100" workbookViewId="0">
      <selection activeCell="A25" sqref="A25"/>
    </sheetView>
  </sheetViews>
  <sheetFormatPr baseColWidth="10" defaultRowHeight="14.4" x14ac:dyDescent="0.3"/>
  <cols>
    <col min="1" max="1" width="1.33203125" customWidth="1"/>
    <col min="2" max="2" width="31.6640625" bestFit="1" customWidth="1"/>
    <col min="3" max="3" width="28.88671875" bestFit="1" customWidth="1"/>
    <col min="4" max="4" width="21" bestFit="1" customWidth="1"/>
    <col min="5" max="5" width="19.5546875" bestFit="1" customWidth="1"/>
    <col min="6" max="6" width="21.33203125" customWidth="1"/>
    <col min="7" max="7" width="23.33203125" customWidth="1"/>
    <col min="8" max="8" width="22.44140625" bestFit="1" customWidth="1"/>
    <col min="9" max="9" width="24.88671875" customWidth="1"/>
    <col min="10" max="10" width="18.44140625" bestFit="1" customWidth="1"/>
    <col min="11" max="11" width="19.44140625" customWidth="1"/>
    <col min="12" max="12" width="18" bestFit="1" customWidth="1"/>
    <col min="13" max="13" width="18.44140625" bestFit="1" customWidth="1"/>
    <col min="14" max="14" width="19.33203125" customWidth="1"/>
    <col min="15" max="15" width="15.33203125" customWidth="1"/>
    <col min="16" max="16" width="16.44140625" customWidth="1"/>
  </cols>
  <sheetData>
    <row r="1" spans="2:9" ht="10.199999999999999" customHeight="1" x14ac:dyDescent="0.3"/>
    <row r="2" spans="2:9" ht="37.950000000000003" customHeight="1" x14ac:dyDescent="0.3">
      <c r="B2" s="107" t="s">
        <v>414</v>
      </c>
      <c r="C2" s="107"/>
      <c r="D2" s="107"/>
      <c r="E2" s="107"/>
      <c r="F2" s="107"/>
      <c r="G2" s="107"/>
      <c r="H2" s="107"/>
      <c r="I2" s="107"/>
    </row>
    <row r="3" spans="2:9" ht="13.95" customHeight="1" x14ac:dyDescent="0.3"/>
    <row r="4" spans="2:9" ht="15.6" x14ac:dyDescent="0.3">
      <c r="B4" s="108" t="s">
        <v>423</v>
      </c>
      <c r="C4" s="108"/>
      <c r="D4" s="108"/>
      <c r="E4" s="108"/>
    </row>
    <row r="5" spans="2:9" ht="3.6" customHeight="1" x14ac:dyDescent="0.3"/>
    <row r="6" spans="2:9" x14ac:dyDescent="0.3">
      <c r="B6" s="74" t="e" vm="8">
        <v>#VALUE!</v>
      </c>
    </row>
    <row r="16" spans="2:9" x14ac:dyDescent="0.3">
      <c r="B16" s="8"/>
      <c r="C16" s="37"/>
      <c r="D16" s="37"/>
      <c r="E16" s="37"/>
    </row>
    <row r="17" spans="2:16" x14ac:dyDescent="0.3">
      <c r="B17" s="8"/>
      <c r="C17" s="37"/>
      <c r="D17" s="37"/>
      <c r="E17" s="37"/>
    </row>
    <row r="18" spans="2:16" x14ac:dyDescent="0.3">
      <c r="B18" s="48" t="s">
        <v>422</v>
      </c>
      <c r="C18" s="48" t="s">
        <v>420</v>
      </c>
      <c r="D18" s="48" t="s">
        <v>421</v>
      </c>
    </row>
    <row r="19" spans="2:16" s="40" customFormat="1" x14ac:dyDescent="0.3">
      <c r="B19" s="39">
        <v>70399.199999999997</v>
      </c>
      <c r="C19" s="39">
        <f>SUM(F_RepartitionPaiement7[Montant TTC])</f>
        <v>70402.11</v>
      </c>
      <c r="D19" s="39">
        <f>B19-C19</f>
        <v>-2.9100000000034925</v>
      </c>
      <c r="G19"/>
      <c r="H19"/>
    </row>
    <row r="20" spans="2:16" ht="5.4" customHeight="1" x14ac:dyDescent="0.3">
      <c r="B20" s="8"/>
      <c r="C20" s="37"/>
      <c r="D20" s="37"/>
      <c r="E20" s="37"/>
    </row>
    <row r="21" spans="2:16" ht="38.4" customHeight="1" x14ac:dyDescent="0.3">
      <c r="B21" s="110" t="s">
        <v>418</v>
      </c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</row>
    <row r="22" spans="2:16" ht="4.95" customHeight="1" x14ac:dyDescent="0.3"/>
    <row r="23" spans="2:16" ht="26.4" customHeight="1" x14ac:dyDescent="0.3">
      <c r="B23" s="40" t="s">
        <v>13</v>
      </c>
      <c r="C23" s="21" t="s">
        <v>86</v>
      </c>
      <c r="D23" s="40" t="s">
        <v>88</v>
      </c>
      <c r="E23" s="40" t="s">
        <v>85</v>
      </c>
      <c r="F23" s="20" t="s">
        <v>65</v>
      </c>
      <c r="G23" s="56" t="s">
        <v>430</v>
      </c>
      <c r="H23" s="56" t="s">
        <v>434</v>
      </c>
      <c r="I23" s="57" t="s">
        <v>435</v>
      </c>
      <c r="J23" s="41" t="s">
        <v>431</v>
      </c>
      <c r="K23" s="41" t="s">
        <v>432</v>
      </c>
      <c r="L23" s="41" t="s">
        <v>84</v>
      </c>
      <c r="M23" s="57" t="s">
        <v>67</v>
      </c>
      <c r="N23" s="20" t="s">
        <v>433</v>
      </c>
      <c r="O23" s="60" t="s">
        <v>429</v>
      </c>
      <c r="P23" s="60" t="s">
        <v>428</v>
      </c>
    </row>
    <row r="24" spans="2:16" x14ac:dyDescent="0.3">
      <c r="B24" s="19">
        <v>300016295</v>
      </c>
      <c r="C24" s="8" t="s">
        <v>419</v>
      </c>
      <c r="D24" s="19"/>
      <c r="E24" t="s">
        <v>199</v>
      </c>
      <c r="F24" s="44">
        <v>47497.47</v>
      </c>
      <c r="G24" s="45"/>
      <c r="H24" s="45"/>
      <c r="I24" s="55"/>
      <c r="J24" s="62"/>
      <c r="K24" s="62"/>
      <c r="L24" s="42"/>
      <c r="M24" s="42"/>
      <c r="N24" s="43"/>
      <c r="O24" s="61"/>
      <c r="P24" s="64"/>
    </row>
    <row r="25" spans="2:16" x14ac:dyDescent="0.3">
      <c r="B25" s="19">
        <v>300016295</v>
      </c>
      <c r="C25" t="s">
        <v>415</v>
      </c>
      <c r="D25" s="19">
        <v>6001062837</v>
      </c>
      <c r="E25" t="s">
        <v>199</v>
      </c>
      <c r="F25" s="44">
        <v>22904.639999999999</v>
      </c>
      <c r="G25" s="58">
        <v>19087.2</v>
      </c>
      <c r="H25" s="58">
        <f>496.27+F_RepartitionPaiement7[[#This Row],[TVA sur variation]]</f>
        <v>595.52</v>
      </c>
      <c r="I25" s="58">
        <v>3916.69</v>
      </c>
      <c r="J25" s="58">
        <v>99.25</v>
      </c>
      <c r="K25" s="58">
        <f>SUM(F_RepartitionPaiement7[[#This Row],[TVA Totale]]-F_RepartitionPaiement7[[#This Row],[TVA sur variation]])</f>
        <v>3817.44</v>
      </c>
      <c r="L25" s="59">
        <v>-2411.6</v>
      </c>
      <c r="M25" s="59">
        <v>-687.14</v>
      </c>
      <c r="N25" s="11">
        <f>SUM(G25,K25)</f>
        <v>22904.639999999999</v>
      </c>
      <c r="O25" s="64">
        <v>5001174876</v>
      </c>
      <c r="P25" s="64">
        <v>5001174878</v>
      </c>
    </row>
    <row r="26" spans="2:16" x14ac:dyDescent="0.3">
      <c r="B26" s="8"/>
      <c r="C26" s="37"/>
      <c r="D26" s="37"/>
      <c r="E26" s="37"/>
      <c r="H26" s="54"/>
    </row>
    <row r="27" spans="2:16" x14ac:dyDescent="0.3">
      <c r="B27" s="8"/>
      <c r="C27" s="49"/>
      <c r="D27" s="38"/>
      <c r="E27" s="37"/>
    </row>
    <row r="28" spans="2:16" x14ac:dyDescent="0.3">
      <c r="B28" s="8"/>
      <c r="C28" s="49"/>
      <c r="D28" s="38"/>
      <c r="E28" s="37"/>
      <c r="F28" s="51"/>
      <c r="G28" s="35"/>
    </row>
    <row r="29" spans="2:16" x14ac:dyDescent="0.3">
      <c r="B29" s="8"/>
      <c r="C29" s="49"/>
      <c r="D29" s="38"/>
      <c r="E29" s="37"/>
      <c r="F29" s="63"/>
      <c r="G29" s="20"/>
    </row>
    <row r="30" spans="2:16" x14ac:dyDescent="0.3">
      <c r="B30" s="8"/>
      <c r="C30" s="37"/>
      <c r="D30" s="46"/>
      <c r="E30" s="37"/>
      <c r="F30" s="63"/>
      <c r="G30" s="20"/>
      <c r="K30" s="11"/>
    </row>
    <row r="31" spans="2:16" x14ac:dyDescent="0.3">
      <c r="C31" s="50"/>
      <c r="D31" s="38"/>
      <c r="E31" s="37"/>
      <c r="F31" s="63"/>
      <c r="G31" s="20"/>
    </row>
    <row r="32" spans="2:16" x14ac:dyDescent="0.3">
      <c r="C32" s="50"/>
      <c r="D32" s="38"/>
      <c r="E32" s="37"/>
      <c r="F32" s="63"/>
      <c r="G32" s="43"/>
    </row>
    <row r="33" spans="2:10" x14ac:dyDescent="0.3">
      <c r="C33" s="50"/>
      <c r="D33" s="38"/>
      <c r="E33" s="47"/>
      <c r="F33" s="63"/>
      <c r="G33" s="20"/>
      <c r="I33" s="8"/>
    </row>
    <row r="34" spans="2:10" x14ac:dyDescent="0.3">
      <c r="B34" s="8"/>
      <c r="C34" s="37"/>
      <c r="D34" s="37"/>
      <c r="E34" s="47"/>
      <c r="F34" s="47"/>
      <c r="G34" s="43"/>
    </row>
    <row r="35" spans="2:10" x14ac:dyDescent="0.3">
      <c r="B35" s="8"/>
      <c r="C35" s="37"/>
      <c r="D35" s="37"/>
      <c r="E35" s="47"/>
      <c r="F35" s="19"/>
    </row>
    <row r="36" spans="2:10" x14ac:dyDescent="0.3">
      <c r="B36" s="8"/>
      <c r="C36" s="37"/>
      <c r="D36" s="37"/>
      <c r="E36" s="37"/>
    </row>
    <row r="37" spans="2:10" x14ac:dyDescent="0.3">
      <c r="B37" s="8"/>
      <c r="C37" s="37"/>
      <c r="D37" s="37"/>
      <c r="E37" s="37"/>
    </row>
    <row r="38" spans="2:10" x14ac:dyDescent="0.3">
      <c r="B38" s="8"/>
      <c r="C38" s="37"/>
      <c r="D38" s="37"/>
      <c r="E38" s="37"/>
    </row>
    <row r="39" spans="2:10" s="22" customFormat="1" ht="45.6" customHeight="1" x14ac:dyDescent="0.3">
      <c r="B39" s="109" t="s">
        <v>417</v>
      </c>
      <c r="C39" s="109"/>
      <c r="D39" s="109"/>
      <c r="E39" s="109"/>
      <c r="F39" s="109"/>
      <c r="G39" s="109"/>
      <c r="H39" s="109"/>
      <c r="I39" s="109"/>
      <c r="J39" s="109"/>
    </row>
    <row r="40" spans="2:10" ht="3.6" customHeight="1" x14ac:dyDescent="0.3"/>
    <row r="41" spans="2:10" x14ac:dyDescent="0.3">
      <c r="B41" t="s">
        <v>13</v>
      </c>
      <c r="C41" s="21" t="s">
        <v>86</v>
      </c>
      <c r="D41" t="s">
        <v>88</v>
      </c>
      <c r="E41" t="s">
        <v>85</v>
      </c>
      <c r="F41" t="s">
        <v>65</v>
      </c>
      <c r="G41" t="s">
        <v>416</v>
      </c>
      <c r="H41" t="s">
        <v>67</v>
      </c>
      <c r="I41" s="20" t="s">
        <v>84</v>
      </c>
      <c r="J41" s="20" t="s">
        <v>66</v>
      </c>
    </row>
    <row r="42" spans="2:10" x14ac:dyDescent="0.3">
      <c r="B42" s="19">
        <v>300016296</v>
      </c>
      <c r="C42" t="s">
        <v>87</v>
      </c>
      <c r="D42" s="19">
        <v>6001062837</v>
      </c>
      <c r="E42" t="s">
        <v>61</v>
      </c>
      <c r="F42" s="23">
        <v>5799</v>
      </c>
      <c r="G42" s="23"/>
      <c r="H42" s="24"/>
      <c r="I42" s="24"/>
      <c r="J42" s="11">
        <f>(F_RepartitionPaiement[[#This Row],[Montant TTC]]+F_RepartitionPaiement[[#This Row],[Retenue de garantie ]])/1.2</f>
        <v>4832.5</v>
      </c>
    </row>
    <row r="43" spans="2:10" x14ac:dyDescent="0.3">
      <c r="B43" s="19">
        <v>300016296</v>
      </c>
      <c r="C43" t="s">
        <v>87</v>
      </c>
      <c r="D43" s="19">
        <v>6001062837</v>
      </c>
      <c r="E43" t="s">
        <v>62</v>
      </c>
      <c r="F43" s="23">
        <v>3770.5</v>
      </c>
      <c r="G43" s="23"/>
      <c r="H43" s="24"/>
      <c r="I43" s="24"/>
      <c r="J43" s="11">
        <f>(F_RepartitionPaiement[[#This Row],[Montant TTC]]+F_RepartitionPaiement[[#This Row],[Retenue de garantie ]])/1.2</f>
        <v>3142.0833333333335</v>
      </c>
    </row>
    <row r="44" spans="2:10" x14ac:dyDescent="0.3">
      <c r="B44" s="19">
        <v>300016296</v>
      </c>
      <c r="C44" t="s">
        <v>87</v>
      </c>
      <c r="D44" s="19">
        <v>6001062837</v>
      </c>
      <c r="E44" t="s">
        <v>63</v>
      </c>
      <c r="F44" s="23">
        <v>8100</v>
      </c>
      <c r="G44" s="23"/>
      <c r="H44" s="24"/>
      <c r="I44" s="24"/>
      <c r="J44" s="35">
        <f>(F_RepartitionPaiement[[#This Row],[Montant TTC]]+F_RepartitionPaiement[[#This Row],[Retenue de garantie ]])/1.2</f>
        <v>6750</v>
      </c>
    </row>
    <row r="45" spans="2:10" x14ac:dyDescent="0.3">
      <c r="B45" s="19">
        <v>300016296</v>
      </c>
      <c r="C45" t="s">
        <v>87</v>
      </c>
      <c r="D45" s="19">
        <v>6001062837</v>
      </c>
      <c r="E45" t="s">
        <v>9</v>
      </c>
      <c r="F45" s="23">
        <v>15301.29</v>
      </c>
      <c r="G45" s="23"/>
      <c r="H45" s="25">
        <v>-1118.46</v>
      </c>
      <c r="I45" s="25"/>
      <c r="J45" s="11">
        <f>(F_RepartitionPaiement[[#This Row],[Montant TTC]]+F_RepartitionPaiement[[#This Row],[Retenue de garantie ]])/1.2</f>
        <v>11819.025000000001</v>
      </c>
    </row>
    <row r="46" spans="2:10" x14ac:dyDescent="0.3">
      <c r="B46" s="19">
        <v>300016296</v>
      </c>
      <c r="C46" t="s">
        <v>87</v>
      </c>
      <c r="D46" s="19">
        <v>6001062837</v>
      </c>
      <c r="E46" t="s">
        <v>64</v>
      </c>
      <c r="F46" s="23">
        <v>4758.8999999999996</v>
      </c>
      <c r="G46" s="23"/>
      <c r="H46" s="24"/>
      <c r="I46" s="24"/>
      <c r="J46" s="11">
        <f>(F_RepartitionPaiement[[#This Row],[Montant TTC]]+F_RepartitionPaiement[[#This Row],[Retenue de garantie ]])/1.2</f>
        <v>3965.75</v>
      </c>
    </row>
    <row r="47" spans="2:10" x14ac:dyDescent="0.3">
      <c r="F47" s="11">
        <f>SUBTOTAL(109,F_RepartitionPaiement[Montant TTC])</f>
        <v>37729.69</v>
      </c>
      <c r="G47" s="11"/>
      <c r="H47" s="11">
        <f>SUBTOTAL(109,F_RepartitionPaiement[[Retenue de garantie ]])</f>
        <v>-1118.46</v>
      </c>
      <c r="I47" s="11"/>
      <c r="J47" s="11">
        <f>SUBTOTAL(109,F_RepartitionPaiement[Montant HT pour SF])</f>
        <v>30509.358333333337</v>
      </c>
    </row>
    <row r="48" spans="2:10" ht="4.2" customHeight="1" x14ac:dyDescent="0.3">
      <c r="E48" s="11"/>
      <c r="F48" s="11"/>
      <c r="G48" s="11"/>
      <c r="H48" s="11"/>
    </row>
    <row r="49" spans="3:8" x14ac:dyDescent="0.3">
      <c r="D49" s="11" t="s">
        <v>386</v>
      </c>
      <c r="E49" s="11" t="s">
        <v>65</v>
      </c>
      <c r="F49" s="11" t="s">
        <v>387</v>
      </c>
      <c r="G49" s="19" t="s">
        <v>388</v>
      </c>
    </row>
    <row r="50" spans="3:8" x14ac:dyDescent="0.3">
      <c r="C50" s="31"/>
      <c r="D50" t="s">
        <v>61</v>
      </c>
      <c r="E50" s="23">
        <v>5799</v>
      </c>
      <c r="F50" s="23">
        <f>E50</f>
        <v>5799</v>
      </c>
      <c r="G50">
        <v>5001187116</v>
      </c>
    </row>
    <row r="51" spans="3:8" x14ac:dyDescent="0.3">
      <c r="C51" s="31"/>
      <c r="D51" t="s">
        <v>62</v>
      </c>
      <c r="E51" s="23">
        <v>3770.5</v>
      </c>
      <c r="F51" s="23">
        <f>E51</f>
        <v>3770.5</v>
      </c>
      <c r="G51">
        <v>5001187118</v>
      </c>
    </row>
    <row r="52" spans="3:8" x14ac:dyDescent="0.3">
      <c r="C52" s="11"/>
      <c r="D52" t="s">
        <v>63</v>
      </c>
      <c r="E52" s="23">
        <v>8100</v>
      </c>
      <c r="F52" s="23">
        <f>E52</f>
        <v>8100</v>
      </c>
      <c r="G52">
        <v>5001187119</v>
      </c>
    </row>
    <row r="53" spans="3:8" x14ac:dyDescent="0.3">
      <c r="D53" t="s">
        <v>9</v>
      </c>
      <c r="E53" s="23">
        <v>15301.29</v>
      </c>
      <c r="F53" s="23">
        <f>E53/1.2</f>
        <v>12751.075000000001</v>
      </c>
      <c r="G53" t="s">
        <v>385</v>
      </c>
    </row>
    <row r="54" spans="3:8" x14ac:dyDescent="0.3">
      <c r="D54" t="s">
        <v>64</v>
      </c>
      <c r="E54" s="23">
        <v>4758.8999999999996</v>
      </c>
      <c r="F54" s="23">
        <f>E54</f>
        <v>4758.8999999999996</v>
      </c>
      <c r="G54">
        <v>5001187121</v>
      </c>
    </row>
    <row r="55" spans="3:8" ht="5.4" customHeight="1" x14ac:dyDescent="0.3"/>
    <row r="56" spans="3:8" x14ac:dyDescent="0.3">
      <c r="E56" t="s">
        <v>380</v>
      </c>
      <c r="F56" s="32">
        <v>372.82</v>
      </c>
      <c r="G56" s="8">
        <v>5001187123</v>
      </c>
      <c r="H56" t="s">
        <v>384</v>
      </c>
    </row>
    <row r="57" spans="3:8" x14ac:dyDescent="0.3">
      <c r="F57" s="11"/>
    </row>
    <row r="58" spans="3:8" x14ac:dyDescent="0.3">
      <c r="F58" s="11"/>
    </row>
    <row r="60" spans="3:8" ht="6" customHeight="1" x14ac:dyDescent="0.3"/>
  </sheetData>
  <mergeCells count="4">
    <mergeCell ref="B2:I2"/>
    <mergeCell ref="B4:E4"/>
    <mergeCell ref="B39:J39"/>
    <mergeCell ref="B21:N21"/>
  </mergeCells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4650C-A8A5-4E3C-A628-022EEF1DD70E}">
  <sheetPr codeName="Feuil11">
    <tabColor rgb="FF1747A6"/>
    <pageSetUpPr fitToPage="1"/>
  </sheetPr>
  <dimension ref="B1:N108"/>
  <sheetViews>
    <sheetView showFormulas="1" showGridLines="0" zoomScale="70" zoomScaleNormal="70" zoomScalePageLayoutView="55" workbookViewId="0">
      <selection activeCell="E11" sqref="E11"/>
    </sheetView>
  </sheetViews>
  <sheetFormatPr baseColWidth="10" defaultColWidth="6.33203125" defaultRowHeight="14.4" x14ac:dyDescent="0.3"/>
  <cols>
    <col min="1" max="1" width="0.33203125" style="3" customWidth="1"/>
    <col min="2" max="2" width="6.33203125" style="3" customWidth="1"/>
    <col min="3" max="21" width="6.33203125" style="3"/>
    <col min="22" max="22" width="3.33203125" style="3" customWidth="1"/>
    <col min="23" max="23" width="6.6640625" style="3" customWidth="1"/>
    <col min="24" max="24" width="6.33203125" style="3" customWidth="1"/>
    <col min="25" max="29" width="6.33203125" style="3"/>
    <col min="30" max="30" width="2.6640625" style="3" customWidth="1"/>
    <col min="31" max="31" width="6.33203125" style="3"/>
    <col min="32" max="32" width="0.44140625" style="3" customWidth="1"/>
    <col min="33" max="16384" width="6.33203125" style="3"/>
  </cols>
  <sheetData>
    <row r="1" ht="3.6" customHeight="1" x14ac:dyDescent="0.3"/>
    <row r="42" ht="6" customHeight="1" x14ac:dyDescent="0.3"/>
    <row r="52" ht="19.2" customHeight="1" x14ac:dyDescent="0.3"/>
    <row r="72" spans="2:14" x14ac:dyDescent="0.3">
      <c r="B72" s="34"/>
      <c r="C72" s="34"/>
      <c r="D72" s="34"/>
      <c r="E72" s="34"/>
      <c r="F72" s="34"/>
      <c r="G72" s="34"/>
    </row>
    <row r="73" spans="2:14" x14ac:dyDescent="0.3">
      <c r="B73" s="34"/>
      <c r="C73" s="34"/>
      <c r="D73" s="34"/>
      <c r="E73" s="34"/>
      <c r="F73" s="34"/>
      <c r="G73" s="34"/>
    </row>
    <row r="74" spans="2:14" x14ac:dyDescent="0.3">
      <c r="B74" s="34"/>
      <c r="C74" s="34"/>
      <c r="D74" s="34"/>
      <c r="E74" s="34"/>
      <c r="F74" s="34"/>
      <c r="G74" s="34"/>
    </row>
    <row r="75" spans="2:14" ht="6" customHeight="1" x14ac:dyDescent="0.3">
      <c r="B75" s="34"/>
      <c r="C75" s="34"/>
      <c r="D75" s="34"/>
      <c r="E75" s="34"/>
      <c r="F75" s="34"/>
      <c r="G75" s="34"/>
    </row>
    <row r="76" spans="2:14" ht="21" customHeight="1" x14ac:dyDescent="0.3">
      <c r="B76" s="34"/>
      <c r="C76" s="34"/>
      <c r="D76" s="34"/>
      <c r="E76" s="34"/>
      <c r="F76" s="34"/>
      <c r="G76" s="34"/>
    </row>
    <row r="77" spans="2:14" ht="59.4" customHeight="1" x14ac:dyDescent="0.3"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2:14" x14ac:dyDescent="0.3">
      <c r="B78" s="34"/>
      <c r="C78" s="34"/>
      <c r="D78" s="34"/>
      <c r="E78" s="34"/>
      <c r="F78" s="34"/>
      <c r="G78" s="34"/>
    </row>
    <row r="79" spans="2:14" x14ac:dyDescent="0.3">
      <c r="B79" s="34"/>
      <c r="C79" s="34"/>
      <c r="D79" s="34"/>
      <c r="E79" s="34"/>
      <c r="F79" s="34"/>
      <c r="G79" s="34"/>
    </row>
    <row r="80" spans="2:14" x14ac:dyDescent="0.3">
      <c r="B80" s="34"/>
      <c r="C80" s="34"/>
      <c r="D80" s="34"/>
      <c r="E80" s="34"/>
      <c r="F80" s="34"/>
      <c r="G80" s="34"/>
    </row>
    <row r="81" spans="2:7" x14ac:dyDescent="0.3">
      <c r="B81" s="34"/>
      <c r="C81" s="34"/>
      <c r="D81" s="34"/>
      <c r="E81" s="34"/>
      <c r="F81" s="34"/>
      <c r="G81" s="34"/>
    </row>
    <row r="82" spans="2:7" x14ac:dyDescent="0.3">
      <c r="B82" s="33"/>
      <c r="C82" s="106"/>
      <c r="D82" s="106"/>
      <c r="E82" s="106"/>
      <c r="F82" s="106"/>
      <c r="G82" s="106"/>
    </row>
    <row r="83" spans="2:7" x14ac:dyDescent="0.3">
      <c r="B83" s="33"/>
      <c r="C83" s="106"/>
      <c r="D83" s="106"/>
      <c r="E83" s="106"/>
      <c r="F83" s="106"/>
      <c r="G83" s="106"/>
    </row>
    <row r="84" spans="2:7" x14ac:dyDescent="0.3">
      <c r="B84" s="33"/>
      <c r="C84" s="106"/>
      <c r="D84" s="106"/>
      <c r="E84" s="106"/>
      <c r="F84" s="106"/>
      <c r="G84" s="106"/>
    </row>
    <row r="85" spans="2:7" x14ac:dyDescent="0.3">
      <c r="B85" s="33"/>
      <c r="C85" s="106"/>
      <c r="D85" s="106"/>
      <c r="E85" s="106"/>
      <c r="F85" s="106"/>
      <c r="G85" s="106"/>
    </row>
    <row r="86" spans="2:7" x14ac:dyDescent="0.3">
      <c r="B86" s="33"/>
      <c r="C86" s="106"/>
      <c r="D86" s="106"/>
      <c r="E86" s="106"/>
      <c r="F86" s="106"/>
      <c r="G86" s="106"/>
    </row>
    <row r="87" spans="2:7" x14ac:dyDescent="0.3">
      <c r="B87" s="33"/>
      <c r="C87" s="106"/>
      <c r="D87" s="106"/>
      <c r="E87" s="106"/>
      <c r="F87" s="106"/>
      <c r="G87" s="106"/>
    </row>
    <row r="88" spans="2:7" x14ac:dyDescent="0.3">
      <c r="B88" s="33"/>
      <c r="C88" s="106"/>
      <c r="D88" s="106"/>
      <c r="E88" s="106"/>
      <c r="F88" s="106"/>
      <c r="G88" s="106"/>
    </row>
    <row r="89" spans="2:7" x14ac:dyDescent="0.3">
      <c r="B89" s="33"/>
      <c r="C89" s="106"/>
      <c r="D89" s="106"/>
      <c r="E89" s="106"/>
      <c r="F89" s="106"/>
      <c r="G89" s="106"/>
    </row>
    <row r="90" spans="2:7" x14ac:dyDescent="0.3">
      <c r="B90" s="33"/>
      <c r="C90" s="106"/>
      <c r="D90" s="106"/>
      <c r="E90" s="106"/>
      <c r="F90" s="106"/>
      <c r="G90" s="106"/>
    </row>
    <row r="91" spans="2:7" x14ac:dyDescent="0.3">
      <c r="B91" s="33"/>
      <c r="C91" s="106"/>
      <c r="D91" s="106"/>
      <c r="E91" s="106"/>
      <c r="F91" s="106"/>
      <c r="G91" s="106"/>
    </row>
    <row r="92" spans="2:7" ht="2.4" customHeight="1" x14ac:dyDescent="0.3">
      <c r="B92" s="33"/>
      <c r="C92" s="106"/>
      <c r="D92" s="106"/>
      <c r="E92" s="106"/>
      <c r="F92" s="106"/>
      <c r="G92" s="106"/>
    </row>
    <row r="93" spans="2:7" x14ac:dyDescent="0.3">
      <c r="B93" s="33"/>
      <c r="C93" s="106"/>
      <c r="D93" s="106"/>
      <c r="E93" s="106"/>
      <c r="F93" s="106"/>
      <c r="G93" s="106"/>
    </row>
    <row r="94" spans="2:7" x14ac:dyDescent="0.3">
      <c r="B94" s="33"/>
      <c r="C94" s="106"/>
      <c r="D94" s="106"/>
      <c r="E94" s="106"/>
      <c r="F94" s="106"/>
      <c r="G94" s="106"/>
    </row>
    <row r="95" spans="2:7" x14ac:dyDescent="0.3">
      <c r="B95" s="33"/>
      <c r="C95" s="106"/>
      <c r="D95" s="106"/>
      <c r="E95" s="106"/>
      <c r="F95" s="106"/>
      <c r="G95" s="106"/>
    </row>
    <row r="96" spans="2:7" x14ac:dyDescent="0.3">
      <c r="B96" s="33"/>
      <c r="C96" s="106"/>
      <c r="D96" s="106"/>
      <c r="E96" s="106"/>
      <c r="F96" s="106"/>
      <c r="G96" s="106"/>
    </row>
    <row r="97" spans="2:7" x14ac:dyDescent="0.3">
      <c r="B97" s="33"/>
      <c r="C97" s="106"/>
      <c r="D97" s="106"/>
      <c r="E97" s="106"/>
      <c r="F97" s="106"/>
      <c r="G97" s="106"/>
    </row>
    <row r="98" spans="2:7" x14ac:dyDescent="0.3">
      <c r="B98" s="33"/>
      <c r="C98" s="106"/>
      <c r="D98" s="106"/>
      <c r="E98" s="106"/>
      <c r="F98" s="106"/>
      <c r="G98" s="106"/>
    </row>
    <row r="99" spans="2:7" x14ac:dyDescent="0.3">
      <c r="B99" s="33"/>
      <c r="C99" s="106"/>
      <c r="D99" s="106"/>
      <c r="E99" s="106"/>
      <c r="F99" s="106"/>
      <c r="G99" s="106"/>
    </row>
    <row r="100" spans="2:7" x14ac:dyDescent="0.3">
      <c r="B100" s="33"/>
      <c r="C100" s="106"/>
      <c r="D100" s="106"/>
      <c r="E100" s="106"/>
      <c r="F100" s="106"/>
      <c r="G100" s="106"/>
    </row>
    <row r="101" spans="2:7" x14ac:dyDescent="0.3">
      <c r="B101" s="33"/>
      <c r="C101" s="106"/>
      <c r="D101" s="106"/>
      <c r="E101" s="106"/>
      <c r="F101" s="106"/>
      <c r="G101" s="106"/>
    </row>
    <row r="102" spans="2:7" x14ac:dyDescent="0.3">
      <c r="B102" s="33"/>
      <c r="C102" s="106"/>
      <c r="D102" s="106"/>
      <c r="E102" s="106"/>
      <c r="F102" s="106"/>
      <c r="G102" s="106"/>
    </row>
    <row r="103" spans="2:7" x14ac:dyDescent="0.3">
      <c r="B103" s="33"/>
      <c r="C103" s="106"/>
      <c r="D103" s="106"/>
      <c r="E103" s="106"/>
      <c r="F103" s="106"/>
      <c r="G103" s="106"/>
    </row>
    <row r="104" spans="2:7" x14ac:dyDescent="0.3">
      <c r="B104" s="33"/>
      <c r="C104" s="106"/>
      <c r="D104" s="106"/>
      <c r="E104" s="106"/>
      <c r="F104" s="106"/>
      <c r="G104" s="106"/>
    </row>
    <row r="105" spans="2:7" x14ac:dyDescent="0.3">
      <c r="B105" s="33"/>
      <c r="C105" s="106"/>
      <c r="D105" s="106"/>
      <c r="E105" s="106"/>
      <c r="F105" s="106"/>
      <c r="G105" s="106"/>
    </row>
    <row r="106" spans="2:7" x14ac:dyDescent="0.3">
      <c r="B106" s="33"/>
      <c r="C106" s="106"/>
      <c r="D106" s="106"/>
      <c r="E106" s="106"/>
      <c r="F106" s="106"/>
      <c r="G106" s="106"/>
    </row>
    <row r="107" spans="2:7" x14ac:dyDescent="0.3">
      <c r="B107" s="33"/>
      <c r="C107" s="106"/>
      <c r="D107" s="106"/>
      <c r="E107" s="106"/>
      <c r="F107" s="106"/>
      <c r="G107" s="106"/>
    </row>
    <row r="108" spans="2:7" x14ac:dyDescent="0.3">
      <c r="B108" s="33"/>
      <c r="C108" s="106"/>
      <c r="D108" s="106"/>
      <c r="E108" s="106"/>
      <c r="F108" s="106"/>
      <c r="G108" s="106"/>
    </row>
  </sheetData>
  <sheetProtection selectLockedCells="1" autoFilter="0" pivotTables="0"/>
  <mergeCells count="27">
    <mergeCell ref="C87:G87"/>
    <mergeCell ref="C82:G82"/>
    <mergeCell ref="C83:G83"/>
    <mergeCell ref="C84:G84"/>
    <mergeCell ref="C85:G85"/>
    <mergeCell ref="C86:G86"/>
    <mergeCell ref="C99:G99"/>
    <mergeCell ref="C88:G88"/>
    <mergeCell ref="C89:G89"/>
    <mergeCell ref="C90:G90"/>
    <mergeCell ref="C91:G91"/>
    <mergeCell ref="C92:G92"/>
    <mergeCell ref="C93:G93"/>
    <mergeCell ref="C94:G94"/>
    <mergeCell ref="C95:G95"/>
    <mergeCell ref="C96:G96"/>
    <mergeCell ref="C97:G97"/>
    <mergeCell ref="C98:G98"/>
    <mergeCell ref="C106:G106"/>
    <mergeCell ref="C107:G107"/>
    <mergeCell ref="C108:G108"/>
    <mergeCell ref="C100:G100"/>
    <mergeCell ref="C101:G101"/>
    <mergeCell ref="C102:G102"/>
    <mergeCell ref="C103:G103"/>
    <mergeCell ref="C104:G104"/>
    <mergeCell ref="C105:G105"/>
  </mergeCells>
  <pageMargins left="0.7" right="0.7" top="0.75" bottom="0.75" header="0.3" footer="0.3"/>
  <pageSetup paperSize="9" scale="35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F55DF-26AB-4DC6-AEFA-1C2506F21F9C}">
  <sheetPr codeName="Feuil10">
    <tabColor rgb="FF1747A6"/>
    <pageSetUpPr fitToPage="1"/>
  </sheetPr>
  <dimension ref="B1:N108"/>
  <sheetViews>
    <sheetView showFormulas="1" showGridLines="0" zoomScale="55" zoomScaleNormal="55" zoomScalePageLayoutView="55" workbookViewId="0">
      <selection activeCell="AG24" sqref="AG24"/>
    </sheetView>
  </sheetViews>
  <sheetFormatPr baseColWidth="10" defaultColWidth="6.33203125" defaultRowHeight="14.4" x14ac:dyDescent="0.3"/>
  <cols>
    <col min="1" max="1" width="0.33203125" style="3" customWidth="1"/>
    <col min="2" max="2" width="6.33203125" style="3" customWidth="1"/>
    <col min="3" max="21" width="6.33203125" style="3"/>
    <col min="22" max="22" width="3.33203125" style="3" customWidth="1"/>
    <col min="23" max="23" width="6.6640625" style="3" customWidth="1"/>
    <col min="24" max="24" width="6.33203125" style="3" customWidth="1"/>
    <col min="25" max="29" width="6.33203125" style="3"/>
    <col min="30" max="30" width="2.6640625" style="3" customWidth="1"/>
    <col min="31" max="31" width="6.33203125" style="3"/>
    <col min="32" max="32" width="0.44140625" style="3" customWidth="1"/>
    <col min="33" max="16384" width="6.33203125" style="3"/>
  </cols>
  <sheetData>
    <row r="1" ht="3.6" customHeight="1" x14ac:dyDescent="0.3"/>
    <row r="42" ht="6" customHeight="1" x14ac:dyDescent="0.3"/>
    <row r="52" ht="19.2" customHeight="1" x14ac:dyDescent="0.3"/>
    <row r="72" spans="2:14" x14ac:dyDescent="0.3">
      <c r="B72" s="34"/>
      <c r="C72" s="34"/>
      <c r="D72" s="34"/>
      <c r="E72" s="34"/>
      <c r="F72" s="34"/>
      <c r="G72" s="34"/>
    </row>
    <row r="73" spans="2:14" x14ac:dyDescent="0.3">
      <c r="B73" s="34"/>
      <c r="C73" s="34"/>
      <c r="D73" s="34"/>
      <c r="E73" s="34"/>
      <c r="F73" s="34"/>
      <c r="G73" s="34"/>
    </row>
    <row r="74" spans="2:14" x14ac:dyDescent="0.3">
      <c r="B74" s="34"/>
      <c r="C74" s="34"/>
      <c r="D74" s="34"/>
      <c r="E74" s="34"/>
      <c r="F74" s="34"/>
      <c r="G74" s="34"/>
    </row>
    <row r="75" spans="2:14" ht="6" customHeight="1" x14ac:dyDescent="0.3">
      <c r="B75" s="34"/>
      <c r="C75" s="34"/>
      <c r="D75" s="34"/>
      <c r="E75" s="34"/>
      <c r="F75" s="34"/>
      <c r="G75" s="34"/>
    </row>
    <row r="76" spans="2:14" ht="21" customHeight="1" x14ac:dyDescent="0.3">
      <c r="B76" s="34"/>
      <c r="C76" s="34"/>
      <c r="D76" s="34"/>
      <c r="E76" s="34"/>
      <c r="F76" s="34"/>
      <c r="G76" s="34"/>
    </row>
    <row r="77" spans="2:14" ht="59.4" customHeight="1" x14ac:dyDescent="0.3"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2:14" x14ac:dyDescent="0.3">
      <c r="B78" s="34"/>
      <c r="C78" s="34"/>
      <c r="D78" s="34"/>
      <c r="E78" s="34"/>
      <c r="F78" s="34"/>
      <c r="G78" s="34"/>
    </row>
    <row r="79" spans="2:14" x14ac:dyDescent="0.3">
      <c r="B79" s="34"/>
      <c r="C79" s="34"/>
      <c r="D79" s="34"/>
      <c r="E79" s="34"/>
      <c r="F79" s="34"/>
      <c r="G79" s="34"/>
    </row>
    <row r="80" spans="2:14" x14ac:dyDescent="0.3">
      <c r="B80" s="34"/>
      <c r="C80" s="34"/>
      <c r="D80" s="34"/>
      <c r="E80" s="34"/>
      <c r="F80" s="34"/>
      <c r="G80" s="34"/>
    </row>
    <row r="81" spans="2:7" x14ac:dyDescent="0.3">
      <c r="B81" s="34"/>
      <c r="C81" s="34"/>
      <c r="D81" s="34"/>
      <c r="E81" s="34"/>
      <c r="F81" s="34"/>
      <c r="G81" s="34"/>
    </row>
    <row r="82" spans="2:7" x14ac:dyDescent="0.3">
      <c r="B82" s="33"/>
      <c r="C82" s="106"/>
      <c r="D82" s="106"/>
      <c r="E82" s="106"/>
      <c r="F82" s="106"/>
      <c r="G82" s="106"/>
    </row>
    <row r="83" spans="2:7" x14ac:dyDescent="0.3">
      <c r="B83" s="33"/>
      <c r="C83" s="106"/>
      <c r="D83" s="106"/>
      <c r="E83" s="106"/>
      <c r="F83" s="106"/>
      <c r="G83" s="106"/>
    </row>
    <row r="84" spans="2:7" x14ac:dyDescent="0.3">
      <c r="B84" s="33"/>
      <c r="C84" s="106"/>
      <c r="D84" s="106"/>
      <c r="E84" s="106"/>
      <c r="F84" s="106"/>
      <c r="G84" s="106"/>
    </row>
    <row r="85" spans="2:7" x14ac:dyDescent="0.3">
      <c r="B85" s="33"/>
      <c r="C85" s="106"/>
      <c r="D85" s="106"/>
      <c r="E85" s="106"/>
      <c r="F85" s="106"/>
      <c r="G85" s="106"/>
    </row>
    <row r="86" spans="2:7" x14ac:dyDescent="0.3">
      <c r="B86" s="33"/>
      <c r="C86" s="106"/>
      <c r="D86" s="106"/>
      <c r="E86" s="106"/>
      <c r="F86" s="106"/>
      <c r="G86" s="106"/>
    </row>
    <row r="87" spans="2:7" x14ac:dyDescent="0.3">
      <c r="B87" s="33"/>
      <c r="C87" s="106"/>
      <c r="D87" s="106"/>
      <c r="E87" s="106"/>
      <c r="F87" s="106"/>
      <c r="G87" s="106"/>
    </row>
    <row r="88" spans="2:7" x14ac:dyDescent="0.3">
      <c r="B88" s="33"/>
      <c r="C88" s="106"/>
      <c r="D88" s="106"/>
      <c r="E88" s="106"/>
      <c r="F88" s="106"/>
      <c r="G88" s="106"/>
    </row>
    <row r="89" spans="2:7" x14ac:dyDescent="0.3">
      <c r="B89" s="33"/>
      <c r="C89" s="106"/>
      <c r="D89" s="106"/>
      <c r="E89" s="106"/>
      <c r="F89" s="106"/>
      <c r="G89" s="106"/>
    </row>
    <row r="90" spans="2:7" x14ac:dyDescent="0.3">
      <c r="B90" s="33"/>
      <c r="C90" s="106"/>
      <c r="D90" s="106"/>
      <c r="E90" s="106"/>
      <c r="F90" s="106"/>
      <c r="G90" s="106"/>
    </row>
    <row r="91" spans="2:7" x14ac:dyDescent="0.3">
      <c r="B91" s="33"/>
      <c r="C91" s="106"/>
      <c r="D91" s="106"/>
      <c r="E91" s="106"/>
      <c r="F91" s="106"/>
      <c r="G91" s="106"/>
    </row>
    <row r="92" spans="2:7" ht="2.4" customHeight="1" x14ac:dyDescent="0.3">
      <c r="B92" s="33"/>
      <c r="C92" s="106"/>
      <c r="D92" s="106"/>
      <c r="E92" s="106"/>
      <c r="F92" s="106"/>
      <c r="G92" s="106"/>
    </row>
    <row r="93" spans="2:7" x14ac:dyDescent="0.3">
      <c r="B93" s="33"/>
      <c r="C93" s="106"/>
      <c r="D93" s="106"/>
      <c r="E93" s="106"/>
      <c r="F93" s="106"/>
      <c r="G93" s="106"/>
    </row>
    <row r="94" spans="2:7" x14ac:dyDescent="0.3">
      <c r="B94" s="33"/>
      <c r="C94" s="106"/>
      <c r="D94" s="106"/>
      <c r="E94" s="106"/>
      <c r="F94" s="106"/>
      <c r="G94" s="106"/>
    </row>
    <row r="95" spans="2:7" x14ac:dyDescent="0.3">
      <c r="B95" s="33"/>
      <c r="C95" s="106"/>
      <c r="D95" s="106"/>
      <c r="E95" s="106"/>
      <c r="F95" s="106"/>
      <c r="G95" s="106"/>
    </row>
    <row r="96" spans="2:7" x14ac:dyDescent="0.3">
      <c r="B96" s="33"/>
      <c r="C96" s="106"/>
      <c r="D96" s="106"/>
      <c r="E96" s="106"/>
      <c r="F96" s="106"/>
      <c r="G96" s="106"/>
    </row>
    <row r="97" spans="2:7" x14ac:dyDescent="0.3">
      <c r="B97" s="33"/>
      <c r="C97" s="106"/>
      <c r="D97" s="106"/>
      <c r="E97" s="106"/>
      <c r="F97" s="106"/>
      <c r="G97" s="106"/>
    </row>
    <row r="98" spans="2:7" x14ac:dyDescent="0.3">
      <c r="B98" s="33"/>
      <c r="C98" s="106"/>
      <c r="D98" s="106"/>
      <c r="E98" s="106"/>
      <c r="F98" s="106"/>
      <c r="G98" s="106"/>
    </row>
    <row r="99" spans="2:7" x14ac:dyDescent="0.3">
      <c r="B99" s="33"/>
      <c r="C99" s="106"/>
      <c r="D99" s="106"/>
      <c r="E99" s="106"/>
      <c r="F99" s="106"/>
      <c r="G99" s="106"/>
    </row>
    <row r="100" spans="2:7" x14ac:dyDescent="0.3">
      <c r="B100" s="33"/>
      <c r="C100" s="106"/>
      <c r="D100" s="106"/>
      <c r="E100" s="106"/>
      <c r="F100" s="106"/>
      <c r="G100" s="106"/>
    </row>
    <row r="101" spans="2:7" x14ac:dyDescent="0.3">
      <c r="B101" s="33"/>
      <c r="C101" s="106"/>
      <c r="D101" s="106"/>
      <c r="E101" s="106"/>
      <c r="F101" s="106"/>
      <c r="G101" s="106"/>
    </row>
    <row r="102" spans="2:7" x14ac:dyDescent="0.3">
      <c r="B102" s="33"/>
      <c r="C102" s="106"/>
      <c r="D102" s="106"/>
      <c r="E102" s="106"/>
      <c r="F102" s="106"/>
      <c r="G102" s="106"/>
    </row>
    <row r="103" spans="2:7" x14ac:dyDescent="0.3">
      <c r="B103" s="33"/>
      <c r="C103" s="106"/>
      <c r="D103" s="106"/>
      <c r="E103" s="106"/>
      <c r="F103" s="106"/>
      <c r="G103" s="106"/>
    </row>
    <row r="104" spans="2:7" x14ac:dyDescent="0.3">
      <c r="B104" s="33"/>
      <c r="C104" s="106"/>
      <c r="D104" s="106"/>
      <c r="E104" s="106"/>
      <c r="F104" s="106"/>
      <c r="G104" s="106"/>
    </row>
    <row r="105" spans="2:7" x14ac:dyDescent="0.3">
      <c r="B105" s="33"/>
      <c r="C105" s="106"/>
      <c r="D105" s="106"/>
      <c r="E105" s="106"/>
      <c r="F105" s="106"/>
      <c r="G105" s="106"/>
    </row>
    <row r="106" spans="2:7" x14ac:dyDescent="0.3">
      <c r="B106" s="33"/>
      <c r="C106" s="106"/>
      <c r="D106" s="106"/>
      <c r="E106" s="106"/>
      <c r="F106" s="106"/>
      <c r="G106" s="106"/>
    </row>
    <row r="107" spans="2:7" x14ac:dyDescent="0.3">
      <c r="B107" s="33"/>
      <c r="C107" s="106"/>
      <c r="D107" s="106"/>
      <c r="E107" s="106"/>
      <c r="F107" s="106"/>
      <c r="G107" s="106"/>
    </row>
    <row r="108" spans="2:7" x14ac:dyDescent="0.3">
      <c r="B108" s="33"/>
      <c r="C108" s="106"/>
      <c r="D108" s="106"/>
      <c r="E108" s="106"/>
      <c r="F108" s="106"/>
      <c r="G108" s="106"/>
    </row>
  </sheetData>
  <sheetProtection algorithmName="SHA-512" hashValue="+Yp1WzquCQ+3ILWCb+tggbB1V4UHvUFFGeoojBQ7uQMqcfkMEJvayLXbYgy5iCgMeV+uhkIEFLPl4auNvScZEA==" saltValue="GOz/Wsk+vzk1vAK5PXcfhQ==" spinCount="100000" sheet="1" objects="1" scenarios="1" selectLockedCells="1" autoFilter="0" pivotTables="0"/>
  <mergeCells count="27">
    <mergeCell ref="C82:G82"/>
    <mergeCell ref="C83:G83"/>
    <mergeCell ref="C84:G84"/>
    <mergeCell ref="C85:G85"/>
    <mergeCell ref="C86:G86"/>
    <mergeCell ref="C98:G98"/>
    <mergeCell ref="C87:G87"/>
    <mergeCell ref="C88:G88"/>
    <mergeCell ref="C89:G89"/>
    <mergeCell ref="C90:G90"/>
    <mergeCell ref="C91:G91"/>
    <mergeCell ref="C92:G92"/>
    <mergeCell ref="C93:G93"/>
    <mergeCell ref="C94:G94"/>
    <mergeCell ref="C95:G95"/>
    <mergeCell ref="C96:G96"/>
    <mergeCell ref="C97:G97"/>
    <mergeCell ref="C105:G105"/>
    <mergeCell ref="C106:G106"/>
    <mergeCell ref="C107:G107"/>
    <mergeCell ref="C108:G108"/>
    <mergeCell ref="C99:G99"/>
    <mergeCell ref="C100:G100"/>
    <mergeCell ref="C101:G101"/>
    <mergeCell ref="C102:G102"/>
    <mergeCell ref="C103:G103"/>
    <mergeCell ref="C104:G104"/>
  </mergeCells>
  <pageMargins left="0.7" right="0.7" top="0.75" bottom="0.75" header="0.3" footer="0.3"/>
  <pageSetup paperSize="9" scale="35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EDB74-B19E-4468-AB93-7418B0BA542E}">
  <sheetPr codeName="Feuil4">
    <tabColor rgb="FFFF0000"/>
  </sheetPr>
  <dimension ref="A2:AN185"/>
  <sheetViews>
    <sheetView showGridLines="0" showZeros="0" topLeftCell="A87" zoomScale="55" zoomScaleNormal="55" workbookViewId="0">
      <selection activeCell="I141" sqref="I141"/>
    </sheetView>
  </sheetViews>
  <sheetFormatPr baseColWidth="10" defaultRowHeight="14.4" x14ac:dyDescent="0.3"/>
  <cols>
    <col min="1" max="1" width="1.6640625" customWidth="1"/>
    <col min="2" max="2" width="29.109375" bestFit="1" customWidth="1"/>
    <col min="3" max="3" width="25.6640625" bestFit="1" customWidth="1"/>
    <col min="4" max="4" width="29.33203125" customWidth="1"/>
    <col min="5" max="5" width="22.6640625" bestFit="1" customWidth="1"/>
    <col min="6" max="6" width="51.6640625" bestFit="1" customWidth="1"/>
    <col min="7" max="7" width="24.88671875" customWidth="1"/>
    <col min="8" max="8" width="25.109375" bestFit="1" customWidth="1"/>
    <col min="9" max="9" width="42.5546875" customWidth="1"/>
    <col min="10" max="10" width="21" customWidth="1"/>
    <col min="11" max="11" width="18.5546875" bestFit="1" customWidth="1"/>
    <col min="12" max="12" width="15.109375" bestFit="1" customWidth="1"/>
    <col min="13" max="14" width="18.5546875" bestFit="1" customWidth="1"/>
    <col min="15" max="15" width="22.5546875" customWidth="1"/>
    <col min="16" max="16" width="21.33203125" customWidth="1"/>
    <col min="17" max="17" width="32.6640625" bestFit="1" customWidth="1"/>
    <col min="18" max="18" width="27.88671875" customWidth="1"/>
    <col min="19" max="19" width="33.6640625" bestFit="1" customWidth="1"/>
    <col min="20" max="50" width="32.6640625" bestFit="1" customWidth="1"/>
    <col min="51" max="51" width="17.109375" bestFit="1" customWidth="1"/>
    <col min="52" max="1483" width="32.6640625" bestFit="1" customWidth="1"/>
    <col min="1484" max="1484" width="17.109375" bestFit="1" customWidth="1"/>
  </cols>
  <sheetData>
    <row r="2" spans="2:9" x14ac:dyDescent="0.3">
      <c r="B2" s="1">
        <f ca="1">TODAY()</f>
        <v>46255</v>
      </c>
    </row>
    <row r="3" spans="2:9" ht="15" customHeight="1" x14ac:dyDescent="0.3">
      <c r="B3" s="4" t="s">
        <v>49</v>
      </c>
      <c r="D3" s="4" t="s">
        <v>213</v>
      </c>
      <c r="F3" s="4" t="s">
        <v>56</v>
      </c>
      <c r="H3" s="7" t="s">
        <v>11</v>
      </c>
      <c r="I3" t="s" vm="3">
        <v>26</v>
      </c>
    </row>
    <row r="4" spans="2:9" x14ac:dyDescent="0.3">
      <c r="B4" s="5">
        <f>GETPIVOTDATA("[Measures].[Montant payé TTC]",$B$25)</f>
        <v>130390.84</v>
      </c>
      <c r="D4" s="29">
        <f>GETPIVOTDATA("[Measures].[Nombre de factures]",$B$25)</f>
        <v>14</v>
      </c>
      <c r="F4" s="6">
        <f>GETPIVOTDATA("[Measures].[Montant non payé]",$B$25)</f>
        <v>361502.11</v>
      </c>
      <c r="H4" s="7" t="s">
        <v>71</v>
      </c>
      <c r="I4" t="s" vm="1">
        <v>724</v>
      </c>
    </row>
    <row r="5" spans="2:9" x14ac:dyDescent="0.3">
      <c r="B5" s="4" t="s">
        <v>89</v>
      </c>
      <c r="D5" s="27" t="s">
        <v>209</v>
      </c>
      <c r="F5" s="4" t="s">
        <v>727</v>
      </c>
    </row>
    <row r="6" spans="2:9" x14ac:dyDescent="0.3">
      <c r="B6" s="5">
        <f>GETPIVOTDATA("[Measures].[Montant facturé TTC]",$B$31)</f>
        <v>491892.95</v>
      </c>
      <c r="D6" s="28">
        <f>GETPIVOTDATA("[Measures].[Date min factures]",$B$14)</f>
        <v>44930</v>
      </c>
      <c r="F6" s="6">
        <f>GETPIVOTDATA("[Measures].[Somme de Montant total du marché TTC 2]",$B$25)</f>
        <v>662974.98</v>
      </c>
      <c r="H6" t="s">
        <v>211</v>
      </c>
      <c r="I6" t="s">
        <v>212</v>
      </c>
    </row>
    <row r="7" spans="2:9" x14ac:dyDescent="0.3">
      <c r="B7" s="4" t="s">
        <v>50</v>
      </c>
      <c r="D7" s="27" t="s">
        <v>210</v>
      </c>
      <c r="H7" s="119">
        <v>491892.95</v>
      </c>
      <c r="I7" s="119">
        <v>171082.02999999997</v>
      </c>
    </row>
    <row r="8" spans="2:9" x14ac:dyDescent="0.3">
      <c r="B8" s="5">
        <f>GETPIVOTDATA("[Measures].[AE disponible]",$H$6)</f>
        <v>171082.02999999997</v>
      </c>
      <c r="D8" s="28">
        <f>GETPIVOTDATA("[Measures].[Date max factures]",$B$14)</f>
        <v>46254</v>
      </c>
    </row>
    <row r="9" spans="2:9" x14ac:dyDescent="0.3">
      <c r="B9" s="4" t="s">
        <v>51</v>
      </c>
    </row>
    <row r="10" spans="2:9" x14ac:dyDescent="0.3">
      <c r="B10" s="12">
        <f>GETPIVOTDATA("[Measures].[Taux d'engagement]",$D$26)</f>
        <v>0.74194798422106367</v>
      </c>
    </row>
    <row r="11" spans="2:9" x14ac:dyDescent="0.3">
      <c r="B11" s="4" t="s">
        <v>56</v>
      </c>
    </row>
    <row r="12" spans="2:9" x14ac:dyDescent="0.3">
      <c r="B12" s="6">
        <f>GETPIVOTDATA("[Measures].[Montant non payé]",$B$25)</f>
        <v>361502.11</v>
      </c>
    </row>
    <row r="13" spans="2:9" x14ac:dyDescent="0.3">
      <c r="D13" s="2"/>
    </row>
    <row r="14" spans="2:9" x14ac:dyDescent="0.3">
      <c r="B14" t="s">
        <v>206</v>
      </c>
      <c r="C14" t="s">
        <v>207</v>
      </c>
    </row>
    <row r="15" spans="2:9" x14ac:dyDescent="0.3">
      <c r="B15" s="1">
        <v>44930</v>
      </c>
      <c r="C15" s="1">
        <v>46254</v>
      </c>
    </row>
    <row r="17" spans="1:40" s="112" customFormat="1" x14ac:dyDescent="0.3">
      <c r="A17" s="112" t="s">
        <v>377</v>
      </c>
    </row>
    <row r="18" spans="1:40" s="112" customFormat="1" x14ac:dyDescent="0.3"/>
    <row r="19" spans="1:40" s="112" customFormat="1" x14ac:dyDescent="0.3"/>
    <row r="20" spans="1:40" s="112" customFormat="1" x14ac:dyDescent="0.3"/>
    <row r="21" spans="1:40" s="112" customFormat="1" x14ac:dyDescent="0.3"/>
    <row r="22" spans="1:40" s="13" customFormat="1" x14ac:dyDescent="0.3">
      <c r="B22" s="7" t="s">
        <v>11</v>
      </c>
      <c r="C22" t="s" vm="3">
        <v>26</v>
      </c>
    </row>
    <row r="23" spans="1:40" s="13" customFormat="1" x14ac:dyDescent="0.3">
      <c r="A23"/>
      <c r="B23" s="7" t="s">
        <v>71</v>
      </c>
      <c r="C23" t="s" vm="1">
        <v>724</v>
      </c>
      <c r="D23"/>
      <c r="E23"/>
      <c r="F23"/>
      <c r="G23"/>
      <c r="H23"/>
    </row>
    <row r="24" spans="1:40" s="13" customFormat="1" x14ac:dyDescent="0.3">
      <c r="A24"/>
      <c r="B24"/>
      <c r="C24"/>
      <c r="D24"/>
      <c r="E24"/>
      <c r="F24"/>
      <c r="G24"/>
      <c r="H24"/>
    </row>
    <row r="25" spans="1:40" s="13" customFormat="1" x14ac:dyDescent="0.3">
      <c r="A25"/>
      <c r="B25" t="s">
        <v>79</v>
      </c>
      <c r="C25" t="s">
        <v>57</v>
      </c>
      <c r="D25" t="s">
        <v>81</v>
      </c>
      <c r="E25" t="s">
        <v>50</v>
      </c>
      <c r="F25" t="s">
        <v>208</v>
      </c>
      <c r="G25" t="s">
        <v>378</v>
      </c>
      <c r="H25" t="s">
        <v>80</v>
      </c>
      <c r="I25" t="s">
        <v>726</v>
      </c>
    </row>
    <row r="26" spans="1:40" x14ac:dyDescent="0.3">
      <c r="B26" s="119">
        <v>491892.95</v>
      </c>
      <c r="C26" s="119">
        <v>361502.11</v>
      </c>
      <c r="D26" s="10">
        <v>0.74194798422106367</v>
      </c>
      <c r="E26" s="119">
        <v>171082.02999999997</v>
      </c>
      <c r="F26" s="120">
        <v>14</v>
      </c>
      <c r="G26" s="120">
        <v>9</v>
      </c>
      <c r="H26" s="119">
        <v>130390.84</v>
      </c>
      <c r="I26" s="2">
        <v>662974.98</v>
      </c>
    </row>
    <row r="27" spans="1:40" x14ac:dyDescent="0.3">
      <c r="AM27" s="115" t="s">
        <v>805</v>
      </c>
      <c r="AN27" s="115"/>
    </row>
    <row r="28" spans="1:40" x14ac:dyDescent="0.3">
      <c r="B28" s="7" t="s">
        <v>11</v>
      </c>
      <c r="C28" t="s" vm="3">
        <v>26</v>
      </c>
      <c r="K28" s="7" t="s">
        <v>11</v>
      </c>
      <c r="L28" t="s" vm="3">
        <v>26</v>
      </c>
      <c r="P28" s="7" t="s">
        <v>11</v>
      </c>
      <c r="Q28" t="s" vm="3">
        <v>26</v>
      </c>
      <c r="S28" s="7" t="s">
        <v>11</v>
      </c>
      <c r="T28" t="s" vm="3">
        <v>26</v>
      </c>
      <c r="AM28" s="115"/>
      <c r="AN28" s="115"/>
    </row>
    <row r="29" spans="1:40" x14ac:dyDescent="0.3">
      <c r="B29" s="7" t="s">
        <v>71</v>
      </c>
      <c r="C29" t="s" vm="1">
        <v>724</v>
      </c>
      <c r="F29" s="7" t="s">
        <v>11</v>
      </c>
      <c r="G29" t="s" vm="3">
        <v>26</v>
      </c>
      <c r="K29" s="7" t="s">
        <v>71</v>
      </c>
      <c r="L29" t="s" vm="1">
        <v>724</v>
      </c>
      <c r="P29" s="7" t="s">
        <v>71</v>
      </c>
      <c r="Q29" t="s" vm="1">
        <v>724</v>
      </c>
      <c r="S29" s="7" t="s">
        <v>71</v>
      </c>
      <c r="T29" t="s" vm="1">
        <v>724</v>
      </c>
      <c r="AM29" s="115"/>
      <c r="AN29" s="115"/>
    </row>
    <row r="30" spans="1:40" x14ac:dyDescent="0.3">
      <c r="F30" s="7" t="s">
        <v>71</v>
      </c>
      <c r="G30" t="s" vm="1">
        <v>724</v>
      </c>
    </row>
    <row r="31" spans="1:40" x14ac:dyDescent="0.3">
      <c r="B31" t="s">
        <v>211</v>
      </c>
      <c r="K31" s="7" t="s">
        <v>48</v>
      </c>
      <c r="L31" t="s">
        <v>49</v>
      </c>
      <c r="M31" t="s">
        <v>57</v>
      </c>
      <c r="N31" t="s">
        <v>726</v>
      </c>
      <c r="P31" s="7" t="s">
        <v>48</v>
      </c>
      <c r="Q31" t="s">
        <v>49</v>
      </c>
      <c r="S31" s="7" t="s">
        <v>48</v>
      </c>
      <c r="T31" t="s">
        <v>211</v>
      </c>
      <c r="AG31" s="7" t="s">
        <v>10</v>
      </c>
      <c r="AH31" t="s" vm="2">
        <v>29</v>
      </c>
      <c r="AJ31" s="7" t="s">
        <v>11</v>
      </c>
      <c r="AK31" t="s" vm="3">
        <v>26</v>
      </c>
      <c r="AM31" s="7" t="s">
        <v>71</v>
      </c>
      <c r="AN31" t="s" vm="4">
        <v>725</v>
      </c>
    </row>
    <row r="32" spans="1:40" x14ac:dyDescent="0.3">
      <c r="B32" s="119">
        <v>491892.95</v>
      </c>
      <c r="F32" s="7" t="s">
        <v>48</v>
      </c>
      <c r="G32" t="s">
        <v>378</v>
      </c>
      <c r="H32" t="s">
        <v>379</v>
      </c>
      <c r="K32" s="8" t="s">
        <v>734</v>
      </c>
      <c r="L32" s="119"/>
      <c r="M32" s="119"/>
      <c r="N32" s="2">
        <v>1620</v>
      </c>
      <c r="P32" s="8" t="s">
        <v>109</v>
      </c>
      <c r="Q32" s="120"/>
      <c r="S32" s="8" t="s">
        <v>409</v>
      </c>
      <c r="T32" s="119">
        <v>16458</v>
      </c>
      <c r="W32" s="7" t="s">
        <v>11</v>
      </c>
      <c r="X32" t="s" vm="3">
        <v>26</v>
      </c>
      <c r="Z32" s="7" t="s">
        <v>11</v>
      </c>
      <c r="AA32" t="s" vm="3">
        <v>26</v>
      </c>
      <c r="AD32" s="7" t="s">
        <v>11</v>
      </c>
      <c r="AE32" t="s" vm="3">
        <v>26</v>
      </c>
      <c r="AG32" s="7" t="s">
        <v>11</v>
      </c>
      <c r="AH32" t="s" vm="3">
        <v>26</v>
      </c>
      <c r="AJ32" s="7" t="s">
        <v>71</v>
      </c>
      <c r="AK32" t="s" vm="1">
        <v>724</v>
      </c>
      <c r="AM32" s="7" t="s">
        <v>11</v>
      </c>
      <c r="AN32" t="s" vm="3">
        <v>26</v>
      </c>
    </row>
    <row r="33" spans="2:40" x14ac:dyDescent="0.3">
      <c r="F33" s="8" t="s">
        <v>220</v>
      </c>
      <c r="G33" s="120">
        <v>3</v>
      </c>
      <c r="H33" s="120">
        <v>0</v>
      </c>
      <c r="K33" s="8" t="s">
        <v>230</v>
      </c>
      <c r="L33" s="119">
        <v>2501.06</v>
      </c>
      <c r="M33" s="119"/>
      <c r="N33" s="2">
        <v>2501.0700000000002</v>
      </c>
      <c r="P33" s="9">
        <v>500007964</v>
      </c>
      <c r="Q33" s="120"/>
      <c r="S33" s="8" t="s">
        <v>41</v>
      </c>
      <c r="T33" s="119">
        <v>2501.06</v>
      </c>
      <c r="W33" s="7" t="s">
        <v>71</v>
      </c>
      <c r="X33" t="s" vm="1">
        <v>724</v>
      </c>
      <c r="Z33" s="7" t="s">
        <v>71</v>
      </c>
      <c r="AA33" t="s" vm="1">
        <v>724</v>
      </c>
      <c r="AD33" s="7" t="s">
        <v>71</v>
      </c>
      <c r="AE33" t="s" vm="1">
        <v>724</v>
      </c>
      <c r="AG33" s="7" t="s">
        <v>71</v>
      </c>
      <c r="AH33" t="s" vm="1">
        <v>724</v>
      </c>
    </row>
    <row r="34" spans="2:40" x14ac:dyDescent="0.3">
      <c r="B34" s="7" t="s">
        <v>11</v>
      </c>
      <c r="C34" t="s" vm="3">
        <v>26</v>
      </c>
      <c r="F34" s="8" t="s">
        <v>223</v>
      </c>
      <c r="G34" s="120">
        <v>1</v>
      </c>
      <c r="H34" s="120">
        <v>1</v>
      </c>
      <c r="K34" s="8" t="s">
        <v>221</v>
      </c>
      <c r="L34" s="119"/>
      <c r="M34" s="119"/>
      <c r="N34" s="2">
        <v>16956</v>
      </c>
      <c r="P34" s="73">
        <v>46161</v>
      </c>
      <c r="Q34" s="119">
        <v>377.76</v>
      </c>
      <c r="S34" s="8" t="s">
        <v>59</v>
      </c>
      <c r="T34" s="119">
        <v>306899.46999999997</v>
      </c>
      <c r="AJ34" s="7" t="s">
        <v>48</v>
      </c>
      <c r="AM34" s="7" t="s">
        <v>48</v>
      </c>
      <c r="AN34" t="s">
        <v>80</v>
      </c>
    </row>
    <row r="35" spans="2:40" x14ac:dyDescent="0.3">
      <c r="B35" s="7" t="s">
        <v>71</v>
      </c>
      <c r="C35" t="s" vm="1">
        <v>724</v>
      </c>
      <c r="F35" s="8" t="s">
        <v>224</v>
      </c>
      <c r="G35" s="120">
        <v>3</v>
      </c>
      <c r="H35" s="120">
        <v>0</v>
      </c>
      <c r="K35" s="8" t="s">
        <v>225</v>
      </c>
      <c r="L35" s="119"/>
      <c r="M35" s="119"/>
      <c r="N35" s="2">
        <v>22074.3</v>
      </c>
      <c r="P35" s="73">
        <v>46244</v>
      </c>
      <c r="Q35" s="119">
        <v>2123.3000000000002</v>
      </c>
      <c r="S35" s="8" t="s">
        <v>831</v>
      </c>
      <c r="T35" s="119">
        <v>31698</v>
      </c>
      <c r="W35" s="7" t="s">
        <v>48</v>
      </c>
      <c r="X35" t="s">
        <v>81</v>
      </c>
      <c r="Z35" s="7" t="s">
        <v>48</v>
      </c>
      <c r="AA35" t="s">
        <v>83</v>
      </c>
      <c r="AB35" t="s">
        <v>82</v>
      </c>
      <c r="AD35" t="s">
        <v>79</v>
      </c>
      <c r="AG35" s="7" t="s">
        <v>48</v>
      </c>
      <c r="AH35" t="s">
        <v>90</v>
      </c>
      <c r="AJ35" s="8" t="s">
        <v>57</v>
      </c>
      <c r="AK35" s="120"/>
      <c r="AM35" s="8" t="s">
        <v>217</v>
      </c>
      <c r="AN35" s="120"/>
    </row>
    <row r="36" spans="2:40" x14ac:dyDescent="0.3">
      <c r="F36" s="8" t="s">
        <v>230</v>
      </c>
      <c r="G36" s="120">
        <v>2</v>
      </c>
      <c r="H36" s="120">
        <v>0</v>
      </c>
      <c r="K36" s="8" t="s">
        <v>220</v>
      </c>
      <c r="L36" s="119">
        <v>16458</v>
      </c>
      <c r="M36" s="119"/>
      <c r="N36" s="2">
        <v>32695</v>
      </c>
      <c r="P36" s="8" t="s">
        <v>104</v>
      </c>
      <c r="Q36" s="120"/>
      <c r="S36" s="8" t="s">
        <v>55</v>
      </c>
      <c r="T36" s="119">
        <v>134336.42000000001</v>
      </c>
      <c r="W36" s="8">
        <v>300015455</v>
      </c>
      <c r="X36" s="10">
        <v>0.50337972166998013</v>
      </c>
      <c r="Z36" s="8" t="s">
        <v>219</v>
      </c>
      <c r="AA36" s="10"/>
      <c r="AB36" s="10">
        <v>0.43899895724713245</v>
      </c>
      <c r="AD36" s="119">
        <v>491892.95</v>
      </c>
      <c r="AG36" s="8">
        <v>300016799</v>
      </c>
      <c r="AH36" s="72">
        <v>1318</v>
      </c>
      <c r="AJ36" s="9">
        <v>300016295</v>
      </c>
      <c r="AK36" s="119">
        <v>22904.639999999999</v>
      </c>
      <c r="AM36" s="9" t="s">
        <v>98</v>
      </c>
      <c r="AN36" s="120"/>
    </row>
    <row r="37" spans="2:40" ht="15" customHeight="1" x14ac:dyDescent="0.3">
      <c r="B37" s="7" t="s">
        <v>48</v>
      </c>
      <c r="C37" t="s">
        <v>211</v>
      </c>
      <c r="D37" t="s">
        <v>212</v>
      </c>
      <c r="F37" s="8" t="s">
        <v>233</v>
      </c>
      <c r="G37" s="120"/>
      <c r="H37" s="120">
        <v>3</v>
      </c>
      <c r="K37" s="8" t="s">
        <v>219</v>
      </c>
      <c r="L37" s="119"/>
      <c r="M37" s="119"/>
      <c r="N37" s="2">
        <v>40698</v>
      </c>
      <c r="P37" s="9">
        <v>300016295</v>
      </c>
      <c r="Q37" s="120"/>
      <c r="W37" s="8">
        <v>800003420</v>
      </c>
      <c r="X37" s="10">
        <v>0.66979397781299521</v>
      </c>
      <c r="Z37" s="8" t="s">
        <v>221</v>
      </c>
      <c r="AA37" s="10"/>
      <c r="AB37" s="10">
        <v>0.38108882521489973</v>
      </c>
      <c r="AG37" s="8">
        <v>300015154</v>
      </c>
      <c r="AH37" s="72">
        <v>1076</v>
      </c>
      <c r="AJ37" s="9">
        <v>700005470</v>
      </c>
      <c r="AK37" s="119">
        <v>306899.46999999997</v>
      </c>
      <c r="AM37" s="73">
        <v>46224</v>
      </c>
      <c r="AN37" s="119">
        <v>7416</v>
      </c>
    </row>
    <row r="38" spans="2:40" x14ac:dyDescent="0.3">
      <c r="B38" s="8" t="s">
        <v>100</v>
      </c>
      <c r="C38" s="120"/>
      <c r="D38" s="120"/>
      <c r="F38" s="8" t="s">
        <v>830</v>
      </c>
      <c r="G38" s="120"/>
      <c r="H38" s="120">
        <v>1</v>
      </c>
      <c r="K38" s="8" t="s">
        <v>830</v>
      </c>
      <c r="L38" s="119"/>
      <c r="M38" s="119">
        <v>31698</v>
      </c>
      <c r="N38" s="2">
        <v>47325</v>
      </c>
      <c r="P38" s="73">
        <v>46153</v>
      </c>
      <c r="Q38" s="119">
        <v>47494.559999999998</v>
      </c>
      <c r="W38" s="8">
        <v>700005470</v>
      </c>
      <c r="X38" s="10">
        <v>0.84915004609600586</v>
      </c>
      <c r="Z38" s="8" t="s">
        <v>225</v>
      </c>
      <c r="AA38" s="10"/>
      <c r="AB38" s="10">
        <v>2.2255192878338281E-2</v>
      </c>
      <c r="AG38" s="8">
        <v>300015677</v>
      </c>
      <c r="AH38" s="72">
        <v>864</v>
      </c>
      <c r="AJ38" s="9">
        <v>800003420</v>
      </c>
      <c r="AK38" s="119">
        <v>31698</v>
      </c>
      <c r="AM38" s="8" t="s">
        <v>222</v>
      </c>
      <c r="AN38" s="120"/>
    </row>
    <row r="39" spans="2:40" x14ac:dyDescent="0.3">
      <c r="B39" s="9">
        <v>300015154</v>
      </c>
      <c r="C39" s="119"/>
      <c r="D39" s="119">
        <v>40698</v>
      </c>
      <c r="K39" s="8" t="s">
        <v>224</v>
      </c>
      <c r="L39" s="119">
        <v>63937.22</v>
      </c>
      <c r="M39" s="119"/>
      <c r="N39" s="2">
        <v>66143.5</v>
      </c>
      <c r="P39" s="8" t="s">
        <v>101</v>
      </c>
      <c r="Q39" s="120"/>
      <c r="W39" s="8">
        <v>300016296</v>
      </c>
      <c r="X39" s="10">
        <v>0.96664403909681229</v>
      </c>
      <c r="Z39" s="8" t="s">
        <v>734</v>
      </c>
      <c r="AA39" s="10"/>
      <c r="AB39" s="10">
        <v>0.87909319899244331</v>
      </c>
      <c r="AG39" s="8">
        <v>300015455</v>
      </c>
      <c r="AH39" s="72">
        <v>864</v>
      </c>
      <c r="AJ39" s="8" t="s">
        <v>80</v>
      </c>
      <c r="AK39" s="120"/>
      <c r="AM39" s="9" t="s">
        <v>691</v>
      </c>
      <c r="AN39" s="120"/>
    </row>
    <row r="40" spans="2:40" x14ac:dyDescent="0.3">
      <c r="B40" s="8" t="s">
        <v>102</v>
      </c>
      <c r="C40" s="120"/>
      <c r="D40" s="120"/>
      <c r="K40" s="8" t="s">
        <v>223</v>
      </c>
      <c r="L40" s="119">
        <v>47494.559999999998</v>
      </c>
      <c r="M40" s="119">
        <v>22904.639999999999</v>
      </c>
      <c r="N40" s="2">
        <v>71542.509999999995</v>
      </c>
      <c r="P40" s="9">
        <v>300015455</v>
      </c>
      <c r="Q40" s="120"/>
      <c r="W40" s="8">
        <v>300016295</v>
      </c>
      <c r="X40" s="10">
        <v>0.98401915169037268</v>
      </c>
      <c r="Z40" s="8" t="s">
        <v>220</v>
      </c>
      <c r="AA40" s="10">
        <v>0.50337972166998013</v>
      </c>
      <c r="AB40" s="10">
        <v>0.42013422818791946</v>
      </c>
      <c r="AG40" s="8">
        <v>800003420</v>
      </c>
      <c r="AH40" s="72">
        <v>222</v>
      </c>
      <c r="AJ40" s="9">
        <v>300015455</v>
      </c>
      <c r="AK40" s="119">
        <v>16458</v>
      </c>
      <c r="AM40" s="73">
        <v>46076</v>
      </c>
      <c r="AN40" s="119">
        <v>3840</v>
      </c>
    </row>
    <row r="41" spans="2:40" x14ac:dyDescent="0.3">
      <c r="B41" s="9">
        <v>300015677</v>
      </c>
      <c r="C41" s="119"/>
      <c r="D41" s="119">
        <v>16956</v>
      </c>
      <c r="K41" s="8" t="s">
        <v>233</v>
      </c>
      <c r="L41" s="119"/>
      <c r="M41" s="119">
        <v>306899.46999999997</v>
      </c>
      <c r="N41" s="2">
        <v>361419.6</v>
      </c>
      <c r="P41" s="73">
        <v>46006</v>
      </c>
      <c r="Q41" s="119">
        <v>6708</v>
      </c>
      <c r="W41" s="8">
        <v>500007964</v>
      </c>
      <c r="X41" s="10">
        <v>0.99999600171126746</v>
      </c>
      <c r="Z41" s="8" t="s">
        <v>830</v>
      </c>
      <c r="AA41" s="10">
        <v>0.66979397781299521</v>
      </c>
      <c r="AB41" s="10">
        <v>0.40957446808510639</v>
      </c>
      <c r="AG41" s="8">
        <v>500007966</v>
      </c>
      <c r="AH41" s="72">
        <v>192</v>
      </c>
      <c r="AJ41" s="9">
        <v>300016295</v>
      </c>
      <c r="AK41" s="119">
        <v>47494.559999999998</v>
      </c>
      <c r="AM41" s="8" t="s">
        <v>223</v>
      </c>
      <c r="AN41" s="120"/>
    </row>
    <row r="42" spans="2:40" x14ac:dyDescent="0.3">
      <c r="B42" s="8" t="s">
        <v>109</v>
      </c>
      <c r="C42" s="120"/>
      <c r="D42" s="120"/>
      <c r="P42" s="73">
        <v>46224</v>
      </c>
      <c r="Q42" s="119">
        <v>9750</v>
      </c>
      <c r="Z42" s="8" t="s">
        <v>233</v>
      </c>
      <c r="AA42" s="10">
        <v>0.84915004609600586</v>
      </c>
      <c r="AB42" s="10">
        <v>0.88429752066115708</v>
      </c>
      <c r="AG42" s="8">
        <v>500007964</v>
      </c>
      <c r="AH42" s="72">
        <v>132</v>
      </c>
      <c r="AJ42" s="9">
        <v>300016296</v>
      </c>
      <c r="AK42" s="119">
        <v>63937.22</v>
      </c>
      <c r="AM42" s="9" t="s">
        <v>691</v>
      </c>
      <c r="AN42" s="120"/>
    </row>
    <row r="43" spans="2:40" x14ac:dyDescent="0.3">
      <c r="B43" s="9">
        <v>500007964</v>
      </c>
      <c r="C43" s="119">
        <v>2501.06</v>
      </c>
      <c r="D43" s="119">
        <v>1.0000000000218279E-2</v>
      </c>
      <c r="P43" s="8" t="s">
        <v>9</v>
      </c>
      <c r="Q43" s="120"/>
      <c r="Z43" s="8" t="s">
        <v>224</v>
      </c>
      <c r="AA43" s="10">
        <v>0.96664403909681229</v>
      </c>
      <c r="AB43" s="10">
        <v>0.70136986301369864</v>
      </c>
      <c r="AG43" s="8">
        <v>300016295</v>
      </c>
      <c r="AH43" s="72">
        <v>109</v>
      </c>
      <c r="AJ43" s="9">
        <v>500007964</v>
      </c>
      <c r="AK43" s="119">
        <v>2501.06</v>
      </c>
      <c r="AM43" s="73">
        <v>46153</v>
      </c>
      <c r="AN43" s="119">
        <v>4310</v>
      </c>
    </row>
    <row r="44" spans="2:40" x14ac:dyDescent="0.3">
      <c r="B44" s="9">
        <v>500007966</v>
      </c>
      <c r="C44" s="119"/>
      <c r="D44" s="119">
        <v>1620</v>
      </c>
      <c r="P44" s="9">
        <v>300016296</v>
      </c>
      <c r="Q44" s="120"/>
      <c r="Z44" s="8" t="s">
        <v>223</v>
      </c>
      <c r="AA44" s="10">
        <v>0.98401915169037268</v>
      </c>
      <c r="AB44" s="10">
        <v>0.66253869969040247</v>
      </c>
      <c r="AG44" s="8">
        <v>300016296</v>
      </c>
      <c r="AH44" s="72">
        <v>109</v>
      </c>
      <c r="AM44" s="9" t="s">
        <v>693</v>
      </c>
      <c r="AN44" s="120"/>
    </row>
    <row r="45" spans="2:40" x14ac:dyDescent="0.3">
      <c r="B45" s="8" t="s">
        <v>101</v>
      </c>
      <c r="C45" s="120"/>
      <c r="D45" s="120"/>
      <c r="P45" s="73">
        <v>46171</v>
      </c>
      <c r="Q45" s="119">
        <v>14952.54</v>
      </c>
      <c r="Z45" s="8" t="s">
        <v>230</v>
      </c>
      <c r="AA45" s="10">
        <v>0.99999600171126746</v>
      </c>
      <c r="AB45" s="10">
        <v>0.90940288263555247</v>
      </c>
      <c r="AG45" s="8">
        <v>700005470</v>
      </c>
      <c r="AH45" s="72">
        <v>28</v>
      </c>
      <c r="AM45" s="73">
        <v>46153</v>
      </c>
      <c r="AN45" s="119">
        <v>3500</v>
      </c>
    </row>
    <row r="46" spans="2:40" x14ac:dyDescent="0.3">
      <c r="B46" s="9">
        <v>300015455</v>
      </c>
      <c r="C46" s="119">
        <v>16458</v>
      </c>
      <c r="D46" s="119">
        <v>16237</v>
      </c>
      <c r="P46" s="73">
        <v>46197</v>
      </c>
      <c r="Q46" s="119">
        <v>11702.38</v>
      </c>
      <c r="AM46" s="8" t="s">
        <v>224</v>
      </c>
      <c r="AN46" s="120"/>
    </row>
    <row r="47" spans="2:40" x14ac:dyDescent="0.3">
      <c r="B47" s="9">
        <v>300016799</v>
      </c>
      <c r="C47" s="119"/>
      <c r="D47" s="119">
        <v>22074.3</v>
      </c>
      <c r="P47" s="73">
        <v>46244</v>
      </c>
      <c r="Q47" s="119">
        <v>37282.300000000003</v>
      </c>
      <c r="AM47" s="9" t="s">
        <v>61</v>
      </c>
      <c r="AN47" s="120"/>
    </row>
    <row r="48" spans="2:40" x14ac:dyDescent="0.3">
      <c r="B48" s="8" t="s">
        <v>732</v>
      </c>
      <c r="C48" s="120"/>
      <c r="D48" s="120"/>
      <c r="P48" s="8" t="s">
        <v>376</v>
      </c>
      <c r="Q48" s="119">
        <v>130390.84</v>
      </c>
      <c r="AM48" s="73">
        <v>46171</v>
      </c>
      <c r="AN48" s="119">
        <v>10500</v>
      </c>
    </row>
    <row r="49" spans="2:40" x14ac:dyDescent="0.3">
      <c r="B49" s="9">
        <v>800003420</v>
      </c>
      <c r="C49" s="119">
        <v>31698</v>
      </c>
      <c r="D49" s="119">
        <v>15627</v>
      </c>
      <c r="AM49" s="73">
        <v>46198</v>
      </c>
      <c r="AN49" s="119">
        <v>4500</v>
      </c>
    </row>
    <row r="50" spans="2:40" x14ac:dyDescent="0.3">
      <c r="B50" s="8" t="s">
        <v>9</v>
      </c>
      <c r="C50" s="120"/>
      <c r="D50" s="120"/>
      <c r="AM50" s="73">
        <v>46241</v>
      </c>
      <c r="AN50" s="119">
        <v>5799</v>
      </c>
    </row>
    <row r="51" spans="2:40" x14ac:dyDescent="0.3">
      <c r="B51" s="9">
        <v>300016296</v>
      </c>
      <c r="C51" s="119">
        <v>63937.22</v>
      </c>
      <c r="D51" s="119">
        <v>2206.2799999999988</v>
      </c>
      <c r="AM51" s="9" t="s">
        <v>685</v>
      </c>
      <c r="AN51" s="120"/>
    </row>
    <row r="52" spans="2:40" x14ac:dyDescent="0.3">
      <c r="B52" s="8" t="s">
        <v>104</v>
      </c>
      <c r="C52" s="120"/>
      <c r="D52" s="120"/>
      <c r="AM52" s="73">
        <v>46198</v>
      </c>
      <c r="AN52" s="119">
        <v>1564.5</v>
      </c>
    </row>
    <row r="53" spans="2:40" x14ac:dyDescent="0.3">
      <c r="B53" s="9">
        <v>300016295</v>
      </c>
      <c r="C53" s="119">
        <v>70399.199999999997</v>
      </c>
      <c r="D53" s="119">
        <v>1143.3099999999977</v>
      </c>
      <c r="AM53" s="73">
        <v>46244</v>
      </c>
      <c r="AN53" s="119">
        <v>3770.5</v>
      </c>
    </row>
    <row r="54" spans="2:40" x14ac:dyDescent="0.3">
      <c r="B54" s="8" t="s">
        <v>112</v>
      </c>
      <c r="C54" s="120"/>
      <c r="D54" s="120"/>
      <c r="AM54" s="9" t="s">
        <v>63</v>
      </c>
      <c r="AN54" s="120"/>
    </row>
    <row r="55" spans="2:40" x14ac:dyDescent="0.3">
      <c r="B55" s="9">
        <v>700005470</v>
      </c>
      <c r="C55" s="119">
        <v>306899.46999999997</v>
      </c>
      <c r="D55" s="119">
        <v>54520.130000000005</v>
      </c>
      <c r="AM55" s="73">
        <v>46244</v>
      </c>
      <c r="AN55" s="119">
        <v>8100</v>
      </c>
    </row>
    <row r="56" spans="2:40" x14ac:dyDescent="0.3">
      <c r="P56" s="30"/>
      <c r="Q56" s="30"/>
      <c r="AM56" s="9" t="s">
        <v>64</v>
      </c>
      <c r="AN56" s="120"/>
    </row>
    <row r="57" spans="2:40" x14ac:dyDescent="0.3">
      <c r="P57" s="30"/>
      <c r="Q57" s="30"/>
      <c r="AM57" s="73">
        <v>46241</v>
      </c>
      <c r="AN57" s="119">
        <v>4758.8999999999996</v>
      </c>
    </row>
    <row r="58" spans="2:40" x14ac:dyDescent="0.3">
      <c r="O58">
        <f t="shared" ref="O58:O70" si="0">K58</f>
        <v>0</v>
      </c>
      <c r="P58" s="30" t="str">
        <f t="shared" ref="P58:P70" si="1">IF(L58=0,"",L58)</f>
        <v/>
      </c>
      <c r="Q58" s="30" t="str">
        <f t="shared" ref="Q58:Q70" si="2">IF(M58=0,"",M58)</f>
        <v/>
      </c>
      <c r="AM58" s="8" t="s">
        <v>404</v>
      </c>
      <c r="AN58" s="120"/>
    </row>
    <row r="59" spans="2:40" x14ac:dyDescent="0.3">
      <c r="O59">
        <f t="shared" si="0"/>
        <v>0</v>
      </c>
      <c r="P59" s="30" t="str">
        <f t="shared" si="1"/>
        <v/>
      </c>
      <c r="Q59" s="30" t="str">
        <f t="shared" si="2"/>
        <v/>
      </c>
      <c r="AM59" s="9" t="s">
        <v>413</v>
      </c>
      <c r="AN59" s="120"/>
    </row>
    <row r="60" spans="2:40" x14ac:dyDescent="0.3">
      <c r="O60">
        <f t="shared" si="0"/>
        <v>0</v>
      </c>
      <c r="P60" s="30" t="str">
        <f t="shared" si="1"/>
        <v/>
      </c>
      <c r="Q60" s="30" t="str">
        <f t="shared" si="2"/>
        <v/>
      </c>
      <c r="AM60" s="73">
        <v>45791</v>
      </c>
      <c r="AN60" s="119">
        <v>5964</v>
      </c>
    </row>
    <row r="61" spans="2:40" x14ac:dyDescent="0.3">
      <c r="O61">
        <f t="shared" si="0"/>
        <v>0</v>
      </c>
      <c r="P61" s="30" t="str">
        <f t="shared" si="1"/>
        <v/>
      </c>
      <c r="Q61" s="30" t="str">
        <f t="shared" si="2"/>
        <v/>
      </c>
      <c r="AM61" s="9" t="s">
        <v>700</v>
      </c>
      <c r="AN61" s="120"/>
    </row>
    <row r="62" spans="2:40" x14ac:dyDescent="0.3">
      <c r="O62">
        <f t="shared" si="0"/>
        <v>0</v>
      </c>
      <c r="P62" s="30" t="str">
        <f t="shared" si="1"/>
        <v/>
      </c>
      <c r="Q62" s="30" t="str">
        <f t="shared" si="2"/>
        <v/>
      </c>
      <c r="AM62" s="73">
        <v>45791</v>
      </c>
      <c r="AN62" s="119">
        <v>4219.8999999999996</v>
      </c>
    </row>
    <row r="63" spans="2:40" x14ac:dyDescent="0.3">
      <c r="O63">
        <f t="shared" si="0"/>
        <v>0</v>
      </c>
      <c r="P63" s="30" t="str">
        <f t="shared" si="1"/>
        <v/>
      </c>
      <c r="Q63" s="30" t="str">
        <f t="shared" si="2"/>
        <v/>
      </c>
      <c r="AM63" s="8" t="s">
        <v>402</v>
      </c>
      <c r="AN63" s="120"/>
    </row>
    <row r="64" spans="2:40" x14ac:dyDescent="0.3">
      <c r="O64">
        <f t="shared" si="0"/>
        <v>0</v>
      </c>
      <c r="P64" s="30" t="str">
        <f t="shared" si="1"/>
        <v/>
      </c>
      <c r="Q64" s="30" t="str">
        <f t="shared" si="2"/>
        <v/>
      </c>
      <c r="AM64" s="9" t="s">
        <v>697</v>
      </c>
      <c r="AN64" s="120"/>
    </row>
    <row r="65" spans="2:40" x14ac:dyDescent="0.3">
      <c r="O65">
        <f t="shared" si="0"/>
        <v>0</v>
      </c>
      <c r="P65" s="30" t="str">
        <f t="shared" si="1"/>
        <v/>
      </c>
      <c r="Q65" s="30" t="str">
        <f t="shared" si="2"/>
        <v/>
      </c>
      <c r="AM65" s="73">
        <v>46002</v>
      </c>
      <c r="AN65" s="119">
        <v>1200</v>
      </c>
    </row>
    <row r="66" spans="2:40" x14ac:dyDescent="0.3">
      <c r="O66">
        <f t="shared" si="0"/>
        <v>0</v>
      </c>
      <c r="P66" s="30" t="str">
        <f t="shared" si="1"/>
        <v/>
      </c>
      <c r="Q66" s="30" t="str">
        <f t="shared" si="2"/>
        <v/>
      </c>
      <c r="AM66" s="8" t="s">
        <v>376</v>
      </c>
      <c r="AN66" s="119">
        <v>69442.8</v>
      </c>
    </row>
    <row r="67" spans="2:40" x14ac:dyDescent="0.3">
      <c r="O67">
        <f t="shared" si="0"/>
        <v>0</v>
      </c>
      <c r="P67" s="30" t="str">
        <f t="shared" si="1"/>
        <v/>
      </c>
      <c r="Q67" s="30" t="str">
        <f t="shared" si="2"/>
        <v/>
      </c>
    </row>
    <row r="68" spans="2:40" x14ac:dyDescent="0.3">
      <c r="O68">
        <f t="shared" si="0"/>
        <v>0</v>
      </c>
      <c r="P68" s="30" t="str">
        <f t="shared" si="1"/>
        <v/>
      </c>
      <c r="Q68" s="30" t="str">
        <f t="shared" si="2"/>
        <v/>
      </c>
    </row>
    <row r="69" spans="2:40" x14ac:dyDescent="0.3">
      <c r="O69">
        <f t="shared" si="0"/>
        <v>0</v>
      </c>
      <c r="P69" s="30" t="str">
        <f t="shared" si="1"/>
        <v/>
      </c>
      <c r="Q69" s="30" t="str">
        <f t="shared" si="2"/>
        <v/>
      </c>
    </row>
    <row r="70" spans="2:40" x14ac:dyDescent="0.3">
      <c r="O70">
        <f t="shared" si="0"/>
        <v>0</v>
      </c>
      <c r="P70" s="30" t="str">
        <f t="shared" si="1"/>
        <v/>
      </c>
      <c r="Q70" s="30" t="str">
        <f t="shared" si="2"/>
        <v/>
      </c>
    </row>
    <row r="71" spans="2:40" x14ac:dyDescent="0.3">
      <c r="B71" s="94" t="s">
        <v>815</v>
      </c>
      <c r="C71" s="116" t="s">
        <v>816</v>
      </c>
      <c r="D71" s="116"/>
      <c r="E71" s="116"/>
    </row>
    <row r="81" spans="1:27" s="112" customFormat="1" x14ac:dyDescent="0.3">
      <c r="A81" s="112" t="s">
        <v>743</v>
      </c>
    </row>
    <row r="82" spans="1:27" s="112" customFormat="1" x14ac:dyDescent="0.3"/>
    <row r="83" spans="1:27" s="112" customFormat="1" x14ac:dyDescent="0.3"/>
    <row r="84" spans="1:27" s="112" customFormat="1" x14ac:dyDescent="0.3"/>
    <row r="85" spans="1:27" s="112" customFormat="1" x14ac:dyDescent="0.3"/>
    <row r="87" spans="1:27" ht="14.4" customHeight="1" x14ac:dyDescent="0.3">
      <c r="B87" s="111" t="s">
        <v>215</v>
      </c>
      <c r="C87" s="111"/>
      <c r="D87" s="111"/>
      <c r="F87" s="77" t="s">
        <v>420</v>
      </c>
      <c r="G87" s="40"/>
      <c r="I87" s="113" t="s">
        <v>736</v>
      </c>
      <c r="J87" s="113"/>
      <c r="K87" s="113"/>
      <c r="L87" s="113"/>
      <c r="M87" s="113"/>
      <c r="N87" s="113"/>
      <c r="O87" s="113"/>
      <c r="Q87" s="113" t="s">
        <v>802</v>
      </c>
      <c r="R87" s="113"/>
      <c r="S87" s="113"/>
      <c r="U87" s="114" t="s">
        <v>760</v>
      </c>
      <c r="V87" s="114"/>
      <c r="W87" s="114"/>
      <c r="Y87" s="117" t="s">
        <v>856</v>
      </c>
      <c r="Z87" s="117"/>
      <c r="AA87" s="117"/>
    </row>
    <row r="88" spans="1:27" ht="14.4" customHeight="1" x14ac:dyDescent="0.3">
      <c r="B88" s="111"/>
      <c r="C88" s="111"/>
      <c r="D88" s="111"/>
      <c r="F88" s="78">
        <f>GETPIVOTDATA("[Measures].[Montant facturé TTC]",$B$102)</f>
        <v>9873947.0199999996</v>
      </c>
      <c r="G88" s="40"/>
      <c r="I88" s="113"/>
      <c r="J88" s="113"/>
      <c r="K88" s="113"/>
      <c r="L88" s="113"/>
      <c r="M88" s="113"/>
      <c r="N88" s="113"/>
      <c r="O88" s="113"/>
      <c r="Q88" s="113"/>
      <c r="R88" s="113"/>
      <c r="S88" s="113"/>
      <c r="U88" s="114"/>
      <c r="V88" s="114"/>
      <c r="W88" s="114"/>
      <c r="Y88" s="117"/>
      <c r="Z88" s="117"/>
      <c r="AA88" s="117"/>
    </row>
    <row r="89" spans="1:27" ht="18" customHeight="1" x14ac:dyDescent="0.3">
      <c r="F89" s="77" t="s">
        <v>756</v>
      </c>
      <c r="G89" s="40"/>
      <c r="I89" s="113"/>
      <c r="J89" s="113"/>
      <c r="K89" s="113"/>
      <c r="L89" s="113"/>
      <c r="M89" s="113"/>
      <c r="N89" s="113"/>
      <c r="O89" s="113"/>
      <c r="Q89" s="113"/>
      <c r="R89" s="113"/>
      <c r="S89" s="113"/>
      <c r="U89" s="114"/>
      <c r="V89" s="114"/>
      <c r="W89" s="114"/>
      <c r="Y89" s="117"/>
      <c r="Z89" s="117"/>
      <c r="AA89" s="117"/>
    </row>
    <row r="90" spans="1:27" ht="18" customHeight="1" x14ac:dyDescent="0.3">
      <c r="B90" s="7" t="s">
        <v>11</v>
      </c>
      <c r="C90" t="s" vm="5">
        <v>742</v>
      </c>
      <c r="F90" s="78">
        <f>GETPIVOTDATA("[Measures].[Montant non payé]",$B$102)</f>
        <v>387067.22</v>
      </c>
      <c r="G90" s="40"/>
      <c r="I90" s="113"/>
      <c r="J90" s="113"/>
      <c r="K90" s="113"/>
      <c r="L90" s="113"/>
      <c r="M90" s="113"/>
      <c r="N90" s="113"/>
      <c r="O90" s="113"/>
      <c r="Q90" s="113"/>
      <c r="R90" s="113"/>
      <c r="S90" s="113"/>
      <c r="U90" s="114"/>
      <c r="V90" s="114"/>
      <c r="W90" s="114"/>
      <c r="Y90" s="117"/>
      <c r="Z90" s="117"/>
      <c r="AA90" s="117"/>
    </row>
    <row r="91" spans="1:27" ht="16.8" customHeight="1" x14ac:dyDescent="0.3">
      <c r="F91" s="77" t="s">
        <v>757</v>
      </c>
      <c r="G91" s="77" t="s">
        <v>867</v>
      </c>
      <c r="H91" s="81" t="s">
        <v>850</v>
      </c>
      <c r="I91" t="s">
        <v>735</v>
      </c>
      <c r="Q91" s="7" t="s">
        <v>11</v>
      </c>
      <c r="R91" t="s" vm="5">
        <v>742</v>
      </c>
    </row>
    <row r="92" spans="1:27" ht="14.4" customHeight="1" x14ac:dyDescent="0.3">
      <c r="B92" s="7" t="s">
        <v>48</v>
      </c>
      <c r="C92" t="s">
        <v>79</v>
      </c>
      <c r="D92" t="s">
        <v>50</v>
      </c>
      <c r="F92" s="79">
        <f>GETPIVOTDATA("[Measures].[Nombre de factures en attentes]",$B$102)</f>
        <v>92</v>
      </c>
      <c r="G92" s="79">
        <f>GETPIVOTDATA("[Measures].[Nombre de factures]",$J$95,"[F_facture].[Statut de la facture]","[F_facture].[Statut de la facture].&amp;[COM]")</f>
        <v>13</v>
      </c>
      <c r="H92" s="97">
        <f>G96/H98</f>
        <v>89.371601208459211</v>
      </c>
      <c r="M92" s="7" t="s">
        <v>11</v>
      </c>
      <c r="N92" t="s" vm="5">
        <v>742</v>
      </c>
      <c r="U92" s="7" t="s">
        <v>11</v>
      </c>
      <c r="V92" t="s" vm="5">
        <v>742</v>
      </c>
      <c r="Y92" s="100" t="s">
        <v>857</v>
      </c>
    </row>
    <row r="93" spans="1:27" x14ac:dyDescent="0.3">
      <c r="B93" s="8" t="s">
        <v>825</v>
      </c>
      <c r="C93" s="119">
        <v>1538349.45</v>
      </c>
      <c r="D93" s="119">
        <v>45275651.33200001</v>
      </c>
      <c r="F93" s="77" t="s">
        <v>759</v>
      </c>
      <c r="G93" s="81" t="s">
        <v>766</v>
      </c>
      <c r="H93" s="81" t="s">
        <v>808</v>
      </c>
      <c r="J93" s="7" t="s">
        <v>11</v>
      </c>
      <c r="K93" t="s" vm="5">
        <v>742</v>
      </c>
      <c r="Q93" t="s">
        <v>752</v>
      </c>
      <c r="S93" s="4" t="s">
        <v>803</v>
      </c>
      <c r="U93" s="7" t="s">
        <v>823</v>
      </c>
      <c r="V93" t="s" vm="6">
        <v>742</v>
      </c>
      <c r="Y93" s="101">
        <f>GETPIVOTDATA("[Measures].[AE disponible]",$B$102)</f>
        <v>36940053.762000009</v>
      </c>
    </row>
    <row r="94" spans="1:27" x14ac:dyDescent="0.3">
      <c r="B94" s="8" t="s">
        <v>824</v>
      </c>
      <c r="C94" s="119">
        <v>6826516.4000000004</v>
      </c>
      <c r="D94" s="119">
        <v>39987484.382000014</v>
      </c>
      <c r="F94" s="80">
        <f>GETPIVOTDATA("[Measures].[Delai_Moyen_Paiement]",$B$102)</f>
        <v>19.917513304305757</v>
      </c>
      <c r="G94" s="82">
        <v>3</v>
      </c>
      <c r="H94" s="83">
        <v>1.2</v>
      </c>
      <c r="M94" s="7" t="s">
        <v>48</v>
      </c>
      <c r="N94" t="s">
        <v>738</v>
      </c>
      <c r="Q94" s="72">
        <v>40</v>
      </c>
      <c r="S94" s="75">
        <f>GETPIVOTDATA("[Measures].[Ancienneté facture en retard de 30 jours]",$Q$93)</f>
        <v>40</v>
      </c>
    </row>
    <row r="95" spans="1:27" x14ac:dyDescent="0.3">
      <c r="B95" s="8" t="s">
        <v>826</v>
      </c>
      <c r="C95" s="119">
        <v>1509081.17</v>
      </c>
      <c r="D95" s="119">
        <v>45304919.612000011</v>
      </c>
      <c r="F95" s="77" t="s">
        <v>378</v>
      </c>
      <c r="G95" s="81" t="s">
        <v>806</v>
      </c>
      <c r="H95" s="81" t="s">
        <v>807</v>
      </c>
      <c r="J95" s="7" t="s">
        <v>48</v>
      </c>
      <c r="K95" t="s">
        <v>208</v>
      </c>
      <c r="M95" s="8" t="s">
        <v>825</v>
      </c>
      <c r="N95" s="119">
        <v>32765.47</v>
      </c>
      <c r="U95" s="7" t="s">
        <v>48</v>
      </c>
      <c r="V95" t="s">
        <v>758</v>
      </c>
      <c r="W95" t="s">
        <v>208</v>
      </c>
      <c r="Y95" s="7" t="s">
        <v>10</v>
      </c>
      <c r="Z95" t="s" vm="2">
        <v>29</v>
      </c>
    </row>
    <row r="96" spans="1:27" x14ac:dyDescent="0.3">
      <c r="F96" s="79">
        <f>GETPIVOTDATA("[Measures].[Nombre de factures payées]",$B$102)</f>
        <v>4134</v>
      </c>
      <c r="G96" s="82">
        <f>GETPIVOTDATA("[Measures].[Nombre de factures]",$B$102)</f>
        <v>4226</v>
      </c>
      <c r="H96" s="84">
        <f>G96*H94</f>
        <v>5071.2</v>
      </c>
      <c r="J96" s="8" t="s">
        <v>836</v>
      </c>
      <c r="K96" s="120">
        <v>13</v>
      </c>
      <c r="M96" s="8" t="s">
        <v>824</v>
      </c>
      <c r="N96" s="119">
        <v>347262.43</v>
      </c>
      <c r="U96" s="8" t="s">
        <v>866</v>
      </c>
      <c r="V96" s="76"/>
      <c r="W96" s="120"/>
      <c r="Y96" s="7" t="s">
        <v>11</v>
      </c>
      <c r="Z96" t="s" vm="5">
        <v>742</v>
      </c>
    </row>
    <row r="97" spans="2:27" x14ac:dyDescent="0.3">
      <c r="F97" s="77" t="s">
        <v>764</v>
      </c>
      <c r="G97" s="77" t="s">
        <v>810</v>
      </c>
      <c r="H97" s="77" t="s">
        <v>812</v>
      </c>
      <c r="M97" s="8" t="s">
        <v>826</v>
      </c>
      <c r="N97" s="119">
        <v>7039.32</v>
      </c>
      <c r="U97" s="9" t="s">
        <v>769</v>
      </c>
      <c r="V97" s="76">
        <v>21.4</v>
      </c>
      <c r="W97" s="120">
        <v>30</v>
      </c>
      <c r="Y97" s="7" t="s">
        <v>823</v>
      </c>
      <c r="Z97" t="s" vm="6">
        <v>742</v>
      </c>
    </row>
    <row r="98" spans="2:27" x14ac:dyDescent="0.3">
      <c r="F98" s="79">
        <f>NETWORKDAYS(GETPIVOTDATA("[Measures].[Date min factures]",$F$108),GETPIVOTDATA("[Measures].[Date max factures]",$F$108),)</f>
        <v>947</v>
      </c>
      <c r="G98" s="79">
        <f>(GETPIVOTDATA("[Measures].[Date max factures]",$F$108)
-GETPIVOTDATA("[Measures].[Date min factures]",$F$108))/7</f>
        <v>189.14285714285714</v>
      </c>
      <c r="H98" s="79">
        <f>G98/4</f>
        <v>47.285714285714285</v>
      </c>
      <c r="M98" s="8" t="s">
        <v>376</v>
      </c>
      <c r="N98" s="119">
        <v>387067.22</v>
      </c>
      <c r="U98" s="9" t="s">
        <v>770</v>
      </c>
      <c r="V98" s="76">
        <v>16.107142857142858</v>
      </c>
      <c r="W98" s="120">
        <v>56</v>
      </c>
    </row>
    <row r="99" spans="2:27" x14ac:dyDescent="0.3">
      <c r="F99" s="77" t="s">
        <v>765</v>
      </c>
      <c r="G99" s="77" t="s">
        <v>811</v>
      </c>
      <c r="H99" s="77" t="s">
        <v>809</v>
      </c>
      <c r="Q99" s="113" t="s">
        <v>737</v>
      </c>
      <c r="R99" s="113"/>
      <c r="S99" s="113"/>
      <c r="U99" s="9" t="s">
        <v>744</v>
      </c>
      <c r="V99" s="76">
        <v>19.433333333333334</v>
      </c>
      <c r="W99" s="120">
        <v>60</v>
      </c>
      <c r="Y99" s="7" t="s">
        <v>48</v>
      </c>
      <c r="Z99" t="s">
        <v>49</v>
      </c>
      <c r="AA99" t="s">
        <v>50</v>
      </c>
    </row>
    <row r="100" spans="2:27" x14ac:dyDescent="0.3">
      <c r="B100" s="7" t="s">
        <v>11</v>
      </c>
      <c r="C100" t="s" vm="5">
        <v>742</v>
      </c>
      <c r="F100" s="80">
        <f>(H96/F98)/G94</f>
        <v>1.7850052798310454</v>
      </c>
      <c r="G100" s="80">
        <f>(H96/G98)/G94</f>
        <v>8.9371601208459222</v>
      </c>
      <c r="H100" s="80">
        <f>(H96/H98)/G94</f>
        <v>35.748640483383689</v>
      </c>
      <c r="Q100" s="113"/>
      <c r="R100" s="113"/>
      <c r="S100" s="113"/>
      <c r="U100" s="9" t="s">
        <v>745</v>
      </c>
      <c r="V100" s="76">
        <v>20.16949152542373</v>
      </c>
      <c r="W100" s="120">
        <v>59</v>
      </c>
      <c r="Y100" s="8" t="s">
        <v>730</v>
      </c>
      <c r="Z100" s="119">
        <v>53354.16</v>
      </c>
      <c r="AA100" s="119">
        <v>3715489.66</v>
      </c>
    </row>
    <row r="101" spans="2:27" x14ac:dyDescent="0.3">
      <c r="Q101" s="113"/>
      <c r="R101" s="113"/>
      <c r="S101" s="113"/>
      <c r="U101" s="9" t="s">
        <v>746</v>
      </c>
      <c r="V101" s="76">
        <v>12.9</v>
      </c>
      <c r="W101" s="120">
        <v>60</v>
      </c>
      <c r="Y101" s="8" t="s">
        <v>801</v>
      </c>
      <c r="Z101" s="119">
        <v>1912.8</v>
      </c>
      <c r="AA101" s="119">
        <v>219681.2</v>
      </c>
    </row>
    <row r="102" spans="2:27" x14ac:dyDescent="0.3">
      <c r="B102" t="s">
        <v>49</v>
      </c>
      <c r="C102" t="s">
        <v>57</v>
      </c>
      <c r="D102" t="s">
        <v>758</v>
      </c>
      <c r="E102" t="s">
        <v>208</v>
      </c>
      <c r="F102" t="s">
        <v>378</v>
      </c>
      <c r="G102" t="s">
        <v>379</v>
      </c>
      <c r="H102" t="s">
        <v>79</v>
      </c>
      <c r="I102" s="99" t="s">
        <v>50</v>
      </c>
      <c r="M102" s="7" t="s">
        <v>11</v>
      </c>
      <c r="N102" t="s" vm="5">
        <v>742</v>
      </c>
      <c r="Q102" s="113"/>
      <c r="R102" s="113"/>
      <c r="S102" s="113"/>
      <c r="U102" s="9" t="s">
        <v>747</v>
      </c>
      <c r="V102" s="76">
        <v>14.871287128712872</v>
      </c>
      <c r="W102" s="120">
        <v>101</v>
      </c>
      <c r="Y102" s="8" t="s">
        <v>27</v>
      </c>
      <c r="Z102" s="119">
        <v>57948.14</v>
      </c>
      <c r="AA102" s="119">
        <v>240331.74000000005</v>
      </c>
    </row>
    <row r="103" spans="2:27" x14ac:dyDescent="0.3">
      <c r="B103" s="119">
        <v>9486879.8000000007</v>
      </c>
      <c r="C103" s="119">
        <v>387067.22</v>
      </c>
      <c r="D103" s="76">
        <v>19.917513304305757</v>
      </c>
      <c r="E103" s="120">
        <v>4226</v>
      </c>
      <c r="F103" s="120">
        <v>4134</v>
      </c>
      <c r="G103" s="120">
        <v>92</v>
      </c>
      <c r="H103" s="119">
        <v>9873947.0199999996</v>
      </c>
      <c r="I103" s="123">
        <v>36940053.762000009</v>
      </c>
      <c r="U103" s="9" t="s">
        <v>748</v>
      </c>
      <c r="V103" s="76">
        <v>13.103896103896103</v>
      </c>
      <c r="W103" s="120">
        <v>77</v>
      </c>
      <c r="Y103" s="8" t="s">
        <v>34</v>
      </c>
      <c r="Z103" s="119">
        <v>996.42</v>
      </c>
      <c r="AA103" s="119">
        <v>1085.5999999999999</v>
      </c>
    </row>
    <row r="104" spans="2:27" x14ac:dyDescent="0.3">
      <c r="M104" s="7" t="s">
        <v>48</v>
      </c>
      <c r="N104" t="s">
        <v>379</v>
      </c>
      <c r="Q104" t="s">
        <v>753</v>
      </c>
      <c r="R104" t="s">
        <v>754</v>
      </c>
      <c r="S104" t="s">
        <v>755</v>
      </c>
      <c r="U104" s="9" t="s">
        <v>749</v>
      </c>
      <c r="V104" s="76">
        <v>11.6</v>
      </c>
      <c r="W104" s="120">
        <v>90</v>
      </c>
      <c r="Y104" s="8" t="s">
        <v>33</v>
      </c>
      <c r="Z104" s="119">
        <v>41743.120000000003</v>
      </c>
      <c r="AA104" s="119">
        <v>312106.29000000004</v>
      </c>
    </row>
    <row r="105" spans="2:27" x14ac:dyDescent="0.3">
      <c r="F105" t="s">
        <v>206</v>
      </c>
      <c r="G105" t="s">
        <v>207</v>
      </c>
      <c r="M105" s="8" t="s">
        <v>825</v>
      </c>
      <c r="N105" s="120">
        <v>28</v>
      </c>
      <c r="Q105" s="120"/>
      <c r="R105" s="120">
        <v>3</v>
      </c>
      <c r="S105" s="120">
        <v>15</v>
      </c>
      <c r="U105" s="9" t="s">
        <v>771</v>
      </c>
      <c r="V105" s="76">
        <v>9</v>
      </c>
      <c r="W105" s="120">
        <v>68</v>
      </c>
      <c r="Y105" s="8" t="s">
        <v>31</v>
      </c>
      <c r="Z105" s="119">
        <v>13261.1</v>
      </c>
      <c r="AA105" s="119">
        <v>8508.9</v>
      </c>
    </row>
    <row r="106" spans="2:27" x14ac:dyDescent="0.3">
      <c r="B106" s="7" t="s">
        <v>11</v>
      </c>
      <c r="C106" t="s" vm="5">
        <v>742</v>
      </c>
      <c r="F106" s="1">
        <v>44930</v>
      </c>
      <c r="G106" s="1">
        <v>46254</v>
      </c>
      <c r="M106" s="8" t="s">
        <v>824</v>
      </c>
      <c r="N106" s="120">
        <v>59</v>
      </c>
      <c r="U106" s="9" t="s">
        <v>772</v>
      </c>
      <c r="V106" s="76">
        <v>13.87037037037037</v>
      </c>
      <c r="W106" s="120">
        <v>108</v>
      </c>
      <c r="Y106" s="8" t="s">
        <v>35</v>
      </c>
      <c r="Z106" s="119">
        <v>632191.52</v>
      </c>
      <c r="AA106" s="119">
        <v>3926058.8360000011</v>
      </c>
    </row>
    <row r="107" spans="2:27" x14ac:dyDescent="0.3">
      <c r="B107" s="7" t="s">
        <v>823</v>
      </c>
      <c r="C107" t="s" vm="6">
        <v>742</v>
      </c>
      <c r="M107" s="8" t="s">
        <v>826</v>
      </c>
      <c r="N107" s="120">
        <v>5</v>
      </c>
      <c r="P107" s="7" t="s">
        <v>11</v>
      </c>
      <c r="Q107" t="s" vm="5">
        <v>742</v>
      </c>
      <c r="U107" s="9" t="s">
        <v>773</v>
      </c>
      <c r="V107" s="76">
        <v>14.380434782608695</v>
      </c>
      <c r="W107" s="120">
        <v>92</v>
      </c>
      <c r="Y107" s="8" t="s">
        <v>38</v>
      </c>
      <c r="Z107" s="119">
        <v>19183.099999999999</v>
      </c>
      <c r="AA107" s="119">
        <v>7206908.4000000004</v>
      </c>
    </row>
    <row r="108" spans="2:27" x14ac:dyDescent="0.3">
      <c r="F108" t="s">
        <v>206</v>
      </c>
      <c r="G108" t="s">
        <v>207</v>
      </c>
      <c r="M108" s="8" t="s">
        <v>376</v>
      </c>
      <c r="N108" s="120">
        <v>92</v>
      </c>
      <c r="U108" s="9" t="s">
        <v>774</v>
      </c>
      <c r="V108" s="76">
        <v>6.7037037037037033</v>
      </c>
      <c r="W108" s="120">
        <v>54</v>
      </c>
    </row>
    <row r="109" spans="2:27" x14ac:dyDescent="0.3">
      <c r="B109" s="7" t="s">
        <v>48</v>
      </c>
      <c r="C109" t="s">
        <v>378</v>
      </c>
      <c r="D109" t="s">
        <v>379</v>
      </c>
      <c r="F109" s="1">
        <v>44930</v>
      </c>
      <c r="G109" s="1">
        <v>46254</v>
      </c>
      <c r="P109" s="7" t="s">
        <v>48</v>
      </c>
      <c r="Q109" t="s">
        <v>752</v>
      </c>
      <c r="U109" s="8" t="s">
        <v>767</v>
      </c>
      <c r="V109" s="76"/>
      <c r="W109" s="120"/>
    </row>
    <row r="110" spans="2:27" x14ac:dyDescent="0.3">
      <c r="B110" s="8" t="s">
        <v>866</v>
      </c>
      <c r="C110" s="120"/>
      <c r="D110" s="120"/>
      <c r="P110" s="8" t="s">
        <v>107</v>
      </c>
      <c r="Q110" s="120"/>
      <c r="U110" s="9" t="s">
        <v>769</v>
      </c>
      <c r="V110" s="76">
        <v>19.33644859813084</v>
      </c>
      <c r="W110" s="120">
        <v>107</v>
      </c>
    </row>
    <row r="111" spans="2:27" x14ac:dyDescent="0.3">
      <c r="B111" s="9" t="s">
        <v>769</v>
      </c>
      <c r="C111" s="120">
        <v>30</v>
      </c>
      <c r="D111" s="120">
        <v>0</v>
      </c>
      <c r="P111" s="9">
        <v>500006661</v>
      </c>
      <c r="Q111" s="72">
        <v>1</v>
      </c>
      <c r="U111" s="9" t="s">
        <v>770</v>
      </c>
      <c r="V111" s="76">
        <v>16.622448979591837</v>
      </c>
      <c r="W111" s="120">
        <v>98</v>
      </c>
    </row>
    <row r="112" spans="2:27" x14ac:dyDescent="0.3">
      <c r="B112" s="9" t="s">
        <v>770</v>
      </c>
      <c r="C112" s="120">
        <v>56</v>
      </c>
      <c r="D112" s="120">
        <v>0</v>
      </c>
      <c r="P112" s="8" t="s">
        <v>443</v>
      </c>
      <c r="Q112" s="120"/>
      <c r="U112" s="9" t="s">
        <v>744</v>
      </c>
      <c r="V112" s="76">
        <v>19.802083333333332</v>
      </c>
      <c r="W112" s="120">
        <v>96</v>
      </c>
    </row>
    <row r="113" spans="2:23" x14ac:dyDescent="0.3">
      <c r="B113" s="9" t="s">
        <v>744</v>
      </c>
      <c r="C113" s="120">
        <v>60</v>
      </c>
      <c r="D113" s="120">
        <v>0</v>
      </c>
      <c r="P113" s="9">
        <v>1200009928</v>
      </c>
      <c r="Q113" s="72">
        <v>3</v>
      </c>
      <c r="U113" s="9" t="s">
        <v>745</v>
      </c>
      <c r="V113" s="76">
        <v>18.887755102040817</v>
      </c>
      <c r="W113" s="120">
        <v>98</v>
      </c>
    </row>
    <row r="114" spans="2:23" x14ac:dyDescent="0.3">
      <c r="B114" s="9" t="s">
        <v>745</v>
      </c>
      <c r="C114" s="120">
        <v>59</v>
      </c>
      <c r="D114" s="120">
        <v>0</v>
      </c>
      <c r="P114" s="9">
        <v>1200011139</v>
      </c>
      <c r="Q114" s="72">
        <v>1</v>
      </c>
      <c r="U114" s="9" t="s">
        <v>746</v>
      </c>
      <c r="V114" s="76">
        <v>23.585365853658537</v>
      </c>
      <c r="W114" s="120">
        <v>83</v>
      </c>
    </row>
    <row r="115" spans="2:23" x14ac:dyDescent="0.3">
      <c r="B115" s="9" t="s">
        <v>746</v>
      </c>
      <c r="C115" s="120">
        <v>60</v>
      </c>
      <c r="D115" s="120">
        <v>0</v>
      </c>
      <c r="F115" s="7" t="s">
        <v>11</v>
      </c>
      <c r="G115" t="s" vm="5">
        <v>742</v>
      </c>
      <c r="P115" s="9">
        <v>1200012911</v>
      </c>
      <c r="Q115" s="72">
        <v>4</v>
      </c>
      <c r="U115" s="9" t="s">
        <v>747</v>
      </c>
      <c r="V115" s="76">
        <v>24.822784810126581</v>
      </c>
      <c r="W115" s="120">
        <v>79</v>
      </c>
    </row>
    <row r="116" spans="2:23" x14ac:dyDescent="0.3">
      <c r="B116" s="9" t="s">
        <v>747</v>
      </c>
      <c r="C116" s="120">
        <v>101</v>
      </c>
      <c r="D116" s="120">
        <v>0</v>
      </c>
      <c r="F116" s="7" t="s">
        <v>832</v>
      </c>
      <c r="G116" t="s" vm="7">
        <v>742</v>
      </c>
      <c r="P116" s="8" t="s">
        <v>120</v>
      </c>
      <c r="Q116" s="120"/>
      <c r="U116" s="9" t="s">
        <v>748</v>
      </c>
      <c r="V116" s="76">
        <v>23.379032258064516</v>
      </c>
      <c r="W116" s="120">
        <v>124</v>
      </c>
    </row>
    <row r="117" spans="2:23" x14ac:dyDescent="0.3">
      <c r="B117" s="9" t="s">
        <v>748</v>
      </c>
      <c r="C117" s="120">
        <v>77</v>
      </c>
      <c r="D117" s="120">
        <v>0</v>
      </c>
      <c r="P117" s="9">
        <v>800002673</v>
      </c>
      <c r="Q117" s="72">
        <v>1</v>
      </c>
      <c r="U117" s="9" t="s">
        <v>749</v>
      </c>
      <c r="V117" s="76">
        <v>30.830769230769231</v>
      </c>
      <c r="W117" s="120">
        <v>65</v>
      </c>
    </row>
    <row r="118" spans="2:23" x14ac:dyDescent="0.3">
      <c r="B118" s="9" t="s">
        <v>749</v>
      </c>
      <c r="C118" s="120">
        <v>90</v>
      </c>
      <c r="D118" s="120">
        <v>0</v>
      </c>
      <c r="F118" s="7" t="s">
        <v>48</v>
      </c>
      <c r="G118" t="s">
        <v>868</v>
      </c>
      <c r="H118" t="s">
        <v>817</v>
      </c>
      <c r="I118" t="s">
        <v>869</v>
      </c>
      <c r="P118" s="8" t="s">
        <v>780</v>
      </c>
      <c r="Q118" s="120"/>
      <c r="U118" s="9" t="s">
        <v>771</v>
      </c>
      <c r="V118" s="76">
        <v>23.673469387755102</v>
      </c>
      <c r="W118" s="120">
        <v>98</v>
      </c>
    </row>
    <row r="119" spans="2:23" x14ac:dyDescent="0.3">
      <c r="B119" s="9" t="s">
        <v>771</v>
      </c>
      <c r="C119" s="120">
        <v>68</v>
      </c>
      <c r="D119" s="120">
        <v>0</v>
      </c>
      <c r="F119" s="8" t="s">
        <v>472</v>
      </c>
      <c r="G119" s="120">
        <v>24</v>
      </c>
      <c r="H119" s="95">
        <v>0.30379746835443039</v>
      </c>
      <c r="I119" s="102">
        <v>0.5</v>
      </c>
      <c r="P119" s="9">
        <v>800003242</v>
      </c>
      <c r="Q119" s="72">
        <v>3</v>
      </c>
      <c r="U119" s="9" t="s">
        <v>772</v>
      </c>
      <c r="V119" s="76">
        <v>26.056338028169016</v>
      </c>
      <c r="W119" s="120">
        <v>142</v>
      </c>
    </row>
    <row r="120" spans="2:23" x14ac:dyDescent="0.3">
      <c r="B120" s="9" t="s">
        <v>772</v>
      </c>
      <c r="C120" s="120">
        <v>108</v>
      </c>
      <c r="D120" s="120">
        <v>0</v>
      </c>
      <c r="F120" s="8" t="s">
        <v>443</v>
      </c>
      <c r="G120" s="120">
        <v>8</v>
      </c>
      <c r="H120" s="95">
        <v>0.4050632911392405</v>
      </c>
      <c r="I120" s="102">
        <v>0.5</v>
      </c>
      <c r="P120" s="8" t="s">
        <v>616</v>
      </c>
      <c r="Q120" s="120"/>
      <c r="U120" s="9" t="s">
        <v>773</v>
      </c>
      <c r="V120" s="76">
        <v>37.844444444444441</v>
      </c>
      <c r="W120" s="120">
        <v>91</v>
      </c>
    </row>
    <row r="121" spans="2:23" x14ac:dyDescent="0.3">
      <c r="B121" s="9" t="s">
        <v>773</v>
      </c>
      <c r="C121" s="120">
        <v>92</v>
      </c>
      <c r="D121" s="120">
        <v>0</v>
      </c>
      <c r="F121" s="8" t="s">
        <v>494</v>
      </c>
      <c r="G121" s="120">
        <v>7</v>
      </c>
      <c r="H121" s="95">
        <v>0.49367088607594939</v>
      </c>
      <c r="I121" s="102">
        <v>0.5</v>
      </c>
      <c r="P121" s="9">
        <v>500007955</v>
      </c>
      <c r="Q121" s="72">
        <v>4</v>
      </c>
      <c r="U121" s="9" t="s">
        <v>774</v>
      </c>
      <c r="V121" s="76">
        <v>21.38961038961039</v>
      </c>
      <c r="W121" s="120">
        <v>77</v>
      </c>
    </row>
    <row r="122" spans="2:23" x14ac:dyDescent="0.3">
      <c r="B122" s="9" t="s">
        <v>774</v>
      </c>
      <c r="C122" s="120">
        <v>54</v>
      </c>
      <c r="D122" s="120">
        <v>0</v>
      </c>
      <c r="F122" s="8" t="s">
        <v>611</v>
      </c>
      <c r="G122" s="120">
        <v>5</v>
      </c>
      <c r="H122" s="95">
        <v>0.55696202531645567</v>
      </c>
      <c r="I122" s="102">
        <v>0.5</v>
      </c>
      <c r="P122" s="8" t="s">
        <v>624</v>
      </c>
      <c r="Q122" s="120"/>
      <c r="U122" s="8" t="s">
        <v>768</v>
      </c>
      <c r="V122" s="76"/>
      <c r="W122" s="120"/>
    </row>
    <row r="123" spans="2:23" x14ac:dyDescent="0.3">
      <c r="B123" s="8" t="s">
        <v>767</v>
      </c>
      <c r="C123" s="120"/>
      <c r="D123" s="120"/>
      <c r="F123" s="8" t="s">
        <v>126</v>
      </c>
      <c r="G123" s="120">
        <v>5</v>
      </c>
      <c r="H123" s="95">
        <v>0.620253164556962</v>
      </c>
      <c r="I123" s="102">
        <v>0.5</v>
      </c>
      <c r="P123" s="9">
        <v>800002670</v>
      </c>
      <c r="Q123" s="72">
        <v>1</v>
      </c>
      <c r="U123" s="9" t="s">
        <v>769</v>
      </c>
      <c r="V123" s="76">
        <v>41.8</v>
      </c>
      <c r="W123" s="120">
        <v>120</v>
      </c>
    </row>
    <row r="124" spans="2:23" x14ac:dyDescent="0.3">
      <c r="B124" s="9" t="s">
        <v>769</v>
      </c>
      <c r="C124" s="120">
        <v>107</v>
      </c>
      <c r="D124" s="120">
        <v>0</v>
      </c>
      <c r="F124" s="8" t="s">
        <v>780</v>
      </c>
      <c r="G124" s="120">
        <v>3</v>
      </c>
      <c r="H124" s="95">
        <v>0.65822784810126578</v>
      </c>
      <c r="I124" s="102">
        <v>0.5</v>
      </c>
      <c r="P124" s="8" t="s">
        <v>168</v>
      </c>
      <c r="Q124" s="120"/>
      <c r="U124" s="9" t="s">
        <v>770</v>
      </c>
      <c r="V124" s="76">
        <v>23.135416666666668</v>
      </c>
      <c r="W124" s="120">
        <v>96</v>
      </c>
    </row>
    <row r="125" spans="2:23" x14ac:dyDescent="0.3">
      <c r="B125" s="9" t="s">
        <v>770</v>
      </c>
      <c r="C125" s="120">
        <v>98</v>
      </c>
      <c r="D125" s="120">
        <v>0</v>
      </c>
      <c r="F125" s="8" t="s">
        <v>132</v>
      </c>
      <c r="G125" s="120">
        <v>3</v>
      </c>
      <c r="H125" s="95">
        <v>0.69620253164556967</v>
      </c>
      <c r="I125" s="102">
        <v>0.5</v>
      </c>
      <c r="P125" s="9">
        <v>1200012701</v>
      </c>
      <c r="Q125" s="72">
        <v>1</v>
      </c>
      <c r="U125" s="9" t="s">
        <v>744</v>
      </c>
      <c r="V125" s="76">
        <v>16.650485436893202</v>
      </c>
      <c r="W125" s="120">
        <v>103</v>
      </c>
    </row>
    <row r="126" spans="2:23" x14ac:dyDescent="0.3">
      <c r="B126" s="9" t="s">
        <v>744</v>
      </c>
      <c r="C126" s="120">
        <v>96</v>
      </c>
      <c r="D126" s="120">
        <v>0</v>
      </c>
      <c r="F126" s="8" t="s">
        <v>200</v>
      </c>
      <c r="G126" s="120">
        <v>3</v>
      </c>
      <c r="H126" s="95">
        <v>0.73417721518987344</v>
      </c>
      <c r="I126" s="102">
        <v>0.5</v>
      </c>
      <c r="P126" s="8" t="s">
        <v>777</v>
      </c>
      <c r="Q126" s="120"/>
      <c r="U126" s="9" t="s">
        <v>745</v>
      </c>
      <c r="V126" s="76">
        <v>17.806818181818183</v>
      </c>
      <c r="W126" s="120">
        <v>88</v>
      </c>
    </row>
    <row r="127" spans="2:23" x14ac:dyDescent="0.3">
      <c r="B127" s="9" t="s">
        <v>745</v>
      </c>
      <c r="C127" s="120">
        <v>98</v>
      </c>
      <c r="D127" s="120">
        <v>0</v>
      </c>
      <c r="F127" s="8" t="s">
        <v>107</v>
      </c>
      <c r="G127" s="120">
        <v>2</v>
      </c>
      <c r="H127" s="95">
        <v>0.759493670886076</v>
      </c>
      <c r="I127" s="102">
        <v>0.5</v>
      </c>
      <c r="P127" s="9">
        <v>1200011274</v>
      </c>
      <c r="Q127" s="72">
        <v>1</v>
      </c>
      <c r="U127" s="9" t="s">
        <v>746</v>
      </c>
      <c r="V127" s="76">
        <v>16.93548387096774</v>
      </c>
      <c r="W127" s="120">
        <v>93</v>
      </c>
    </row>
    <row r="128" spans="2:23" x14ac:dyDescent="0.3">
      <c r="B128" s="9" t="s">
        <v>746</v>
      </c>
      <c r="C128" s="120">
        <v>82</v>
      </c>
      <c r="D128" s="120">
        <v>1</v>
      </c>
      <c r="F128" s="8" t="s">
        <v>624</v>
      </c>
      <c r="G128" s="120">
        <v>2</v>
      </c>
      <c r="H128" s="95">
        <v>0.78481012658227844</v>
      </c>
      <c r="I128" s="102">
        <v>0.5</v>
      </c>
      <c r="P128" s="8" t="s">
        <v>461</v>
      </c>
      <c r="Q128" s="120"/>
      <c r="U128" s="9" t="s">
        <v>747</v>
      </c>
      <c r="V128" s="76">
        <v>24.88</v>
      </c>
      <c r="W128" s="120">
        <v>101</v>
      </c>
    </row>
    <row r="129" spans="2:23" x14ac:dyDescent="0.3">
      <c r="B129" s="9" t="s">
        <v>747</v>
      </c>
      <c r="C129" s="120">
        <v>79</v>
      </c>
      <c r="D129" s="120">
        <v>0</v>
      </c>
      <c r="F129" s="8" t="s">
        <v>777</v>
      </c>
      <c r="G129" s="120">
        <v>2</v>
      </c>
      <c r="H129" s="95">
        <v>0.810126582278481</v>
      </c>
      <c r="I129" s="102">
        <v>0.5</v>
      </c>
      <c r="P129" s="9">
        <v>500006512</v>
      </c>
      <c r="Q129" s="72">
        <v>1</v>
      </c>
      <c r="U129" s="9" t="s">
        <v>748</v>
      </c>
      <c r="V129" s="76">
        <v>16.431372549019606</v>
      </c>
      <c r="W129" s="120">
        <v>153</v>
      </c>
    </row>
    <row r="130" spans="2:23" x14ac:dyDescent="0.3">
      <c r="B130" s="9" t="s">
        <v>748</v>
      </c>
      <c r="C130" s="120">
        <v>124</v>
      </c>
      <c r="D130" s="120">
        <v>0</v>
      </c>
      <c r="F130" s="8" t="s">
        <v>120</v>
      </c>
      <c r="G130" s="120">
        <v>1</v>
      </c>
      <c r="H130" s="95">
        <v>0.82278481012658233</v>
      </c>
      <c r="I130" s="102">
        <v>0.5</v>
      </c>
      <c r="P130" s="8" t="s">
        <v>200</v>
      </c>
      <c r="Q130" s="120"/>
      <c r="U130" s="9" t="s">
        <v>749</v>
      </c>
      <c r="V130" s="76">
        <v>12.172413793103448</v>
      </c>
      <c r="W130" s="120">
        <v>88</v>
      </c>
    </row>
    <row r="131" spans="2:23" x14ac:dyDescent="0.3">
      <c r="B131" s="9" t="s">
        <v>749</v>
      </c>
      <c r="C131" s="120">
        <v>65</v>
      </c>
      <c r="D131" s="120">
        <v>0</v>
      </c>
      <c r="F131" s="8" t="s">
        <v>446</v>
      </c>
      <c r="G131" s="120">
        <v>1</v>
      </c>
      <c r="H131" s="95">
        <v>0.83544303797468356</v>
      </c>
      <c r="I131" s="102">
        <v>0.5</v>
      </c>
      <c r="P131" s="9">
        <v>1200013401</v>
      </c>
      <c r="Q131" s="72">
        <v>2</v>
      </c>
      <c r="U131" s="9" t="s">
        <v>771</v>
      </c>
      <c r="V131" s="76">
        <v>17.962121212121211</v>
      </c>
      <c r="W131" s="120">
        <v>132</v>
      </c>
    </row>
    <row r="132" spans="2:23" x14ac:dyDescent="0.3">
      <c r="B132" s="9" t="s">
        <v>771</v>
      </c>
      <c r="C132" s="120">
        <v>98</v>
      </c>
      <c r="D132" s="120">
        <v>0</v>
      </c>
      <c r="F132" s="8" t="s">
        <v>616</v>
      </c>
      <c r="G132" s="120">
        <v>1</v>
      </c>
      <c r="H132" s="95">
        <v>0.84810126582278478</v>
      </c>
      <c r="I132" s="102">
        <v>0.5</v>
      </c>
      <c r="P132" s="8" t="s">
        <v>611</v>
      </c>
      <c r="Q132" s="120"/>
      <c r="U132" s="9" t="s">
        <v>772</v>
      </c>
      <c r="V132" s="76">
        <v>22.314285714285713</v>
      </c>
      <c r="W132" s="120">
        <v>141</v>
      </c>
    </row>
    <row r="133" spans="2:23" x14ac:dyDescent="0.3">
      <c r="B133" s="9" t="s">
        <v>772</v>
      </c>
      <c r="C133" s="120">
        <v>142</v>
      </c>
      <c r="D133" s="120">
        <v>0</v>
      </c>
      <c r="F133" s="8" t="s">
        <v>168</v>
      </c>
      <c r="G133" s="120">
        <v>1</v>
      </c>
      <c r="H133" s="95">
        <v>0.86075949367088611</v>
      </c>
      <c r="I133" s="102">
        <v>0.5</v>
      </c>
      <c r="P133" s="9">
        <v>500006525</v>
      </c>
      <c r="Q133" s="72">
        <v>5</v>
      </c>
      <c r="U133" s="9" t="s">
        <v>773</v>
      </c>
      <c r="V133" s="76">
        <v>11.794117647058824</v>
      </c>
      <c r="W133" s="120">
        <v>170</v>
      </c>
    </row>
    <row r="134" spans="2:23" x14ac:dyDescent="0.3">
      <c r="B134" s="9" t="s">
        <v>773</v>
      </c>
      <c r="C134" s="120">
        <v>90</v>
      </c>
      <c r="D134" s="120">
        <v>1</v>
      </c>
      <c r="F134" s="8" t="s">
        <v>458</v>
      </c>
      <c r="G134" s="120">
        <v>1</v>
      </c>
      <c r="H134" s="95">
        <v>0.87341772151898733</v>
      </c>
      <c r="I134" s="102">
        <v>0.5</v>
      </c>
      <c r="P134" s="8" t="s">
        <v>167</v>
      </c>
      <c r="Q134" s="120"/>
      <c r="U134" s="9" t="s">
        <v>774</v>
      </c>
      <c r="V134" s="76">
        <v>14.992647058823529</v>
      </c>
      <c r="W134" s="120">
        <v>137</v>
      </c>
    </row>
    <row r="135" spans="2:23" x14ac:dyDescent="0.3">
      <c r="B135" s="9" t="s">
        <v>774</v>
      </c>
      <c r="C135" s="120">
        <v>77</v>
      </c>
      <c r="D135" s="120">
        <v>0</v>
      </c>
      <c r="F135" s="8" t="s">
        <v>784</v>
      </c>
      <c r="G135" s="120">
        <v>1</v>
      </c>
      <c r="H135" s="95">
        <v>0.88607594936708856</v>
      </c>
      <c r="I135" s="102">
        <v>0.5</v>
      </c>
      <c r="P135" s="9">
        <v>1200011141</v>
      </c>
      <c r="Q135" s="72">
        <v>1</v>
      </c>
      <c r="U135" s="8" t="s">
        <v>750</v>
      </c>
      <c r="V135" s="76"/>
      <c r="W135" s="120"/>
    </row>
    <row r="136" spans="2:23" x14ac:dyDescent="0.3">
      <c r="B136" s="8" t="s">
        <v>768</v>
      </c>
      <c r="C136" s="120"/>
      <c r="D136" s="120"/>
      <c r="F136" s="8" t="s">
        <v>461</v>
      </c>
      <c r="G136" s="120">
        <v>1</v>
      </c>
      <c r="H136" s="95">
        <v>0.89873417721518989</v>
      </c>
      <c r="I136" s="102">
        <v>0.5</v>
      </c>
      <c r="P136" s="8" t="s">
        <v>610</v>
      </c>
      <c r="Q136" s="120"/>
      <c r="U136" s="9" t="s">
        <v>769</v>
      </c>
      <c r="V136" s="76">
        <v>23.196428571428573</v>
      </c>
      <c r="W136" s="120">
        <v>113</v>
      </c>
    </row>
    <row r="137" spans="2:23" x14ac:dyDescent="0.3">
      <c r="B137" s="9" t="s">
        <v>769</v>
      </c>
      <c r="C137" s="120">
        <v>120</v>
      </c>
      <c r="D137" s="120">
        <v>0</v>
      </c>
      <c r="F137" s="8" t="s">
        <v>469</v>
      </c>
      <c r="G137" s="120">
        <v>1</v>
      </c>
      <c r="H137" s="95">
        <v>0.91139240506329111</v>
      </c>
      <c r="I137" s="102">
        <v>0.5</v>
      </c>
      <c r="P137" s="9">
        <v>1200012800</v>
      </c>
      <c r="Q137" s="72">
        <v>1</v>
      </c>
      <c r="U137" s="9" t="s">
        <v>770</v>
      </c>
      <c r="V137" s="76">
        <v>15.202898550724637</v>
      </c>
      <c r="W137" s="120">
        <v>73</v>
      </c>
    </row>
    <row r="138" spans="2:23" x14ac:dyDescent="0.3">
      <c r="B138" s="9" t="s">
        <v>770</v>
      </c>
      <c r="C138" s="120">
        <v>96</v>
      </c>
      <c r="D138" s="120">
        <v>0</v>
      </c>
      <c r="F138" s="8" t="s">
        <v>167</v>
      </c>
      <c r="G138" s="120">
        <v>1</v>
      </c>
      <c r="H138" s="95">
        <v>0.92405063291139244</v>
      </c>
      <c r="I138" s="102">
        <v>0.5</v>
      </c>
      <c r="P138" s="8" t="s">
        <v>156</v>
      </c>
      <c r="Q138" s="120"/>
      <c r="U138" s="9" t="s">
        <v>744</v>
      </c>
      <c r="V138" s="76">
        <v>16.736263736263737</v>
      </c>
      <c r="W138" s="120">
        <v>93</v>
      </c>
    </row>
    <row r="139" spans="2:23" x14ac:dyDescent="0.3">
      <c r="B139" s="9" t="s">
        <v>744</v>
      </c>
      <c r="C139" s="120">
        <v>103</v>
      </c>
      <c r="D139" s="120">
        <v>0</v>
      </c>
      <c r="F139" s="8" t="s">
        <v>610</v>
      </c>
      <c r="G139" s="120">
        <v>1</v>
      </c>
      <c r="H139" s="95">
        <v>0.93670886075949367</v>
      </c>
      <c r="I139" s="102">
        <v>0.5</v>
      </c>
      <c r="P139" s="9">
        <v>1200012104</v>
      </c>
      <c r="Q139" s="72">
        <v>1</v>
      </c>
      <c r="U139" s="9" t="s">
        <v>745</v>
      </c>
      <c r="V139" s="76">
        <v>22.855855855855857</v>
      </c>
      <c r="W139" s="120">
        <v>115</v>
      </c>
    </row>
    <row r="140" spans="2:23" x14ac:dyDescent="0.3">
      <c r="B140" s="9" t="s">
        <v>745</v>
      </c>
      <c r="C140" s="120">
        <v>88</v>
      </c>
      <c r="D140" s="120">
        <v>0</v>
      </c>
      <c r="F140" s="8" t="s">
        <v>783</v>
      </c>
      <c r="G140" s="120">
        <v>1</v>
      </c>
      <c r="H140" s="95">
        <v>0.94936708860759489</v>
      </c>
      <c r="I140" s="102">
        <v>0.5</v>
      </c>
      <c r="P140" s="8" t="s">
        <v>126</v>
      </c>
      <c r="Q140" s="120"/>
      <c r="U140" s="9" t="s">
        <v>746</v>
      </c>
      <c r="V140" s="76">
        <v>31.193181818181817</v>
      </c>
      <c r="W140" s="120">
        <v>91</v>
      </c>
    </row>
    <row r="141" spans="2:23" x14ac:dyDescent="0.3">
      <c r="B141" s="9" t="s">
        <v>746</v>
      </c>
      <c r="C141" s="120">
        <v>93</v>
      </c>
      <c r="D141" s="120">
        <v>0</v>
      </c>
      <c r="F141" s="8" t="s">
        <v>156</v>
      </c>
      <c r="G141" s="120">
        <v>1</v>
      </c>
      <c r="H141" s="95">
        <v>0.96202531645569622</v>
      </c>
      <c r="I141" s="102">
        <v>0.5</v>
      </c>
      <c r="P141" s="9">
        <v>800003244</v>
      </c>
      <c r="Q141" s="72">
        <v>1</v>
      </c>
      <c r="U141" s="9" t="s">
        <v>747</v>
      </c>
      <c r="V141" s="76">
        <v>25.622222222222224</v>
      </c>
      <c r="W141" s="120">
        <v>93</v>
      </c>
    </row>
    <row r="142" spans="2:23" x14ac:dyDescent="0.3">
      <c r="B142" s="9" t="s">
        <v>747</v>
      </c>
      <c r="C142" s="120">
        <v>100</v>
      </c>
      <c r="D142" s="120">
        <v>1</v>
      </c>
      <c r="F142" s="8" t="s">
        <v>122</v>
      </c>
      <c r="G142" s="120">
        <v>1</v>
      </c>
      <c r="H142" s="95">
        <v>0.97468354430379744</v>
      </c>
      <c r="I142" s="102">
        <v>0.5</v>
      </c>
      <c r="P142" s="9">
        <v>800003400</v>
      </c>
      <c r="Q142" s="72">
        <v>1</v>
      </c>
      <c r="U142" s="9" t="s">
        <v>748</v>
      </c>
      <c r="V142" s="76">
        <v>21.349514563106798</v>
      </c>
      <c r="W142" s="120">
        <v>128</v>
      </c>
    </row>
    <row r="143" spans="2:23" x14ac:dyDescent="0.3">
      <c r="B143" s="9" t="s">
        <v>748</v>
      </c>
      <c r="C143" s="120">
        <v>153</v>
      </c>
      <c r="D143" s="120">
        <v>0</v>
      </c>
      <c r="F143" s="8" t="s">
        <v>487</v>
      </c>
      <c r="G143" s="120">
        <v>1</v>
      </c>
      <c r="H143" s="95">
        <v>0.98734177215189878</v>
      </c>
      <c r="I143" s="102">
        <v>0.5</v>
      </c>
      <c r="P143" s="8" t="s">
        <v>122</v>
      </c>
      <c r="Q143" s="120"/>
      <c r="U143" s="9" t="s">
        <v>749</v>
      </c>
      <c r="V143" s="76">
        <v>8.3658536585365848</v>
      </c>
      <c r="W143" s="120">
        <v>85</v>
      </c>
    </row>
    <row r="144" spans="2:23" x14ac:dyDescent="0.3">
      <c r="B144" s="9" t="s">
        <v>749</v>
      </c>
      <c r="C144" s="120">
        <v>87</v>
      </c>
      <c r="D144" s="120">
        <v>1</v>
      </c>
      <c r="F144" s="8" t="s">
        <v>621</v>
      </c>
      <c r="G144" s="120">
        <v>1</v>
      </c>
      <c r="H144" s="95">
        <v>1</v>
      </c>
      <c r="I144" s="102">
        <v>0.5</v>
      </c>
      <c r="P144" s="9">
        <v>800002680</v>
      </c>
      <c r="Q144" s="72">
        <v>1</v>
      </c>
    </row>
    <row r="145" spans="2:25" x14ac:dyDescent="0.3">
      <c r="B145" s="9" t="s">
        <v>771</v>
      </c>
      <c r="C145" s="120">
        <v>132</v>
      </c>
      <c r="D145" s="120">
        <v>0</v>
      </c>
      <c r="F145" s="8" t="s">
        <v>376</v>
      </c>
      <c r="G145" s="120">
        <v>79</v>
      </c>
      <c r="H145" s="95"/>
      <c r="I145" s="102">
        <v>0.5</v>
      </c>
      <c r="N145">
        <f t="shared" ref="N145:O145" si="3">N132</f>
        <v>0</v>
      </c>
      <c r="O145">
        <f t="shared" si="3"/>
        <v>0</v>
      </c>
      <c r="P145" s="8" t="s">
        <v>487</v>
      </c>
      <c r="Q145" s="120"/>
    </row>
    <row r="146" spans="2:25" x14ac:dyDescent="0.3">
      <c r="B146" s="9" t="s">
        <v>772</v>
      </c>
      <c r="C146" s="120">
        <v>140</v>
      </c>
      <c r="D146" s="120">
        <v>1</v>
      </c>
      <c r="N146">
        <f t="shared" ref="N146:O146" si="4">N133</f>
        <v>0</v>
      </c>
      <c r="O146">
        <f t="shared" si="4"/>
        <v>0</v>
      </c>
      <c r="P146" s="9">
        <v>1200008800</v>
      </c>
      <c r="Q146" s="72">
        <v>1</v>
      </c>
    </row>
    <row r="147" spans="2:25" x14ac:dyDescent="0.3">
      <c r="B147" s="9" t="s">
        <v>773</v>
      </c>
      <c r="C147" s="120">
        <v>170</v>
      </c>
      <c r="D147" s="120">
        <v>0</v>
      </c>
      <c r="N147">
        <f t="shared" ref="N147:O147" si="5">N134</f>
        <v>0</v>
      </c>
      <c r="O147">
        <f t="shared" si="5"/>
        <v>0</v>
      </c>
      <c r="P147" s="8" t="s">
        <v>621</v>
      </c>
      <c r="Q147" s="120"/>
    </row>
    <row r="148" spans="2:25" x14ac:dyDescent="0.3">
      <c r="B148" s="9" t="s">
        <v>774</v>
      </c>
      <c r="C148" s="120">
        <v>136</v>
      </c>
      <c r="D148" s="120">
        <v>1</v>
      </c>
      <c r="N148">
        <f t="shared" ref="N148:O148" si="6">N135</f>
        <v>0</v>
      </c>
      <c r="O148">
        <f t="shared" si="6"/>
        <v>0</v>
      </c>
      <c r="P148" s="9">
        <v>1200012900</v>
      </c>
      <c r="Q148" s="72">
        <v>1</v>
      </c>
    </row>
    <row r="149" spans="2:25" x14ac:dyDescent="0.3">
      <c r="B149" s="8" t="s">
        <v>750</v>
      </c>
      <c r="C149" s="120"/>
      <c r="D149" s="120"/>
      <c r="P149" s="8" t="s">
        <v>494</v>
      </c>
      <c r="Q149" s="120"/>
    </row>
    <row r="150" spans="2:25" x14ac:dyDescent="0.3">
      <c r="B150" s="9" t="s">
        <v>769</v>
      </c>
      <c r="C150" s="120">
        <v>112</v>
      </c>
      <c r="D150" s="120">
        <v>1</v>
      </c>
      <c r="P150" s="9">
        <v>1200010596</v>
      </c>
      <c r="Q150" s="72">
        <v>4</v>
      </c>
    </row>
    <row r="151" spans="2:25" x14ac:dyDescent="0.3">
      <c r="B151" s="9" t="s">
        <v>770</v>
      </c>
      <c r="C151" s="120">
        <v>69</v>
      </c>
      <c r="D151" s="120">
        <v>4</v>
      </c>
      <c r="P151" s="8" t="s">
        <v>376</v>
      </c>
      <c r="Q151" s="72">
        <v>40</v>
      </c>
    </row>
    <row r="152" spans="2:25" x14ac:dyDescent="0.3">
      <c r="B152" s="9" t="s">
        <v>744</v>
      </c>
      <c r="C152" s="120">
        <v>91</v>
      </c>
      <c r="D152" s="120">
        <v>2</v>
      </c>
    </row>
    <row r="153" spans="2:25" x14ac:dyDescent="0.3">
      <c r="B153" s="9" t="s">
        <v>745</v>
      </c>
      <c r="C153" s="120">
        <v>111</v>
      </c>
      <c r="D153" s="120">
        <v>4</v>
      </c>
    </row>
    <row r="154" spans="2:25" x14ac:dyDescent="0.3">
      <c r="B154" s="9" t="s">
        <v>746</v>
      </c>
      <c r="C154" s="120">
        <v>88</v>
      </c>
      <c r="D154" s="120">
        <v>3</v>
      </c>
    </row>
    <row r="155" spans="2:25" x14ac:dyDescent="0.3">
      <c r="B155" s="9" t="s">
        <v>747</v>
      </c>
      <c r="C155" s="120">
        <v>90</v>
      </c>
      <c r="D155" s="120">
        <v>3</v>
      </c>
      <c r="U155" s="7" t="s">
        <v>11</v>
      </c>
      <c r="V155" t="s" vm="5">
        <v>742</v>
      </c>
    </row>
    <row r="156" spans="2:25" x14ac:dyDescent="0.3">
      <c r="B156" s="9" t="s">
        <v>748</v>
      </c>
      <c r="C156" s="120">
        <v>103</v>
      </c>
      <c r="D156" s="120">
        <v>25</v>
      </c>
      <c r="U156" s="7" t="s">
        <v>823</v>
      </c>
      <c r="V156" t="s" vm="6">
        <v>742</v>
      </c>
    </row>
    <row r="157" spans="2:25" x14ac:dyDescent="0.3">
      <c r="B157" s="9" t="s">
        <v>749</v>
      </c>
      <c r="C157" s="120">
        <v>41</v>
      </c>
      <c r="D157" s="120">
        <v>44</v>
      </c>
    </row>
    <row r="158" spans="2:25" x14ac:dyDescent="0.3">
      <c r="U158" s="7" t="s">
        <v>378</v>
      </c>
      <c r="V158" s="7" t="s">
        <v>751</v>
      </c>
    </row>
    <row r="159" spans="2:25" x14ac:dyDescent="0.3">
      <c r="U159" s="7" t="s">
        <v>48</v>
      </c>
      <c r="V159" t="s">
        <v>866</v>
      </c>
      <c r="W159" t="s">
        <v>767</v>
      </c>
      <c r="X159" t="s">
        <v>768</v>
      </c>
      <c r="Y159" t="s">
        <v>750</v>
      </c>
    </row>
    <row r="160" spans="2:25" x14ac:dyDescent="0.3">
      <c r="P160" s="7" t="s">
        <v>11</v>
      </c>
      <c r="Q160" t="s" vm="5">
        <v>742</v>
      </c>
      <c r="U160" s="8" t="s">
        <v>769</v>
      </c>
      <c r="V160" s="120">
        <v>13</v>
      </c>
      <c r="W160" s="120">
        <v>54</v>
      </c>
      <c r="X160" s="120">
        <v>19</v>
      </c>
      <c r="Y160" s="120">
        <v>104</v>
      </c>
    </row>
    <row r="161" spans="16:25" x14ac:dyDescent="0.3">
      <c r="U161" s="8" t="s">
        <v>770</v>
      </c>
      <c r="V161" s="120">
        <v>42</v>
      </c>
      <c r="W161" s="120">
        <v>93</v>
      </c>
      <c r="X161" s="120">
        <v>157</v>
      </c>
      <c r="Y161" s="120">
        <v>82</v>
      </c>
    </row>
    <row r="162" spans="16:25" x14ac:dyDescent="0.3">
      <c r="P162" s="7" t="s">
        <v>48</v>
      </c>
      <c r="Q162" t="s">
        <v>827</v>
      </c>
      <c r="R162" t="s">
        <v>828</v>
      </c>
      <c r="U162" s="8" t="s">
        <v>744</v>
      </c>
      <c r="V162" s="120">
        <v>65</v>
      </c>
      <c r="W162" s="120">
        <v>116</v>
      </c>
      <c r="X162" s="120">
        <v>117</v>
      </c>
      <c r="Y162" s="120">
        <v>63</v>
      </c>
    </row>
    <row r="163" spans="16:25" x14ac:dyDescent="0.3">
      <c r="P163" s="8" t="s">
        <v>443</v>
      </c>
      <c r="Q163" s="120"/>
      <c r="R163" s="72">
        <v>8</v>
      </c>
      <c r="U163" s="8" t="s">
        <v>745</v>
      </c>
      <c r="V163" s="120">
        <v>51</v>
      </c>
      <c r="W163" s="120">
        <v>93</v>
      </c>
      <c r="X163" s="120">
        <v>116</v>
      </c>
      <c r="Y163" s="120">
        <v>101</v>
      </c>
    </row>
    <row r="164" spans="16:25" x14ac:dyDescent="0.3">
      <c r="P164" s="8" t="s">
        <v>611</v>
      </c>
      <c r="Q164" s="120"/>
      <c r="R164" s="72">
        <v>5</v>
      </c>
      <c r="U164" s="8" t="s">
        <v>746</v>
      </c>
      <c r="V164" s="120">
        <v>77</v>
      </c>
      <c r="W164" s="120">
        <v>77</v>
      </c>
      <c r="X164" s="120">
        <v>93</v>
      </c>
      <c r="Y164" s="120">
        <v>59</v>
      </c>
    </row>
    <row r="165" spans="16:25" x14ac:dyDescent="0.3">
      <c r="P165" s="8" t="s">
        <v>616</v>
      </c>
      <c r="Q165" s="120"/>
      <c r="R165" s="72">
        <v>4</v>
      </c>
      <c r="U165" s="8" t="s">
        <v>747</v>
      </c>
      <c r="V165" s="120">
        <v>89</v>
      </c>
      <c r="W165" s="120">
        <v>71</v>
      </c>
      <c r="X165" s="120">
        <v>77</v>
      </c>
      <c r="Y165" s="120">
        <v>108</v>
      </c>
    </row>
    <row r="166" spans="16:25" x14ac:dyDescent="0.3">
      <c r="P166" s="8" t="s">
        <v>494</v>
      </c>
      <c r="Q166" s="120"/>
      <c r="R166" s="72">
        <v>4</v>
      </c>
      <c r="U166" s="8" t="s">
        <v>748</v>
      </c>
      <c r="V166" s="120">
        <v>73</v>
      </c>
      <c r="W166" s="120">
        <v>110</v>
      </c>
      <c r="X166" s="120">
        <v>136</v>
      </c>
      <c r="Y166" s="120">
        <v>107</v>
      </c>
    </row>
    <row r="167" spans="16:25" x14ac:dyDescent="0.3">
      <c r="P167" s="8" t="s">
        <v>780</v>
      </c>
      <c r="Q167" s="120"/>
      <c r="R167" s="72">
        <v>3</v>
      </c>
      <c r="U167" s="8" t="s">
        <v>749</v>
      </c>
      <c r="V167" s="120">
        <v>95</v>
      </c>
      <c r="W167" s="120">
        <v>68</v>
      </c>
      <c r="X167" s="120">
        <v>158</v>
      </c>
      <c r="Y167" s="120">
        <v>113</v>
      </c>
    </row>
    <row r="168" spans="16:25" x14ac:dyDescent="0.3">
      <c r="P168" s="8" t="s">
        <v>126</v>
      </c>
      <c r="Q168" s="120"/>
      <c r="R168" s="72">
        <v>2</v>
      </c>
      <c r="U168" s="8" t="s">
        <v>771</v>
      </c>
      <c r="V168" s="120">
        <v>75</v>
      </c>
      <c r="W168" s="120">
        <v>96</v>
      </c>
      <c r="X168" s="120">
        <v>100</v>
      </c>
      <c r="Y168" s="120"/>
    </row>
    <row r="169" spans="16:25" x14ac:dyDescent="0.3">
      <c r="P169" s="8" t="s">
        <v>200</v>
      </c>
      <c r="Q169" s="120"/>
      <c r="R169" s="72">
        <v>2</v>
      </c>
      <c r="U169" s="8" t="s">
        <v>772</v>
      </c>
      <c r="V169" s="120">
        <v>77</v>
      </c>
      <c r="W169" s="120">
        <v>126</v>
      </c>
      <c r="X169" s="120">
        <v>102</v>
      </c>
      <c r="Y169" s="120"/>
    </row>
    <row r="170" spans="16:25" x14ac:dyDescent="0.3">
      <c r="P170" s="8" t="s">
        <v>624</v>
      </c>
      <c r="Q170" s="120"/>
      <c r="R170" s="72">
        <v>1</v>
      </c>
      <c r="U170" s="8" t="s">
        <v>773</v>
      </c>
      <c r="V170" s="120">
        <v>98</v>
      </c>
      <c r="W170" s="120">
        <v>103</v>
      </c>
      <c r="X170" s="120">
        <v>176</v>
      </c>
      <c r="Y170" s="120"/>
    </row>
    <row r="171" spans="16:25" x14ac:dyDescent="0.3">
      <c r="P171" s="8" t="s">
        <v>168</v>
      </c>
      <c r="Q171" s="120"/>
      <c r="R171" s="72">
        <v>1</v>
      </c>
      <c r="U171" s="8" t="s">
        <v>774</v>
      </c>
      <c r="V171" s="120">
        <v>100</v>
      </c>
      <c r="W171" s="120">
        <v>95</v>
      </c>
      <c r="X171" s="120">
        <v>189</v>
      </c>
      <c r="Y171" s="120"/>
    </row>
    <row r="172" spans="16:25" x14ac:dyDescent="0.3">
      <c r="P172" s="8" t="s">
        <v>487</v>
      </c>
      <c r="Q172" s="120"/>
      <c r="R172" s="72">
        <v>1</v>
      </c>
    </row>
    <row r="173" spans="16:25" x14ac:dyDescent="0.3">
      <c r="P173" s="8" t="s">
        <v>461</v>
      </c>
      <c r="Q173" s="120"/>
      <c r="R173" s="72">
        <v>1</v>
      </c>
    </row>
    <row r="174" spans="16:25" x14ac:dyDescent="0.3">
      <c r="P174" s="8" t="s">
        <v>156</v>
      </c>
      <c r="Q174" s="120"/>
      <c r="R174" s="72">
        <v>1</v>
      </c>
    </row>
    <row r="175" spans="16:25" x14ac:dyDescent="0.3">
      <c r="P175" s="8" t="s">
        <v>107</v>
      </c>
      <c r="Q175" s="120"/>
      <c r="R175" s="72">
        <v>1</v>
      </c>
    </row>
    <row r="176" spans="16:25" x14ac:dyDescent="0.3">
      <c r="P176" s="8" t="s">
        <v>122</v>
      </c>
      <c r="Q176" s="120"/>
      <c r="R176" s="72">
        <v>1</v>
      </c>
    </row>
    <row r="177" spans="16:23" x14ac:dyDescent="0.3">
      <c r="P177" s="8" t="s">
        <v>120</v>
      </c>
      <c r="Q177" s="120"/>
      <c r="R177" s="72">
        <v>1</v>
      </c>
    </row>
    <row r="178" spans="16:23" x14ac:dyDescent="0.3">
      <c r="P178" s="8" t="s">
        <v>621</v>
      </c>
      <c r="Q178" s="120"/>
      <c r="R178" s="72">
        <v>1</v>
      </c>
      <c r="U178" s="7" t="s">
        <v>11</v>
      </c>
      <c r="V178" t="s" vm="5">
        <v>742</v>
      </c>
    </row>
    <row r="179" spans="16:23" x14ac:dyDescent="0.3">
      <c r="P179" s="8" t="s">
        <v>167</v>
      </c>
      <c r="Q179" s="120"/>
      <c r="R179" s="72">
        <v>1</v>
      </c>
      <c r="U179" s="7" t="s">
        <v>823</v>
      </c>
      <c r="V179" t="s" vm="6">
        <v>742</v>
      </c>
    </row>
    <row r="180" spans="16:23" x14ac:dyDescent="0.3">
      <c r="P180" s="8" t="s">
        <v>777</v>
      </c>
      <c r="Q180" s="120"/>
      <c r="R180" s="72">
        <v>1</v>
      </c>
    </row>
    <row r="181" spans="16:23" x14ac:dyDescent="0.3">
      <c r="P181" s="8" t="s">
        <v>610</v>
      </c>
      <c r="Q181" s="120"/>
      <c r="R181" s="72">
        <v>1</v>
      </c>
      <c r="U181" s="7" t="s">
        <v>48</v>
      </c>
      <c r="V181" t="s">
        <v>758</v>
      </c>
      <c r="W181" t="s">
        <v>208</v>
      </c>
    </row>
    <row r="182" spans="16:23" x14ac:dyDescent="0.3">
      <c r="P182" s="8" t="s">
        <v>469</v>
      </c>
      <c r="Q182" s="120">
        <v>1</v>
      </c>
      <c r="R182" s="72"/>
      <c r="U182" s="8" t="s">
        <v>866</v>
      </c>
      <c r="V182" s="76">
        <v>14.063157894736841</v>
      </c>
      <c r="W182" s="120">
        <v>855</v>
      </c>
    </row>
    <row r="183" spans="16:23" x14ac:dyDescent="0.3">
      <c r="P183" s="8" t="s">
        <v>376</v>
      </c>
      <c r="Q183" s="120">
        <v>1</v>
      </c>
      <c r="R183" s="72">
        <v>40</v>
      </c>
      <c r="U183" s="8" t="s">
        <v>767</v>
      </c>
      <c r="V183" s="76">
        <v>23.634083044982699</v>
      </c>
      <c r="W183" s="120">
        <v>1158</v>
      </c>
    </row>
    <row r="184" spans="16:23" x14ac:dyDescent="0.3">
      <c r="U184" s="8" t="s">
        <v>768</v>
      </c>
      <c r="V184" s="76">
        <v>19.530324400564176</v>
      </c>
      <c r="W184" s="120">
        <v>1422</v>
      </c>
    </row>
    <row r="185" spans="16:23" x14ac:dyDescent="0.3">
      <c r="U185" s="8" t="s">
        <v>750</v>
      </c>
      <c r="V185" s="76">
        <v>21.702127659574469</v>
      </c>
      <c r="W185" s="120">
        <v>791</v>
      </c>
    </row>
  </sheetData>
  <mergeCells count="10">
    <mergeCell ref="B87:D88"/>
    <mergeCell ref="A17:XFD21"/>
    <mergeCell ref="A81:XFD85"/>
    <mergeCell ref="Q99:S102"/>
    <mergeCell ref="Q87:S90"/>
    <mergeCell ref="U87:W90"/>
    <mergeCell ref="I87:O90"/>
    <mergeCell ref="AM27:AN29"/>
    <mergeCell ref="C71:E71"/>
    <mergeCell ref="Y87:AA90"/>
  </mergeCells>
  <pageMargins left="0.7" right="0.7" top="0.75" bottom="0.75" header="0.3" footer="0.3"/>
  <pageSetup orientation="portrait" r:id="rId3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80646-A7AC-4A3F-A1D3-46020E79FE54}">
  <sheetPr codeName="Feuil7">
    <tabColor rgb="FF00B050"/>
  </sheetPr>
  <dimension ref="B1:M3064"/>
  <sheetViews>
    <sheetView showGridLines="0" zoomScale="90" workbookViewId="0">
      <selection activeCell="E24" sqref="E24"/>
    </sheetView>
  </sheetViews>
  <sheetFormatPr baseColWidth="10" defaultRowHeight="14.4" x14ac:dyDescent="0.3"/>
  <cols>
    <col min="1" max="1" width="2.33203125" customWidth="1"/>
    <col min="2" max="2" width="34.21875" customWidth="1"/>
    <col min="3" max="3" width="16.109375" bestFit="1" customWidth="1"/>
    <col min="4" max="4" width="17.6640625" bestFit="1" customWidth="1"/>
    <col min="5" max="5" width="19.44140625" customWidth="1"/>
    <col min="6" max="6" width="11.5546875" customWidth="1"/>
    <col min="7" max="9" width="29.109375" customWidth="1"/>
    <col min="10" max="10" width="12.44140625" customWidth="1"/>
    <col min="11" max="11" width="36.5546875" customWidth="1"/>
    <col min="12" max="12" width="21.109375" bestFit="1" customWidth="1"/>
    <col min="13" max="13" width="18.77734375" bestFit="1" customWidth="1"/>
  </cols>
  <sheetData>
    <row r="1" spans="2:13" ht="13.8" customHeight="1" x14ac:dyDescent="0.3"/>
    <row r="2" spans="2:13" ht="14.4" customHeight="1" x14ac:dyDescent="0.3">
      <c r="B2" s="118" t="s">
        <v>813</v>
      </c>
      <c r="C2" s="118"/>
      <c r="D2" s="118"/>
      <c r="E2" s="118"/>
      <c r="G2" s="118" t="s">
        <v>818</v>
      </c>
      <c r="H2" s="118"/>
      <c r="I2" s="118"/>
      <c r="K2" s="118" t="s">
        <v>814</v>
      </c>
      <c r="L2" s="118"/>
      <c r="M2" s="118"/>
    </row>
    <row r="3" spans="2:13" ht="14.4" customHeight="1" x14ac:dyDescent="0.3">
      <c r="B3" s="118"/>
      <c r="C3" s="118"/>
      <c r="D3" s="118"/>
      <c r="E3" s="118"/>
      <c r="G3" s="118"/>
      <c r="H3" s="118"/>
      <c r="I3" s="118"/>
      <c r="K3" s="118"/>
      <c r="L3" s="118"/>
      <c r="M3" s="118"/>
    </row>
    <row r="4" spans="2:13" ht="14.4" customHeight="1" x14ac:dyDescent="0.3">
      <c r="B4" s="118"/>
      <c r="C4" s="118"/>
      <c r="D4" s="118"/>
      <c r="E4" s="118"/>
      <c r="G4" s="118"/>
      <c r="H4" s="118"/>
      <c r="I4" s="118"/>
      <c r="K4" s="118"/>
      <c r="L4" s="118"/>
      <c r="M4" s="118"/>
    </row>
    <row r="5" spans="2:13" ht="14.4" customHeight="1" x14ac:dyDescent="0.3">
      <c r="B5" s="118"/>
      <c r="C5" s="118"/>
      <c r="D5" s="118"/>
      <c r="E5" s="118"/>
      <c r="G5" s="118"/>
      <c r="H5" s="118"/>
      <c r="I5" s="118"/>
      <c r="K5" s="118"/>
      <c r="L5" s="118"/>
      <c r="M5" s="118"/>
    </row>
    <row r="6" spans="2:13" ht="9.6" customHeight="1" x14ac:dyDescent="0.3"/>
    <row r="7" spans="2:13" x14ac:dyDescent="0.3">
      <c r="B7" s="7" t="s">
        <v>32</v>
      </c>
      <c r="C7" s="91" t="s">
        <v>753</v>
      </c>
      <c r="D7" s="92" t="s">
        <v>754</v>
      </c>
      <c r="E7" s="93" t="s">
        <v>755</v>
      </c>
      <c r="G7" s="85" t="s">
        <v>11</v>
      </c>
      <c r="H7" s="86" t="s" vm="3">
        <v>26</v>
      </c>
      <c r="K7" s="85" t="s">
        <v>11</v>
      </c>
      <c r="L7" s="86" t="s" vm="5">
        <v>742</v>
      </c>
    </row>
    <row r="8" spans="2:13" x14ac:dyDescent="0.3">
      <c r="B8" s="8" t="s">
        <v>107</v>
      </c>
      <c r="C8" s="124"/>
      <c r="D8" s="125"/>
      <c r="E8" s="126"/>
    </row>
    <row r="9" spans="2:13" x14ac:dyDescent="0.3">
      <c r="B9" s="9">
        <v>500006662</v>
      </c>
      <c r="C9" s="124"/>
      <c r="D9" s="125">
        <v>1</v>
      </c>
      <c r="E9" s="126"/>
      <c r="G9" s="86"/>
      <c r="H9" s="86" t="s">
        <v>80</v>
      </c>
      <c r="I9" s="86" t="s">
        <v>870</v>
      </c>
      <c r="K9" s="85" t="s">
        <v>48</v>
      </c>
      <c r="L9" s="86" t="s">
        <v>80</v>
      </c>
      <c r="M9" s="86" t="s">
        <v>738</v>
      </c>
    </row>
    <row r="10" spans="2:13" x14ac:dyDescent="0.3">
      <c r="B10" s="8" t="s">
        <v>162</v>
      </c>
      <c r="C10" s="124"/>
      <c r="D10" s="125"/>
      <c r="E10" s="126"/>
      <c r="G10" s="87" t="s">
        <v>217</v>
      </c>
      <c r="H10" s="121"/>
      <c r="I10" s="121"/>
      <c r="K10" s="87" t="s">
        <v>285</v>
      </c>
      <c r="L10" s="121"/>
      <c r="M10" s="121"/>
    </row>
    <row r="11" spans="2:13" x14ac:dyDescent="0.3">
      <c r="B11" s="9">
        <v>1200012797</v>
      </c>
      <c r="C11" s="124"/>
      <c r="D11" s="125"/>
      <c r="E11" s="126">
        <v>1</v>
      </c>
      <c r="G11" s="88" t="s">
        <v>98</v>
      </c>
      <c r="H11" s="121"/>
      <c r="I11" s="121"/>
      <c r="K11" s="88" t="s">
        <v>462</v>
      </c>
      <c r="L11" s="121"/>
      <c r="M11" s="121"/>
    </row>
    <row r="12" spans="2:13" x14ac:dyDescent="0.3">
      <c r="B12" s="8" t="s">
        <v>106</v>
      </c>
      <c r="C12" s="124"/>
      <c r="D12" s="125"/>
      <c r="E12" s="126"/>
      <c r="G12" s="89">
        <v>46224</v>
      </c>
      <c r="H12" s="122">
        <v>7416</v>
      </c>
      <c r="I12" s="122"/>
      <c r="K12" s="89">
        <v>44950</v>
      </c>
      <c r="L12" s="122">
        <v>1272.5999999999999</v>
      </c>
      <c r="M12" s="122"/>
    </row>
    <row r="13" spans="2:13" x14ac:dyDescent="0.3">
      <c r="B13" s="9">
        <v>500006293</v>
      </c>
      <c r="C13" s="124"/>
      <c r="D13" s="125">
        <v>1</v>
      </c>
      <c r="E13" s="126"/>
      <c r="G13" s="87" t="s">
        <v>405</v>
      </c>
      <c r="H13" s="121"/>
      <c r="I13" s="121"/>
      <c r="K13" s="89">
        <v>45321</v>
      </c>
      <c r="L13" s="122">
        <v>1314.6</v>
      </c>
      <c r="M13" s="122"/>
    </row>
    <row r="14" spans="2:13" x14ac:dyDescent="0.3">
      <c r="B14" s="8" t="s">
        <v>732</v>
      </c>
      <c r="C14" s="124"/>
      <c r="D14" s="125"/>
      <c r="E14" s="126"/>
      <c r="G14" s="88" t="s">
        <v>103</v>
      </c>
      <c r="H14" s="121"/>
      <c r="I14" s="121"/>
      <c r="K14" s="89">
        <v>45701</v>
      </c>
      <c r="L14" s="122">
        <v>1360.8</v>
      </c>
      <c r="M14" s="122"/>
    </row>
    <row r="15" spans="2:13" x14ac:dyDescent="0.3">
      <c r="B15" s="9">
        <v>800003420</v>
      </c>
      <c r="C15" s="124"/>
      <c r="D15" s="125"/>
      <c r="E15" s="126">
        <v>1</v>
      </c>
      <c r="G15" s="89">
        <v>46008</v>
      </c>
      <c r="H15" s="122">
        <v>33344.94</v>
      </c>
      <c r="I15" s="122"/>
      <c r="K15" s="87" t="s">
        <v>286</v>
      </c>
      <c r="L15" s="121"/>
      <c r="M15" s="121"/>
    </row>
    <row r="16" spans="2:13" x14ac:dyDescent="0.3">
      <c r="B16" s="8" t="s">
        <v>202</v>
      </c>
      <c r="C16" s="124"/>
      <c r="D16" s="125"/>
      <c r="E16" s="126"/>
      <c r="G16" s="89">
        <v>46069</v>
      </c>
      <c r="H16" s="122">
        <v>5858.64</v>
      </c>
      <c r="I16" s="122"/>
      <c r="K16" s="88" t="s">
        <v>621</v>
      </c>
      <c r="L16" s="121"/>
      <c r="M16" s="121"/>
    </row>
    <row r="17" spans="2:13" x14ac:dyDescent="0.3">
      <c r="B17" s="9">
        <v>1200013488</v>
      </c>
      <c r="C17" s="124"/>
      <c r="D17" s="125"/>
      <c r="E17" s="126">
        <v>1</v>
      </c>
      <c r="G17" s="89">
        <v>46105</v>
      </c>
      <c r="H17" s="122">
        <v>22324.2</v>
      </c>
      <c r="I17" s="122"/>
      <c r="K17" s="89">
        <v>44995</v>
      </c>
      <c r="L17" s="122">
        <v>1601.16</v>
      </c>
      <c r="M17" s="122"/>
    </row>
    <row r="18" spans="2:13" x14ac:dyDescent="0.3">
      <c r="B18" s="8" t="s">
        <v>146</v>
      </c>
      <c r="C18" s="124"/>
      <c r="D18" s="125"/>
      <c r="E18" s="126"/>
      <c r="G18" s="89">
        <v>46246</v>
      </c>
      <c r="H18" s="122">
        <v>3214.8</v>
      </c>
      <c r="I18" s="122"/>
      <c r="K18" s="89">
        <v>45041</v>
      </c>
      <c r="L18" s="122">
        <v>2486.9</v>
      </c>
      <c r="M18" s="122"/>
    </row>
    <row r="19" spans="2:13" x14ac:dyDescent="0.3">
      <c r="B19" s="9">
        <v>900118996</v>
      </c>
      <c r="C19" s="124"/>
      <c r="D19" s="125"/>
      <c r="E19" s="126">
        <v>1</v>
      </c>
      <c r="G19" s="87" t="s">
        <v>222</v>
      </c>
      <c r="H19" s="121"/>
      <c r="I19" s="121"/>
      <c r="K19" s="89">
        <v>45119</v>
      </c>
      <c r="L19" s="122">
        <v>2044.03</v>
      </c>
      <c r="M19" s="122"/>
    </row>
    <row r="20" spans="2:13" x14ac:dyDescent="0.3">
      <c r="B20" s="8" t="s">
        <v>174</v>
      </c>
      <c r="C20" s="124"/>
      <c r="D20" s="125"/>
      <c r="E20" s="126"/>
      <c r="G20" s="88" t="s">
        <v>103</v>
      </c>
      <c r="H20" s="121"/>
      <c r="I20" s="121"/>
      <c r="K20" s="89">
        <v>45205</v>
      </c>
      <c r="L20" s="122">
        <v>2044.03</v>
      </c>
      <c r="M20" s="122"/>
    </row>
    <row r="21" spans="2:13" x14ac:dyDescent="0.3">
      <c r="B21" s="9">
        <v>1200014100</v>
      </c>
      <c r="C21" s="124"/>
      <c r="D21" s="125"/>
      <c r="E21" s="126">
        <v>1</v>
      </c>
      <c r="G21" s="89">
        <v>46008</v>
      </c>
      <c r="H21" s="122">
        <v>20610.48</v>
      </c>
      <c r="I21" s="122"/>
      <c r="K21" s="89">
        <v>45306</v>
      </c>
      <c r="L21" s="122">
        <v>2044.03</v>
      </c>
      <c r="M21" s="122"/>
    </row>
    <row r="22" spans="2:13" x14ac:dyDescent="0.3">
      <c r="B22" s="8" t="s">
        <v>130</v>
      </c>
      <c r="C22" s="124"/>
      <c r="D22" s="125"/>
      <c r="E22" s="126"/>
      <c r="G22" s="89">
        <v>46073</v>
      </c>
      <c r="H22" s="122">
        <v>12666.96</v>
      </c>
      <c r="I22" s="122"/>
      <c r="K22" s="89">
        <v>45399</v>
      </c>
      <c r="L22" s="122">
        <v>2179.06</v>
      </c>
      <c r="M22" s="122"/>
    </row>
    <row r="23" spans="2:13" x14ac:dyDescent="0.3">
      <c r="B23" s="9">
        <v>800003522</v>
      </c>
      <c r="C23" s="124"/>
      <c r="D23" s="125"/>
      <c r="E23" s="126">
        <v>1</v>
      </c>
      <c r="G23" s="89">
        <v>46105</v>
      </c>
      <c r="H23" s="122">
        <v>2281.56</v>
      </c>
      <c r="I23" s="122"/>
      <c r="K23" s="89">
        <v>45481</v>
      </c>
      <c r="L23" s="122">
        <v>2111.54</v>
      </c>
      <c r="M23" s="122"/>
    </row>
    <row r="24" spans="2:13" x14ac:dyDescent="0.3">
      <c r="B24" s="9">
        <v>800003520</v>
      </c>
      <c r="C24" s="124"/>
      <c r="D24" s="125"/>
      <c r="E24" s="126">
        <v>1</v>
      </c>
      <c r="G24" s="89">
        <v>46246</v>
      </c>
      <c r="H24" s="122">
        <v>1544.4</v>
      </c>
      <c r="I24" s="122"/>
      <c r="K24" s="89">
        <v>45569</v>
      </c>
      <c r="L24" s="122">
        <v>2111.54</v>
      </c>
      <c r="M24" s="122"/>
    </row>
    <row r="25" spans="2:13" x14ac:dyDescent="0.3">
      <c r="B25" s="8" t="s">
        <v>200</v>
      </c>
      <c r="C25" s="124"/>
      <c r="D25" s="125"/>
      <c r="E25" s="126"/>
      <c r="G25" s="88" t="s">
        <v>691</v>
      </c>
      <c r="H25" s="121"/>
      <c r="I25" s="121"/>
      <c r="K25" s="89">
        <v>45699</v>
      </c>
      <c r="L25" s="122">
        <v>2111.54</v>
      </c>
      <c r="M25" s="122"/>
    </row>
    <row r="26" spans="2:13" x14ac:dyDescent="0.3">
      <c r="B26" s="9">
        <v>1200013400</v>
      </c>
      <c r="C26" s="124"/>
      <c r="D26" s="125"/>
      <c r="E26" s="126">
        <v>1</v>
      </c>
      <c r="G26" s="89">
        <v>46076</v>
      </c>
      <c r="H26" s="122">
        <v>3840</v>
      </c>
      <c r="I26" s="122"/>
      <c r="K26" s="89">
        <v>45751</v>
      </c>
      <c r="L26" s="122">
        <v>1963.37</v>
      </c>
      <c r="M26" s="122"/>
    </row>
    <row r="27" spans="2:13" x14ac:dyDescent="0.3">
      <c r="B27" s="9">
        <v>1200013403</v>
      </c>
      <c r="C27" s="124"/>
      <c r="D27" s="125"/>
      <c r="E27" s="126">
        <v>1</v>
      </c>
      <c r="G27" s="87" t="s">
        <v>223</v>
      </c>
      <c r="H27" s="121"/>
      <c r="I27" s="121"/>
      <c r="K27" s="87" t="s">
        <v>289</v>
      </c>
      <c r="L27" s="121"/>
      <c r="M27" s="121"/>
    </row>
    <row r="28" spans="2:13" x14ac:dyDescent="0.3">
      <c r="B28" s="9">
        <v>1200013401</v>
      </c>
      <c r="C28" s="124"/>
      <c r="D28" s="125"/>
      <c r="E28" s="126">
        <v>1</v>
      </c>
      <c r="G28" s="88" t="s">
        <v>104</v>
      </c>
      <c r="H28" s="121"/>
      <c r="I28" s="121"/>
      <c r="K28" s="88" t="s">
        <v>649</v>
      </c>
      <c r="L28" s="121"/>
      <c r="M28" s="121"/>
    </row>
    <row r="29" spans="2:13" x14ac:dyDescent="0.3">
      <c r="B29" s="8" t="s">
        <v>198</v>
      </c>
      <c r="C29" s="124"/>
      <c r="D29" s="125"/>
      <c r="E29" s="126"/>
      <c r="G29" s="90" t="s">
        <v>409</v>
      </c>
      <c r="H29" s="122"/>
      <c r="I29" s="122">
        <v>22904.639999999999</v>
      </c>
      <c r="K29" s="89">
        <v>45260</v>
      </c>
      <c r="L29" s="122">
        <v>900</v>
      </c>
      <c r="M29" s="122"/>
    </row>
    <row r="30" spans="2:13" x14ac:dyDescent="0.3">
      <c r="B30" s="9">
        <v>1200013146</v>
      </c>
      <c r="C30" s="124"/>
      <c r="D30" s="125"/>
      <c r="E30" s="126">
        <v>1</v>
      </c>
      <c r="G30" s="89">
        <v>46153</v>
      </c>
      <c r="H30" s="122">
        <v>47494.559999999998</v>
      </c>
      <c r="I30" s="122"/>
      <c r="K30" s="89">
        <v>45541</v>
      </c>
      <c r="L30" s="122">
        <v>900</v>
      </c>
      <c r="M30" s="122"/>
    </row>
    <row r="31" spans="2:13" x14ac:dyDescent="0.3">
      <c r="B31" s="8" t="s">
        <v>104</v>
      </c>
      <c r="C31" s="124"/>
      <c r="D31" s="125"/>
      <c r="E31" s="126"/>
      <c r="G31" s="88" t="s">
        <v>691</v>
      </c>
      <c r="H31" s="121"/>
      <c r="I31" s="121"/>
      <c r="K31" s="89">
        <v>45950</v>
      </c>
      <c r="L31" s="122">
        <v>924</v>
      </c>
      <c r="M31" s="122"/>
    </row>
    <row r="32" spans="2:13" x14ac:dyDescent="0.3">
      <c r="B32" s="9">
        <v>800003521</v>
      </c>
      <c r="C32" s="124"/>
      <c r="D32" s="125"/>
      <c r="E32" s="126">
        <v>1</v>
      </c>
      <c r="G32" s="89">
        <v>46153</v>
      </c>
      <c r="H32" s="122">
        <v>4310</v>
      </c>
      <c r="I32" s="122"/>
      <c r="K32" s="87" t="s">
        <v>292</v>
      </c>
      <c r="L32" s="121"/>
      <c r="M32" s="121"/>
    </row>
    <row r="33" spans="2:13" x14ac:dyDescent="0.3">
      <c r="B33" s="8" t="s">
        <v>108</v>
      </c>
      <c r="C33" s="124"/>
      <c r="D33" s="125"/>
      <c r="E33" s="126"/>
      <c r="G33" s="88" t="s">
        <v>693</v>
      </c>
      <c r="H33" s="121"/>
      <c r="I33" s="121"/>
      <c r="K33" s="88" t="s">
        <v>188</v>
      </c>
      <c r="L33" s="121"/>
      <c r="M33" s="121"/>
    </row>
    <row r="34" spans="2:13" x14ac:dyDescent="0.3">
      <c r="B34" s="9">
        <v>500007295</v>
      </c>
      <c r="C34" s="124"/>
      <c r="D34" s="125">
        <v>1</v>
      </c>
      <c r="E34" s="126"/>
      <c r="G34" s="89">
        <v>46153</v>
      </c>
      <c r="H34" s="122">
        <v>3500</v>
      </c>
      <c r="I34" s="122"/>
      <c r="K34" s="89">
        <v>44949</v>
      </c>
      <c r="L34" s="122">
        <v>123.95</v>
      </c>
      <c r="M34" s="122"/>
    </row>
    <row r="35" spans="2:13" x14ac:dyDescent="0.3">
      <c r="B35" s="8" t="s">
        <v>187</v>
      </c>
      <c r="C35" s="124"/>
      <c r="D35" s="125"/>
      <c r="E35" s="126"/>
      <c r="G35" s="87" t="s">
        <v>224</v>
      </c>
      <c r="H35" s="121"/>
      <c r="I35" s="121"/>
      <c r="K35" s="89">
        <v>45037</v>
      </c>
      <c r="L35" s="122">
        <v>123.95</v>
      </c>
      <c r="M35" s="122"/>
    </row>
    <row r="36" spans="2:13" x14ac:dyDescent="0.3">
      <c r="B36" s="9">
        <v>1200012397</v>
      </c>
      <c r="C36" s="124"/>
      <c r="D36" s="125"/>
      <c r="E36" s="126">
        <v>1</v>
      </c>
      <c r="G36" s="88" t="s">
        <v>61</v>
      </c>
      <c r="H36" s="121"/>
      <c r="I36" s="121"/>
      <c r="K36" s="89">
        <v>45209</v>
      </c>
      <c r="L36" s="122">
        <v>130.24</v>
      </c>
      <c r="M36" s="122"/>
    </row>
    <row r="37" spans="2:13" x14ac:dyDescent="0.3">
      <c r="B37" s="8" t="s">
        <v>859</v>
      </c>
      <c r="C37" s="124"/>
      <c r="D37" s="125"/>
      <c r="E37" s="126"/>
      <c r="G37" s="89">
        <v>46171</v>
      </c>
      <c r="H37" s="122">
        <v>10500</v>
      </c>
      <c r="I37" s="122"/>
      <c r="K37" s="89">
        <v>45238</v>
      </c>
      <c r="L37" s="122">
        <v>126.43</v>
      </c>
      <c r="M37" s="122"/>
    </row>
    <row r="38" spans="2:13" x14ac:dyDescent="0.3">
      <c r="B38" s="9">
        <v>500007451</v>
      </c>
      <c r="C38" s="124"/>
      <c r="D38" s="125"/>
      <c r="E38" s="126">
        <v>1</v>
      </c>
      <c r="G38" s="89">
        <v>46198</v>
      </c>
      <c r="H38" s="122">
        <v>4500</v>
      </c>
      <c r="I38" s="122"/>
      <c r="K38" s="89">
        <v>45275</v>
      </c>
      <c r="L38" s="122">
        <v>127.67</v>
      </c>
      <c r="M38" s="122"/>
    </row>
    <row r="39" spans="2:13" x14ac:dyDescent="0.3">
      <c r="B39" s="8" t="s">
        <v>110</v>
      </c>
      <c r="C39" s="124"/>
      <c r="D39" s="125"/>
      <c r="E39" s="126"/>
      <c r="G39" s="89">
        <v>46241</v>
      </c>
      <c r="H39" s="122">
        <v>5799</v>
      </c>
      <c r="I39" s="122"/>
      <c r="K39" s="89">
        <v>45372</v>
      </c>
      <c r="L39" s="122">
        <v>127.67</v>
      </c>
      <c r="M39" s="122"/>
    </row>
    <row r="40" spans="2:13" x14ac:dyDescent="0.3">
      <c r="B40" s="9">
        <v>500008054</v>
      </c>
      <c r="C40" s="124"/>
      <c r="D40" s="125"/>
      <c r="E40" s="126">
        <v>1</v>
      </c>
      <c r="G40" s="88" t="s">
        <v>685</v>
      </c>
      <c r="H40" s="121"/>
      <c r="I40" s="121"/>
      <c r="K40" s="89">
        <v>45462</v>
      </c>
      <c r="L40" s="122">
        <v>127.67</v>
      </c>
      <c r="M40" s="122"/>
    </row>
    <row r="41" spans="2:13" x14ac:dyDescent="0.3">
      <c r="G41" s="89">
        <v>46198</v>
      </c>
      <c r="H41" s="122">
        <v>1564.5</v>
      </c>
      <c r="I41" s="122"/>
      <c r="K41" s="89">
        <v>45503</v>
      </c>
      <c r="L41" s="122">
        <v>42.55</v>
      </c>
      <c r="M41" s="122"/>
    </row>
    <row r="42" spans="2:13" x14ac:dyDescent="0.3">
      <c r="G42" s="89">
        <v>46244</v>
      </c>
      <c r="H42" s="122">
        <v>3770.5</v>
      </c>
      <c r="I42" s="122"/>
      <c r="K42" s="87" t="s">
        <v>294</v>
      </c>
      <c r="L42" s="121"/>
      <c r="M42" s="121"/>
    </row>
    <row r="43" spans="2:13" x14ac:dyDescent="0.3">
      <c r="G43" s="88" t="s">
        <v>63</v>
      </c>
      <c r="H43" s="121"/>
      <c r="I43" s="121"/>
      <c r="K43" s="88" t="s">
        <v>155</v>
      </c>
      <c r="L43" s="121"/>
      <c r="M43" s="121"/>
    </row>
    <row r="44" spans="2:13" x14ac:dyDescent="0.3">
      <c r="G44" s="89">
        <v>46244</v>
      </c>
      <c r="H44" s="122">
        <v>8100</v>
      </c>
      <c r="I44" s="122"/>
      <c r="K44" s="89">
        <v>44977</v>
      </c>
      <c r="L44" s="122">
        <v>323.04000000000002</v>
      </c>
      <c r="M44" s="122"/>
    </row>
    <row r="45" spans="2:13" x14ac:dyDescent="0.3">
      <c r="G45" s="88" t="s">
        <v>9</v>
      </c>
      <c r="H45" s="121"/>
      <c r="I45" s="121"/>
      <c r="K45" s="89">
        <v>45061</v>
      </c>
      <c r="L45" s="122">
        <v>323.04000000000002</v>
      </c>
      <c r="M45" s="122"/>
    </row>
    <row r="46" spans="2:13" x14ac:dyDescent="0.3">
      <c r="G46" s="89">
        <v>46171</v>
      </c>
      <c r="H46" s="122">
        <v>14952.54</v>
      </c>
      <c r="I46" s="122"/>
      <c r="K46" s="89">
        <v>45140</v>
      </c>
      <c r="L46" s="122">
        <v>323.04000000000002</v>
      </c>
      <c r="M46" s="122"/>
    </row>
    <row r="47" spans="2:13" x14ac:dyDescent="0.3">
      <c r="G47" s="89">
        <v>46197</v>
      </c>
      <c r="H47" s="122">
        <v>11702.38</v>
      </c>
      <c r="I47" s="122"/>
      <c r="K47" s="89">
        <v>45238</v>
      </c>
      <c r="L47" s="122">
        <v>323.05</v>
      </c>
      <c r="M47" s="122"/>
    </row>
    <row r="48" spans="2:13" x14ac:dyDescent="0.3">
      <c r="G48" s="89">
        <v>46244</v>
      </c>
      <c r="H48" s="122">
        <v>37282.300000000003</v>
      </c>
      <c r="I48" s="122"/>
      <c r="K48" s="89">
        <v>45327</v>
      </c>
      <c r="L48" s="122">
        <v>312.07</v>
      </c>
      <c r="M48" s="122"/>
    </row>
    <row r="49" spans="7:13" x14ac:dyDescent="0.3">
      <c r="G49" s="88" t="s">
        <v>64</v>
      </c>
      <c r="H49" s="121"/>
      <c r="I49" s="121"/>
      <c r="K49" s="89">
        <v>45428</v>
      </c>
      <c r="L49" s="122">
        <v>312.07</v>
      </c>
      <c r="M49" s="122"/>
    </row>
    <row r="50" spans="7:13" x14ac:dyDescent="0.3">
      <c r="G50" s="89">
        <v>46241</v>
      </c>
      <c r="H50" s="122">
        <v>4758.8999999999996</v>
      </c>
      <c r="I50" s="122"/>
      <c r="K50" s="89">
        <v>45506</v>
      </c>
      <c r="L50" s="122">
        <v>312.07</v>
      </c>
      <c r="M50" s="122"/>
    </row>
    <row r="51" spans="7:13" x14ac:dyDescent="0.3">
      <c r="G51" s="87" t="s">
        <v>226</v>
      </c>
      <c r="H51" s="121"/>
      <c r="I51" s="121"/>
      <c r="K51" s="89">
        <v>45601</v>
      </c>
      <c r="L51" s="122">
        <v>312.05</v>
      </c>
      <c r="M51" s="122"/>
    </row>
    <row r="52" spans="7:13" x14ac:dyDescent="0.3">
      <c r="G52" s="88" t="s">
        <v>105</v>
      </c>
      <c r="H52" s="121"/>
      <c r="I52" s="121"/>
      <c r="K52" s="87" t="s">
        <v>295</v>
      </c>
      <c r="L52" s="121"/>
      <c r="M52" s="121"/>
    </row>
    <row r="53" spans="7:13" x14ac:dyDescent="0.3">
      <c r="G53" s="89">
        <v>45208</v>
      </c>
      <c r="H53" s="122">
        <v>7605.26</v>
      </c>
      <c r="I53" s="122"/>
      <c r="K53" s="88" t="s">
        <v>156</v>
      </c>
      <c r="L53" s="121"/>
      <c r="M53" s="121"/>
    </row>
    <row r="54" spans="7:13" x14ac:dyDescent="0.3">
      <c r="G54" s="89">
        <v>45209</v>
      </c>
      <c r="H54" s="122">
        <v>85225.21</v>
      </c>
      <c r="I54" s="122"/>
      <c r="K54" s="89">
        <v>44950</v>
      </c>
      <c r="L54" s="122">
        <v>78</v>
      </c>
      <c r="M54" s="122"/>
    </row>
    <row r="55" spans="7:13" x14ac:dyDescent="0.3">
      <c r="G55" s="89">
        <v>45225</v>
      </c>
      <c r="H55" s="122">
        <v>123129.18</v>
      </c>
      <c r="I55" s="122"/>
      <c r="K55" s="89">
        <v>44980</v>
      </c>
      <c r="L55" s="122">
        <v>78</v>
      </c>
      <c r="M55" s="122"/>
    </row>
    <row r="56" spans="7:13" x14ac:dyDescent="0.3">
      <c r="G56" s="89">
        <v>45436</v>
      </c>
      <c r="H56" s="122">
        <v>74187.23</v>
      </c>
      <c r="I56" s="122"/>
      <c r="K56" s="89">
        <v>45013</v>
      </c>
      <c r="L56" s="122">
        <v>78</v>
      </c>
      <c r="M56" s="122"/>
    </row>
    <row r="57" spans="7:13" x14ac:dyDescent="0.3">
      <c r="G57" s="89">
        <v>45455</v>
      </c>
      <c r="H57" s="122">
        <v>34498.42</v>
      </c>
      <c r="I57" s="122"/>
      <c r="K57" s="89">
        <v>45044</v>
      </c>
      <c r="L57" s="122">
        <v>78</v>
      </c>
      <c r="M57" s="122"/>
    </row>
    <row r="58" spans="7:13" x14ac:dyDescent="0.3">
      <c r="G58" s="89">
        <v>45496</v>
      </c>
      <c r="H58" s="122">
        <v>11222.42</v>
      </c>
      <c r="I58" s="122"/>
      <c r="K58" s="89">
        <v>45071</v>
      </c>
      <c r="L58" s="122">
        <v>78</v>
      </c>
      <c r="M58" s="122"/>
    </row>
    <row r="59" spans="7:13" x14ac:dyDescent="0.3">
      <c r="G59" s="89">
        <v>45582</v>
      </c>
      <c r="H59" s="122">
        <v>88304.92</v>
      </c>
      <c r="I59" s="122"/>
      <c r="K59" s="89">
        <v>45119</v>
      </c>
      <c r="L59" s="122">
        <v>78</v>
      </c>
      <c r="M59" s="122"/>
    </row>
    <row r="60" spans="7:13" x14ac:dyDescent="0.3">
      <c r="G60" s="89">
        <v>45618</v>
      </c>
      <c r="H60" s="122">
        <v>48004.93</v>
      </c>
      <c r="I60" s="122"/>
      <c r="K60" s="89">
        <v>45132</v>
      </c>
      <c r="L60" s="122">
        <v>78</v>
      </c>
      <c r="M60" s="122"/>
    </row>
    <row r="61" spans="7:13" x14ac:dyDescent="0.3">
      <c r="G61" s="89">
        <v>45632</v>
      </c>
      <c r="H61" s="122">
        <v>67897.070000000007</v>
      </c>
      <c r="I61" s="122"/>
      <c r="K61" s="89">
        <v>45161</v>
      </c>
      <c r="L61" s="122">
        <v>78</v>
      </c>
      <c r="M61" s="122"/>
    </row>
    <row r="62" spans="7:13" x14ac:dyDescent="0.3">
      <c r="G62" s="89">
        <v>45777</v>
      </c>
      <c r="H62" s="122">
        <v>73677.279999999999</v>
      </c>
      <c r="I62" s="122"/>
      <c r="K62" s="89">
        <v>45194</v>
      </c>
      <c r="L62" s="122">
        <v>78</v>
      </c>
      <c r="M62" s="122"/>
    </row>
    <row r="63" spans="7:13" x14ac:dyDescent="0.3">
      <c r="G63" s="89">
        <v>45987</v>
      </c>
      <c r="H63" s="122">
        <v>26857.94</v>
      </c>
      <c r="I63" s="122"/>
      <c r="K63" s="89">
        <v>45223</v>
      </c>
      <c r="L63" s="122">
        <v>78</v>
      </c>
      <c r="M63" s="122"/>
    </row>
    <row r="64" spans="7:13" x14ac:dyDescent="0.3">
      <c r="G64" s="89">
        <v>46007</v>
      </c>
      <c r="H64" s="122">
        <v>26434.98</v>
      </c>
      <c r="I64" s="122"/>
      <c r="K64" s="89">
        <v>45253</v>
      </c>
      <c r="L64" s="122">
        <v>78</v>
      </c>
      <c r="M64" s="122"/>
    </row>
    <row r="65" spans="7:13" x14ac:dyDescent="0.3">
      <c r="G65" s="89">
        <v>46009</v>
      </c>
      <c r="H65" s="122">
        <v>5232.97</v>
      </c>
      <c r="I65" s="122"/>
      <c r="K65" s="87" t="s">
        <v>296</v>
      </c>
      <c r="L65" s="121"/>
      <c r="M65" s="121"/>
    </row>
    <row r="66" spans="7:13" x14ac:dyDescent="0.3">
      <c r="G66" s="89">
        <v>46057</v>
      </c>
      <c r="H66" s="122">
        <v>26981.05</v>
      </c>
      <c r="I66" s="122"/>
      <c r="K66" s="88" t="s">
        <v>443</v>
      </c>
      <c r="L66" s="121"/>
      <c r="M66" s="121"/>
    </row>
    <row r="67" spans="7:13" x14ac:dyDescent="0.3">
      <c r="G67" s="89">
        <v>46244</v>
      </c>
      <c r="H67" s="122">
        <v>63876.639999999999</v>
      </c>
      <c r="I67" s="122"/>
      <c r="K67" s="90" t="s">
        <v>409</v>
      </c>
      <c r="L67" s="122"/>
      <c r="M67" s="122">
        <v>2138.04</v>
      </c>
    </row>
    <row r="68" spans="7:13" x14ac:dyDescent="0.3">
      <c r="G68" s="88" t="s">
        <v>628</v>
      </c>
      <c r="H68" s="121"/>
      <c r="I68" s="121"/>
      <c r="K68" s="89">
        <v>44998</v>
      </c>
      <c r="L68" s="122">
        <v>338.04</v>
      </c>
      <c r="M68" s="122"/>
    </row>
    <row r="69" spans="7:13" x14ac:dyDescent="0.3">
      <c r="G69" s="89">
        <v>45140</v>
      </c>
      <c r="H69" s="122">
        <v>279089.39</v>
      </c>
      <c r="I69" s="122"/>
      <c r="K69" s="89">
        <v>45005</v>
      </c>
      <c r="L69" s="122">
        <v>351.4</v>
      </c>
      <c r="M69" s="122"/>
    </row>
    <row r="70" spans="7:13" x14ac:dyDescent="0.3">
      <c r="G70" s="89">
        <v>45475</v>
      </c>
      <c r="H70" s="122">
        <v>9307.0300000000007</v>
      </c>
      <c r="I70" s="122"/>
      <c r="K70" s="89">
        <v>45034</v>
      </c>
      <c r="L70" s="122">
        <v>417.13</v>
      </c>
      <c r="M70" s="122"/>
    </row>
    <row r="71" spans="7:13" x14ac:dyDescent="0.3">
      <c r="G71" s="89">
        <v>45552</v>
      </c>
      <c r="H71" s="122">
        <v>81275.95</v>
      </c>
      <c r="I71" s="122"/>
      <c r="K71" s="89">
        <v>45091</v>
      </c>
      <c r="L71" s="122">
        <v>261.79000000000002</v>
      </c>
      <c r="M71" s="122"/>
    </row>
    <row r="72" spans="7:13" x14ac:dyDescent="0.3">
      <c r="G72" s="89">
        <v>45587</v>
      </c>
      <c r="H72" s="122">
        <v>104474.58</v>
      </c>
      <c r="I72" s="122"/>
      <c r="K72" s="89">
        <v>45154</v>
      </c>
      <c r="L72" s="122">
        <v>105.61</v>
      </c>
      <c r="M72" s="122"/>
    </row>
    <row r="73" spans="7:13" x14ac:dyDescent="0.3">
      <c r="G73" s="89">
        <v>45863</v>
      </c>
      <c r="H73" s="122">
        <v>86364.97</v>
      </c>
      <c r="I73" s="122"/>
      <c r="K73" s="89">
        <v>45182</v>
      </c>
      <c r="L73" s="122">
        <v>116.8</v>
      </c>
      <c r="M73" s="122"/>
    </row>
    <row r="74" spans="7:13" x14ac:dyDescent="0.3">
      <c r="G74" s="89">
        <v>45904</v>
      </c>
      <c r="H74" s="122">
        <v>46374.71</v>
      </c>
      <c r="I74" s="122"/>
      <c r="K74" s="89">
        <v>45205</v>
      </c>
      <c r="L74" s="122">
        <v>144.84</v>
      </c>
      <c r="M74" s="122"/>
    </row>
    <row r="75" spans="7:13" x14ac:dyDescent="0.3">
      <c r="G75" s="89">
        <v>46001</v>
      </c>
      <c r="H75" s="122">
        <v>19015.52</v>
      </c>
      <c r="I75" s="122"/>
      <c r="K75" s="89">
        <v>45246</v>
      </c>
      <c r="L75" s="122">
        <v>253.12</v>
      </c>
      <c r="M75" s="122"/>
    </row>
    <row r="76" spans="7:13" x14ac:dyDescent="0.3">
      <c r="G76" s="87" t="s">
        <v>230</v>
      </c>
      <c r="H76" s="121"/>
      <c r="I76" s="121"/>
      <c r="K76" s="89">
        <v>45282</v>
      </c>
      <c r="L76" s="122">
        <v>300.95</v>
      </c>
      <c r="M76" s="122"/>
    </row>
    <row r="77" spans="7:13" x14ac:dyDescent="0.3">
      <c r="G77" s="88" t="s">
        <v>109</v>
      </c>
      <c r="H77" s="121"/>
      <c r="I77" s="121"/>
      <c r="K77" s="89">
        <v>45469</v>
      </c>
      <c r="L77" s="122">
        <v>453.56</v>
      </c>
      <c r="M77" s="122"/>
    </row>
    <row r="78" spans="7:13" x14ac:dyDescent="0.3">
      <c r="G78" s="89">
        <v>46161</v>
      </c>
      <c r="H78" s="122">
        <v>377.76</v>
      </c>
      <c r="I78" s="122"/>
      <c r="K78" s="89">
        <v>45490</v>
      </c>
      <c r="L78" s="122">
        <v>172</v>
      </c>
      <c r="M78" s="122"/>
    </row>
    <row r="79" spans="7:13" x14ac:dyDescent="0.3">
      <c r="G79" s="89">
        <v>46244</v>
      </c>
      <c r="H79" s="122">
        <v>2123.3000000000002</v>
      </c>
      <c r="I79" s="122"/>
      <c r="K79" s="89">
        <v>45618</v>
      </c>
      <c r="L79" s="122">
        <v>391.51</v>
      </c>
      <c r="M79" s="122"/>
    </row>
    <row r="80" spans="7:13" x14ac:dyDescent="0.3">
      <c r="G80" s="87" t="s">
        <v>804</v>
      </c>
      <c r="H80" s="121"/>
      <c r="I80" s="121"/>
      <c r="K80" s="89">
        <v>45734</v>
      </c>
      <c r="L80" s="122">
        <v>359.69</v>
      </c>
      <c r="M80" s="122"/>
    </row>
    <row r="81" spans="7:13" x14ac:dyDescent="0.3">
      <c r="G81" s="88" t="s">
        <v>613</v>
      </c>
      <c r="H81" s="121"/>
      <c r="I81" s="121"/>
      <c r="K81" s="89">
        <v>45894</v>
      </c>
      <c r="L81" s="122">
        <v>3372.43</v>
      </c>
      <c r="M81" s="122"/>
    </row>
    <row r="82" spans="7:13" x14ac:dyDescent="0.3">
      <c r="G82" s="89">
        <v>45832</v>
      </c>
      <c r="H82" s="122">
        <v>9438</v>
      </c>
      <c r="I82" s="122"/>
      <c r="K82" s="87" t="s">
        <v>297</v>
      </c>
      <c r="L82" s="121"/>
      <c r="M82" s="121"/>
    </row>
    <row r="83" spans="7:13" x14ac:dyDescent="0.3">
      <c r="G83" s="87" t="s">
        <v>404</v>
      </c>
      <c r="H83" s="121"/>
      <c r="I83" s="121"/>
      <c r="K83" s="88" t="s">
        <v>610</v>
      </c>
      <c r="L83" s="121"/>
      <c r="M83" s="121"/>
    </row>
    <row r="84" spans="7:13" x14ac:dyDescent="0.3">
      <c r="G84" s="88" t="s">
        <v>413</v>
      </c>
      <c r="H84" s="121"/>
      <c r="I84" s="121"/>
      <c r="K84" s="89">
        <v>45100</v>
      </c>
      <c r="L84" s="122">
        <v>2100.8200000000002</v>
      </c>
      <c r="M84" s="122"/>
    </row>
    <row r="85" spans="7:13" x14ac:dyDescent="0.3">
      <c r="G85" s="89">
        <v>45791</v>
      </c>
      <c r="H85" s="122">
        <v>5964</v>
      </c>
      <c r="I85" s="122"/>
      <c r="K85" s="89">
        <v>45120</v>
      </c>
      <c r="L85" s="122">
        <v>1757.1</v>
      </c>
      <c r="M85" s="122"/>
    </row>
    <row r="86" spans="7:13" x14ac:dyDescent="0.3">
      <c r="G86" s="88" t="s">
        <v>403</v>
      </c>
      <c r="H86" s="121"/>
      <c r="I86" s="121"/>
      <c r="K86" s="89">
        <v>45246</v>
      </c>
      <c r="L86" s="122">
        <v>1530.8</v>
      </c>
      <c r="M86" s="122"/>
    </row>
    <row r="87" spans="7:13" x14ac:dyDescent="0.3">
      <c r="G87" s="89">
        <v>45803</v>
      </c>
      <c r="H87" s="122">
        <v>156072.06</v>
      </c>
      <c r="I87" s="122"/>
      <c r="K87" s="89">
        <v>45329</v>
      </c>
      <c r="L87" s="122">
        <v>1872.48</v>
      </c>
      <c r="M87" s="122"/>
    </row>
    <row r="88" spans="7:13" x14ac:dyDescent="0.3">
      <c r="G88" s="89">
        <v>45986</v>
      </c>
      <c r="H88" s="122">
        <v>13025.94</v>
      </c>
      <c r="I88" s="122"/>
      <c r="K88" s="89">
        <v>45348</v>
      </c>
      <c r="L88" s="122">
        <v>1565.84</v>
      </c>
      <c r="M88" s="122"/>
    </row>
    <row r="89" spans="7:13" x14ac:dyDescent="0.3">
      <c r="G89" s="88" t="s">
        <v>700</v>
      </c>
      <c r="H89" s="121"/>
      <c r="I89" s="121"/>
      <c r="K89" s="89">
        <v>45441</v>
      </c>
      <c r="L89" s="122">
        <v>2731.21</v>
      </c>
      <c r="M89" s="122"/>
    </row>
    <row r="90" spans="7:13" x14ac:dyDescent="0.3">
      <c r="G90" s="89">
        <v>45791</v>
      </c>
      <c r="H90" s="122">
        <v>4219.8999999999996</v>
      </c>
      <c r="I90" s="122"/>
      <c r="K90" s="89">
        <v>45531</v>
      </c>
      <c r="L90" s="122">
        <v>2385.88</v>
      </c>
      <c r="M90" s="122"/>
    </row>
    <row r="91" spans="7:13" x14ac:dyDescent="0.3">
      <c r="G91" s="87" t="s">
        <v>402</v>
      </c>
      <c r="H91" s="121"/>
      <c r="I91" s="121"/>
      <c r="K91" s="89">
        <v>45618</v>
      </c>
      <c r="L91" s="122">
        <v>2930.81</v>
      </c>
      <c r="M91" s="122"/>
    </row>
    <row r="92" spans="7:13" x14ac:dyDescent="0.3">
      <c r="G92" s="88" t="s">
        <v>401</v>
      </c>
      <c r="H92" s="121"/>
      <c r="I92" s="121"/>
      <c r="K92" s="89">
        <v>45733</v>
      </c>
      <c r="L92" s="122">
        <v>4893.04</v>
      </c>
      <c r="M92" s="122"/>
    </row>
    <row r="93" spans="7:13" x14ac:dyDescent="0.3">
      <c r="G93" s="89">
        <v>46000</v>
      </c>
      <c r="H93" s="122">
        <v>17554.740000000002</v>
      </c>
      <c r="I93" s="122"/>
      <c r="K93" s="87" t="s">
        <v>300</v>
      </c>
      <c r="L93" s="121"/>
      <c r="M93" s="121"/>
    </row>
    <row r="94" spans="7:13" x14ac:dyDescent="0.3">
      <c r="G94" s="88" t="s">
        <v>697</v>
      </c>
      <c r="H94" s="121"/>
      <c r="I94" s="121"/>
      <c r="K94" s="88" t="s">
        <v>666</v>
      </c>
      <c r="L94" s="121"/>
      <c r="M94" s="121"/>
    </row>
    <row r="95" spans="7:13" x14ac:dyDescent="0.3">
      <c r="G95" s="89">
        <v>46002</v>
      </c>
      <c r="H95" s="122">
        <v>1200</v>
      </c>
      <c r="I95" s="122"/>
      <c r="K95" s="89">
        <v>45313</v>
      </c>
      <c r="L95" s="122">
        <v>90</v>
      </c>
      <c r="M95" s="122"/>
    </row>
    <row r="96" spans="7:13" x14ac:dyDescent="0.3">
      <c r="G96" s="87" t="s">
        <v>400</v>
      </c>
      <c r="H96" s="121"/>
      <c r="I96" s="121"/>
      <c r="K96" s="89">
        <v>45314</v>
      </c>
      <c r="L96" s="122">
        <v>270</v>
      </c>
      <c r="M96" s="122"/>
    </row>
    <row r="97" spans="7:13" x14ac:dyDescent="0.3">
      <c r="G97" s="88" t="s">
        <v>398</v>
      </c>
      <c r="H97" s="121"/>
      <c r="I97" s="121"/>
      <c r="K97" s="89">
        <v>45321</v>
      </c>
      <c r="L97" s="122">
        <v>90</v>
      </c>
      <c r="M97" s="122"/>
    </row>
    <row r="98" spans="7:13" x14ac:dyDescent="0.3">
      <c r="G98" s="89">
        <v>45567</v>
      </c>
      <c r="H98" s="122">
        <v>9069.14</v>
      </c>
      <c r="I98" s="122"/>
      <c r="K98" s="89">
        <v>45341</v>
      </c>
      <c r="L98" s="122">
        <v>90</v>
      </c>
      <c r="M98" s="122"/>
    </row>
    <row r="99" spans="7:13" x14ac:dyDescent="0.3">
      <c r="G99" s="89">
        <v>45685</v>
      </c>
      <c r="H99" s="122">
        <v>8815.73</v>
      </c>
      <c r="I99" s="122"/>
      <c r="K99" s="89">
        <v>45397</v>
      </c>
      <c r="L99" s="122">
        <v>90</v>
      </c>
      <c r="M99" s="122"/>
    </row>
    <row r="100" spans="7:13" x14ac:dyDescent="0.3">
      <c r="G100" s="87" t="s">
        <v>830</v>
      </c>
      <c r="H100" s="121"/>
      <c r="I100" s="121"/>
      <c r="K100" s="89">
        <v>45434</v>
      </c>
      <c r="L100" s="122">
        <v>90</v>
      </c>
      <c r="M100" s="122"/>
    </row>
    <row r="101" spans="7:13" x14ac:dyDescent="0.3">
      <c r="G101" s="88" t="s">
        <v>732</v>
      </c>
      <c r="H101" s="121"/>
      <c r="I101" s="121"/>
      <c r="K101" s="89">
        <v>45447</v>
      </c>
      <c r="L101" s="122">
        <v>90</v>
      </c>
      <c r="M101" s="122"/>
    </row>
    <row r="102" spans="7:13" x14ac:dyDescent="0.3">
      <c r="G102" s="90" t="s">
        <v>409</v>
      </c>
      <c r="H102" s="122"/>
      <c r="I102" s="122">
        <v>31698</v>
      </c>
      <c r="K102" s="87" t="s">
        <v>302</v>
      </c>
      <c r="L102" s="121"/>
      <c r="M102" s="121"/>
    </row>
    <row r="103" spans="7:13" x14ac:dyDescent="0.3">
      <c r="G103" s="87" t="s">
        <v>376</v>
      </c>
      <c r="H103" s="122">
        <v>1888234.88</v>
      </c>
      <c r="I103" s="122">
        <v>54602.64</v>
      </c>
      <c r="K103" s="88" t="s">
        <v>163</v>
      </c>
      <c r="L103" s="121"/>
      <c r="M103" s="121"/>
    </row>
    <row r="104" spans="7:13" x14ac:dyDescent="0.3">
      <c r="K104" s="89">
        <v>45070</v>
      </c>
      <c r="L104" s="122">
        <v>331.2</v>
      </c>
      <c r="M104" s="122"/>
    </row>
    <row r="105" spans="7:13" x14ac:dyDescent="0.3">
      <c r="K105" s="89">
        <v>45491</v>
      </c>
      <c r="L105" s="122">
        <v>331.2</v>
      </c>
      <c r="M105" s="122"/>
    </row>
    <row r="106" spans="7:13" x14ac:dyDescent="0.3">
      <c r="K106" s="89">
        <v>45642</v>
      </c>
      <c r="L106" s="122">
        <v>331.2</v>
      </c>
      <c r="M106" s="122"/>
    </row>
    <row r="107" spans="7:13" x14ac:dyDescent="0.3">
      <c r="K107" s="89">
        <v>45818</v>
      </c>
      <c r="L107" s="122">
        <v>331.2</v>
      </c>
      <c r="M107" s="122"/>
    </row>
    <row r="108" spans="7:13" x14ac:dyDescent="0.3">
      <c r="K108" s="88" t="s">
        <v>787</v>
      </c>
      <c r="L108" s="121"/>
      <c r="M108" s="121"/>
    </row>
    <row r="109" spans="7:13" x14ac:dyDescent="0.3">
      <c r="K109" s="89">
        <v>45973</v>
      </c>
      <c r="L109" s="122">
        <v>331.2</v>
      </c>
      <c r="M109" s="122"/>
    </row>
    <row r="110" spans="7:13" x14ac:dyDescent="0.3">
      <c r="K110" s="87" t="s">
        <v>303</v>
      </c>
      <c r="L110" s="121"/>
      <c r="M110" s="121"/>
    </row>
    <row r="111" spans="7:13" x14ac:dyDescent="0.3">
      <c r="K111" s="88" t="s">
        <v>638</v>
      </c>
      <c r="L111" s="121"/>
      <c r="M111" s="121"/>
    </row>
    <row r="112" spans="7:13" x14ac:dyDescent="0.3">
      <c r="K112" s="89">
        <v>44978</v>
      </c>
      <c r="L112" s="122">
        <v>10838.84</v>
      </c>
      <c r="M112" s="122"/>
    </row>
    <row r="113" spans="11:13" x14ac:dyDescent="0.3">
      <c r="K113" s="89">
        <v>44985</v>
      </c>
      <c r="L113" s="122">
        <v>26610.77</v>
      </c>
      <c r="M113" s="122"/>
    </row>
    <row r="114" spans="11:13" x14ac:dyDescent="0.3">
      <c r="K114" s="89">
        <v>44991</v>
      </c>
      <c r="L114" s="122">
        <v>50510.879999999997</v>
      </c>
      <c r="M114" s="122"/>
    </row>
    <row r="115" spans="11:13" x14ac:dyDescent="0.3">
      <c r="K115" s="89">
        <v>45184</v>
      </c>
      <c r="L115" s="122">
        <v>9219.7800000000007</v>
      </c>
      <c r="M115" s="122"/>
    </row>
    <row r="116" spans="11:13" x14ac:dyDescent="0.3">
      <c r="K116" s="89">
        <v>45187</v>
      </c>
      <c r="L116" s="122">
        <v>159458.44</v>
      </c>
      <c r="M116" s="122"/>
    </row>
    <row r="117" spans="11:13" x14ac:dyDescent="0.3">
      <c r="K117" s="89">
        <v>45229</v>
      </c>
      <c r="L117" s="122">
        <v>9934.5</v>
      </c>
      <c r="M117" s="122"/>
    </row>
    <row r="118" spans="11:13" x14ac:dyDescent="0.3">
      <c r="K118" s="89">
        <v>45261</v>
      </c>
      <c r="L118" s="122">
        <v>10403.06</v>
      </c>
      <c r="M118" s="122"/>
    </row>
    <row r="119" spans="11:13" x14ac:dyDescent="0.3">
      <c r="K119" s="89">
        <v>45391</v>
      </c>
      <c r="L119" s="122">
        <v>38536.080000000002</v>
      </c>
      <c r="M119" s="122"/>
    </row>
    <row r="120" spans="11:13" x14ac:dyDescent="0.3">
      <c r="K120" s="89">
        <v>45394</v>
      </c>
      <c r="L120" s="122">
        <v>9881.56</v>
      </c>
      <c r="M120" s="122"/>
    </row>
    <row r="121" spans="11:13" x14ac:dyDescent="0.3">
      <c r="K121" s="89">
        <v>45628</v>
      </c>
      <c r="L121" s="122">
        <v>1097.77</v>
      </c>
      <c r="M121" s="122"/>
    </row>
    <row r="122" spans="11:13" x14ac:dyDescent="0.3">
      <c r="K122" s="87" t="s">
        <v>304</v>
      </c>
      <c r="L122" s="121"/>
      <c r="M122" s="121"/>
    </row>
    <row r="123" spans="11:13" x14ac:dyDescent="0.3">
      <c r="K123" s="88" t="s">
        <v>638</v>
      </c>
      <c r="L123" s="121"/>
      <c r="M123" s="121"/>
    </row>
    <row r="124" spans="11:13" x14ac:dyDescent="0.3">
      <c r="K124" s="89">
        <v>45162</v>
      </c>
      <c r="L124" s="122">
        <v>139.61000000000001</v>
      </c>
      <c r="M124" s="122"/>
    </row>
    <row r="125" spans="11:13" x14ac:dyDescent="0.3">
      <c r="K125" s="89">
        <v>45329</v>
      </c>
      <c r="L125" s="122">
        <v>146.87</v>
      </c>
      <c r="M125" s="122"/>
    </row>
    <row r="126" spans="11:13" x14ac:dyDescent="0.3">
      <c r="K126" s="89">
        <v>45883</v>
      </c>
      <c r="L126" s="122">
        <v>149.81</v>
      </c>
      <c r="M126" s="122"/>
    </row>
    <row r="127" spans="11:13" x14ac:dyDescent="0.3">
      <c r="K127" s="87" t="s">
        <v>305</v>
      </c>
      <c r="L127" s="121"/>
      <c r="M127" s="121"/>
    </row>
    <row r="128" spans="11:13" x14ac:dyDescent="0.3">
      <c r="K128" s="88" t="s">
        <v>443</v>
      </c>
      <c r="L128" s="121"/>
      <c r="M128" s="121"/>
    </row>
    <row r="129" spans="11:13" x14ac:dyDescent="0.3">
      <c r="K129" s="89">
        <v>45041</v>
      </c>
      <c r="L129" s="122">
        <v>48624.45</v>
      </c>
      <c r="M129" s="122"/>
    </row>
    <row r="130" spans="11:13" x14ac:dyDescent="0.3">
      <c r="K130" s="89">
        <v>45042</v>
      </c>
      <c r="L130" s="122">
        <v>4485.5200000000004</v>
      </c>
      <c r="M130" s="122"/>
    </row>
    <row r="131" spans="11:13" x14ac:dyDescent="0.3">
      <c r="K131" s="89">
        <v>45100</v>
      </c>
      <c r="L131" s="122">
        <v>95911.94</v>
      </c>
      <c r="M131" s="122"/>
    </row>
    <row r="132" spans="11:13" x14ac:dyDescent="0.3">
      <c r="K132" s="89">
        <v>45105</v>
      </c>
      <c r="L132" s="122">
        <v>7280.21</v>
      </c>
      <c r="M132" s="122"/>
    </row>
    <row r="133" spans="11:13" x14ac:dyDescent="0.3">
      <c r="K133" s="89">
        <v>45224</v>
      </c>
      <c r="L133" s="122">
        <v>180518.1</v>
      </c>
      <c r="M133" s="122"/>
    </row>
    <row r="134" spans="11:13" x14ac:dyDescent="0.3">
      <c r="K134" s="89">
        <v>45272</v>
      </c>
      <c r="L134" s="122">
        <v>194226.37</v>
      </c>
      <c r="M134" s="122"/>
    </row>
    <row r="135" spans="11:13" x14ac:dyDescent="0.3">
      <c r="K135" s="89">
        <v>45278</v>
      </c>
      <c r="L135" s="122">
        <v>4448.7</v>
      </c>
      <c r="M135" s="122"/>
    </row>
    <row r="136" spans="11:13" x14ac:dyDescent="0.3">
      <c r="K136" s="89">
        <v>45334</v>
      </c>
      <c r="L136" s="122">
        <v>7280.21</v>
      </c>
      <c r="M136" s="122"/>
    </row>
    <row r="137" spans="11:13" x14ac:dyDescent="0.3">
      <c r="K137" s="89">
        <v>45342</v>
      </c>
      <c r="L137" s="122">
        <v>2086.46</v>
      </c>
      <c r="M137" s="122"/>
    </row>
    <row r="138" spans="11:13" x14ac:dyDescent="0.3">
      <c r="K138" s="89">
        <v>45394</v>
      </c>
      <c r="L138" s="122">
        <v>92252.4</v>
      </c>
      <c r="M138" s="122"/>
    </row>
    <row r="139" spans="11:13" x14ac:dyDescent="0.3">
      <c r="K139" s="87" t="s">
        <v>306</v>
      </c>
      <c r="L139" s="121"/>
      <c r="M139" s="121"/>
    </row>
    <row r="140" spans="11:13" x14ac:dyDescent="0.3">
      <c r="K140" s="88" t="s">
        <v>643</v>
      </c>
      <c r="L140" s="121"/>
      <c r="M140" s="121"/>
    </row>
    <row r="141" spans="11:13" x14ac:dyDescent="0.3">
      <c r="K141" s="89">
        <v>45600</v>
      </c>
      <c r="L141" s="122">
        <v>3412.5</v>
      </c>
      <c r="M141" s="122"/>
    </row>
    <row r="142" spans="11:13" x14ac:dyDescent="0.3">
      <c r="K142" s="89">
        <v>45811</v>
      </c>
      <c r="L142" s="122">
        <v>3978</v>
      </c>
      <c r="M142" s="122"/>
    </row>
    <row r="143" spans="11:13" x14ac:dyDescent="0.3">
      <c r="K143" s="89">
        <v>46041</v>
      </c>
      <c r="L143" s="122">
        <v>4057.56</v>
      </c>
      <c r="M143" s="122"/>
    </row>
    <row r="144" spans="11:13" x14ac:dyDescent="0.3">
      <c r="K144" s="87" t="s">
        <v>307</v>
      </c>
      <c r="L144" s="121"/>
      <c r="M144" s="121"/>
    </row>
    <row r="145" spans="11:13" x14ac:dyDescent="0.3">
      <c r="K145" s="88" t="s">
        <v>167</v>
      </c>
      <c r="L145" s="121"/>
      <c r="M145" s="121"/>
    </row>
    <row r="146" spans="11:13" x14ac:dyDescent="0.3">
      <c r="K146" s="90" t="s">
        <v>409</v>
      </c>
      <c r="L146" s="122"/>
      <c r="M146" s="122">
        <v>288</v>
      </c>
    </row>
    <row r="147" spans="11:13" x14ac:dyDescent="0.3">
      <c r="K147" s="89">
        <v>45036</v>
      </c>
      <c r="L147" s="122">
        <v>288</v>
      </c>
      <c r="M147" s="122"/>
    </row>
    <row r="148" spans="11:13" x14ac:dyDescent="0.3">
      <c r="K148" s="89">
        <v>45113</v>
      </c>
      <c r="L148" s="122">
        <v>288</v>
      </c>
      <c r="M148" s="122"/>
    </row>
    <row r="149" spans="11:13" x14ac:dyDescent="0.3">
      <c r="K149" s="89">
        <v>45233</v>
      </c>
      <c r="L149" s="122">
        <v>288</v>
      </c>
      <c r="M149" s="122"/>
    </row>
    <row r="150" spans="11:13" x14ac:dyDescent="0.3">
      <c r="K150" s="89">
        <v>45399</v>
      </c>
      <c r="L150" s="122">
        <v>300.06</v>
      </c>
      <c r="M150" s="122"/>
    </row>
    <row r="151" spans="11:13" x14ac:dyDescent="0.3">
      <c r="K151" s="89">
        <v>45699</v>
      </c>
      <c r="L151" s="122">
        <v>300.06</v>
      </c>
      <c r="M151" s="122"/>
    </row>
    <row r="152" spans="11:13" x14ac:dyDescent="0.3">
      <c r="K152" s="89">
        <v>45730</v>
      </c>
      <c r="L152" s="122">
        <v>133.36000000000001</v>
      </c>
      <c r="M152" s="122"/>
    </row>
    <row r="153" spans="11:13" x14ac:dyDescent="0.3">
      <c r="K153" s="89">
        <v>45880</v>
      </c>
      <c r="L153" s="122">
        <v>600.14</v>
      </c>
      <c r="M153" s="122"/>
    </row>
    <row r="154" spans="11:13" x14ac:dyDescent="0.3">
      <c r="K154" s="89">
        <v>46119</v>
      </c>
      <c r="L154" s="122">
        <v>1170.5</v>
      </c>
      <c r="M154" s="122"/>
    </row>
    <row r="155" spans="11:13" x14ac:dyDescent="0.3">
      <c r="K155" s="89">
        <v>46154</v>
      </c>
      <c r="L155" s="122">
        <v>299.8</v>
      </c>
      <c r="M155" s="122"/>
    </row>
    <row r="156" spans="11:13" x14ac:dyDescent="0.3">
      <c r="K156" s="89">
        <v>46163</v>
      </c>
      <c r="L156" s="122">
        <v>160.4</v>
      </c>
      <c r="M156" s="122"/>
    </row>
    <row r="157" spans="11:13" x14ac:dyDescent="0.3">
      <c r="K157" s="87" t="s">
        <v>308</v>
      </c>
      <c r="L157" s="121"/>
      <c r="M157" s="121"/>
    </row>
    <row r="158" spans="11:13" x14ac:dyDescent="0.3">
      <c r="K158" s="88" t="s">
        <v>167</v>
      </c>
      <c r="L158" s="121"/>
      <c r="M158" s="121"/>
    </row>
    <row r="159" spans="11:13" x14ac:dyDescent="0.3">
      <c r="K159" s="89">
        <v>45133</v>
      </c>
      <c r="L159" s="122">
        <v>480</v>
      </c>
      <c r="M159" s="122"/>
    </row>
    <row r="160" spans="11:13" x14ac:dyDescent="0.3">
      <c r="K160" s="89">
        <v>45309</v>
      </c>
      <c r="L160" s="122">
        <v>480</v>
      </c>
      <c r="M160" s="122"/>
    </row>
    <row r="161" spans="11:13" x14ac:dyDescent="0.3">
      <c r="K161" s="89">
        <v>45481</v>
      </c>
      <c r="L161" s="122">
        <v>500.05</v>
      </c>
      <c r="M161" s="122"/>
    </row>
    <row r="162" spans="11:13" x14ac:dyDescent="0.3">
      <c r="K162" s="87" t="s">
        <v>309</v>
      </c>
      <c r="L162" s="121"/>
      <c r="M162" s="121"/>
    </row>
    <row r="163" spans="11:13" x14ac:dyDescent="0.3">
      <c r="K163" s="88" t="s">
        <v>777</v>
      </c>
      <c r="L163" s="121"/>
      <c r="M163" s="121"/>
    </row>
    <row r="164" spans="11:13" x14ac:dyDescent="0.3">
      <c r="K164" s="90" t="s">
        <v>409</v>
      </c>
      <c r="L164" s="122"/>
      <c r="M164" s="122">
        <v>286.77999999999997</v>
      </c>
    </row>
    <row r="165" spans="11:13" x14ac:dyDescent="0.3">
      <c r="K165" s="89">
        <v>45184</v>
      </c>
      <c r="L165" s="122">
        <v>110.4</v>
      </c>
      <c r="M165" s="122"/>
    </row>
    <row r="166" spans="11:13" x14ac:dyDescent="0.3">
      <c r="K166" s="89">
        <v>45215</v>
      </c>
      <c r="L166" s="122">
        <v>254.4</v>
      </c>
      <c r="M166" s="122"/>
    </row>
    <row r="167" spans="11:13" x14ac:dyDescent="0.3">
      <c r="K167" s="89">
        <v>45979</v>
      </c>
      <c r="L167" s="122">
        <v>993.6</v>
      </c>
      <c r="M167" s="122"/>
    </row>
    <row r="168" spans="11:13" x14ac:dyDescent="0.3">
      <c r="K168" s="89">
        <v>45992</v>
      </c>
      <c r="L168" s="122">
        <v>2073.37</v>
      </c>
      <c r="M168" s="122"/>
    </row>
    <row r="169" spans="11:13" x14ac:dyDescent="0.3">
      <c r="K169" s="89">
        <v>46007</v>
      </c>
      <c r="L169" s="122">
        <v>118.61</v>
      </c>
      <c r="M169" s="122"/>
    </row>
    <row r="170" spans="11:13" x14ac:dyDescent="0.3">
      <c r="K170" s="89">
        <v>46049</v>
      </c>
      <c r="L170" s="122">
        <v>255.4</v>
      </c>
      <c r="M170" s="122"/>
    </row>
    <row r="171" spans="11:13" x14ac:dyDescent="0.3">
      <c r="K171" s="89">
        <v>46080</v>
      </c>
      <c r="L171" s="122">
        <v>118.61</v>
      </c>
      <c r="M171" s="122"/>
    </row>
    <row r="172" spans="11:13" x14ac:dyDescent="0.3">
      <c r="K172" s="89">
        <v>46111</v>
      </c>
      <c r="L172" s="122">
        <v>136.79</v>
      </c>
      <c r="M172" s="122"/>
    </row>
    <row r="173" spans="11:13" x14ac:dyDescent="0.3">
      <c r="K173" s="89">
        <v>46129</v>
      </c>
      <c r="L173" s="122">
        <v>118.61</v>
      </c>
      <c r="M173" s="122"/>
    </row>
    <row r="174" spans="11:13" x14ac:dyDescent="0.3">
      <c r="K174" s="89">
        <v>46203</v>
      </c>
      <c r="L174" s="122">
        <v>136.79</v>
      </c>
      <c r="M174" s="122"/>
    </row>
    <row r="175" spans="11:13" x14ac:dyDescent="0.3">
      <c r="K175" s="87" t="s">
        <v>310</v>
      </c>
      <c r="L175" s="121"/>
      <c r="M175" s="121"/>
    </row>
    <row r="176" spans="11:13" x14ac:dyDescent="0.3">
      <c r="K176" s="88" t="s">
        <v>169</v>
      </c>
      <c r="L176" s="121"/>
      <c r="M176" s="121"/>
    </row>
    <row r="177" spans="11:13" x14ac:dyDescent="0.3">
      <c r="K177" s="89">
        <v>45441</v>
      </c>
      <c r="L177" s="122">
        <v>1348.8</v>
      </c>
      <c r="M177" s="122"/>
    </row>
    <row r="178" spans="11:13" x14ac:dyDescent="0.3">
      <c r="K178" s="89">
        <v>45812</v>
      </c>
      <c r="L178" s="122">
        <v>1389.26</v>
      </c>
      <c r="M178" s="122"/>
    </row>
    <row r="179" spans="11:13" x14ac:dyDescent="0.3">
      <c r="K179" s="87" t="s">
        <v>375</v>
      </c>
      <c r="L179" s="121"/>
      <c r="M179" s="121"/>
    </row>
    <row r="180" spans="11:13" x14ac:dyDescent="0.3">
      <c r="K180" s="88" t="s">
        <v>494</v>
      </c>
      <c r="L180" s="121"/>
      <c r="M180" s="121"/>
    </row>
    <row r="181" spans="11:13" x14ac:dyDescent="0.3">
      <c r="K181" s="90" t="s">
        <v>409</v>
      </c>
      <c r="L181" s="122"/>
      <c r="M181" s="122">
        <v>96.18</v>
      </c>
    </row>
    <row r="182" spans="11:13" x14ac:dyDescent="0.3">
      <c r="K182" s="89">
        <v>45112</v>
      </c>
      <c r="L182" s="122">
        <v>633.23</v>
      </c>
      <c r="M182" s="122"/>
    </row>
    <row r="183" spans="11:13" x14ac:dyDescent="0.3">
      <c r="K183" s="89">
        <v>45117</v>
      </c>
      <c r="L183" s="122">
        <v>484.85</v>
      </c>
      <c r="M183" s="122"/>
    </row>
    <row r="184" spans="11:13" x14ac:dyDescent="0.3">
      <c r="K184" s="89">
        <v>45118</v>
      </c>
      <c r="L184" s="122">
        <v>94.61</v>
      </c>
      <c r="M184" s="122"/>
    </row>
    <row r="185" spans="11:13" x14ac:dyDescent="0.3">
      <c r="K185" s="89">
        <v>45169</v>
      </c>
      <c r="L185" s="122">
        <v>751.15</v>
      </c>
      <c r="M185" s="122"/>
    </row>
    <row r="186" spans="11:13" x14ac:dyDescent="0.3">
      <c r="K186" s="89">
        <v>45173</v>
      </c>
      <c r="L186" s="122">
        <v>212.98</v>
      </c>
      <c r="M186" s="122"/>
    </row>
    <row r="187" spans="11:13" x14ac:dyDescent="0.3">
      <c r="K187" s="89">
        <v>45189</v>
      </c>
      <c r="L187" s="122">
        <v>103.93</v>
      </c>
      <c r="M187" s="122"/>
    </row>
    <row r="188" spans="11:13" x14ac:dyDescent="0.3">
      <c r="K188" s="89">
        <v>45265</v>
      </c>
      <c r="L188" s="122">
        <v>773.72</v>
      </c>
      <c r="M188" s="122"/>
    </row>
    <row r="189" spans="11:13" x14ac:dyDescent="0.3">
      <c r="K189" s="89">
        <v>45271</v>
      </c>
      <c r="L189" s="122">
        <v>1101.47</v>
      </c>
      <c r="M189" s="122"/>
    </row>
    <row r="190" spans="11:13" x14ac:dyDescent="0.3">
      <c r="K190" s="89">
        <v>45273</v>
      </c>
      <c r="L190" s="122">
        <v>557.55999999999995</v>
      </c>
      <c r="M190" s="122"/>
    </row>
    <row r="191" spans="11:13" x14ac:dyDescent="0.3">
      <c r="K191" s="89">
        <v>45280</v>
      </c>
      <c r="L191" s="122">
        <v>925.51</v>
      </c>
      <c r="M191" s="122"/>
    </row>
    <row r="192" spans="11:13" x14ac:dyDescent="0.3">
      <c r="K192" s="89">
        <v>45281</v>
      </c>
      <c r="L192" s="122">
        <v>312.37</v>
      </c>
      <c r="M192" s="122"/>
    </row>
    <row r="193" spans="11:13" x14ac:dyDescent="0.3">
      <c r="K193" s="89">
        <v>45336</v>
      </c>
      <c r="L193" s="122">
        <v>167.96</v>
      </c>
      <c r="M193" s="122"/>
    </row>
    <row r="194" spans="11:13" x14ac:dyDescent="0.3">
      <c r="K194" s="89">
        <v>45348</v>
      </c>
      <c r="L194" s="122">
        <v>132.28</v>
      </c>
      <c r="M194" s="122"/>
    </row>
    <row r="195" spans="11:13" x14ac:dyDescent="0.3">
      <c r="K195" s="89">
        <v>45356</v>
      </c>
      <c r="L195" s="122">
        <v>1695.58</v>
      </c>
      <c r="M195" s="122"/>
    </row>
    <row r="196" spans="11:13" x14ac:dyDescent="0.3">
      <c r="K196" s="89">
        <v>45357</v>
      </c>
      <c r="L196" s="122">
        <v>345.44</v>
      </c>
      <c r="M196" s="122"/>
    </row>
    <row r="197" spans="11:13" x14ac:dyDescent="0.3">
      <c r="K197" s="89">
        <v>45371</v>
      </c>
      <c r="L197" s="122">
        <v>241.56</v>
      </c>
      <c r="M197" s="122"/>
    </row>
    <row r="198" spans="11:13" x14ac:dyDescent="0.3">
      <c r="K198" s="89">
        <v>45397</v>
      </c>
      <c r="L198" s="122">
        <v>1767.52</v>
      </c>
      <c r="M198" s="122"/>
    </row>
    <row r="199" spans="11:13" x14ac:dyDescent="0.3">
      <c r="K199" s="89">
        <v>45411</v>
      </c>
      <c r="L199" s="122">
        <v>32.81</v>
      </c>
      <c r="M199" s="122"/>
    </row>
    <row r="200" spans="11:13" x14ac:dyDescent="0.3">
      <c r="K200" s="89">
        <v>45412</v>
      </c>
      <c r="L200" s="122">
        <v>738.05</v>
      </c>
      <c r="M200" s="122"/>
    </row>
    <row r="201" spans="11:13" x14ac:dyDescent="0.3">
      <c r="K201" s="89">
        <v>45428</v>
      </c>
      <c r="L201" s="122">
        <v>205.99</v>
      </c>
      <c r="M201" s="122"/>
    </row>
    <row r="202" spans="11:13" x14ac:dyDescent="0.3">
      <c r="K202" s="89">
        <v>45440</v>
      </c>
      <c r="L202" s="122">
        <v>126.38</v>
      </c>
      <c r="M202" s="122"/>
    </row>
    <row r="203" spans="11:13" x14ac:dyDescent="0.3">
      <c r="K203" s="89">
        <v>45447</v>
      </c>
      <c r="L203" s="122">
        <v>611.99</v>
      </c>
      <c r="M203" s="122"/>
    </row>
    <row r="204" spans="11:13" x14ac:dyDescent="0.3">
      <c r="K204" s="89">
        <v>45484</v>
      </c>
      <c r="L204" s="122">
        <v>99.5</v>
      </c>
      <c r="M204" s="122"/>
    </row>
    <row r="205" spans="11:13" x14ac:dyDescent="0.3">
      <c r="K205" s="89">
        <v>45495</v>
      </c>
      <c r="L205" s="122">
        <v>182.4</v>
      </c>
      <c r="M205" s="122"/>
    </row>
    <row r="206" spans="11:13" x14ac:dyDescent="0.3">
      <c r="K206" s="89">
        <v>45503</v>
      </c>
      <c r="L206" s="122">
        <v>184.13</v>
      </c>
      <c r="M206" s="122"/>
    </row>
    <row r="207" spans="11:13" x14ac:dyDescent="0.3">
      <c r="K207" s="89">
        <v>45506</v>
      </c>
      <c r="L207" s="122">
        <v>1429.91</v>
      </c>
      <c r="M207" s="122"/>
    </row>
    <row r="208" spans="11:13" x14ac:dyDescent="0.3">
      <c r="K208" s="89">
        <v>45509</v>
      </c>
      <c r="L208" s="122">
        <v>99.85</v>
      </c>
      <c r="M208" s="122"/>
    </row>
    <row r="209" spans="11:13" x14ac:dyDescent="0.3">
      <c r="K209" s="89">
        <v>45511</v>
      </c>
      <c r="L209" s="122">
        <v>82.12</v>
      </c>
      <c r="M209" s="122"/>
    </row>
    <row r="210" spans="11:13" x14ac:dyDescent="0.3">
      <c r="K210" s="89">
        <v>45517</v>
      </c>
      <c r="L210" s="122">
        <v>129.38</v>
      </c>
      <c r="M210" s="122"/>
    </row>
    <row r="211" spans="11:13" x14ac:dyDescent="0.3">
      <c r="K211" s="89">
        <v>45568</v>
      </c>
      <c r="L211" s="122">
        <v>124.09</v>
      </c>
      <c r="M211" s="122"/>
    </row>
    <row r="212" spans="11:13" x14ac:dyDescent="0.3">
      <c r="K212" s="89">
        <v>45580</v>
      </c>
      <c r="L212" s="122">
        <v>414.14</v>
      </c>
      <c r="M212" s="122"/>
    </row>
    <row r="213" spans="11:13" x14ac:dyDescent="0.3">
      <c r="K213" s="89">
        <v>45594</v>
      </c>
      <c r="L213" s="122">
        <v>65.33</v>
      </c>
      <c r="M213" s="122"/>
    </row>
    <row r="214" spans="11:13" x14ac:dyDescent="0.3">
      <c r="K214" s="89">
        <v>45596</v>
      </c>
      <c r="L214" s="122">
        <v>394.67</v>
      </c>
      <c r="M214" s="122"/>
    </row>
    <row r="215" spans="11:13" x14ac:dyDescent="0.3">
      <c r="K215" s="89">
        <v>45617</v>
      </c>
      <c r="L215" s="122">
        <v>110.56</v>
      </c>
      <c r="M215" s="122"/>
    </row>
    <row r="216" spans="11:13" x14ac:dyDescent="0.3">
      <c r="K216" s="89">
        <v>45631</v>
      </c>
      <c r="L216" s="122">
        <v>105.26</v>
      </c>
      <c r="M216" s="122"/>
    </row>
    <row r="217" spans="11:13" x14ac:dyDescent="0.3">
      <c r="K217" s="89">
        <v>45638</v>
      </c>
      <c r="L217" s="122">
        <v>51.85</v>
      </c>
      <c r="M217" s="122"/>
    </row>
    <row r="218" spans="11:13" x14ac:dyDescent="0.3">
      <c r="K218" s="89">
        <v>45691</v>
      </c>
      <c r="L218" s="122">
        <v>159.52000000000001</v>
      </c>
      <c r="M218" s="122"/>
    </row>
    <row r="219" spans="11:13" x14ac:dyDescent="0.3">
      <c r="K219" s="89">
        <v>45700</v>
      </c>
      <c r="L219" s="122">
        <v>105.3</v>
      </c>
      <c r="M219" s="122"/>
    </row>
    <row r="220" spans="11:13" x14ac:dyDescent="0.3">
      <c r="K220" s="89">
        <v>45729</v>
      </c>
      <c r="L220" s="122">
        <v>129.71</v>
      </c>
      <c r="M220" s="122"/>
    </row>
    <row r="221" spans="11:13" x14ac:dyDescent="0.3">
      <c r="K221" s="89">
        <v>45730</v>
      </c>
      <c r="L221" s="122">
        <v>124.58</v>
      </c>
      <c r="M221" s="122"/>
    </row>
    <row r="222" spans="11:13" x14ac:dyDescent="0.3">
      <c r="K222" s="89">
        <v>45734</v>
      </c>
      <c r="L222" s="122">
        <v>436.88</v>
      </c>
      <c r="M222" s="122"/>
    </row>
    <row r="223" spans="11:13" x14ac:dyDescent="0.3">
      <c r="K223" s="89">
        <v>45735</v>
      </c>
      <c r="L223" s="122">
        <v>323.77</v>
      </c>
      <c r="M223" s="122"/>
    </row>
    <row r="224" spans="11:13" x14ac:dyDescent="0.3">
      <c r="K224" s="89">
        <v>45741</v>
      </c>
      <c r="L224" s="122">
        <v>28.27</v>
      </c>
      <c r="M224" s="122"/>
    </row>
    <row r="225" spans="11:13" x14ac:dyDescent="0.3">
      <c r="K225" s="89">
        <v>45749</v>
      </c>
      <c r="L225" s="122">
        <v>1421.52</v>
      </c>
      <c r="M225" s="122"/>
    </row>
    <row r="226" spans="11:13" x14ac:dyDescent="0.3">
      <c r="K226" s="89">
        <v>45784</v>
      </c>
      <c r="L226" s="122">
        <v>162.61000000000001</v>
      </c>
      <c r="M226" s="122"/>
    </row>
    <row r="227" spans="11:13" x14ac:dyDescent="0.3">
      <c r="K227" s="89">
        <v>45804</v>
      </c>
      <c r="L227" s="122">
        <v>294.5</v>
      </c>
      <c r="M227" s="122"/>
    </row>
    <row r="228" spans="11:13" x14ac:dyDescent="0.3">
      <c r="K228" s="89">
        <v>45825</v>
      </c>
      <c r="L228" s="122">
        <v>516.53</v>
      </c>
      <c r="M228" s="122"/>
    </row>
    <row r="229" spans="11:13" x14ac:dyDescent="0.3">
      <c r="K229" s="89">
        <v>45827</v>
      </c>
      <c r="L229" s="122">
        <v>349.52</v>
      </c>
      <c r="M229" s="122"/>
    </row>
    <row r="230" spans="11:13" x14ac:dyDescent="0.3">
      <c r="K230" s="89">
        <v>45855</v>
      </c>
      <c r="L230" s="122">
        <v>402.9</v>
      </c>
      <c r="M230" s="122"/>
    </row>
    <row r="231" spans="11:13" x14ac:dyDescent="0.3">
      <c r="K231" s="89">
        <v>45887</v>
      </c>
      <c r="L231" s="122">
        <v>189.29</v>
      </c>
      <c r="M231" s="122"/>
    </row>
    <row r="232" spans="11:13" x14ac:dyDescent="0.3">
      <c r="K232" s="89">
        <v>45898</v>
      </c>
      <c r="L232" s="122">
        <v>37.32</v>
      </c>
      <c r="M232" s="122"/>
    </row>
    <row r="233" spans="11:13" x14ac:dyDescent="0.3">
      <c r="K233" s="89">
        <v>45923</v>
      </c>
      <c r="L233" s="122">
        <v>57.4</v>
      </c>
      <c r="M233" s="122"/>
    </row>
    <row r="234" spans="11:13" x14ac:dyDescent="0.3">
      <c r="K234" s="89">
        <v>45925</v>
      </c>
      <c r="L234" s="122">
        <v>83.48</v>
      </c>
      <c r="M234" s="122"/>
    </row>
    <row r="235" spans="11:13" x14ac:dyDescent="0.3">
      <c r="K235" s="89">
        <v>45926</v>
      </c>
      <c r="L235" s="122">
        <v>168.51</v>
      </c>
      <c r="M235" s="122"/>
    </row>
    <row r="236" spans="11:13" x14ac:dyDescent="0.3">
      <c r="K236" s="89">
        <v>45980</v>
      </c>
      <c r="L236" s="122">
        <v>307.08</v>
      </c>
      <c r="M236" s="122"/>
    </row>
    <row r="237" spans="11:13" x14ac:dyDescent="0.3">
      <c r="K237" s="89">
        <v>45992</v>
      </c>
      <c r="L237" s="122">
        <v>135.02000000000001</v>
      </c>
      <c r="M237" s="122"/>
    </row>
    <row r="238" spans="11:13" x14ac:dyDescent="0.3">
      <c r="K238" s="89">
        <v>45994</v>
      </c>
      <c r="L238" s="122">
        <v>63.31</v>
      </c>
      <c r="M238" s="122"/>
    </row>
    <row r="239" spans="11:13" x14ac:dyDescent="0.3">
      <c r="K239" s="89">
        <v>46002</v>
      </c>
      <c r="L239" s="122">
        <v>2182.35</v>
      </c>
      <c r="M239" s="122"/>
    </row>
    <row r="240" spans="11:13" x14ac:dyDescent="0.3">
      <c r="K240" s="89">
        <v>46007</v>
      </c>
      <c r="L240" s="122">
        <v>92.53</v>
      </c>
      <c r="M240" s="122"/>
    </row>
    <row r="241" spans="11:13" x14ac:dyDescent="0.3">
      <c r="K241" s="89">
        <v>46041</v>
      </c>
      <c r="L241" s="122">
        <v>46.84</v>
      </c>
      <c r="M241" s="122"/>
    </row>
    <row r="242" spans="11:13" x14ac:dyDescent="0.3">
      <c r="K242" s="89">
        <v>46048</v>
      </c>
      <c r="L242" s="122">
        <v>346.88</v>
      </c>
      <c r="M242" s="122"/>
    </row>
    <row r="243" spans="11:13" x14ac:dyDescent="0.3">
      <c r="K243" s="89">
        <v>46052</v>
      </c>
      <c r="L243" s="122">
        <v>407.42</v>
      </c>
      <c r="M243" s="122"/>
    </row>
    <row r="244" spans="11:13" x14ac:dyDescent="0.3">
      <c r="K244" s="89">
        <v>46065</v>
      </c>
      <c r="L244" s="122">
        <v>2443.54</v>
      </c>
      <c r="M244" s="122"/>
    </row>
    <row r="245" spans="11:13" x14ac:dyDescent="0.3">
      <c r="K245" s="89">
        <v>46078</v>
      </c>
      <c r="L245" s="122">
        <v>177.73</v>
      </c>
      <c r="M245" s="122"/>
    </row>
    <row r="246" spans="11:13" x14ac:dyDescent="0.3">
      <c r="K246" s="89">
        <v>46106</v>
      </c>
      <c r="L246" s="122">
        <v>1347.42</v>
      </c>
      <c r="M246" s="122"/>
    </row>
    <row r="247" spans="11:13" x14ac:dyDescent="0.3">
      <c r="K247" s="89">
        <v>46107</v>
      </c>
      <c r="L247" s="122">
        <v>1815.39</v>
      </c>
      <c r="M247" s="122"/>
    </row>
    <row r="248" spans="11:13" x14ac:dyDescent="0.3">
      <c r="K248" s="89">
        <v>46112</v>
      </c>
      <c r="L248" s="122">
        <v>416.42</v>
      </c>
      <c r="M248" s="122"/>
    </row>
    <row r="249" spans="11:13" x14ac:dyDescent="0.3">
      <c r="K249" s="89">
        <v>46114</v>
      </c>
      <c r="L249" s="122">
        <v>178.26</v>
      </c>
      <c r="M249" s="122"/>
    </row>
    <row r="250" spans="11:13" x14ac:dyDescent="0.3">
      <c r="K250" s="89">
        <v>46127</v>
      </c>
      <c r="L250" s="122">
        <v>178.36</v>
      </c>
      <c r="M250" s="122"/>
    </row>
    <row r="251" spans="11:13" x14ac:dyDescent="0.3">
      <c r="K251" s="89">
        <v>46135</v>
      </c>
      <c r="L251" s="122">
        <v>51.46</v>
      </c>
      <c r="M251" s="122"/>
    </row>
    <row r="252" spans="11:13" x14ac:dyDescent="0.3">
      <c r="K252" s="89">
        <v>46140</v>
      </c>
      <c r="L252" s="122">
        <v>386.68</v>
      </c>
      <c r="M252" s="122"/>
    </row>
    <row r="253" spans="11:13" x14ac:dyDescent="0.3">
      <c r="K253" s="89">
        <v>46154</v>
      </c>
      <c r="L253" s="122">
        <v>176.6</v>
      </c>
      <c r="M253" s="122"/>
    </row>
    <row r="254" spans="11:13" x14ac:dyDescent="0.3">
      <c r="K254" s="89">
        <v>46162</v>
      </c>
      <c r="L254" s="122">
        <v>27.96</v>
      </c>
      <c r="M254" s="122"/>
    </row>
    <row r="255" spans="11:13" x14ac:dyDescent="0.3">
      <c r="K255" s="89">
        <v>46174</v>
      </c>
      <c r="L255" s="122">
        <v>4657.21</v>
      </c>
      <c r="M255" s="122"/>
    </row>
    <row r="256" spans="11:13" x14ac:dyDescent="0.3">
      <c r="K256" s="89">
        <v>46178</v>
      </c>
      <c r="L256" s="122">
        <v>304.22000000000003</v>
      </c>
      <c r="M256" s="122"/>
    </row>
    <row r="257" spans="11:13" x14ac:dyDescent="0.3">
      <c r="K257" s="89">
        <v>46181</v>
      </c>
      <c r="L257" s="122">
        <v>525.79999999999995</v>
      </c>
      <c r="M257" s="122"/>
    </row>
    <row r="258" spans="11:13" x14ac:dyDescent="0.3">
      <c r="K258" s="89">
        <v>46188</v>
      </c>
      <c r="L258" s="122">
        <v>151.69</v>
      </c>
      <c r="M258" s="122"/>
    </row>
    <row r="259" spans="11:13" x14ac:dyDescent="0.3">
      <c r="K259" s="89">
        <v>46196</v>
      </c>
      <c r="L259" s="122">
        <v>703.63</v>
      </c>
      <c r="M259" s="122"/>
    </row>
    <row r="260" spans="11:13" x14ac:dyDescent="0.3">
      <c r="K260" s="89">
        <v>46197</v>
      </c>
      <c r="L260" s="122">
        <v>58.4</v>
      </c>
      <c r="M260" s="122"/>
    </row>
    <row r="261" spans="11:13" x14ac:dyDescent="0.3">
      <c r="K261" s="89">
        <v>46205</v>
      </c>
      <c r="L261" s="122">
        <v>13.52</v>
      </c>
      <c r="M261" s="122"/>
    </row>
    <row r="262" spans="11:13" x14ac:dyDescent="0.3">
      <c r="K262" s="89">
        <v>46209</v>
      </c>
      <c r="L262" s="122">
        <v>585.88</v>
      </c>
      <c r="M262" s="122"/>
    </row>
    <row r="263" spans="11:13" x14ac:dyDescent="0.3">
      <c r="K263" s="89">
        <v>46239</v>
      </c>
      <c r="L263" s="122">
        <v>272.76</v>
      </c>
      <c r="M263" s="122"/>
    </row>
    <row r="264" spans="11:13" x14ac:dyDescent="0.3">
      <c r="K264" s="89">
        <v>46240</v>
      </c>
      <c r="L264" s="122">
        <v>178.06</v>
      </c>
      <c r="M264" s="122"/>
    </row>
    <row r="265" spans="11:13" x14ac:dyDescent="0.3">
      <c r="K265" s="87" t="s">
        <v>311</v>
      </c>
      <c r="L265" s="121"/>
      <c r="M265" s="121"/>
    </row>
    <row r="266" spans="11:13" x14ac:dyDescent="0.3">
      <c r="K266" s="88" t="s">
        <v>170</v>
      </c>
      <c r="L266" s="121"/>
      <c r="M266" s="121"/>
    </row>
    <row r="267" spans="11:13" x14ac:dyDescent="0.3">
      <c r="K267" s="89">
        <v>45307</v>
      </c>
      <c r="L267" s="122">
        <v>1745.39</v>
      </c>
      <c r="M267" s="122"/>
    </row>
    <row r="268" spans="11:13" x14ac:dyDescent="0.3">
      <c r="K268" s="89">
        <v>45503</v>
      </c>
      <c r="L268" s="122">
        <v>12332.36</v>
      </c>
      <c r="M268" s="122"/>
    </row>
    <row r="269" spans="11:13" x14ac:dyDescent="0.3">
      <c r="K269" s="89">
        <v>45504</v>
      </c>
      <c r="L269" s="122">
        <v>844.06</v>
      </c>
      <c r="M269" s="122"/>
    </row>
    <row r="270" spans="11:13" x14ac:dyDescent="0.3">
      <c r="K270" s="87" t="s">
        <v>312</v>
      </c>
      <c r="L270" s="121"/>
      <c r="M270" s="121"/>
    </row>
    <row r="271" spans="11:13" x14ac:dyDescent="0.3">
      <c r="K271" s="88" t="s">
        <v>495</v>
      </c>
      <c r="L271" s="121"/>
      <c r="M271" s="121"/>
    </row>
    <row r="272" spans="11:13" x14ac:dyDescent="0.3">
      <c r="K272" s="89">
        <v>45100</v>
      </c>
      <c r="L272" s="122">
        <v>771.56</v>
      </c>
      <c r="M272" s="122"/>
    </row>
    <row r="273" spans="11:13" x14ac:dyDescent="0.3">
      <c r="K273" s="89">
        <v>45132</v>
      </c>
      <c r="L273" s="122">
        <v>820.07</v>
      </c>
      <c r="M273" s="122"/>
    </row>
    <row r="274" spans="11:13" x14ac:dyDescent="0.3">
      <c r="K274" s="89">
        <v>45161</v>
      </c>
      <c r="L274" s="122">
        <v>686.33</v>
      </c>
      <c r="M274" s="122"/>
    </row>
    <row r="275" spans="11:13" x14ac:dyDescent="0.3">
      <c r="K275" s="89">
        <v>45212</v>
      </c>
      <c r="L275" s="122">
        <v>768.71</v>
      </c>
      <c r="M275" s="122"/>
    </row>
    <row r="276" spans="11:13" x14ac:dyDescent="0.3">
      <c r="K276" s="89">
        <v>45233</v>
      </c>
      <c r="L276" s="122">
        <v>896.7</v>
      </c>
      <c r="M276" s="122"/>
    </row>
    <row r="277" spans="11:13" x14ac:dyDescent="0.3">
      <c r="K277" s="89">
        <v>45265</v>
      </c>
      <c r="L277" s="122">
        <v>939.32</v>
      </c>
      <c r="M277" s="122"/>
    </row>
    <row r="278" spans="11:13" x14ac:dyDescent="0.3">
      <c r="K278" s="89">
        <v>45322</v>
      </c>
      <c r="L278" s="122">
        <v>686.53</v>
      </c>
      <c r="M278" s="122"/>
    </row>
    <row r="279" spans="11:13" x14ac:dyDescent="0.3">
      <c r="K279" s="89">
        <v>45406</v>
      </c>
      <c r="L279" s="122">
        <v>2850.86</v>
      </c>
      <c r="M279" s="122"/>
    </row>
    <row r="280" spans="11:13" x14ac:dyDescent="0.3">
      <c r="K280" s="89">
        <v>45429</v>
      </c>
      <c r="L280" s="122">
        <v>813.72</v>
      </c>
      <c r="M280" s="122"/>
    </row>
    <row r="281" spans="11:13" x14ac:dyDescent="0.3">
      <c r="K281" s="89">
        <v>45456</v>
      </c>
      <c r="L281" s="122">
        <v>840.66</v>
      </c>
      <c r="M281" s="122"/>
    </row>
    <row r="282" spans="11:13" x14ac:dyDescent="0.3">
      <c r="K282" s="89">
        <v>45483</v>
      </c>
      <c r="L282" s="122">
        <v>903.36</v>
      </c>
      <c r="M282" s="122"/>
    </row>
    <row r="283" spans="11:13" x14ac:dyDescent="0.3">
      <c r="K283" s="89">
        <v>45531</v>
      </c>
      <c r="L283" s="122">
        <v>978.18</v>
      </c>
      <c r="M283" s="122"/>
    </row>
    <row r="284" spans="11:13" x14ac:dyDescent="0.3">
      <c r="K284" s="89">
        <v>45546</v>
      </c>
      <c r="L284" s="122">
        <v>949.37</v>
      </c>
      <c r="M284" s="122"/>
    </row>
    <row r="285" spans="11:13" x14ac:dyDescent="0.3">
      <c r="K285" s="89">
        <v>45576</v>
      </c>
      <c r="L285" s="122">
        <v>958.09</v>
      </c>
      <c r="M285" s="122"/>
    </row>
    <row r="286" spans="11:13" x14ac:dyDescent="0.3">
      <c r="K286" s="89">
        <v>45616</v>
      </c>
      <c r="L286" s="122">
        <v>931.32</v>
      </c>
      <c r="M286" s="122"/>
    </row>
    <row r="287" spans="11:13" x14ac:dyDescent="0.3">
      <c r="K287" s="89">
        <v>45685</v>
      </c>
      <c r="L287" s="122">
        <v>655.99</v>
      </c>
      <c r="M287" s="122"/>
    </row>
    <row r="288" spans="11:13" x14ac:dyDescent="0.3">
      <c r="K288" s="89">
        <v>45692</v>
      </c>
      <c r="L288" s="122">
        <v>998.14</v>
      </c>
      <c r="M288" s="122"/>
    </row>
    <row r="289" spans="11:13" x14ac:dyDescent="0.3">
      <c r="K289" s="89">
        <v>45754</v>
      </c>
      <c r="L289" s="122">
        <v>1698.61</v>
      </c>
      <c r="M289" s="122"/>
    </row>
    <row r="290" spans="11:13" x14ac:dyDescent="0.3">
      <c r="K290" s="89">
        <v>45763</v>
      </c>
      <c r="L290" s="122">
        <v>1080.8399999999999</v>
      </c>
      <c r="M290" s="122"/>
    </row>
    <row r="291" spans="11:13" x14ac:dyDescent="0.3">
      <c r="K291" s="89">
        <v>45800</v>
      </c>
      <c r="L291" s="122">
        <v>888.59</v>
      </c>
      <c r="M291" s="122"/>
    </row>
    <row r="292" spans="11:13" x14ac:dyDescent="0.3">
      <c r="K292" s="89">
        <v>45917</v>
      </c>
      <c r="L292" s="122">
        <v>1024.76</v>
      </c>
      <c r="M292" s="122"/>
    </row>
    <row r="293" spans="11:13" x14ac:dyDescent="0.3">
      <c r="K293" s="89">
        <v>45950</v>
      </c>
      <c r="L293" s="122">
        <v>2847.19</v>
      </c>
      <c r="M293" s="122"/>
    </row>
    <row r="294" spans="11:13" x14ac:dyDescent="0.3">
      <c r="K294" s="89">
        <v>45967</v>
      </c>
      <c r="L294" s="122">
        <v>926.39</v>
      </c>
      <c r="M294" s="122"/>
    </row>
    <row r="295" spans="11:13" x14ac:dyDescent="0.3">
      <c r="K295" s="89">
        <v>46007</v>
      </c>
      <c r="L295" s="122">
        <v>879.44</v>
      </c>
      <c r="M295" s="122"/>
    </row>
    <row r="296" spans="11:13" x14ac:dyDescent="0.3">
      <c r="K296" s="89">
        <v>46048</v>
      </c>
      <c r="L296" s="122">
        <v>759.07</v>
      </c>
      <c r="M296" s="122"/>
    </row>
    <row r="297" spans="11:13" x14ac:dyDescent="0.3">
      <c r="K297" s="89">
        <v>46062</v>
      </c>
      <c r="L297" s="122">
        <v>988.9</v>
      </c>
      <c r="M297" s="122"/>
    </row>
    <row r="298" spans="11:13" x14ac:dyDescent="0.3">
      <c r="K298" s="87" t="s">
        <v>313</v>
      </c>
      <c r="L298" s="121"/>
      <c r="M298" s="121"/>
    </row>
    <row r="299" spans="11:13" x14ac:dyDescent="0.3">
      <c r="K299" s="88" t="s">
        <v>162</v>
      </c>
      <c r="L299" s="121"/>
      <c r="M299" s="121"/>
    </row>
    <row r="300" spans="11:13" x14ac:dyDescent="0.3">
      <c r="K300" s="89">
        <v>45161</v>
      </c>
      <c r="L300" s="122">
        <v>412.01</v>
      </c>
      <c r="M300" s="122"/>
    </row>
    <row r="301" spans="11:13" x14ac:dyDescent="0.3">
      <c r="K301" s="89">
        <v>45189</v>
      </c>
      <c r="L301" s="122">
        <v>618</v>
      </c>
      <c r="M301" s="122"/>
    </row>
    <row r="302" spans="11:13" x14ac:dyDescent="0.3">
      <c r="K302" s="89">
        <v>45398</v>
      </c>
      <c r="L302" s="122">
        <v>618</v>
      </c>
      <c r="M302" s="122"/>
    </row>
    <row r="303" spans="11:13" x14ac:dyDescent="0.3">
      <c r="K303" s="89">
        <v>45477</v>
      </c>
      <c r="L303" s="122">
        <v>618</v>
      </c>
      <c r="M303" s="122"/>
    </row>
    <row r="304" spans="11:13" x14ac:dyDescent="0.3">
      <c r="K304" s="87" t="s">
        <v>315</v>
      </c>
      <c r="L304" s="121"/>
      <c r="M304" s="121"/>
    </row>
    <row r="305" spans="11:13" x14ac:dyDescent="0.3">
      <c r="K305" s="88" t="s">
        <v>162</v>
      </c>
      <c r="L305" s="121"/>
      <c r="M305" s="121"/>
    </row>
    <row r="306" spans="11:13" x14ac:dyDescent="0.3">
      <c r="K306" s="89">
        <v>45377</v>
      </c>
      <c r="L306" s="122">
        <v>1305</v>
      </c>
      <c r="M306" s="122"/>
    </row>
    <row r="307" spans="11:13" x14ac:dyDescent="0.3">
      <c r="K307" s="89">
        <v>45379</v>
      </c>
      <c r="L307" s="122">
        <v>1305</v>
      </c>
      <c r="M307" s="122"/>
    </row>
    <row r="308" spans="11:13" x14ac:dyDescent="0.3">
      <c r="K308" s="89">
        <v>45476</v>
      </c>
      <c r="L308" s="122">
        <v>1305</v>
      </c>
      <c r="M308" s="122"/>
    </row>
    <row r="309" spans="11:13" x14ac:dyDescent="0.3">
      <c r="K309" s="89">
        <v>45477</v>
      </c>
      <c r="L309" s="122">
        <v>1305</v>
      </c>
      <c r="M309" s="122"/>
    </row>
    <row r="310" spans="11:13" x14ac:dyDescent="0.3">
      <c r="K310" s="89">
        <v>45639</v>
      </c>
      <c r="L310" s="122">
        <v>1354.79</v>
      </c>
      <c r="M310" s="122"/>
    </row>
    <row r="311" spans="11:13" x14ac:dyDescent="0.3">
      <c r="K311" s="89">
        <v>45733</v>
      </c>
      <c r="L311" s="122">
        <v>1354.76</v>
      </c>
      <c r="M311" s="122"/>
    </row>
    <row r="312" spans="11:13" x14ac:dyDescent="0.3">
      <c r="K312" s="89">
        <v>45735</v>
      </c>
      <c r="L312" s="122">
        <v>1354.79</v>
      </c>
      <c r="M312" s="122"/>
    </row>
    <row r="313" spans="11:13" x14ac:dyDescent="0.3">
      <c r="K313" s="89">
        <v>46209</v>
      </c>
      <c r="L313" s="122">
        <v>1354.76</v>
      </c>
      <c r="M313" s="122"/>
    </row>
    <row r="314" spans="11:13" x14ac:dyDescent="0.3">
      <c r="K314" s="87" t="s">
        <v>318</v>
      </c>
      <c r="L314" s="121"/>
      <c r="M314" s="121"/>
    </row>
    <row r="315" spans="11:13" x14ac:dyDescent="0.3">
      <c r="K315" s="88" t="s">
        <v>98</v>
      </c>
      <c r="L315" s="121"/>
      <c r="M315" s="121"/>
    </row>
    <row r="316" spans="11:13" x14ac:dyDescent="0.3">
      <c r="K316" s="89">
        <v>45250</v>
      </c>
      <c r="L316" s="122">
        <v>3151</v>
      </c>
      <c r="M316" s="122"/>
    </row>
    <row r="317" spans="11:13" x14ac:dyDescent="0.3">
      <c r="K317" s="89">
        <v>45371</v>
      </c>
      <c r="L317" s="122">
        <v>3151</v>
      </c>
      <c r="M317" s="122"/>
    </row>
    <row r="318" spans="11:13" x14ac:dyDescent="0.3">
      <c r="K318" s="89">
        <v>45531</v>
      </c>
      <c r="L318" s="122">
        <v>3214.01</v>
      </c>
      <c r="M318" s="122"/>
    </row>
    <row r="319" spans="11:13" x14ac:dyDescent="0.3">
      <c r="K319" s="89">
        <v>45749</v>
      </c>
      <c r="L319" s="122">
        <v>3214.01</v>
      </c>
      <c r="M319" s="122"/>
    </row>
    <row r="320" spans="11:13" x14ac:dyDescent="0.3">
      <c r="K320" s="89">
        <v>45981</v>
      </c>
      <c r="L320" s="122">
        <v>3278.28</v>
      </c>
      <c r="M320" s="122"/>
    </row>
    <row r="321" spans="11:13" x14ac:dyDescent="0.3">
      <c r="K321" s="89">
        <v>46098</v>
      </c>
      <c r="L321" s="122">
        <v>3278.29</v>
      </c>
      <c r="M321" s="122"/>
    </row>
    <row r="322" spans="11:13" x14ac:dyDescent="0.3">
      <c r="K322" s="87" t="s">
        <v>319</v>
      </c>
      <c r="L322" s="121"/>
      <c r="M322" s="121"/>
    </row>
    <row r="323" spans="11:13" x14ac:dyDescent="0.3">
      <c r="K323" s="88" t="s">
        <v>455</v>
      </c>
      <c r="L323" s="121"/>
      <c r="M323" s="121"/>
    </row>
    <row r="324" spans="11:13" x14ac:dyDescent="0.3">
      <c r="K324" s="89">
        <v>45600</v>
      </c>
      <c r="L324" s="122">
        <v>525.11</v>
      </c>
      <c r="M324" s="122"/>
    </row>
    <row r="325" spans="11:13" x14ac:dyDescent="0.3">
      <c r="K325" s="89">
        <v>45798</v>
      </c>
      <c r="L325" s="122">
        <v>525.82000000000005</v>
      </c>
      <c r="M325" s="122"/>
    </row>
    <row r="326" spans="11:13" x14ac:dyDescent="0.3">
      <c r="K326" s="87" t="s">
        <v>320</v>
      </c>
      <c r="L326" s="121"/>
      <c r="M326" s="121"/>
    </row>
    <row r="327" spans="11:13" x14ac:dyDescent="0.3">
      <c r="K327" s="88" t="s">
        <v>638</v>
      </c>
      <c r="L327" s="121"/>
      <c r="M327" s="121"/>
    </row>
    <row r="328" spans="11:13" x14ac:dyDescent="0.3">
      <c r="K328" s="89">
        <v>45957</v>
      </c>
      <c r="L328" s="122">
        <v>296.68</v>
      </c>
      <c r="M328" s="122"/>
    </row>
    <row r="329" spans="11:13" x14ac:dyDescent="0.3">
      <c r="K329" s="87" t="s">
        <v>321</v>
      </c>
      <c r="L329" s="121"/>
      <c r="M329" s="121"/>
    </row>
    <row r="330" spans="11:13" x14ac:dyDescent="0.3">
      <c r="K330" s="88" t="s">
        <v>786</v>
      </c>
      <c r="L330" s="121"/>
      <c r="M330" s="121"/>
    </row>
    <row r="331" spans="11:13" x14ac:dyDescent="0.3">
      <c r="K331" s="89">
        <v>45272</v>
      </c>
      <c r="L331" s="122">
        <v>253.44</v>
      </c>
      <c r="M331" s="122"/>
    </row>
    <row r="332" spans="11:13" x14ac:dyDescent="0.3">
      <c r="K332" s="89">
        <v>45357</v>
      </c>
      <c r="L332" s="122">
        <v>253.44</v>
      </c>
      <c r="M332" s="122"/>
    </row>
    <row r="333" spans="11:13" x14ac:dyDescent="0.3">
      <c r="K333" s="89">
        <v>45448</v>
      </c>
      <c r="L333" s="122">
        <v>253.44</v>
      </c>
      <c r="M333" s="122"/>
    </row>
    <row r="334" spans="11:13" x14ac:dyDescent="0.3">
      <c r="K334" s="89">
        <v>45616</v>
      </c>
      <c r="L334" s="122">
        <v>262.06</v>
      </c>
      <c r="M334" s="122"/>
    </row>
    <row r="335" spans="11:13" x14ac:dyDescent="0.3">
      <c r="K335" s="89">
        <v>45631</v>
      </c>
      <c r="L335" s="122">
        <v>262.04000000000002</v>
      </c>
      <c r="M335" s="122"/>
    </row>
    <row r="336" spans="11:13" x14ac:dyDescent="0.3">
      <c r="K336" s="89">
        <v>45722</v>
      </c>
      <c r="L336" s="122">
        <v>262.04000000000002</v>
      </c>
      <c r="M336" s="122"/>
    </row>
    <row r="337" spans="11:13" x14ac:dyDescent="0.3">
      <c r="K337" s="89">
        <v>45814</v>
      </c>
      <c r="L337" s="122">
        <v>262.04000000000002</v>
      </c>
      <c r="M337" s="122"/>
    </row>
    <row r="338" spans="11:13" x14ac:dyDescent="0.3">
      <c r="K338" s="89">
        <v>45916</v>
      </c>
      <c r="L338" s="122">
        <v>272.27</v>
      </c>
      <c r="M338" s="122"/>
    </row>
    <row r="339" spans="11:13" x14ac:dyDescent="0.3">
      <c r="K339" s="89">
        <v>46001</v>
      </c>
      <c r="L339" s="122">
        <v>272.27</v>
      </c>
      <c r="M339" s="122"/>
    </row>
    <row r="340" spans="11:13" x14ac:dyDescent="0.3">
      <c r="K340" s="89">
        <v>46092</v>
      </c>
      <c r="L340" s="122">
        <v>272.27</v>
      </c>
      <c r="M340" s="122"/>
    </row>
    <row r="341" spans="11:13" x14ac:dyDescent="0.3">
      <c r="K341" s="87" t="s">
        <v>322</v>
      </c>
      <c r="L341" s="121"/>
      <c r="M341" s="121"/>
    </row>
    <row r="342" spans="11:13" x14ac:dyDescent="0.3">
      <c r="K342" s="88" t="s">
        <v>178</v>
      </c>
      <c r="L342" s="121"/>
      <c r="M342" s="121"/>
    </row>
    <row r="343" spans="11:13" x14ac:dyDescent="0.3">
      <c r="K343" s="89">
        <v>45609</v>
      </c>
      <c r="L343" s="122">
        <v>1296</v>
      </c>
      <c r="M343" s="122"/>
    </row>
    <row r="344" spans="11:13" x14ac:dyDescent="0.3">
      <c r="K344" s="89">
        <v>45888</v>
      </c>
      <c r="L344" s="122">
        <v>444.26</v>
      </c>
      <c r="M344" s="122"/>
    </row>
    <row r="345" spans="11:13" x14ac:dyDescent="0.3">
      <c r="K345" s="87" t="s">
        <v>323</v>
      </c>
      <c r="L345" s="121"/>
      <c r="M345" s="121"/>
    </row>
    <row r="346" spans="11:13" x14ac:dyDescent="0.3">
      <c r="K346" s="88" t="s">
        <v>664</v>
      </c>
      <c r="L346" s="121"/>
      <c r="M346" s="121"/>
    </row>
    <row r="347" spans="11:13" x14ac:dyDescent="0.3">
      <c r="K347" s="89">
        <v>45349</v>
      </c>
      <c r="L347" s="122">
        <v>2676</v>
      </c>
      <c r="M347" s="122"/>
    </row>
    <row r="348" spans="11:13" x14ac:dyDescent="0.3">
      <c r="K348" s="89">
        <v>45439</v>
      </c>
      <c r="L348" s="122">
        <v>2676</v>
      </c>
      <c r="M348" s="122"/>
    </row>
    <row r="349" spans="11:13" x14ac:dyDescent="0.3">
      <c r="K349" s="89">
        <v>45534</v>
      </c>
      <c r="L349" s="122">
        <v>2676</v>
      </c>
      <c r="M349" s="122"/>
    </row>
    <row r="350" spans="11:13" x14ac:dyDescent="0.3">
      <c r="K350" s="89">
        <v>45622</v>
      </c>
      <c r="L350" s="122">
        <v>2676</v>
      </c>
      <c r="M350" s="122"/>
    </row>
    <row r="351" spans="11:13" x14ac:dyDescent="0.3">
      <c r="K351" s="87" t="s">
        <v>324</v>
      </c>
      <c r="L351" s="121"/>
      <c r="M351" s="121"/>
    </row>
    <row r="352" spans="11:13" x14ac:dyDescent="0.3">
      <c r="K352" s="88" t="s">
        <v>180</v>
      </c>
      <c r="L352" s="121"/>
      <c r="M352" s="121"/>
    </row>
    <row r="353" spans="11:13" x14ac:dyDescent="0.3">
      <c r="K353" s="89">
        <v>45364</v>
      </c>
      <c r="L353" s="122">
        <v>1416</v>
      </c>
      <c r="M353" s="122"/>
    </row>
    <row r="354" spans="11:13" x14ac:dyDescent="0.3">
      <c r="K354" s="87" t="s">
        <v>325</v>
      </c>
      <c r="L354" s="121"/>
      <c r="M354" s="121"/>
    </row>
    <row r="355" spans="11:13" x14ac:dyDescent="0.3">
      <c r="K355" s="88" t="s">
        <v>181</v>
      </c>
      <c r="L355" s="121"/>
      <c r="M355" s="121"/>
    </row>
    <row r="356" spans="11:13" x14ac:dyDescent="0.3">
      <c r="K356" s="89">
        <v>45533</v>
      </c>
      <c r="L356" s="122">
        <v>1884</v>
      </c>
      <c r="M356" s="122"/>
    </row>
    <row r="357" spans="11:13" x14ac:dyDescent="0.3">
      <c r="K357" s="89">
        <v>45561</v>
      </c>
      <c r="L357" s="122">
        <v>873.6</v>
      </c>
      <c r="M357" s="122"/>
    </row>
    <row r="358" spans="11:13" x14ac:dyDescent="0.3">
      <c r="K358" s="89">
        <v>45723</v>
      </c>
      <c r="L358" s="122">
        <v>2757.6</v>
      </c>
      <c r="M358" s="122"/>
    </row>
    <row r="359" spans="11:13" x14ac:dyDescent="0.3">
      <c r="K359" s="89">
        <v>46014</v>
      </c>
      <c r="L359" s="122">
        <v>954.17</v>
      </c>
      <c r="M359" s="122"/>
    </row>
    <row r="360" spans="11:13" x14ac:dyDescent="0.3">
      <c r="K360" s="89">
        <v>46049</v>
      </c>
      <c r="L360" s="122">
        <v>949.32</v>
      </c>
      <c r="M360" s="122"/>
    </row>
    <row r="361" spans="11:13" x14ac:dyDescent="0.3">
      <c r="K361" s="89">
        <v>46178</v>
      </c>
      <c r="L361" s="122">
        <v>1903.49</v>
      </c>
      <c r="M361" s="122"/>
    </row>
    <row r="362" spans="11:13" x14ac:dyDescent="0.3">
      <c r="K362" s="87" t="s">
        <v>327</v>
      </c>
      <c r="L362" s="121"/>
      <c r="M362" s="121"/>
    </row>
    <row r="363" spans="11:13" x14ac:dyDescent="0.3">
      <c r="K363" s="88" t="s">
        <v>162</v>
      </c>
      <c r="L363" s="121"/>
      <c r="M363" s="121"/>
    </row>
    <row r="364" spans="11:13" x14ac:dyDescent="0.3">
      <c r="K364" s="89">
        <v>45540</v>
      </c>
      <c r="L364" s="122">
        <v>655.5</v>
      </c>
      <c r="M364" s="122"/>
    </row>
    <row r="365" spans="11:13" x14ac:dyDescent="0.3">
      <c r="K365" s="89">
        <v>45642</v>
      </c>
      <c r="L365" s="122">
        <v>655.5</v>
      </c>
      <c r="M365" s="122"/>
    </row>
    <row r="366" spans="11:13" x14ac:dyDescent="0.3">
      <c r="K366" s="89">
        <v>45730</v>
      </c>
      <c r="L366" s="122">
        <v>655.5</v>
      </c>
      <c r="M366" s="122"/>
    </row>
    <row r="367" spans="11:13" x14ac:dyDescent="0.3">
      <c r="K367" s="89">
        <v>45733</v>
      </c>
      <c r="L367" s="122">
        <v>4.3600000000000003</v>
      </c>
      <c r="M367" s="122"/>
    </row>
    <row r="368" spans="11:13" x14ac:dyDescent="0.3">
      <c r="K368" s="89">
        <v>45881</v>
      </c>
      <c r="L368" s="122">
        <v>218.5</v>
      </c>
      <c r="M368" s="122"/>
    </row>
    <row r="369" spans="11:13" x14ac:dyDescent="0.3">
      <c r="K369" s="87" t="s">
        <v>328</v>
      </c>
      <c r="L369" s="121"/>
      <c r="M369" s="121"/>
    </row>
    <row r="370" spans="11:13" x14ac:dyDescent="0.3">
      <c r="K370" s="88" t="s">
        <v>443</v>
      </c>
      <c r="L370" s="121"/>
      <c r="M370" s="121"/>
    </row>
    <row r="371" spans="11:13" x14ac:dyDescent="0.3">
      <c r="K371" s="89">
        <v>45450</v>
      </c>
      <c r="L371" s="122">
        <v>269.76</v>
      </c>
      <c r="M371" s="122"/>
    </row>
    <row r="372" spans="11:13" x14ac:dyDescent="0.3">
      <c r="K372" s="89">
        <v>45467</v>
      </c>
      <c r="L372" s="122">
        <v>8385.41</v>
      </c>
      <c r="M372" s="122"/>
    </row>
    <row r="373" spans="11:13" x14ac:dyDescent="0.3">
      <c r="K373" s="89">
        <v>45642</v>
      </c>
      <c r="L373" s="122">
        <v>264.26</v>
      </c>
      <c r="M373" s="122"/>
    </row>
    <row r="374" spans="11:13" x14ac:dyDescent="0.3">
      <c r="K374" s="89">
        <v>45644</v>
      </c>
      <c r="L374" s="122">
        <v>11077.87</v>
      </c>
      <c r="M374" s="122"/>
    </row>
    <row r="375" spans="11:13" x14ac:dyDescent="0.3">
      <c r="K375" s="89">
        <v>45813</v>
      </c>
      <c r="L375" s="122">
        <v>243.93</v>
      </c>
      <c r="M375" s="122"/>
    </row>
    <row r="376" spans="11:13" x14ac:dyDescent="0.3">
      <c r="K376" s="89">
        <v>45814</v>
      </c>
      <c r="L376" s="122">
        <v>1713.6</v>
      </c>
      <c r="M376" s="122"/>
    </row>
    <row r="377" spans="11:13" x14ac:dyDescent="0.3">
      <c r="K377" s="87" t="s">
        <v>329</v>
      </c>
      <c r="L377" s="121"/>
      <c r="M377" s="121"/>
    </row>
    <row r="378" spans="11:13" x14ac:dyDescent="0.3">
      <c r="K378" s="88" t="s">
        <v>443</v>
      </c>
      <c r="L378" s="121"/>
      <c r="M378" s="121"/>
    </row>
    <row r="379" spans="11:13" x14ac:dyDescent="0.3">
      <c r="K379" s="89">
        <v>45467</v>
      </c>
      <c r="L379" s="122">
        <v>184572.96</v>
      </c>
      <c r="M379" s="122"/>
    </row>
    <row r="380" spans="11:13" x14ac:dyDescent="0.3">
      <c r="K380" s="89">
        <v>45475</v>
      </c>
      <c r="L380" s="122">
        <v>7280.14</v>
      </c>
      <c r="M380" s="122"/>
    </row>
    <row r="381" spans="11:13" x14ac:dyDescent="0.3">
      <c r="K381" s="89">
        <v>45483</v>
      </c>
      <c r="L381" s="122">
        <v>7280.14</v>
      </c>
      <c r="M381" s="122"/>
    </row>
    <row r="382" spans="11:13" x14ac:dyDescent="0.3">
      <c r="K382" s="89">
        <v>45489</v>
      </c>
      <c r="L382" s="122">
        <v>94654.95</v>
      </c>
      <c r="M382" s="122"/>
    </row>
    <row r="383" spans="11:13" x14ac:dyDescent="0.3">
      <c r="K383" s="89">
        <v>45560</v>
      </c>
      <c r="L383" s="122">
        <v>7280.14</v>
      </c>
      <c r="M383" s="122"/>
    </row>
    <row r="384" spans="11:13" x14ac:dyDescent="0.3">
      <c r="K384" s="89">
        <v>45589</v>
      </c>
      <c r="L384" s="122">
        <v>166554.95000000001</v>
      </c>
      <c r="M384" s="122"/>
    </row>
    <row r="385" spans="11:13" x14ac:dyDescent="0.3">
      <c r="K385" s="89">
        <v>45630</v>
      </c>
      <c r="L385" s="122">
        <v>4546.22</v>
      </c>
      <c r="M385" s="122"/>
    </row>
    <row r="386" spans="11:13" x14ac:dyDescent="0.3">
      <c r="K386" s="89">
        <v>45631</v>
      </c>
      <c r="L386" s="122">
        <v>168185.57</v>
      </c>
      <c r="M386" s="122"/>
    </row>
    <row r="387" spans="11:13" x14ac:dyDescent="0.3">
      <c r="K387" s="89">
        <v>45687</v>
      </c>
      <c r="L387" s="122">
        <v>10674.61</v>
      </c>
      <c r="M387" s="122"/>
    </row>
    <row r="388" spans="11:13" x14ac:dyDescent="0.3">
      <c r="K388" s="89">
        <v>45742</v>
      </c>
      <c r="L388" s="122">
        <v>7280.14</v>
      </c>
      <c r="M388" s="122"/>
    </row>
    <row r="389" spans="11:13" x14ac:dyDescent="0.3">
      <c r="K389" s="89">
        <v>45772</v>
      </c>
      <c r="L389" s="122">
        <v>87.28</v>
      </c>
      <c r="M389" s="122"/>
    </row>
    <row r="390" spans="11:13" x14ac:dyDescent="0.3">
      <c r="K390" s="89">
        <v>45828</v>
      </c>
      <c r="L390" s="122">
        <v>72909.64</v>
      </c>
      <c r="M390" s="122"/>
    </row>
    <row r="391" spans="11:13" x14ac:dyDescent="0.3">
      <c r="K391" s="89">
        <v>45831</v>
      </c>
      <c r="L391" s="122">
        <v>7280.14</v>
      </c>
      <c r="M391" s="122"/>
    </row>
    <row r="392" spans="11:13" x14ac:dyDescent="0.3">
      <c r="K392" s="89">
        <v>45861</v>
      </c>
      <c r="L392" s="122">
        <v>109930.33</v>
      </c>
      <c r="M392" s="122"/>
    </row>
    <row r="393" spans="11:13" x14ac:dyDescent="0.3">
      <c r="K393" s="89">
        <v>45912</v>
      </c>
      <c r="L393" s="122">
        <v>73176.350000000006</v>
      </c>
      <c r="M393" s="122"/>
    </row>
    <row r="394" spans="11:13" x14ac:dyDescent="0.3">
      <c r="K394" s="89">
        <v>45924</v>
      </c>
      <c r="L394" s="122">
        <v>7280.14</v>
      </c>
      <c r="M394" s="122"/>
    </row>
    <row r="395" spans="11:13" x14ac:dyDescent="0.3">
      <c r="K395" s="89">
        <v>45994</v>
      </c>
      <c r="L395" s="122">
        <v>81700.58</v>
      </c>
      <c r="M395" s="122"/>
    </row>
    <row r="396" spans="11:13" x14ac:dyDescent="0.3">
      <c r="K396" s="89">
        <v>46041</v>
      </c>
      <c r="L396" s="122">
        <v>5804.21</v>
      </c>
      <c r="M396" s="122"/>
    </row>
    <row r="397" spans="11:13" x14ac:dyDescent="0.3">
      <c r="K397" s="89">
        <v>46099</v>
      </c>
      <c r="L397" s="122">
        <v>33712.07</v>
      </c>
      <c r="M397" s="122"/>
    </row>
    <row r="398" spans="11:13" x14ac:dyDescent="0.3">
      <c r="K398" s="87" t="s">
        <v>330</v>
      </c>
      <c r="L398" s="121"/>
      <c r="M398" s="121"/>
    </row>
    <row r="399" spans="11:13" x14ac:dyDescent="0.3">
      <c r="K399" s="88" t="s">
        <v>170</v>
      </c>
      <c r="L399" s="121"/>
      <c r="M399" s="121"/>
    </row>
    <row r="400" spans="11:13" x14ac:dyDescent="0.3">
      <c r="K400" s="89">
        <v>45691</v>
      </c>
      <c r="L400" s="122">
        <v>11162.86</v>
      </c>
      <c r="M400" s="122"/>
    </row>
    <row r="401" spans="11:13" x14ac:dyDescent="0.3">
      <c r="K401" s="89">
        <v>45734</v>
      </c>
      <c r="L401" s="122">
        <v>3194.26</v>
      </c>
      <c r="M401" s="122"/>
    </row>
    <row r="402" spans="11:13" x14ac:dyDescent="0.3">
      <c r="K402" s="89">
        <v>45867</v>
      </c>
      <c r="L402" s="122">
        <v>1012.31</v>
      </c>
      <c r="M402" s="122"/>
    </row>
    <row r="403" spans="11:13" x14ac:dyDescent="0.3">
      <c r="K403" s="87" t="s">
        <v>331</v>
      </c>
      <c r="L403" s="121"/>
      <c r="M403" s="121"/>
    </row>
    <row r="404" spans="11:13" x14ac:dyDescent="0.3">
      <c r="K404" s="88" t="s">
        <v>791</v>
      </c>
      <c r="L404" s="121"/>
      <c r="M404" s="121"/>
    </row>
    <row r="405" spans="11:13" x14ac:dyDescent="0.3">
      <c r="K405" s="89">
        <v>45685</v>
      </c>
      <c r="L405" s="122">
        <v>4620</v>
      </c>
      <c r="M405" s="122"/>
    </row>
    <row r="406" spans="11:13" x14ac:dyDescent="0.3">
      <c r="K406" s="89">
        <v>45691</v>
      </c>
      <c r="L406" s="122">
        <v>2310</v>
      </c>
      <c r="M406" s="122"/>
    </row>
    <row r="407" spans="11:13" x14ac:dyDescent="0.3">
      <c r="K407" s="89">
        <v>45743</v>
      </c>
      <c r="L407" s="122">
        <v>2310</v>
      </c>
      <c r="M407" s="122"/>
    </row>
    <row r="408" spans="11:13" x14ac:dyDescent="0.3">
      <c r="K408" s="89">
        <v>45784</v>
      </c>
      <c r="L408" s="122">
        <v>2310</v>
      </c>
      <c r="M408" s="122"/>
    </row>
    <row r="409" spans="11:13" x14ac:dyDescent="0.3">
      <c r="K409" s="88" t="s">
        <v>460</v>
      </c>
      <c r="L409" s="121"/>
      <c r="M409" s="121"/>
    </row>
    <row r="410" spans="11:13" x14ac:dyDescent="0.3">
      <c r="K410" s="89">
        <v>45478</v>
      </c>
      <c r="L410" s="122">
        <v>2310</v>
      </c>
      <c r="M410" s="122"/>
    </row>
    <row r="411" spans="11:13" x14ac:dyDescent="0.3">
      <c r="K411" s="88" t="s">
        <v>784</v>
      </c>
      <c r="L411" s="121"/>
      <c r="M411" s="121"/>
    </row>
    <row r="412" spans="11:13" x14ac:dyDescent="0.3">
      <c r="K412" s="90" t="s">
        <v>409</v>
      </c>
      <c r="L412" s="122"/>
      <c r="M412" s="122">
        <v>2430.12</v>
      </c>
    </row>
    <row r="413" spans="11:13" x14ac:dyDescent="0.3">
      <c r="K413" s="89">
        <v>46045</v>
      </c>
      <c r="L413" s="122">
        <v>2384.6999999999998</v>
      </c>
      <c r="M413" s="122"/>
    </row>
    <row r="414" spans="11:13" x14ac:dyDescent="0.3">
      <c r="K414" s="89">
        <v>46048</v>
      </c>
      <c r="L414" s="122">
        <v>7154.1</v>
      </c>
      <c r="M414" s="122"/>
    </row>
    <row r="415" spans="11:13" x14ac:dyDescent="0.3">
      <c r="K415" s="89">
        <v>46091</v>
      </c>
      <c r="L415" s="122">
        <v>2384.6999999999998</v>
      </c>
      <c r="M415" s="122"/>
    </row>
    <row r="416" spans="11:13" x14ac:dyDescent="0.3">
      <c r="K416" s="89">
        <v>46168</v>
      </c>
      <c r="L416" s="122">
        <v>2384.6999999999998</v>
      </c>
      <c r="M416" s="122"/>
    </row>
    <row r="417" spans="11:13" x14ac:dyDescent="0.3">
      <c r="K417" s="87" t="s">
        <v>332</v>
      </c>
      <c r="L417" s="121"/>
      <c r="M417" s="121"/>
    </row>
    <row r="418" spans="11:13" x14ac:dyDescent="0.3">
      <c r="K418" s="88" t="s">
        <v>202</v>
      </c>
      <c r="L418" s="121"/>
      <c r="M418" s="121"/>
    </row>
    <row r="419" spans="11:13" x14ac:dyDescent="0.3">
      <c r="K419" s="89">
        <v>45506</v>
      </c>
      <c r="L419" s="122">
        <v>42.71</v>
      </c>
      <c r="M419" s="122"/>
    </row>
    <row r="420" spans="11:13" x14ac:dyDescent="0.3">
      <c r="K420" s="89">
        <v>45538</v>
      </c>
      <c r="L420" s="122">
        <v>42.71</v>
      </c>
      <c r="M420" s="122"/>
    </row>
    <row r="421" spans="11:13" x14ac:dyDescent="0.3">
      <c r="K421" s="89">
        <v>45567</v>
      </c>
      <c r="L421" s="122">
        <v>42.71</v>
      </c>
      <c r="M421" s="122"/>
    </row>
    <row r="422" spans="11:13" x14ac:dyDescent="0.3">
      <c r="K422" s="89">
        <v>45600</v>
      </c>
      <c r="L422" s="122">
        <v>42.71</v>
      </c>
      <c r="M422" s="122"/>
    </row>
    <row r="423" spans="11:13" x14ac:dyDescent="0.3">
      <c r="K423" s="89">
        <v>45635</v>
      </c>
      <c r="L423" s="122">
        <v>42.71</v>
      </c>
      <c r="M423" s="122"/>
    </row>
    <row r="424" spans="11:13" x14ac:dyDescent="0.3">
      <c r="K424" s="89">
        <v>45693</v>
      </c>
      <c r="L424" s="122">
        <v>42.71</v>
      </c>
      <c r="M424" s="122"/>
    </row>
    <row r="425" spans="11:13" x14ac:dyDescent="0.3">
      <c r="K425" s="89">
        <v>45706</v>
      </c>
      <c r="L425" s="122">
        <v>42.71</v>
      </c>
      <c r="M425" s="122"/>
    </row>
    <row r="426" spans="11:13" x14ac:dyDescent="0.3">
      <c r="K426" s="89">
        <v>45722</v>
      </c>
      <c r="L426" s="122">
        <v>42.71</v>
      </c>
      <c r="M426" s="122"/>
    </row>
    <row r="427" spans="11:13" x14ac:dyDescent="0.3">
      <c r="K427" s="89">
        <v>45750</v>
      </c>
      <c r="L427" s="122">
        <v>42.71</v>
      </c>
      <c r="M427" s="122"/>
    </row>
    <row r="428" spans="11:13" x14ac:dyDescent="0.3">
      <c r="K428" s="89">
        <v>45784</v>
      </c>
      <c r="L428" s="122">
        <v>42.71</v>
      </c>
      <c r="M428" s="122"/>
    </row>
    <row r="429" spans="11:13" x14ac:dyDescent="0.3">
      <c r="K429" s="89">
        <v>45812</v>
      </c>
      <c r="L429" s="122">
        <v>42.71</v>
      </c>
      <c r="M429" s="122"/>
    </row>
    <row r="430" spans="11:13" x14ac:dyDescent="0.3">
      <c r="K430" s="89">
        <v>45846</v>
      </c>
      <c r="L430" s="122">
        <v>42.71</v>
      </c>
      <c r="M430" s="122"/>
    </row>
    <row r="431" spans="11:13" x14ac:dyDescent="0.3">
      <c r="K431" s="89">
        <v>45895</v>
      </c>
      <c r="L431" s="122">
        <v>44.02</v>
      </c>
      <c r="M431" s="122"/>
    </row>
    <row r="432" spans="11:13" x14ac:dyDescent="0.3">
      <c r="K432" s="89">
        <v>45910</v>
      </c>
      <c r="L432" s="122">
        <v>44.02</v>
      </c>
      <c r="M432" s="122"/>
    </row>
    <row r="433" spans="11:13" x14ac:dyDescent="0.3">
      <c r="K433" s="89">
        <v>45958</v>
      </c>
      <c r="L433" s="122">
        <v>44.02</v>
      </c>
      <c r="M433" s="122"/>
    </row>
    <row r="434" spans="11:13" x14ac:dyDescent="0.3">
      <c r="K434" s="89">
        <v>46041</v>
      </c>
      <c r="L434" s="122">
        <v>87.96</v>
      </c>
      <c r="M434" s="122"/>
    </row>
    <row r="435" spans="11:13" x14ac:dyDescent="0.3">
      <c r="K435" s="89">
        <v>46126</v>
      </c>
      <c r="L435" s="122">
        <v>131.94</v>
      </c>
      <c r="M435" s="122"/>
    </row>
    <row r="436" spans="11:13" x14ac:dyDescent="0.3">
      <c r="K436" s="89">
        <v>46210</v>
      </c>
      <c r="L436" s="122">
        <v>131.94</v>
      </c>
      <c r="M436" s="122"/>
    </row>
    <row r="437" spans="11:13" x14ac:dyDescent="0.3">
      <c r="K437" s="87" t="s">
        <v>333</v>
      </c>
      <c r="L437" s="121"/>
      <c r="M437" s="121"/>
    </row>
    <row r="438" spans="11:13" x14ac:dyDescent="0.3">
      <c r="K438" s="88" t="s">
        <v>638</v>
      </c>
      <c r="L438" s="121"/>
      <c r="M438" s="121"/>
    </row>
    <row r="439" spans="11:13" x14ac:dyDescent="0.3">
      <c r="K439" s="89">
        <v>45631</v>
      </c>
      <c r="L439" s="122">
        <v>68678.25</v>
      </c>
      <c r="M439" s="122"/>
    </row>
    <row r="440" spans="11:13" x14ac:dyDescent="0.3">
      <c r="K440" s="89">
        <v>45707</v>
      </c>
      <c r="L440" s="122">
        <v>26823.98</v>
      </c>
      <c r="M440" s="122"/>
    </row>
    <row r="441" spans="11:13" x14ac:dyDescent="0.3">
      <c r="K441" s="89">
        <v>45777</v>
      </c>
      <c r="L441" s="122">
        <v>25693.56</v>
      </c>
      <c r="M441" s="122"/>
    </row>
    <row r="442" spans="11:13" x14ac:dyDescent="0.3">
      <c r="K442" s="89">
        <v>45841</v>
      </c>
      <c r="L442" s="122">
        <v>1217.1600000000001</v>
      </c>
      <c r="M442" s="122"/>
    </row>
    <row r="443" spans="11:13" x14ac:dyDescent="0.3">
      <c r="K443" s="89">
        <v>45910</v>
      </c>
      <c r="L443" s="122">
        <v>14752.86</v>
      </c>
      <c r="M443" s="122"/>
    </row>
    <row r="444" spans="11:13" x14ac:dyDescent="0.3">
      <c r="K444" s="89">
        <v>45978</v>
      </c>
      <c r="L444" s="122">
        <v>15338.77</v>
      </c>
      <c r="M444" s="122"/>
    </row>
    <row r="445" spans="11:13" x14ac:dyDescent="0.3">
      <c r="K445" s="89">
        <v>46092</v>
      </c>
      <c r="L445" s="122">
        <v>20989.72</v>
      </c>
      <c r="M445" s="122"/>
    </row>
    <row r="446" spans="11:13" x14ac:dyDescent="0.3">
      <c r="K446" s="87" t="s">
        <v>334</v>
      </c>
      <c r="L446" s="121"/>
      <c r="M446" s="121"/>
    </row>
    <row r="447" spans="11:13" x14ac:dyDescent="0.3">
      <c r="K447" s="88" t="s">
        <v>104</v>
      </c>
      <c r="L447" s="121"/>
      <c r="M447" s="121"/>
    </row>
    <row r="448" spans="11:13" x14ac:dyDescent="0.3">
      <c r="K448" s="89">
        <v>45502</v>
      </c>
      <c r="L448" s="122">
        <v>6300</v>
      </c>
      <c r="M448" s="122"/>
    </row>
    <row r="449" spans="11:13" x14ac:dyDescent="0.3">
      <c r="K449" s="89">
        <v>45709</v>
      </c>
      <c r="L449" s="122">
        <v>6300</v>
      </c>
      <c r="M449" s="122"/>
    </row>
    <row r="450" spans="11:13" x14ac:dyDescent="0.3">
      <c r="K450" s="89">
        <v>45842</v>
      </c>
      <c r="L450" s="122">
        <v>6522.25</v>
      </c>
      <c r="M450" s="122"/>
    </row>
    <row r="451" spans="11:13" x14ac:dyDescent="0.3">
      <c r="K451" s="89">
        <v>45965</v>
      </c>
      <c r="L451" s="122">
        <v>6522.25</v>
      </c>
      <c r="M451" s="122"/>
    </row>
    <row r="452" spans="11:13" x14ac:dyDescent="0.3">
      <c r="K452" s="87" t="s">
        <v>335</v>
      </c>
      <c r="L452" s="121"/>
      <c r="M452" s="121"/>
    </row>
    <row r="453" spans="11:13" x14ac:dyDescent="0.3">
      <c r="K453" s="88" t="s">
        <v>187</v>
      </c>
      <c r="L453" s="121"/>
      <c r="M453" s="121"/>
    </row>
    <row r="454" spans="11:13" x14ac:dyDescent="0.3">
      <c r="K454" s="89">
        <v>45646</v>
      </c>
      <c r="L454" s="122">
        <v>39.24</v>
      </c>
      <c r="M454" s="122"/>
    </row>
    <row r="455" spans="11:13" x14ac:dyDescent="0.3">
      <c r="K455" s="89">
        <v>45729</v>
      </c>
      <c r="L455" s="122">
        <v>959.53</v>
      </c>
      <c r="M455" s="122"/>
    </row>
    <row r="456" spans="11:13" x14ac:dyDescent="0.3">
      <c r="K456" s="89">
        <v>46113</v>
      </c>
      <c r="L456" s="122">
        <v>959.53</v>
      </c>
      <c r="M456" s="122"/>
    </row>
    <row r="457" spans="11:13" x14ac:dyDescent="0.3">
      <c r="K457" s="89">
        <v>46119</v>
      </c>
      <c r="L457" s="122">
        <v>3035.55</v>
      </c>
      <c r="M457" s="122"/>
    </row>
    <row r="458" spans="11:13" x14ac:dyDescent="0.3">
      <c r="K458" s="87" t="s">
        <v>336</v>
      </c>
      <c r="L458" s="121"/>
      <c r="M458" s="121"/>
    </row>
    <row r="459" spans="11:13" x14ac:dyDescent="0.3">
      <c r="K459" s="88" t="s">
        <v>187</v>
      </c>
      <c r="L459" s="121"/>
      <c r="M459" s="121"/>
    </row>
    <row r="460" spans="11:13" x14ac:dyDescent="0.3">
      <c r="K460" s="89">
        <v>45750</v>
      </c>
      <c r="L460" s="122">
        <v>215.26</v>
      </c>
      <c r="M460" s="122"/>
    </row>
    <row r="461" spans="11:13" x14ac:dyDescent="0.3">
      <c r="K461" s="89">
        <v>45826</v>
      </c>
      <c r="L461" s="122">
        <v>215.26</v>
      </c>
      <c r="M461" s="122"/>
    </row>
    <row r="462" spans="11:13" x14ac:dyDescent="0.3">
      <c r="K462" s="89">
        <v>46119</v>
      </c>
      <c r="L462" s="122">
        <v>215.26</v>
      </c>
      <c r="M462" s="122"/>
    </row>
    <row r="463" spans="11:13" x14ac:dyDescent="0.3">
      <c r="K463" s="87" t="s">
        <v>337</v>
      </c>
      <c r="L463" s="121"/>
      <c r="M463" s="121"/>
    </row>
    <row r="464" spans="11:13" x14ac:dyDescent="0.3">
      <c r="K464" s="88" t="s">
        <v>188</v>
      </c>
      <c r="L464" s="121"/>
      <c r="M464" s="121"/>
    </row>
    <row r="465" spans="11:13" x14ac:dyDescent="0.3">
      <c r="K465" s="89">
        <v>45547</v>
      </c>
      <c r="L465" s="122">
        <v>60</v>
      </c>
      <c r="M465" s="122"/>
    </row>
    <row r="466" spans="11:13" x14ac:dyDescent="0.3">
      <c r="K466" s="89">
        <v>45562</v>
      </c>
      <c r="L466" s="122">
        <v>216</v>
      </c>
      <c r="M466" s="122"/>
    </row>
    <row r="467" spans="11:13" x14ac:dyDescent="0.3">
      <c r="K467" s="89">
        <v>45629</v>
      </c>
      <c r="L467" s="122">
        <v>216</v>
      </c>
      <c r="M467" s="122"/>
    </row>
    <row r="468" spans="11:13" x14ac:dyDescent="0.3">
      <c r="K468" s="89">
        <v>45730</v>
      </c>
      <c r="L468" s="122">
        <v>216</v>
      </c>
      <c r="M468" s="122"/>
    </row>
    <row r="469" spans="11:13" x14ac:dyDescent="0.3">
      <c r="K469" s="89">
        <v>45959</v>
      </c>
      <c r="L469" s="122">
        <v>440.64</v>
      </c>
      <c r="M469" s="122"/>
    </row>
    <row r="470" spans="11:13" x14ac:dyDescent="0.3">
      <c r="K470" s="89">
        <v>46003</v>
      </c>
      <c r="L470" s="122">
        <v>222.48</v>
      </c>
      <c r="M470" s="122"/>
    </row>
    <row r="471" spans="11:13" x14ac:dyDescent="0.3">
      <c r="K471" s="89">
        <v>46098</v>
      </c>
      <c r="L471" s="122">
        <v>222.48</v>
      </c>
      <c r="M471" s="122"/>
    </row>
    <row r="472" spans="11:13" x14ac:dyDescent="0.3">
      <c r="K472" s="87" t="s">
        <v>338</v>
      </c>
      <c r="L472" s="121"/>
      <c r="M472" s="121"/>
    </row>
    <row r="473" spans="11:13" x14ac:dyDescent="0.3">
      <c r="K473" s="88" t="s">
        <v>155</v>
      </c>
      <c r="L473" s="121"/>
      <c r="M473" s="121"/>
    </row>
    <row r="474" spans="11:13" x14ac:dyDescent="0.3">
      <c r="K474" s="90" t="s">
        <v>409</v>
      </c>
      <c r="L474" s="122"/>
      <c r="M474" s="122">
        <v>374.82</v>
      </c>
    </row>
    <row r="475" spans="11:13" x14ac:dyDescent="0.3">
      <c r="K475" s="89">
        <v>45749</v>
      </c>
      <c r="L475" s="122">
        <v>364.5</v>
      </c>
      <c r="M475" s="122"/>
    </row>
    <row r="476" spans="11:13" x14ac:dyDescent="0.3">
      <c r="K476" s="89">
        <v>45790</v>
      </c>
      <c r="L476" s="122">
        <v>364.5</v>
      </c>
      <c r="M476" s="122"/>
    </row>
    <row r="477" spans="11:13" x14ac:dyDescent="0.3">
      <c r="K477" s="89">
        <v>45874</v>
      </c>
      <c r="L477" s="122">
        <v>364.5</v>
      </c>
      <c r="M477" s="122"/>
    </row>
    <row r="478" spans="11:13" x14ac:dyDescent="0.3">
      <c r="K478" s="89">
        <v>45967</v>
      </c>
      <c r="L478" s="122">
        <v>364.5</v>
      </c>
      <c r="M478" s="122"/>
    </row>
    <row r="479" spans="11:13" x14ac:dyDescent="0.3">
      <c r="K479" s="89">
        <v>46126</v>
      </c>
      <c r="L479" s="122">
        <v>374.81</v>
      </c>
      <c r="M479" s="122"/>
    </row>
    <row r="480" spans="11:13" x14ac:dyDescent="0.3">
      <c r="K480" s="89">
        <v>46169</v>
      </c>
      <c r="L480" s="122">
        <v>374.81</v>
      </c>
      <c r="M480" s="122"/>
    </row>
    <row r="481" spans="11:13" x14ac:dyDescent="0.3">
      <c r="K481" s="87" t="s">
        <v>339</v>
      </c>
      <c r="L481" s="121"/>
      <c r="M481" s="121"/>
    </row>
    <row r="482" spans="11:13" x14ac:dyDescent="0.3">
      <c r="K482" s="88" t="s">
        <v>666</v>
      </c>
      <c r="L482" s="121"/>
      <c r="M482" s="121"/>
    </row>
    <row r="483" spans="11:13" x14ac:dyDescent="0.3">
      <c r="K483" s="89">
        <v>45580</v>
      </c>
      <c r="L483" s="122">
        <v>330</v>
      </c>
      <c r="M483" s="122"/>
    </row>
    <row r="484" spans="11:13" x14ac:dyDescent="0.3">
      <c r="K484" s="87" t="s">
        <v>341</v>
      </c>
      <c r="L484" s="121"/>
      <c r="M484" s="121"/>
    </row>
    <row r="485" spans="11:13" x14ac:dyDescent="0.3">
      <c r="K485" s="88" t="s">
        <v>180</v>
      </c>
      <c r="L485" s="121"/>
      <c r="M485" s="121"/>
    </row>
    <row r="486" spans="11:13" x14ac:dyDescent="0.3">
      <c r="K486" s="89">
        <v>45747</v>
      </c>
      <c r="L486" s="122">
        <v>1416</v>
      </c>
      <c r="M486" s="122"/>
    </row>
    <row r="487" spans="11:13" x14ac:dyDescent="0.3">
      <c r="K487" s="87" t="s">
        <v>342</v>
      </c>
      <c r="L487" s="121"/>
      <c r="M487" s="121"/>
    </row>
    <row r="488" spans="11:13" x14ac:dyDescent="0.3">
      <c r="K488" s="88" t="s">
        <v>168</v>
      </c>
      <c r="L488" s="121"/>
      <c r="M488" s="121"/>
    </row>
    <row r="489" spans="11:13" x14ac:dyDescent="0.3">
      <c r="K489" s="90" t="s">
        <v>409</v>
      </c>
      <c r="L489" s="122"/>
      <c r="M489" s="122">
        <v>817.62</v>
      </c>
    </row>
    <row r="490" spans="11:13" x14ac:dyDescent="0.3">
      <c r="K490" s="89">
        <v>45784</v>
      </c>
      <c r="L490" s="122">
        <v>778.68</v>
      </c>
      <c r="M490" s="122"/>
    </row>
    <row r="491" spans="11:13" x14ac:dyDescent="0.3">
      <c r="K491" s="89">
        <v>45867</v>
      </c>
      <c r="L491" s="122">
        <v>778.68</v>
      </c>
      <c r="M491" s="122"/>
    </row>
    <row r="492" spans="11:13" x14ac:dyDescent="0.3">
      <c r="K492" s="89">
        <v>45915</v>
      </c>
      <c r="L492" s="122">
        <v>1168.02</v>
      </c>
      <c r="M492" s="122"/>
    </row>
    <row r="493" spans="11:13" x14ac:dyDescent="0.3">
      <c r="K493" s="89">
        <v>46041</v>
      </c>
      <c r="L493" s="122">
        <v>778.68</v>
      </c>
      <c r="M493" s="122"/>
    </row>
    <row r="494" spans="11:13" x14ac:dyDescent="0.3">
      <c r="K494" s="89">
        <v>46126</v>
      </c>
      <c r="L494" s="122">
        <v>778.68</v>
      </c>
      <c r="M494" s="122"/>
    </row>
    <row r="495" spans="11:13" x14ac:dyDescent="0.3">
      <c r="K495" s="87" t="s">
        <v>343</v>
      </c>
      <c r="L495" s="121"/>
      <c r="M495" s="121"/>
    </row>
    <row r="496" spans="11:13" x14ac:dyDescent="0.3">
      <c r="K496" s="88" t="s">
        <v>162</v>
      </c>
      <c r="L496" s="121"/>
      <c r="M496" s="121"/>
    </row>
    <row r="497" spans="11:13" x14ac:dyDescent="0.3">
      <c r="K497" s="89">
        <v>45964</v>
      </c>
      <c r="L497" s="122">
        <v>655.5</v>
      </c>
      <c r="M497" s="122"/>
    </row>
    <row r="498" spans="11:13" x14ac:dyDescent="0.3">
      <c r="K498" s="89">
        <v>46203</v>
      </c>
      <c r="L498" s="122">
        <v>655.5</v>
      </c>
      <c r="M498" s="122"/>
    </row>
    <row r="499" spans="11:13" x14ac:dyDescent="0.3">
      <c r="K499" s="89">
        <v>46210</v>
      </c>
      <c r="L499" s="122">
        <v>655.5</v>
      </c>
      <c r="M499" s="122"/>
    </row>
    <row r="500" spans="11:13" x14ac:dyDescent="0.3">
      <c r="K500" s="89">
        <v>46241</v>
      </c>
      <c r="L500" s="122">
        <v>655.5</v>
      </c>
      <c r="M500" s="122"/>
    </row>
    <row r="501" spans="11:13" x14ac:dyDescent="0.3">
      <c r="K501" s="87" t="s">
        <v>344</v>
      </c>
      <c r="L501" s="121"/>
      <c r="M501" s="121"/>
    </row>
    <row r="502" spans="11:13" x14ac:dyDescent="0.3">
      <c r="K502" s="88" t="s">
        <v>633</v>
      </c>
      <c r="L502" s="121"/>
      <c r="M502" s="121"/>
    </row>
    <row r="503" spans="11:13" x14ac:dyDescent="0.3">
      <c r="K503" s="89">
        <v>45721</v>
      </c>
      <c r="L503" s="122">
        <v>3900</v>
      </c>
      <c r="M503" s="122"/>
    </row>
    <row r="504" spans="11:13" x14ac:dyDescent="0.3">
      <c r="K504" s="89">
        <v>46127</v>
      </c>
      <c r="L504" s="122">
        <v>3900</v>
      </c>
      <c r="M504" s="122"/>
    </row>
    <row r="505" spans="11:13" x14ac:dyDescent="0.3">
      <c r="K505" s="87" t="s">
        <v>345</v>
      </c>
      <c r="L505" s="121"/>
      <c r="M505" s="121"/>
    </row>
    <row r="506" spans="11:13" x14ac:dyDescent="0.3">
      <c r="K506" s="88" t="s">
        <v>610</v>
      </c>
      <c r="L506" s="121"/>
      <c r="M506" s="121"/>
    </row>
    <row r="507" spans="11:13" x14ac:dyDescent="0.3">
      <c r="K507" s="90" t="s">
        <v>409</v>
      </c>
      <c r="L507" s="122"/>
      <c r="M507" s="122">
        <v>5183.59</v>
      </c>
    </row>
    <row r="508" spans="11:13" x14ac:dyDescent="0.3">
      <c r="K508" s="89">
        <v>45841</v>
      </c>
      <c r="L508" s="122">
        <v>5825.46</v>
      </c>
      <c r="M508" s="122"/>
    </row>
    <row r="509" spans="11:13" x14ac:dyDescent="0.3">
      <c r="K509" s="89">
        <v>45895</v>
      </c>
      <c r="L509" s="122">
        <v>3033.4</v>
      </c>
      <c r="M509" s="122"/>
    </row>
    <row r="510" spans="11:13" x14ac:dyDescent="0.3">
      <c r="K510" s="89">
        <v>46000</v>
      </c>
      <c r="L510" s="122">
        <v>2055.85</v>
      </c>
      <c r="M510" s="122"/>
    </row>
    <row r="511" spans="11:13" x14ac:dyDescent="0.3">
      <c r="K511" s="89">
        <v>46079</v>
      </c>
      <c r="L511" s="122">
        <v>5977.3</v>
      </c>
      <c r="M511" s="122"/>
    </row>
    <row r="512" spans="11:13" x14ac:dyDescent="0.3">
      <c r="K512" s="87" t="s">
        <v>849</v>
      </c>
      <c r="L512" s="121"/>
      <c r="M512" s="121"/>
    </row>
    <row r="513" spans="11:13" x14ac:dyDescent="0.3">
      <c r="K513" s="88" t="s">
        <v>462</v>
      </c>
      <c r="L513" s="121"/>
      <c r="M513" s="121"/>
    </row>
    <row r="514" spans="11:13" x14ac:dyDescent="0.3">
      <c r="K514" s="89">
        <v>45924</v>
      </c>
      <c r="L514" s="122">
        <v>469.5</v>
      </c>
      <c r="M514" s="122"/>
    </row>
    <row r="515" spans="11:13" x14ac:dyDescent="0.3">
      <c r="K515" s="89">
        <v>45950</v>
      </c>
      <c r="L515" s="122">
        <v>1944</v>
      </c>
      <c r="M515" s="122"/>
    </row>
    <row r="516" spans="11:13" x14ac:dyDescent="0.3">
      <c r="K516" s="89">
        <v>46091</v>
      </c>
      <c r="L516" s="122">
        <v>2016</v>
      </c>
      <c r="M516" s="122"/>
    </row>
    <row r="517" spans="11:13" x14ac:dyDescent="0.3">
      <c r="K517" s="87" t="s">
        <v>843</v>
      </c>
      <c r="L517" s="121"/>
      <c r="M517" s="121"/>
    </row>
    <row r="518" spans="11:13" x14ac:dyDescent="0.3">
      <c r="K518" s="88" t="s">
        <v>147</v>
      </c>
      <c r="L518" s="121"/>
      <c r="M518" s="121"/>
    </row>
    <row r="519" spans="11:13" x14ac:dyDescent="0.3">
      <c r="K519" s="89">
        <v>45883</v>
      </c>
      <c r="L519" s="122">
        <v>258.12</v>
      </c>
      <c r="M519" s="122"/>
    </row>
    <row r="520" spans="11:13" x14ac:dyDescent="0.3">
      <c r="K520" s="89">
        <v>45911</v>
      </c>
      <c r="L520" s="122">
        <v>238.56</v>
      </c>
      <c r="M520" s="122"/>
    </row>
    <row r="521" spans="11:13" x14ac:dyDescent="0.3">
      <c r="K521" s="89">
        <v>45957</v>
      </c>
      <c r="L521" s="122">
        <v>203.31</v>
      </c>
      <c r="M521" s="122"/>
    </row>
    <row r="522" spans="11:13" x14ac:dyDescent="0.3">
      <c r="K522" s="89">
        <v>45974</v>
      </c>
      <c r="L522" s="122">
        <v>478.37</v>
      </c>
      <c r="M522" s="122"/>
    </row>
    <row r="523" spans="11:13" x14ac:dyDescent="0.3">
      <c r="K523" s="89">
        <v>46001</v>
      </c>
      <c r="L523" s="122">
        <v>139.41</v>
      </c>
      <c r="M523" s="122"/>
    </row>
    <row r="524" spans="11:13" x14ac:dyDescent="0.3">
      <c r="K524" s="89">
        <v>46049</v>
      </c>
      <c r="L524" s="122">
        <v>131.22</v>
      </c>
      <c r="M524" s="122"/>
    </row>
    <row r="525" spans="11:13" x14ac:dyDescent="0.3">
      <c r="K525" s="89">
        <v>46066</v>
      </c>
      <c r="L525" s="122">
        <v>156.85</v>
      </c>
      <c r="M525" s="122"/>
    </row>
    <row r="526" spans="11:13" x14ac:dyDescent="0.3">
      <c r="K526" s="89">
        <v>46091</v>
      </c>
      <c r="L526" s="122">
        <v>205.27</v>
      </c>
      <c r="M526" s="122"/>
    </row>
    <row r="527" spans="11:13" x14ac:dyDescent="0.3">
      <c r="K527" s="89">
        <v>46128</v>
      </c>
      <c r="L527" s="122">
        <v>225.21</v>
      </c>
      <c r="M527" s="122"/>
    </row>
    <row r="528" spans="11:13" x14ac:dyDescent="0.3">
      <c r="K528" s="89">
        <v>46185</v>
      </c>
      <c r="L528" s="122">
        <v>228.93</v>
      </c>
      <c r="M528" s="122"/>
    </row>
    <row r="529" spans="11:13" x14ac:dyDescent="0.3">
      <c r="K529" s="89">
        <v>46227</v>
      </c>
      <c r="L529" s="122">
        <v>78.930000000000007</v>
      </c>
      <c r="M529" s="122"/>
    </row>
    <row r="530" spans="11:13" x14ac:dyDescent="0.3">
      <c r="K530" s="89">
        <v>46241</v>
      </c>
      <c r="L530" s="122">
        <v>140.57</v>
      </c>
      <c r="M530" s="122"/>
    </row>
    <row r="531" spans="11:13" x14ac:dyDescent="0.3">
      <c r="K531" s="89">
        <v>46251</v>
      </c>
      <c r="L531" s="122">
        <v>161.04</v>
      </c>
      <c r="M531" s="122"/>
    </row>
    <row r="532" spans="11:13" x14ac:dyDescent="0.3">
      <c r="K532" s="88" t="s">
        <v>462</v>
      </c>
      <c r="L532" s="121"/>
      <c r="M532" s="121"/>
    </row>
    <row r="533" spans="11:13" x14ac:dyDescent="0.3">
      <c r="K533" s="89">
        <v>45880</v>
      </c>
      <c r="L533" s="122">
        <v>165.81</v>
      </c>
      <c r="M533" s="122"/>
    </row>
    <row r="534" spans="11:13" x14ac:dyDescent="0.3">
      <c r="K534" s="87" t="s">
        <v>844</v>
      </c>
      <c r="L534" s="121"/>
      <c r="M534" s="121"/>
    </row>
    <row r="535" spans="11:13" x14ac:dyDescent="0.3">
      <c r="K535" s="88" t="s">
        <v>147</v>
      </c>
      <c r="L535" s="121"/>
      <c r="M535" s="121"/>
    </row>
    <row r="536" spans="11:13" x14ac:dyDescent="0.3">
      <c r="K536" s="89">
        <v>45735</v>
      </c>
      <c r="L536" s="122">
        <v>65.150000000000006</v>
      </c>
      <c r="M536" s="122"/>
    </row>
    <row r="537" spans="11:13" x14ac:dyDescent="0.3">
      <c r="K537" s="89">
        <v>45924</v>
      </c>
      <c r="L537" s="122">
        <v>57.6</v>
      </c>
      <c r="M537" s="122"/>
    </row>
    <row r="538" spans="11:13" x14ac:dyDescent="0.3">
      <c r="K538" s="89">
        <v>45930</v>
      </c>
      <c r="L538" s="122">
        <v>230.4</v>
      </c>
      <c r="M538" s="122"/>
    </row>
    <row r="539" spans="11:13" x14ac:dyDescent="0.3">
      <c r="K539" s="89">
        <v>45950</v>
      </c>
      <c r="L539" s="122">
        <v>57.6</v>
      </c>
      <c r="M539" s="122"/>
    </row>
    <row r="540" spans="11:13" x14ac:dyDescent="0.3">
      <c r="K540" s="89">
        <v>46006</v>
      </c>
      <c r="L540" s="122">
        <v>172.8</v>
      </c>
      <c r="M540" s="122"/>
    </row>
    <row r="541" spans="11:13" x14ac:dyDescent="0.3">
      <c r="K541" s="87" t="s">
        <v>845</v>
      </c>
      <c r="L541" s="121"/>
      <c r="M541" s="121"/>
    </row>
    <row r="542" spans="11:13" x14ac:dyDescent="0.3">
      <c r="K542" s="88" t="s">
        <v>147</v>
      </c>
      <c r="L542" s="121"/>
      <c r="M542" s="121"/>
    </row>
    <row r="543" spans="11:13" x14ac:dyDescent="0.3">
      <c r="K543" s="89">
        <v>45883</v>
      </c>
      <c r="L543" s="122">
        <v>63.9</v>
      </c>
      <c r="M543" s="122"/>
    </row>
    <row r="544" spans="11:13" x14ac:dyDescent="0.3">
      <c r="K544" s="89">
        <v>45911</v>
      </c>
      <c r="L544" s="122">
        <v>86.22</v>
      </c>
      <c r="M544" s="122"/>
    </row>
    <row r="545" spans="11:13" x14ac:dyDescent="0.3">
      <c r="K545" s="89">
        <v>45957</v>
      </c>
      <c r="L545" s="122">
        <v>79.22</v>
      </c>
      <c r="M545" s="122"/>
    </row>
    <row r="546" spans="11:13" x14ac:dyDescent="0.3">
      <c r="K546" s="89">
        <v>45975</v>
      </c>
      <c r="L546" s="122">
        <v>87.44</v>
      </c>
      <c r="M546" s="122"/>
    </row>
    <row r="547" spans="11:13" x14ac:dyDescent="0.3">
      <c r="K547" s="89">
        <v>46001</v>
      </c>
      <c r="L547" s="122">
        <v>74.14</v>
      </c>
      <c r="M547" s="122"/>
    </row>
    <row r="548" spans="11:13" x14ac:dyDescent="0.3">
      <c r="K548" s="89">
        <v>46041</v>
      </c>
      <c r="L548" s="122">
        <v>65.290000000000006</v>
      </c>
      <c r="M548" s="122"/>
    </row>
    <row r="549" spans="11:13" x14ac:dyDescent="0.3">
      <c r="K549" s="89">
        <v>46066</v>
      </c>
      <c r="L549" s="122">
        <v>68.489999999999995</v>
      </c>
      <c r="M549" s="122"/>
    </row>
    <row r="550" spans="11:13" x14ac:dyDescent="0.3">
      <c r="K550" s="89">
        <v>46098</v>
      </c>
      <c r="L550" s="122">
        <v>64.64</v>
      </c>
      <c r="M550" s="122"/>
    </row>
    <row r="551" spans="11:13" x14ac:dyDescent="0.3">
      <c r="K551" s="89">
        <v>46128</v>
      </c>
      <c r="L551" s="122">
        <v>64.64</v>
      </c>
      <c r="M551" s="122"/>
    </row>
    <row r="552" spans="11:13" x14ac:dyDescent="0.3">
      <c r="K552" s="89">
        <v>46177</v>
      </c>
      <c r="L552" s="122">
        <v>61.18</v>
      </c>
      <c r="M552" s="122"/>
    </row>
    <row r="553" spans="11:13" x14ac:dyDescent="0.3">
      <c r="K553" s="89">
        <v>46227</v>
      </c>
      <c r="L553" s="122">
        <v>66.33</v>
      </c>
      <c r="M553" s="122"/>
    </row>
    <row r="554" spans="11:13" x14ac:dyDescent="0.3">
      <c r="K554" s="89">
        <v>46241</v>
      </c>
      <c r="L554" s="122">
        <v>93.72</v>
      </c>
      <c r="M554" s="122"/>
    </row>
    <row r="555" spans="11:13" x14ac:dyDescent="0.3">
      <c r="K555" s="89">
        <v>46251</v>
      </c>
      <c r="L555" s="122">
        <v>98.93</v>
      </c>
      <c r="M555" s="122"/>
    </row>
    <row r="556" spans="11:13" x14ac:dyDescent="0.3">
      <c r="K556" s="88" t="s">
        <v>462</v>
      </c>
      <c r="L556" s="121"/>
      <c r="M556" s="121"/>
    </row>
    <row r="557" spans="11:13" x14ac:dyDescent="0.3">
      <c r="K557" s="89">
        <v>45880</v>
      </c>
      <c r="L557" s="122">
        <v>87.64</v>
      </c>
      <c r="M557" s="122"/>
    </row>
    <row r="558" spans="11:13" x14ac:dyDescent="0.3">
      <c r="K558" s="87" t="s">
        <v>346</v>
      </c>
      <c r="L558" s="121"/>
      <c r="M558" s="121"/>
    </row>
    <row r="559" spans="11:13" x14ac:dyDescent="0.3">
      <c r="K559" s="88" t="s">
        <v>147</v>
      </c>
      <c r="L559" s="121"/>
      <c r="M559" s="121"/>
    </row>
    <row r="560" spans="11:13" x14ac:dyDescent="0.3">
      <c r="K560" s="89">
        <v>45883</v>
      </c>
      <c r="L560" s="122">
        <v>727.32</v>
      </c>
      <c r="M560" s="122"/>
    </row>
    <row r="561" spans="11:13" x14ac:dyDescent="0.3">
      <c r="K561" s="89">
        <v>45910</v>
      </c>
      <c r="L561" s="122">
        <v>803.67</v>
      </c>
      <c r="M561" s="122"/>
    </row>
    <row r="562" spans="11:13" x14ac:dyDescent="0.3">
      <c r="K562" s="89">
        <v>45925</v>
      </c>
      <c r="L562" s="122">
        <v>343</v>
      </c>
      <c r="M562" s="122"/>
    </row>
    <row r="563" spans="11:13" x14ac:dyDescent="0.3">
      <c r="K563" s="89">
        <v>45930</v>
      </c>
      <c r="L563" s="122">
        <v>2166.37</v>
      </c>
      <c r="M563" s="122"/>
    </row>
    <row r="564" spans="11:13" x14ac:dyDescent="0.3">
      <c r="K564" s="89">
        <v>45950</v>
      </c>
      <c r="L564" s="122">
        <v>399.86</v>
      </c>
      <c r="M564" s="122"/>
    </row>
    <row r="565" spans="11:13" x14ac:dyDescent="0.3">
      <c r="K565" s="89">
        <v>45957</v>
      </c>
      <c r="L565" s="122">
        <v>628.19000000000005</v>
      </c>
      <c r="M565" s="122"/>
    </row>
    <row r="566" spans="11:13" x14ac:dyDescent="0.3">
      <c r="K566" s="89">
        <v>45974</v>
      </c>
      <c r="L566" s="122">
        <v>463.9</v>
      </c>
      <c r="M566" s="122"/>
    </row>
    <row r="567" spans="11:13" x14ac:dyDescent="0.3">
      <c r="K567" s="89">
        <v>46001</v>
      </c>
      <c r="L567" s="122">
        <v>539.5</v>
      </c>
      <c r="M567" s="122"/>
    </row>
    <row r="568" spans="11:13" x14ac:dyDescent="0.3">
      <c r="K568" s="89">
        <v>46048</v>
      </c>
      <c r="L568" s="122">
        <v>727.51</v>
      </c>
      <c r="M568" s="122"/>
    </row>
    <row r="569" spans="11:13" x14ac:dyDescent="0.3">
      <c r="K569" s="89">
        <v>46066</v>
      </c>
      <c r="L569" s="122">
        <v>607.66</v>
      </c>
      <c r="M569" s="122"/>
    </row>
    <row r="570" spans="11:13" x14ac:dyDescent="0.3">
      <c r="K570" s="89">
        <v>46091</v>
      </c>
      <c r="L570" s="122">
        <v>655.17999999999995</v>
      </c>
      <c r="M570" s="122"/>
    </row>
    <row r="571" spans="11:13" x14ac:dyDescent="0.3">
      <c r="K571" s="89">
        <v>46122</v>
      </c>
      <c r="L571" s="122">
        <v>761.69</v>
      </c>
      <c r="M571" s="122"/>
    </row>
    <row r="572" spans="11:13" x14ac:dyDescent="0.3">
      <c r="K572" s="89">
        <v>46185</v>
      </c>
      <c r="L572" s="122">
        <v>939.01</v>
      </c>
      <c r="M572" s="122"/>
    </row>
    <row r="573" spans="11:13" x14ac:dyDescent="0.3">
      <c r="K573" s="89">
        <v>46227</v>
      </c>
      <c r="L573" s="122">
        <v>687.64</v>
      </c>
      <c r="M573" s="122"/>
    </row>
    <row r="574" spans="11:13" x14ac:dyDescent="0.3">
      <c r="K574" s="89">
        <v>46241</v>
      </c>
      <c r="L574" s="122">
        <v>806.35</v>
      </c>
      <c r="M574" s="122"/>
    </row>
    <row r="575" spans="11:13" x14ac:dyDescent="0.3">
      <c r="K575" s="89">
        <v>46251</v>
      </c>
      <c r="L575" s="122">
        <v>628.46</v>
      </c>
      <c r="M575" s="122"/>
    </row>
    <row r="576" spans="11:13" x14ac:dyDescent="0.3">
      <c r="K576" s="88" t="s">
        <v>462</v>
      </c>
      <c r="L576" s="121"/>
      <c r="M576" s="121"/>
    </row>
    <row r="577" spans="11:13" x14ac:dyDescent="0.3">
      <c r="K577" s="89">
        <v>45877</v>
      </c>
      <c r="L577" s="122">
        <v>673.31</v>
      </c>
      <c r="M577" s="122"/>
    </row>
    <row r="578" spans="11:13" x14ac:dyDescent="0.3">
      <c r="K578" s="87" t="s">
        <v>347</v>
      </c>
      <c r="L578" s="121"/>
      <c r="M578" s="121"/>
    </row>
    <row r="579" spans="11:13" x14ac:dyDescent="0.3">
      <c r="K579" s="88" t="s">
        <v>783</v>
      </c>
      <c r="L579" s="121"/>
      <c r="M579" s="121"/>
    </row>
    <row r="580" spans="11:13" x14ac:dyDescent="0.3">
      <c r="K580" s="90" t="s">
        <v>409</v>
      </c>
      <c r="L580" s="122"/>
      <c r="M580" s="122">
        <v>753</v>
      </c>
    </row>
    <row r="581" spans="11:13" x14ac:dyDescent="0.3">
      <c r="K581" s="89">
        <v>45790</v>
      </c>
      <c r="L581" s="122">
        <v>753</v>
      </c>
      <c r="M581" s="122"/>
    </row>
    <row r="582" spans="11:13" x14ac:dyDescent="0.3">
      <c r="K582" s="89">
        <v>45888</v>
      </c>
      <c r="L582" s="122">
        <v>753</v>
      </c>
      <c r="M582" s="122"/>
    </row>
    <row r="583" spans="11:13" x14ac:dyDescent="0.3">
      <c r="K583" s="89">
        <v>45973</v>
      </c>
      <c r="L583" s="122">
        <v>753</v>
      </c>
      <c r="M583" s="122"/>
    </row>
    <row r="584" spans="11:13" x14ac:dyDescent="0.3">
      <c r="K584" s="89">
        <v>46080</v>
      </c>
      <c r="L584" s="122">
        <v>753</v>
      </c>
      <c r="M584" s="122"/>
    </row>
    <row r="585" spans="11:13" x14ac:dyDescent="0.3">
      <c r="K585" s="89">
        <v>46197</v>
      </c>
      <c r="L585" s="122">
        <v>753</v>
      </c>
      <c r="M585" s="122"/>
    </row>
    <row r="586" spans="11:13" x14ac:dyDescent="0.3">
      <c r="K586" s="87" t="s">
        <v>348</v>
      </c>
      <c r="L586" s="121"/>
      <c r="M586" s="121"/>
    </row>
    <row r="587" spans="11:13" x14ac:dyDescent="0.3">
      <c r="K587" s="88" t="s">
        <v>648</v>
      </c>
      <c r="L587" s="121"/>
      <c r="M587" s="121"/>
    </row>
    <row r="588" spans="11:13" x14ac:dyDescent="0.3">
      <c r="K588" s="89">
        <v>45979</v>
      </c>
      <c r="L588" s="122">
        <v>2037.46</v>
      </c>
      <c r="M588" s="122"/>
    </row>
    <row r="589" spans="11:13" x14ac:dyDescent="0.3">
      <c r="K589" s="88" t="s">
        <v>621</v>
      </c>
      <c r="L589" s="121"/>
      <c r="M589" s="121"/>
    </row>
    <row r="590" spans="11:13" x14ac:dyDescent="0.3">
      <c r="K590" s="90" t="s">
        <v>409</v>
      </c>
      <c r="L590" s="122"/>
      <c r="M590" s="122">
        <v>1699.61</v>
      </c>
    </row>
    <row r="591" spans="11:13" x14ac:dyDescent="0.3">
      <c r="K591" s="89">
        <v>45964</v>
      </c>
      <c r="L591" s="122">
        <v>2037.43</v>
      </c>
      <c r="M591" s="122"/>
    </row>
    <row r="592" spans="11:13" x14ac:dyDescent="0.3">
      <c r="K592" s="89">
        <v>46048</v>
      </c>
      <c r="L592" s="122">
        <v>2037.46</v>
      </c>
      <c r="M592" s="122"/>
    </row>
    <row r="593" spans="11:13" x14ac:dyDescent="0.3">
      <c r="K593" s="89">
        <v>46134</v>
      </c>
      <c r="L593" s="122">
        <v>1984.7</v>
      </c>
      <c r="M593" s="122"/>
    </row>
    <row r="594" spans="11:13" x14ac:dyDescent="0.3">
      <c r="K594" s="87" t="s">
        <v>349</v>
      </c>
      <c r="L594" s="121"/>
      <c r="M594" s="121"/>
    </row>
    <row r="595" spans="11:13" x14ac:dyDescent="0.3">
      <c r="K595" s="88" t="s">
        <v>443</v>
      </c>
      <c r="L595" s="121"/>
      <c r="M595" s="121"/>
    </row>
    <row r="596" spans="11:13" x14ac:dyDescent="0.3">
      <c r="K596" s="89">
        <v>45814</v>
      </c>
      <c r="L596" s="122">
        <v>27.1</v>
      </c>
      <c r="M596" s="122"/>
    </row>
    <row r="597" spans="11:13" x14ac:dyDescent="0.3">
      <c r="K597" s="89">
        <v>45992</v>
      </c>
      <c r="L597" s="122">
        <v>5923.75</v>
      </c>
      <c r="M597" s="122"/>
    </row>
    <row r="598" spans="11:13" x14ac:dyDescent="0.3">
      <c r="K598" s="89">
        <v>45994</v>
      </c>
      <c r="L598" s="122">
        <v>8559.67</v>
      </c>
      <c r="M598" s="122"/>
    </row>
    <row r="599" spans="11:13" x14ac:dyDescent="0.3">
      <c r="K599" s="89">
        <v>46204</v>
      </c>
      <c r="L599" s="122">
        <v>8619.4699999999993</v>
      </c>
      <c r="M599" s="122"/>
    </row>
    <row r="600" spans="11:13" x14ac:dyDescent="0.3">
      <c r="K600" s="87" t="s">
        <v>350</v>
      </c>
      <c r="L600" s="121"/>
      <c r="M600" s="121"/>
    </row>
    <row r="601" spans="11:13" x14ac:dyDescent="0.3">
      <c r="K601" s="88" t="s">
        <v>196</v>
      </c>
      <c r="L601" s="121"/>
      <c r="M601" s="121"/>
    </row>
    <row r="602" spans="11:13" x14ac:dyDescent="0.3">
      <c r="K602" s="89">
        <v>45943</v>
      </c>
      <c r="L602" s="122">
        <v>1884</v>
      </c>
      <c r="M602" s="122"/>
    </row>
    <row r="603" spans="11:13" x14ac:dyDescent="0.3">
      <c r="K603" s="89">
        <v>45992</v>
      </c>
      <c r="L603" s="122">
        <v>1884</v>
      </c>
      <c r="M603" s="122"/>
    </row>
    <row r="604" spans="11:13" x14ac:dyDescent="0.3">
      <c r="K604" s="87" t="s">
        <v>351</v>
      </c>
      <c r="L604" s="121"/>
      <c r="M604" s="121"/>
    </row>
    <row r="605" spans="11:13" x14ac:dyDescent="0.3">
      <c r="K605" s="88" t="s">
        <v>608</v>
      </c>
      <c r="L605" s="121"/>
      <c r="M605" s="121"/>
    </row>
    <row r="606" spans="11:13" x14ac:dyDescent="0.3">
      <c r="K606" s="89">
        <v>45848</v>
      </c>
      <c r="L606" s="122">
        <v>1200</v>
      </c>
      <c r="M606" s="122"/>
    </row>
    <row r="607" spans="11:13" x14ac:dyDescent="0.3">
      <c r="K607" s="89">
        <v>46239</v>
      </c>
      <c r="L607" s="122">
        <v>1200</v>
      </c>
      <c r="M607" s="122"/>
    </row>
    <row r="608" spans="11:13" x14ac:dyDescent="0.3">
      <c r="K608" s="87" t="s">
        <v>352</v>
      </c>
      <c r="L608" s="121"/>
      <c r="M608" s="121"/>
    </row>
    <row r="609" spans="11:13" x14ac:dyDescent="0.3">
      <c r="K609" s="88" t="s">
        <v>609</v>
      </c>
      <c r="L609" s="121"/>
      <c r="M609" s="121"/>
    </row>
    <row r="610" spans="11:13" x14ac:dyDescent="0.3">
      <c r="K610" s="89">
        <v>45973</v>
      </c>
      <c r="L610" s="122">
        <v>77.5</v>
      </c>
      <c r="M610" s="122"/>
    </row>
    <row r="611" spans="11:13" x14ac:dyDescent="0.3">
      <c r="K611" s="89">
        <v>45993</v>
      </c>
      <c r="L611" s="122">
        <v>732.58</v>
      </c>
      <c r="M611" s="122"/>
    </row>
    <row r="612" spans="11:13" x14ac:dyDescent="0.3">
      <c r="K612" s="89">
        <v>46041</v>
      </c>
      <c r="L612" s="122">
        <v>78.17</v>
      </c>
      <c r="M612" s="122"/>
    </row>
    <row r="613" spans="11:13" x14ac:dyDescent="0.3">
      <c r="K613" s="89">
        <v>46135</v>
      </c>
      <c r="L613" s="122">
        <v>234.66</v>
      </c>
      <c r="M613" s="122"/>
    </row>
    <row r="614" spans="11:13" x14ac:dyDescent="0.3">
      <c r="K614" s="89">
        <v>46160</v>
      </c>
      <c r="L614" s="122">
        <v>78.22</v>
      </c>
      <c r="M614" s="122"/>
    </row>
    <row r="615" spans="11:13" x14ac:dyDescent="0.3">
      <c r="K615" s="89">
        <v>46238</v>
      </c>
      <c r="L615" s="122">
        <v>78.22</v>
      </c>
      <c r="M615" s="122"/>
    </row>
    <row r="616" spans="11:13" x14ac:dyDescent="0.3">
      <c r="K616" s="89">
        <v>46247</v>
      </c>
      <c r="L616" s="122">
        <v>156.44</v>
      </c>
      <c r="M616" s="122"/>
    </row>
    <row r="617" spans="11:13" x14ac:dyDescent="0.3">
      <c r="K617" s="87" t="s">
        <v>353</v>
      </c>
      <c r="L617" s="121"/>
      <c r="M617" s="121"/>
    </row>
    <row r="618" spans="11:13" x14ac:dyDescent="0.3">
      <c r="K618" s="88" t="s">
        <v>104</v>
      </c>
      <c r="L618" s="121"/>
      <c r="M618" s="121"/>
    </row>
    <row r="619" spans="11:13" x14ac:dyDescent="0.3">
      <c r="K619" s="89">
        <v>45967</v>
      </c>
      <c r="L619" s="122">
        <v>840</v>
      </c>
      <c r="M619" s="122"/>
    </row>
    <row r="620" spans="11:13" x14ac:dyDescent="0.3">
      <c r="K620" s="87" t="s">
        <v>354</v>
      </c>
      <c r="L620" s="121"/>
      <c r="M620" s="121"/>
    </row>
    <row r="621" spans="11:13" x14ac:dyDescent="0.3">
      <c r="K621" s="88" t="s">
        <v>180</v>
      </c>
      <c r="L621" s="121"/>
      <c r="M621" s="121"/>
    </row>
    <row r="622" spans="11:13" x14ac:dyDescent="0.3">
      <c r="K622" s="89">
        <v>46175</v>
      </c>
      <c r="L622" s="122">
        <v>1416</v>
      </c>
      <c r="M622" s="122"/>
    </row>
    <row r="623" spans="11:13" x14ac:dyDescent="0.3">
      <c r="K623" s="87" t="s">
        <v>355</v>
      </c>
      <c r="L623" s="121"/>
      <c r="M623" s="121"/>
    </row>
    <row r="624" spans="11:13" x14ac:dyDescent="0.3">
      <c r="K624" s="88" t="s">
        <v>638</v>
      </c>
      <c r="L624" s="121"/>
      <c r="M624" s="121"/>
    </row>
    <row r="625" spans="11:13" x14ac:dyDescent="0.3">
      <c r="K625" s="89">
        <v>46094</v>
      </c>
      <c r="L625" s="122">
        <v>151.31</v>
      </c>
      <c r="M625" s="122"/>
    </row>
    <row r="626" spans="11:13" x14ac:dyDescent="0.3">
      <c r="K626" s="87" t="s">
        <v>356</v>
      </c>
      <c r="L626" s="121"/>
      <c r="M626" s="121"/>
    </row>
    <row r="627" spans="11:13" x14ac:dyDescent="0.3">
      <c r="K627" s="88" t="s">
        <v>200</v>
      </c>
      <c r="L627" s="121"/>
      <c r="M627" s="121"/>
    </row>
    <row r="628" spans="11:13" x14ac:dyDescent="0.3">
      <c r="K628" s="89">
        <v>45986</v>
      </c>
      <c r="L628" s="122">
        <v>369.47</v>
      </c>
      <c r="M628" s="122"/>
    </row>
    <row r="629" spans="11:13" x14ac:dyDescent="0.3">
      <c r="K629" s="89">
        <v>46002</v>
      </c>
      <c r="L629" s="122">
        <v>399.85</v>
      </c>
      <c r="M629" s="122"/>
    </row>
    <row r="630" spans="11:13" x14ac:dyDescent="0.3">
      <c r="K630" s="89">
        <v>46041</v>
      </c>
      <c r="L630" s="122">
        <v>557.1</v>
      </c>
      <c r="M630" s="122"/>
    </row>
    <row r="631" spans="11:13" x14ac:dyDescent="0.3">
      <c r="K631" s="89">
        <v>46210</v>
      </c>
      <c r="L631" s="122">
        <v>1268.3499999999999</v>
      </c>
      <c r="M631" s="122"/>
    </row>
    <row r="632" spans="11:13" x14ac:dyDescent="0.3">
      <c r="K632" s="89">
        <v>46248</v>
      </c>
      <c r="L632" s="122">
        <v>956.95</v>
      </c>
      <c r="M632" s="122"/>
    </row>
    <row r="633" spans="11:13" x14ac:dyDescent="0.3">
      <c r="K633" s="89">
        <v>46251</v>
      </c>
      <c r="L633" s="122">
        <v>399.85</v>
      </c>
      <c r="M633" s="122"/>
    </row>
    <row r="634" spans="11:13" x14ac:dyDescent="0.3">
      <c r="K634" s="87" t="s">
        <v>357</v>
      </c>
      <c r="L634" s="121"/>
      <c r="M634" s="121"/>
    </row>
    <row r="635" spans="11:13" x14ac:dyDescent="0.3">
      <c r="K635" s="88" t="s">
        <v>200</v>
      </c>
      <c r="L635" s="121"/>
      <c r="M635" s="121"/>
    </row>
    <row r="636" spans="11:13" x14ac:dyDescent="0.3">
      <c r="K636" s="90" t="s">
        <v>409</v>
      </c>
      <c r="L636" s="122"/>
      <c r="M636" s="122">
        <v>373.5</v>
      </c>
    </row>
    <row r="637" spans="11:13" x14ac:dyDescent="0.3">
      <c r="K637" s="89">
        <v>46192</v>
      </c>
      <c r="L637" s="122">
        <v>72.900000000000006</v>
      </c>
      <c r="M637" s="122"/>
    </row>
    <row r="638" spans="11:13" x14ac:dyDescent="0.3">
      <c r="K638" s="87" t="s">
        <v>358</v>
      </c>
      <c r="L638" s="121"/>
      <c r="M638" s="121"/>
    </row>
    <row r="639" spans="11:13" x14ac:dyDescent="0.3">
      <c r="K639" s="88" t="s">
        <v>200</v>
      </c>
      <c r="L639" s="121"/>
      <c r="M639" s="121"/>
    </row>
    <row r="640" spans="11:13" x14ac:dyDescent="0.3">
      <c r="K640" s="89">
        <v>45981</v>
      </c>
      <c r="L640" s="122">
        <v>473.2</v>
      </c>
      <c r="M640" s="122"/>
    </row>
    <row r="641" spans="11:13" x14ac:dyDescent="0.3">
      <c r="K641" s="89">
        <v>45992</v>
      </c>
      <c r="L641" s="122">
        <v>236.6</v>
      </c>
      <c r="M641" s="122"/>
    </row>
    <row r="642" spans="11:13" x14ac:dyDescent="0.3">
      <c r="K642" s="89">
        <v>46001</v>
      </c>
      <c r="L642" s="122">
        <v>192.6</v>
      </c>
      <c r="M642" s="122"/>
    </row>
    <row r="643" spans="11:13" x14ac:dyDescent="0.3">
      <c r="K643" s="89">
        <v>46007</v>
      </c>
      <c r="L643" s="122">
        <v>236.6</v>
      </c>
      <c r="M643" s="122"/>
    </row>
    <row r="644" spans="11:13" x14ac:dyDescent="0.3">
      <c r="K644" s="89">
        <v>46057</v>
      </c>
      <c r="L644" s="122">
        <v>473.21</v>
      </c>
      <c r="M644" s="122"/>
    </row>
    <row r="645" spans="11:13" x14ac:dyDescent="0.3">
      <c r="K645" s="89">
        <v>46226</v>
      </c>
      <c r="L645" s="122">
        <v>946.4</v>
      </c>
      <c r="M645" s="122"/>
    </row>
    <row r="646" spans="11:13" x14ac:dyDescent="0.3">
      <c r="K646" s="89">
        <v>46248</v>
      </c>
      <c r="L646" s="122">
        <v>473.2</v>
      </c>
      <c r="M646" s="122"/>
    </row>
    <row r="647" spans="11:13" x14ac:dyDescent="0.3">
      <c r="K647" s="89">
        <v>46251</v>
      </c>
      <c r="L647" s="122">
        <v>236.6</v>
      </c>
      <c r="M647" s="122"/>
    </row>
    <row r="648" spans="11:13" x14ac:dyDescent="0.3">
      <c r="K648" s="87" t="s">
        <v>359</v>
      </c>
      <c r="L648" s="121"/>
      <c r="M648" s="121"/>
    </row>
    <row r="649" spans="11:13" x14ac:dyDescent="0.3">
      <c r="K649" s="88" t="s">
        <v>201</v>
      </c>
      <c r="L649" s="121"/>
      <c r="M649" s="121"/>
    </row>
    <row r="650" spans="11:13" x14ac:dyDescent="0.3">
      <c r="K650" s="89">
        <v>46041</v>
      </c>
      <c r="L650" s="122">
        <v>1912.8</v>
      </c>
      <c r="M650" s="122"/>
    </row>
    <row r="651" spans="11:13" x14ac:dyDescent="0.3">
      <c r="K651" s="87" t="s">
        <v>360</v>
      </c>
      <c r="L651" s="121"/>
      <c r="M651" s="121"/>
    </row>
    <row r="652" spans="11:13" x14ac:dyDescent="0.3">
      <c r="K652" s="88" t="s">
        <v>202</v>
      </c>
      <c r="L652" s="121"/>
      <c r="M652" s="121"/>
    </row>
    <row r="653" spans="11:13" x14ac:dyDescent="0.3">
      <c r="K653" s="89">
        <v>46098</v>
      </c>
      <c r="L653" s="122">
        <v>1354.19</v>
      </c>
      <c r="M653" s="122"/>
    </row>
    <row r="654" spans="11:13" x14ac:dyDescent="0.3">
      <c r="K654" s="89">
        <v>46120</v>
      </c>
      <c r="L654" s="122">
        <v>442.8</v>
      </c>
      <c r="M654" s="122"/>
    </row>
    <row r="655" spans="11:13" x14ac:dyDescent="0.3">
      <c r="K655" s="89">
        <v>46178</v>
      </c>
      <c r="L655" s="122">
        <v>442.8</v>
      </c>
      <c r="M655" s="122"/>
    </row>
    <row r="656" spans="11:13" x14ac:dyDescent="0.3">
      <c r="K656" s="89">
        <v>46210</v>
      </c>
      <c r="L656" s="122">
        <v>885.6</v>
      </c>
      <c r="M656" s="122"/>
    </row>
    <row r="657" spans="11:13" x14ac:dyDescent="0.3">
      <c r="K657" s="89">
        <v>46251</v>
      </c>
      <c r="L657" s="122">
        <v>442.8</v>
      </c>
      <c r="M657" s="122"/>
    </row>
    <row r="658" spans="11:13" x14ac:dyDescent="0.3">
      <c r="K658" s="87" t="s">
        <v>361</v>
      </c>
      <c r="L658" s="121"/>
      <c r="M658" s="121"/>
    </row>
    <row r="659" spans="11:13" x14ac:dyDescent="0.3">
      <c r="K659" s="88" t="s">
        <v>633</v>
      </c>
      <c r="L659" s="121"/>
      <c r="M659" s="121"/>
    </row>
    <row r="660" spans="11:13" x14ac:dyDescent="0.3">
      <c r="K660" s="89">
        <v>46127</v>
      </c>
      <c r="L660" s="122">
        <v>3900</v>
      </c>
      <c r="M660" s="122"/>
    </row>
    <row r="661" spans="11:13" x14ac:dyDescent="0.3">
      <c r="K661" s="87" t="s">
        <v>363</v>
      </c>
      <c r="L661" s="121"/>
      <c r="M661" s="121"/>
    </row>
    <row r="662" spans="11:13" x14ac:dyDescent="0.3">
      <c r="K662" s="88" t="s">
        <v>481</v>
      </c>
      <c r="L662" s="121"/>
      <c r="M662" s="121"/>
    </row>
    <row r="663" spans="11:13" x14ac:dyDescent="0.3">
      <c r="K663" s="89">
        <v>46062</v>
      </c>
      <c r="L663" s="122">
        <v>1616.52</v>
      </c>
      <c r="M663" s="122"/>
    </row>
    <row r="664" spans="11:13" x14ac:dyDescent="0.3">
      <c r="K664" s="87" t="s">
        <v>364</v>
      </c>
      <c r="L664" s="121"/>
      <c r="M664" s="121"/>
    </row>
    <row r="665" spans="11:13" x14ac:dyDescent="0.3">
      <c r="K665" s="88" t="s">
        <v>204</v>
      </c>
      <c r="L665" s="121"/>
      <c r="M665" s="121"/>
    </row>
    <row r="666" spans="11:13" x14ac:dyDescent="0.3">
      <c r="K666" s="90" t="s">
        <v>409</v>
      </c>
      <c r="L666" s="122"/>
      <c r="M666" s="122">
        <v>275</v>
      </c>
    </row>
    <row r="667" spans="11:13" x14ac:dyDescent="0.3">
      <c r="K667" s="89">
        <v>46111</v>
      </c>
      <c r="L667" s="122">
        <v>275</v>
      </c>
      <c r="M667" s="122"/>
    </row>
    <row r="668" spans="11:13" x14ac:dyDescent="0.3">
      <c r="K668" s="89">
        <v>46129</v>
      </c>
      <c r="L668" s="122">
        <v>275</v>
      </c>
      <c r="M668" s="122"/>
    </row>
    <row r="669" spans="11:13" x14ac:dyDescent="0.3">
      <c r="K669" s="89">
        <v>46178</v>
      </c>
      <c r="L669" s="122">
        <v>275</v>
      </c>
      <c r="M669" s="122"/>
    </row>
    <row r="670" spans="11:13" x14ac:dyDescent="0.3">
      <c r="K670" s="89">
        <v>46209</v>
      </c>
      <c r="L670" s="122">
        <v>275</v>
      </c>
      <c r="M670" s="122"/>
    </row>
    <row r="671" spans="11:13" x14ac:dyDescent="0.3">
      <c r="K671" s="89">
        <v>46245</v>
      </c>
      <c r="L671" s="122">
        <v>275</v>
      </c>
      <c r="M671" s="122"/>
    </row>
    <row r="672" spans="11:13" x14ac:dyDescent="0.3">
      <c r="K672" s="87" t="s">
        <v>366</v>
      </c>
      <c r="L672" s="121"/>
      <c r="M672" s="121"/>
    </row>
    <row r="673" spans="11:13" x14ac:dyDescent="0.3">
      <c r="K673" s="88" t="s">
        <v>170</v>
      </c>
      <c r="L673" s="121"/>
      <c r="M673" s="121"/>
    </row>
    <row r="674" spans="11:13" x14ac:dyDescent="0.3">
      <c r="K674" s="89">
        <v>46246</v>
      </c>
      <c r="L674" s="122">
        <v>9477.23</v>
      </c>
      <c r="M674" s="122"/>
    </row>
    <row r="675" spans="11:13" x14ac:dyDescent="0.3">
      <c r="K675" s="87" t="s">
        <v>408</v>
      </c>
      <c r="L675" s="121"/>
      <c r="M675" s="121"/>
    </row>
    <row r="676" spans="11:13" x14ac:dyDescent="0.3">
      <c r="K676" s="88" t="s">
        <v>406</v>
      </c>
      <c r="L676" s="121"/>
      <c r="M676" s="121"/>
    </row>
    <row r="677" spans="11:13" x14ac:dyDescent="0.3">
      <c r="K677" s="89">
        <v>45378</v>
      </c>
      <c r="L677" s="122">
        <v>408</v>
      </c>
      <c r="M677" s="122"/>
    </row>
    <row r="678" spans="11:13" x14ac:dyDescent="0.3">
      <c r="K678" s="87" t="s">
        <v>848</v>
      </c>
      <c r="L678" s="121"/>
      <c r="M678" s="121"/>
    </row>
    <row r="679" spans="11:13" x14ac:dyDescent="0.3">
      <c r="K679" s="88" t="s">
        <v>689</v>
      </c>
      <c r="L679" s="121"/>
      <c r="M679" s="121"/>
    </row>
    <row r="680" spans="11:13" x14ac:dyDescent="0.3">
      <c r="K680" s="89">
        <v>46195</v>
      </c>
      <c r="L680" s="122">
        <v>1175.4000000000001</v>
      </c>
      <c r="M680" s="122"/>
    </row>
    <row r="681" spans="11:13" x14ac:dyDescent="0.3">
      <c r="K681" s="89">
        <v>46196</v>
      </c>
      <c r="L681" s="122">
        <v>1420.33</v>
      </c>
      <c r="M681" s="122"/>
    </row>
    <row r="682" spans="11:13" x14ac:dyDescent="0.3">
      <c r="K682" s="88" t="s">
        <v>611</v>
      </c>
      <c r="L682" s="121"/>
      <c r="M682" s="121"/>
    </row>
    <row r="683" spans="11:13" x14ac:dyDescent="0.3">
      <c r="K683" s="90" t="s">
        <v>409</v>
      </c>
      <c r="L683" s="122"/>
      <c r="M683" s="122">
        <v>258552.94</v>
      </c>
    </row>
    <row r="684" spans="11:13" x14ac:dyDescent="0.3">
      <c r="K684" s="89">
        <v>46195</v>
      </c>
      <c r="L684" s="122">
        <v>6891.07</v>
      </c>
      <c r="M684" s="122"/>
    </row>
    <row r="685" spans="11:13" x14ac:dyDescent="0.3">
      <c r="K685" s="89">
        <v>46196</v>
      </c>
      <c r="L685" s="122">
        <v>5389.82</v>
      </c>
      <c r="M685" s="122"/>
    </row>
    <row r="686" spans="11:13" x14ac:dyDescent="0.3">
      <c r="K686" s="88" t="s">
        <v>677</v>
      </c>
      <c r="L686" s="121"/>
      <c r="M686" s="121"/>
    </row>
    <row r="687" spans="11:13" x14ac:dyDescent="0.3">
      <c r="K687" s="89">
        <v>45341</v>
      </c>
      <c r="L687" s="122">
        <v>6849.6</v>
      </c>
      <c r="M687" s="122"/>
    </row>
    <row r="688" spans="11:13" x14ac:dyDescent="0.3">
      <c r="K688" s="89">
        <v>45365</v>
      </c>
      <c r="L688" s="122">
        <v>6849.6</v>
      </c>
      <c r="M688" s="122"/>
    </row>
    <row r="689" spans="11:13" x14ac:dyDescent="0.3">
      <c r="K689" s="87" t="s">
        <v>228</v>
      </c>
      <c r="L689" s="121"/>
      <c r="M689" s="121"/>
    </row>
    <row r="690" spans="11:13" x14ac:dyDescent="0.3">
      <c r="K690" s="88" t="s">
        <v>107</v>
      </c>
      <c r="L690" s="121"/>
      <c r="M690" s="121"/>
    </row>
    <row r="691" spans="11:13" x14ac:dyDescent="0.3">
      <c r="K691" s="89">
        <v>45825</v>
      </c>
      <c r="L691" s="122">
        <v>4075.17</v>
      </c>
      <c r="M691" s="122"/>
    </row>
    <row r="692" spans="11:13" x14ac:dyDescent="0.3">
      <c r="K692" s="89">
        <v>45840</v>
      </c>
      <c r="L692" s="122">
        <v>6170.78</v>
      </c>
      <c r="M692" s="122"/>
    </row>
    <row r="693" spans="11:13" x14ac:dyDescent="0.3">
      <c r="K693" s="89">
        <v>45877</v>
      </c>
      <c r="L693" s="122">
        <v>5493.84</v>
      </c>
      <c r="M693" s="122"/>
    </row>
    <row r="694" spans="11:13" x14ac:dyDescent="0.3">
      <c r="K694" s="89">
        <v>45896</v>
      </c>
      <c r="L694" s="122">
        <v>6597.54</v>
      </c>
      <c r="M694" s="122"/>
    </row>
    <row r="695" spans="11:13" x14ac:dyDescent="0.3">
      <c r="K695" s="89">
        <v>45926</v>
      </c>
      <c r="L695" s="122">
        <v>5484.06</v>
      </c>
      <c r="M695" s="122"/>
    </row>
    <row r="696" spans="11:13" x14ac:dyDescent="0.3">
      <c r="K696" s="89">
        <v>45937</v>
      </c>
      <c r="L696" s="122">
        <v>711.34</v>
      </c>
      <c r="M696" s="122"/>
    </row>
    <row r="697" spans="11:13" x14ac:dyDescent="0.3">
      <c r="K697" s="89">
        <v>45961</v>
      </c>
      <c r="L697" s="122">
        <v>6043.22</v>
      </c>
      <c r="M697" s="122"/>
    </row>
    <row r="698" spans="11:13" x14ac:dyDescent="0.3">
      <c r="K698" s="89">
        <v>45992</v>
      </c>
      <c r="L698" s="122">
        <v>5837.21</v>
      </c>
      <c r="M698" s="122"/>
    </row>
    <row r="699" spans="11:13" x14ac:dyDescent="0.3">
      <c r="K699" s="89">
        <v>46006</v>
      </c>
      <c r="L699" s="122">
        <v>5018.04</v>
      </c>
      <c r="M699" s="122"/>
    </row>
    <row r="700" spans="11:13" x14ac:dyDescent="0.3">
      <c r="K700" s="89">
        <v>46051</v>
      </c>
      <c r="L700" s="122">
        <v>5493.84</v>
      </c>
      <c r="M700" s="122"/>
    </row>
    <row r="701" spans="11:13" x14ac:dyDescent="0.3">
      <c r="K701" s="89">
        <v>46070</v>
      </c>
      <c r="L701" s="122">
        <v>4395.07</v>
      </c>
      <c r="M701" s="122"/>
    </row>
    <row r="702" spans="11:13" x14ac:dyDescent="0.3">
      <c r="K702" s="89">
        <v>46079</v>
      </c>
      <c r="L702" s="122">
        <v>4944.46</v>
      </c>
      <c r="M702" s="122"/>
    </row>
    <row r="703" spans="11:13" x14ac:dyDescent="0.3">
      <c r="K703" s="89">
        <v>46108</v>
      </c>
      <c r="L703" s="122">
        <v>5219.1499999999996</v>
      </c>
      <c r="M703" s="122"/>
    </row>
    <row r="704" spans="11:13" x14ac:dyDescent="0.3">
      <c r="K704" s="89">
        <v>46113</v>
      </c>
      <c r="L704" s="122">
        <v>5493.84</v>
      </c>
      <c r="M704" s="122"/>
    </row>
    <row r="705" spans="11:13" x14ac:dyDescent="0.3">
      <c r="K705" s="89">
        <v>46147</v>
      </c>
      <c r="L705" s="122">
        <v>11811.75</v>
      </c>
      <c r="M705" s="122"/>
    </row>
    <row r="706" spans="11:13" x14ac:dyDescent="0.3">
      <c r="K706" s="89">
        <v>46174</v>
      </c>
      <c r="L706" s="122">
        <v>5062.1899999999996</v>
      </c>
      <c r="M706" s="122"/>
    </row>
    <row r="707" spans="11:13" x14ac:dyDescent="0.3">
      <c r="K707" s="89">
        <v>46203</v>
      </c>
      <c r="L707" s="122">
        <v>6003.99</v>
      </c>
      <c r="M707" s="122"/>
    </row>
    <row r="708" spans="11:13" x14ac:dyDescent="0.3">
      <c r="K708" s="89">
        <v>46220</v>
      </c>
      <c r="L708" s="122">
        <v>5493.84</v>
      </c>
      <c r="M708" s="122"/>
    </row>
    <row r="709" spans="11:13" x14ac:dyDescent="0.3">
      <c r="K709" s="89">
        <v>46223</v>
      </c>
      <c r="L709" s="122">
        <v>3571</v>
      </c>
      <c r="M709" s="122"/>
    </row>
    <row r="710" spans="11:13" x14ac:dyDescent="0.3">
      <c r="K710" s="89">
        <v>46239</v>
      </c>
      <c r="L710" s="122">
        <v>6043.22</v>
      </c>
      <c r="M710" s="122"/>
    </row>
    <row r="711" spans="11:13" x14ac:dyDescent="0.3">
      <c r="K711" s="89">
        <v>46253</v>
      </c>
      <c r="L711" s="122">
        <v>4944.46</v>
      </c>
      <c r="M711" s="122"/>
    </row>
    <row r="712" spans="11:13" x14ac:dyDescent="0.3">
      <c r="K712" s="88" t="s">
        <v>479</v>
      </c>
      <c r="L712" s="121"/>
      <c r="M712" s="121"/>
    </row>
    <row r="713" spans="11:13" x14ac:dyDescent="0.3">
      <c r="K713" s="89">
        <v>45729</v>
      </c>
      <c r="L713" s="122">
        <v>3021.61</v>
      </c>
      <c r="M713" s="122"/>
    </row>
    <row r="714" spans="11:13" x14ac:dyDescent="0.3">
      <c r="K714" s="89">
        <v>45751</v>
      </c>
      <c r="L714" s="122">
        <v>6317.92</v>
      </c>
      <c r="M714" s="122"/>
    </row>
    <row r="715" spans="11:13" x14ac:dyDescent="0.3">
      <c r="K715" s="89">
        <v>45757</v>
      </c>
      <c r="L715" s="122">
        <v>4277.3500000000004</v>
      </c>
      <c r="M715" s="122"/>
    </row>
    <row r="716" spans="11:13" x14ac:dyDescent="0.3">
      <c r="K716" s="89">
        <v>45796</v>
      </c>
      <c r="L716" s="122">
        <v>5768.53</v>
      </c>
      <c r="M716" s="122"/>
    </row>
    <row r="717" spans="11:13" x14ac:dyDescent="0.3">
      <c r="K717" s="89">
        <v>45814</v>
      </c>
      <c r="L717" s="122">
        <v>5925.5</v>
      </c>
      <c r="M717" s="122"/>
    </row>
    <row r="718" spans="11:13" x14ac:dyDescent="0.3">
      <c r="K718" s="89">
        <v>45869</v>
      </c>
      <c r="L718" s="122">
        <v>6043.22</v>
      </c>
      <c r="M718" s="122"/>
    </row>
    <row r="719" spans="11:13" x14ac:dyDescent="0.3">
      <c r="K719" s="89">
        <v>45880</v>
      </c>
      <c r="L719" s="122">
        <v>5493.84</v>
      </c>
      <c r="M719" s="122"/>
    </row>
    <row r="720" spans="11:13" x14ac:dyDescent="0.3">
      <c r="K720" s="89">
        <v>45912</v>
      </c>
      <c r="L720" s="122">
        <v>6391.5</v>
      </c>
      <c r="M720" s="122"/>
    </row>
    <row r="721" spans="11:13" x14ac:dyDescent="0.3">
      <c r="K721" s="89">
        <v>45923</v>
      </c>
      <c r="L721" s="122">
        <v>3021.61</v>
      </c>
      <c r="M721" s="122"/>
    </row>
    <row r="722" spans="11:13" x14ac:dyDescent="0.3">
      <c r="K722" s="89">
        <v>45961</v>
      </c>
      <c r="L722" s="122">
        <v>6190.39</v>
      </c>
      <c r="M722" s="122"/>
    </row>
    <row r="723" spans="11:13" x14ac:dyDescent="0.3">
      <c r="K723" s="89">
        <v>45992</v>
      </c>
      <c r="L723" s="122">
        <v>6317.92</v>
      </c>
      <c r="M723" s="122"/>
    </row>
    <row r="724" spans="11:13" x14ac:dyDescent="0.3">
      <c r="K724" s="89">
        <v>46006</v>
      </c>
      <c r="L724" s="122">
        <v>5366.32</v>
      </c>
      <c r="M724" s="122"/>
    </row>
    <row r="725" spans="11:13" x14ac:dyDescent="0.3">
      <c r="K725" s="89">
        <v>46052</v>
      </c>
      <c r="L725" s="122">
        <v>5227</v>
      </c>
      <c r="M725" s="122"/>
    </row>
    <row r="726" spans="11:13" x14ac:dyDescent="0.3">
      <c r="K726" s="87" t="s">
        <v>411</v>
      </c>
      <c r="L726" s="121"/>
      <c r="M726" s="121"/>
    </row>
    <row r="727" spans="11:13" x14ac:dyDescent="0.3">
      <c r="K727" s="88" t="s">
        <v>410</v>
      </c>
      <c r="L727" s="121"/>
      <c r="M727" s="121"/>
    </row>
    <row r="728" spans="11:13" x14ac:dyDescent="0.3">
      <c r="K728" s="89">
        <v>45883</v>
      </c>
      <c r="L728" s="122">
        <v>486</v>
      </c>
      <c r="M728" s="122"/>
    </row>
    <row r="729" spans="11:13" x14ac:dyDescent="0.3">
      <c r="K729" s="89">
        <v>45888</v>
      </c>
      <c r="L729" s="122">
        <v>324</v>
      </c>
      <c r="M729" s="122"/>
    </row>
    <row r="730" spans="11:13" x14ac:dyDescent="0.3">
      <c r="K730" s="89">
        <v>45965</v>
      </c>
      <c r="L730" s="122">
        <v>648</v>
      </c>
      <c r="M730" s="122"/>
    </row>
    <row r="731" spans="11:13" x14ac:dyDescent="0.3">
      <c r="K731" s="89">
        <v>46001</v>
      </c>
      <c r="L731" s="122">
        <v>1134</v>
      </c>
      <c r="M731" s="122"/>
    </row>
    <row r="732" spans="11:13" x14ac:dyDescent="0.3">
      <c r="K732" s="89">
        <v>46091</v>
      </c>
      <c r="L732" s="122">
        <v>810</v>
      </c>
      <c r="M732" s="122"/>
    </row>
    <row r="733" spans="11:13" x14ac:dyDescent="0.3">
      <c r="K733" s="89">
        <v>46119</v>
      </c>
      <c r="L733" s="122">
        <v>486</v>
      </c>
      <c r="M733" s="122"/>
    </row>
    <row r="734" spans="11:13" x14ac:dyDescent="0.3">
      <c r="K734" s="89">
        <v>46176</v>
      </c>
      <c r="L734" s="122">
        <v>648</v>
      </c>
      <c r="M734" s="122"/>
    </row>
    <row r="735" spans="11:13" x14ac:dyDescent="0.3">
      <c r="K735" s="89">
        <v>46227</v>
      </c>
      <c r="L735" s="122">
        <v>486</v>
      </c>
      <c r="M735" s="122"/>
    </row>
    <row r="736" spans="11:13" x14ac:dyDescent="0.3">
      <c r="K736" s="87" t="s">
        <v>231</v>
      </c>
      <c r="L736" s="121"/>
      <c r="M736" s="121"/>
    </row>
    <row r="737" spans="11:13" x14ac:dyDescent="0.3">
      <c r="K737" s="88" t="s">
        <v>110</v>
      </c>
      <c r="L737" s="121"/>
      <c r="M737" s="121"/>
    </row>
    <row r="738" spans="11:13" x14ac:dyDescent="0.3">
      <c r="K738" s="89">
        <v>46223</v>
      </c>
      <c r="L738" s="122">
        <v>9687.9599999999991</v>
      </c>
      <c r="M738" s="122"/>
    </row>
    <row r="739" spans="11:13" x14ac:dyDescent="0.3">
      <c r="K739" s="89">
        <v>46253</v>
      </c>
      <c r="L739" s="122">
        <v>6742.68</v>
      </c>
      <c r="M739" s="122"/>
    </row>
    <row r="740" spans="11:13" x14ac:dyDescent="0.3">
      <c r="K740" s="87" t="s">
        <v>235</v>
      </c>
      <c r="L740" s="121"/>
      <c r="M740" s="121"/>
    </row>
    <row r="741" spans="11:13" x14ac:dyDescent="0.3">
      <c r="K741" s="88" t="s">
        <v>395</v>
      </c>
      <c r="L741" s="121"/>
      <c r="M741" s="121"/>
    </row>
    <row r="742" spans="11:13" x14ac:dyDescent="0.3">
      <c r="K742" s="89">
        <v>45099</v>
      </c>
      <c r="L742" s="122">
        <v>3318.32</v>
      </c>
      <c r="M742" s="122"/>
    </row>
    <row r="743" spans="11:13" x14ac:dyDescent="0.3">
      <c r="K743" s="89">
        <v>45243</v>
      </c>
      <c r="L743" s="122">
        <v>4502.47</v>
      </c>
      <c r="M743" s="122"/>
    </row>
    <row r="744" spans="11:13" x14ac:dyDescent="0.3">
      <c r="K744" s="89">
        <v>45245</v>
      </c>
      <c r="L744" s="122">
        <v>2638.44</v>
      </c>
      <c r="M744" s="122"/>
    </row>
    <row r="745" spans="11:13" x14ac:dyDescent="0.3">
      <c r="K745" s="89">
        <v>45275</v>
      </c>
      <c r="L745" s="122">
        <v>2264.4499999999998</v>
      </c>
      <c r="M745" s="122"/>
    </row>
    <row r="746" spans="11:13" x14ac:dyDescent="0.3">
      <c r="K746" s="89">
        <v>45357</v>
      </c>
      <c r="L746" s="122">
        <v>446.44</v>
      </c>
      <c r="M746" s="122"/>
    </row>
    <row r="747" spans="11:13" x14ac:dyDescent="0.3">
      <c r="K747" s="89">
        <v>45399</v>
      </c>
      <c r="L747" s="122">
        <v>3991.12</v>
      </c>
      <c r="M747" s="122"/>
    </row>
    <row r="748" spans="11:13" x14ac:dyDescent="0.3">
      <c r="K748" s="89">
        <v>45573</v>
      </c>
      <c r="L748" s="122">
        <v>3535.23</v>
      </c>
      <c r="M748" s="122"/>
    </row>
    <row r="749" spans="11:13" x14ac:dyDescent="0.3">
      <c r="K749" s="89">
        <v>45574</v>
      </c>
      <c r="L749" s="122">
        <v>456.36</v>
      </c>
      <c r="M749" s="122"/>
    </row>
    <row r="750" spans="11:13" x14ac:dyDescent="0.3">
      <c r="K750" s="88" t="s">
        <v>114</v>
      </c>
      <c r="L750" s="121"/>
      <c r="M750" s="121"/>
    </row>
    <row r="751" spans="11:13" x14ac:dyDescent="0.3">
      <c r="K751" s="89">
        <v>45747</v>
      </c>
      <c r="L751" s="122">
        <v>160.57</v>
      </c>
      <c r="M751" s="122"/>
    </row>
    <row r="752" spans="11:13" x14ac:dyDescent="0.3">
      <c r="K752" s="87" t="s">
        <v>397</v>
      </c>
      <c r="L752" s="121"/>
      <c r="M752" s="121"/>
    </row>
    <row r="753" spans="11:13" x14ac:dyDescent="0.3">
      <c r="K753" s="88" t="s">
        <v>395</v>
      </c>
      <c r="L753" s="121"/>
      <c r="M753" s="121"/>
    </row>
    <row r="754" spans="11:13" x14ac:dyDescent="0.3">
      <c r="K754" s="89">
        <v>45089</v>
      </c>
      <c r="L754" s="122">
        <v>2073.06</v>
      </c>
      <c r="M754" s="122"/>
    </row>
    <row r="755" spans="11:13" x14ac:dyDescent="0.3">
      <c r="K755" s="89">
        <v>45147</v>
      </c>
      <c r="L755" s="122">
        <v>2982.86</v>
      </c>
      <c r="M755" s="122"/>
    </row>
    <row r="756" spans="11:13" x14ac:dyDescent="0.3">
      <c r="K756" s="89">
        <v>45243</v>
      </c>
      <c r="L756" s="122">
        <v>2371.9899999999998</v>
      </c>
      <c r="M756" s="122"/>
    </row>
    <row r="757" spans="11:13" x14ac:dyDescent="0.3">
      <c r="K757" s="89">
        <v>45477</v>
      </c>
      <c r="L757" s="122">
        <v>3103.21</v>
      </c>
      <c r="M757" s="122"/>
    </row>
    <row r="758" spans="11:13" x14ac:dyDescent="0.3">
      <c r="K758" s="89">
        <v>45537</v>
      </c>
      <c r="L758" s="122">
        <v>3103.21</v>
      </c>
      <c r="M758" s="122"/>
    </row>
    <row r="759" spans="11:13" x14ac:dyDescent="0.3">
      <c r="K759" s="89">
        <v>45596</v>
      </c>
      <c r="L759" s="122">
        <v>2291.92</v>
      </c>
      <c r="M759" s="122"/>
    </row>
    <row r="760" spans="11:13" x14ac:dyDescent="0.3">
      <c r="K760" s="87" t="s">
        <v>396</v>
      </c>
      <c r="L760" s="121"/>
      <c r="M760" s="121"/>
    </row>
    <row r="761" spans="11:13" x14ac:dyDescent="0.3">
      <c r="K761" s="88" t="s">
        <v>395</v>
      </c>
      <c r="L761" s="121"/>
      <c r="M761" s="121"/>
    </row>
    <row r="762" spans="11:13" x14ac:dyDescent="0.3">
      <c r="K762" s="89">
        <v>45237</v>
      </c>
      <c r="L762" s="122">
        <v>4814.18</v>
      </c>
      <c r="M762" s="122"/>
    </row>
    <row r="763" spans="11:13" x14ac:dyDescent="0.3">
      <c r="K763" s="89">
        <v>45341</v>
      </c>
      <c r="L763" s="122">
        <v>1085.04</v>
      </c>
      <c r="M763" s="122"/>
    </row>
    <row r="764" spans="11:13" x14ac:dyDescent="0.3">
      <c r="K764" s="89">
        <v>45428</v>
      </c>
      <c r="L764" s="122">
        <v>2972.47</v>
      </c>
      <c r="M764" s="122"/>
    </row>
    <row r="765" spans="11:13" x14ac:dyDescent="0.3">
      <c r="K765" s="89">
        <v>45561</v>
      </c>
      <c r="L765" s="122">
        <v>3092.4</v>
      </c>
      <c r="M765" s="122"/>
    </row>
    <row r="766" spans="11:13" x14ac:dyDescent="0.3">
      <c r="K766" s="87" t="s">
        <v>394</v>
      </c>
      <c r="L766" s="121"/>
      <c r="M766" s="121"/>
    </row>
    <row r="767" spans="11:13" x14ac:dyDescent="0.3">
      <c r="K767" s="88" t="s">
        <v>390</v>
      </c>
      <c r="L767" s="121"/>
      <c r="M767" s="121"/>
    </row>
    <row r="768" spans="11:13" x14ac:dyDescent="0.3">
      <c r="K768" s="89">
        <v>45358</v>
      </c>
      <c r="L768" s="122">
        <v>1517.99</v>
      </c>
      <c r="M768" s="122"/>
    </row>
    <row r="769" spans="11:13" x14ac:dyDescent="0.3">
      <c r="K769" s="89">
        <v>45359</v>
      </c>
      <c r="L769" s="122">
        <v>1579.12</v>
      </c>
      <c r="M769" s="122"/>
    </row>
    <row r="770" spans="11:13" x14ac:dyDescent="0.3">
      <c r="K770" s="89">
        <v>45435</v>
      </c>
      <c r="L770" s="122">
        <v>565.47</v>
      </c>
      <c r="M770" s="122"/>
    </row>
    <row r="771" spans="11:13" x14ac:dyDescent="0.3">
      <c r="K771" s="89">
        <v>45782</v>
      </c>
      <c r="L771" s="122">
        <v>2185.1</v>
      </c>
      <c r="M771" s="122"/>
    </row>
    <row r="772" spans="11:13" x14ac:dyDescent="0.3">
      <c r="K772" s="87" t="s">
        <v>393</v>
      </c>
      <c r="L772" s="121"/>
      <c r="M772" s="121"/>
    </row>
    <row r="773" spans="11:13" x14ac:dyDescent="0.3">
      <c r="K773" s="88" t="s">
        <v>390</v>
      </c>
      <c r="L773" s="121"/>
      <c r="M773" s="121"/>
    </row>
    <row r="774" spans="11:13" x14ac:dyDescent="0.3">
      <c r="K774" s="89">
        <v>45362</v>
      </c>
      <c r="L774" s="122">
        <v>12491.18</v>
      </c>
      <c r="M774" s="122"/>
    </row>
    <row r="775" spans="11:13" x14ac:dyDescent="0.3">
      <c r="K775" s="89">
        <v>45814</v>
      </c>
      <c r="L775" s="122">
        <v>25.3</v>
      </c>
      <c r="M775" s="122"/>
    </row>
    <row r="776" spans="11:13" x14ac:dyDescent="0.3">
      <c r="K776" s="89">
        <v>45895</v>
      </c>
      <c r="L776" s="122">
        <v>11473.13</v>
      </c>
      <c r="M776" s="122"/>
    </row>
    <row r="777" spans="11:13" x14ac:dyDescent="0.3">
      <c r="K777" s="87" t="s">
        <v>236</v>
      </c>
      <c r="L777" s="121"/>
      <c r="M777" s="121"/>
    </row>
    <row r="778" spans="11:13" x14ac:dyDescent="0.3">
      <c r="K778" s="88" t="s">
        <v>104</v>
      </c>
      <c r="L778" s="121"/>
      <c r="M778" s="121"/>
    </row>
    <row r="779" spans="11:13" x14ac:dyDescent="0.3">
      <c r="K779" s="89">
        <v>44995</v>
      </c>
      <c r="L779" s="122">
        <v>10375.030000000001</v>
      </c>
      <c r="M779" s="122"/>
    </row>
    <row r="780" spans="11:13" x14ac:dyDescent="0.3">
      <c r="K780" s="89">
        <v>45120</v>
      </c>
      <c r="L780" s="122">
        <v>1435.2</v>
      </c>
      <c r="M780" s="122"/>
    </row>
    <row r="781" spans="11:13" x14ac:dyDescent="0.3">
      <c r="K781" s="89">
        <v>45201</v>
      </c>
      <c r="L781" s="122">
        <v>1113.5999999999999</v>
      </c>
      <c r="M781" s="122"/>
    </row>
    <row r="782" spans="11:13" x14ac:dyDescent="0.3">
      <c r="K782" s="89">
        <v>45212</v>
      </c>
      <c r="L782" s="122">
        <v>480</v>
      </c>
      <c r="M782" s="122"/>
    </row>
    <row r="783" spans="11:13" x14ac:dyDescent="0.3">
      <c r="K783" s="89">
        <v>45219</v>
      </c>
      <c r="L783" s="122">
        <v>10709.21</v>
      </c>
      <c r="M783" s="122"/>
    </row>
    <row r="784" spans="11:13" x14ac:dyDescent="0.3">
      <c r="K784" s="89">
        <v>45232</v>
      </c>
      <c r="L784" s="122">
        <v>480</v>
      </c>
      <c r="M784" s="122"/>
    </row>
    <row r="785" spans="11:13" x14ac:dyDescent="0.3">
      <c r="K785" s="89">
        <v>45356</v>
      </c>
      <c r="L785" s="122">
        <v>1920</v>
      </c>
      <c r="M785" s="122"/>
    </row>
    <row r="786" spans="11:13" x14ac:dyDescent="0.3">
      <c r="K786" s="89">
        <v>45357</v>
      </c>
      <c r="L786" s="122">
        <v>216</v>
      </c>
      <c r="M786" s="122"/>
    </row>
    <row r="787" spans="11:13" x14ac:dyDescent="0.3">
      <c r="K787" s="89">
        <v>45412</v>
      </c>
      <c r="L787" s="122">
        <v>288</v>
      </c>
      <c r="M787" s="122"/>
    </row>
    <row r="788" spans="11:13" x14ac:dyDescent="0.3">
      <c r="K788" s="89">
        <v>45502</v>
      </c>
      <c r="L788" s="122">
        <v>2268</v>
      </c>
      <c r="M788" s="122"/>
    </row>
    <row r="789" spans="11:13" x14ac:dyDescent="0.3">
      <c r="K789" s="89">
        <v>45534</v>
      </c>
      <c r="L789" s="122">
        <v>2212.5</v>
      </c>
      <c r="M789" s="122"/>
    </row>
    <row r="790" spans="11:13" x14ac:dyDescent="0.3">
      <c r="K790" s="89">
        <v>45569</v>
      </c>
      <c r="L790" s="122">
        <v>11051.33</v>
      </c>
      <c r="M790" s="122"/>
    </row>
    <row r="791" spans="11:13" x14ac:dyDescent="0.3">
      <c r="K791" s="89">
        <v>45601</v>
      </c>
      <c r="L791" s="122">
        <v>1807.2</v>
      </c>
      <c r="M791" s="122"/>
    </row>
    <row r="792" spans="11:13" x14ac:dyDescent="0.3">
      <c r="K792" s="89">
        <v>45602</v>
      </c>
      <c r="L792" s="122">
        <v>216</v>
      </c>
      <c r="M792" s="122"/>
    </row>
    <row r="793" spans="11:13" x14ac:dyDescent="0.3">
      <c r="K793" s="89">
        <v>45699</v>
      </c>
      <c r="L793" s="122">
        <v>1118.4000000000001</v>
      </c>
      <c r="M793" s="122"/>
    </row>
    <row r="794" spans="11:13" x14ac:dyDescent="0.3">
      <c r="K794" s="89">
        <v>45810</v>
      </c>
      <c r="L794" s="122">
        <v>3315.5</v>
      </c>
      <c r="M794" s="122"/>
    </row>
    <row r="795" spans="11:13" x14ac:dyDescent="0.3">
      <c r="K795" s="89">
        <v>45847</v>
      </c>
      <c r="L795" s="122">
        <v>4519.2</v>
      </c>
      <c r="M795" s="122"/>
    </row>
    <row r="796" spans="11:13" x14ac:dyDescent="0.3">
      <c r="K796" s="89">
        <v>45964</v>
      </c>
      <c r="L796" s="122">
        <v>276.26</v>
      </c>
      <c r="M796" s="122"/>
    </row>
    <row r="797" spans="11:13" x14ac:dyDescent="0.3">
      <c r="K797" s="87" t="s">
        <v>237</v>
      </c>
      <c r="L797" s="121"/>
      <c r="M797" s="121"/>
    </row>
    <row r="798" spans="11:13" x14ac:dyDescent="0.3">
      <c r="K798" s="88" t="s">
        <v>639</v>
      </c>
      <c r="L798" s="121"/>
      <c r="M798" s="121"/>
    </row>
    <row r="799" spans="11:13" x14ac:dyDescent="0.3">
      <c r="K799" s="89">
        <v>44946</v>
      </c>
      <c r="L799" s="122">
        <v>1040.96</v>
      </c>
      <c r="M799" s="122"/>
    </row>
    <row r="800" spans="11:13" x14ac:dyDescent="0.3">
      <c r="K800" s="89">
        <v>44966</v>
      </c>
      <c r="L800" s="122">
        <v>2690.17</v>
      </c>
      <c r="M800" s="122"/>
    </row>
    <row r="801" spans="11:13" x14ac:dyDescent="0.3">
      <c r="K801" s="89">
        <v>44980</v>
      </c>
      <c r="L801" s="122">
        <v>435.6</v>
      </c>
      <c r="M801" s="122"/>
    </row>
    <row r="802" spans="11:13" x14ac:dyDescent="0.3">
      <c r="K802" s="89">
        <v>45001</v>
      </c>
      <c r="L802" s="122">
        <v>2690.17</v>
      </c>
      <c r="M802" s="122"/>
    </row>
    <row r="803" spans="11:13" x14ac:dyDescent="0.3">
      <c r="K803" s="89">
        <v>45072</v>
      </c>
      <c r="L803" s="122">
        <v>1370.5</v>
      </c>
      <c r="M803" s="122"/>
    </row>
    <row r="804" spans="11:13" x14ac:dyDescent="0.3">
      <c r="K804" s="89">
        <v>45086</v>
      </c>
      <c r="L804" s="122">
        <v>2690.17</v>
      </c>
      <c r="M804" s="122"/>
    </row>
    <row r="805" spans="11:13" x14ac:dyDescent="0.3">
      <c r="K805" s="89">
        <v>45100</v>
      </c>
      <c r="L805" s="122">
        <v>571.91999999999996</v>
      </c>
      <c r="M805" s="122"/>
    </row>
    <row r="806" spans="11:13" x14ac:dyDescent="0.3">
      <c r="K806" s="89">
        <v>45112</v>
      </c>
      <c r="L806" s="122">
        <v>2821.39</v>
      </c>
      <c r="M806" s="122"/>
    </row>
    <row r="807" spans="11:13" x14ac:dyDescent="0.3">
      <c r="K807" s="89">
        <v>45119</v>
      </c>
      <c r="L807" s="122">
        <v>2644.8</v>
      </c>
      <c r="M807" s="122"/>
    </row>
    <row r="808" spans="11:13" x14ac:dyDescent="0.3">
      <c r="K808" s="89">
        <v>45148</v>
      </c>
      <c r="L808" s="122">
        <v>3288.05</v>
      </c>
      <c r="M808" s="122"/>
    </row>
    <row r="809" spans="11:13" x14ac:dyDescent="0.3">
      <c r="K809" s="89">
        <v>45163</v>
      </c>
      <c r="L809" s="122">
        <v>952.32</v>
      </c>
      <c r="M809" s="122"/>
    </row>
    <row r="810" spans="11:13" x14ac:dyDescent="0.3">
      <c r="K810" s="89">
        <v>45183</v>
      </c>
      <c r="L810" s="122">
        <v>2690.17</v>
      </c>
      <c r="M810" s="122"/>
    </row>
    <row r="811" spans="11:13" x14ac:dyDescent="0.3">
      <c r="K811" s="89">
        <v>45184</v>
      </c>
      <c r="L811" s="122">
        <v>395.52</v>
      </c>
      <c r="M811" s="122"/>
    </row>
    <row r="812" spans="11:13" x14ac:dyDescent="0.3">
      <c r="K812" s="89">
        <v>45187</v>
      </c>
      <c r="L812" s="122">
        <v>226.56</v>
      </c>
      <c r="M812" s="122"/>
    </row>
    <row r="813" spans="11:13" x14ac:dyDescent="0.3">
      <c r="K813" s="89">
        <v>45215</v>
      </c>
      <c r="L813" s="122">
        <v>996.48</v>
      </c>
      <c r="M813" s="122"/>
    </row>
    <row r="814" spans="11:13" x14ac:dyDescent="0.3">
      <c r="K814" s="89">
        <v>45261</v>
      </c>
      <c r="L814" s="122">
        <v>6315.77</v>
      </c>
      <c r="M814" s="122"/>
    </row>
    <row r="815" spans="11:13" x14ac:dyDescent="0.3">
      <c r="K815" s="89">
        <v>45273</v>
      </c>
      <c r="L815" s="122">
        <v>904.92</v>
      </c>
      <c r="M815" s="122"/>
    </row>
    <row r="816" spans="11:13" x14ac:dyDescent="0.3">
      <c r="K816" s="89">
        <v>45280</v>
      </c>
      <c r="L816" s="122">
        <v>2771.46</v>
      </c>
      <c r="M816" s="122"/>
    </row>
    <row r="817" spans="11:13" x14ac:dyDescent="0.3">
      <c r="K817" s="89">
        <v>45341</v>
      </c>
      <c r="L817" s="122">
        <v>632.28</v>
      </c>
      <c r="M817" s="122"/>
    </row>
    <row r="818" spans="11:13" x14ac:dyDescent="0.3">
      <c r="K818" s="89">
        <v>45378</v>
      </c>
      <c r="L818" s="122">
        <v>2771.46</v>
      </c>
      <c r="M818" s="122"/>
    </row>
    <row r="819" spans="11:13" x14ac:dyDescent="0.3">
      <c r="K819" s="89">
        <v>45428</v>
      </c>
      <c r="L819" s="122">
        <v>3244.8</v>
      </c>
      <c r="M819" s="122"/>
    </row>
    <row r="820" spans="11:13" x14ac:dyDescent="0.3">
      <c r="K820" s="89">
        <v>45443</v>
      </c>
      <c r="L820" s="122">
        <v>648</v>
      </c>
      <c r="M820" s="122"/>
    </row>
    <row r="821" spans="11:13" x14ac:dyDescent="0.3">
      <c r="K821" s="89">
        <v>45455</v>
      </c>
      <c r="L821" s="122">
        <v>2771.46</v>
      </c>
      <c r="M821" s="122"/>
    </row>
    <row r="822" spans="11:13" x14ac:dyDescent="0.3">
      <c r="K822" s="89">
        <v>45502</v>
      </c>
      <c r="L822" s="122">
        <v>271.95999999999998</v>
      </c>
      <c r="M822" s="122"/>
    </row>
    <row r="823" spans="11:13" x14ac:dyDescent="0.3">
      <c r="K823" s="89">
        <v>45534</v>
      </c>
      <c r="L823" s="122">
        <v>2669.76</v>
      </c>
      <c r="M823" s="122"/>
    </row>
    <row r="824" spans="11:13" x14ac:dyDescent="0.3">
      <c r="K824" s="89">
        <v>45561</v>
      </c>
      <c r="L824" s="122">
        <v>2771.46</v>
      </c>
      <c r="M824" s="122"/>
    </row>
    <row r="825" spans="11:13" x14ac:dyDescent="0.3">
      <c r="K825" s="89">
        <v>45602</v>
      </c>
      <c r="L825" s="122">
        <v>4602.63</v>
      </c>
      <c r="M825" s="122"/>
    </row>
    <row r="826" spans="11:13" x14ac:dyDescent="0.3">
      <c r="K826" s="89">
        <v>45646</v>
      </c>
      <c r="L826" s="122">
        <v>2857.98</v>
      </c>
      <c r="M826" s="122"/>
    </row>
    <row r="827" spans="11:13" x14ac:dyDescent="0.3">
      <c r="K827" s="89">
        <v>45685</v>
      </c>
      <c r="L827" s="122">
        <v>4056.68</v>
      </c>
      <c r="M827" s="122"/>
    </row>
    <row r="828" spans="11:13" x14ac:dyDescent="0.3">
      <c r="K828" s="89">
        <v>45699</v>
      </c>
      <c r="L828" s="122">
        <v>1345.34</v>
      </c>
      <c r="M828" s="122"/>
    </row>
    <row r="829" spans="11:13" x14ac:dyDescent="0.3">
      <c r="K829" s="89">
        <v>45743</v>
      </c>
      <c r="L829" s="122">
        <v>2857.98</v>
      </c>
      <c r="M829" s="122"/>
    </row>
    <row r="830" spans="11:13" x14ac:dyDescent="0.3">
      <c r="K830" s="89">
        <v>45751</v>
      </c>
      <c r="L830" s="122">
        <v>504.36</v>
      </c>
      <c r="M830" s="122"/>
    </row>
    <row r="831" spans="11:13" x14ac:dyDescent="0.3">
      <c r="K831" s="89">
        <v>45783</v>
      </c>
      <c r="L831" s="122">
        <v>366.79</v>
      </c>
      <c r="M831" s="122"/>
    </row>
    <row r="832" spans="11:13" x14ac:dyDescent="0.3">
      <c r="K832" s="89">
        <v>45811</v>
      </c>
      <c r="L832" s="122">
        <v>229.4</v>
      </c>
      <c r="M832" s="122"/>
    </row>
    <row r="833" spans="11:13" x14ac:dyDescent="0.3">
      <c r="K833" s="89">
        <v>45814</v>
      </c>
      <c r="L833" s="122">
        <v>2857.98</v>
      </c>
      <c r="M833" s="122"/>
    </row>
    <row r="834" spans="11:13" x14ac:dyDescent="0.3">
      <c r="K834" s="89">
        <v>45856</v>
      </c>
      <c r="L834" s="122">
        <v>1008.85</v>
      </c>
      <c r="M834" s="122"/>
    </row>
    <row r="835" spans="11:13" x14ac:dyDescent="0.3">
      <c r="K835" s="89">
        <v>45930</v>
      </c>
      <c r="L835" s="122">
        <v>553.54999999999995</v>
      </c>
      <c r="M835" s="122"/>
    </row>
    <row r="836" spans="11:13" x14ac:dyDescent="0.3">
      <c r="K836" s="89">
        <v>45957</v>
      </c>
      <c r="L836" s="122">
        <v>375.84</v>
      </c>
      <c r="M836" s="122"/>
    </row>
    <row r="837" spans="11:13" x14ac:dyDescent="0.3">
      <c r="K837" s="89">
        <v>45958</v>
      </c>
      <c r="L837" s="122">
        <v>6657.05</v>
      </c>
      <c r="M837" s="122"/>
    </row>
    <row r="838" spans="11:13" x14ac:dyDescent="0.3">
      <c r="K838" s="89">
        <v>45968</v>
      </c>
      <c r="L838" s="122">
        <v>1360.56</v>
      </c>
      <c r="M838" s="122"/>
    </row>
    <row r="839" spans="11:13" x14ac:dyDescent="0.3">
      <c r="K839" s="89">
        <v>46057</v>
      </c>
      <c r="L839" s="122">
        <v>2857.98</v>
      </c>
      <c r="M839" s="122"/>
    </row>
    <row r="840" spans="11:13" x14ac:dyDescent="0.3">
      <c r="K840" s="89">
        <v>46104</v>
      </c>
      <c r="L840" s="122">
        <v>919.8</v>
      </c>
      <c r="M840" s="122"/>
    </row>
    <row r="841" spans="11:13" x14ac:dyDescent="0.3">
      <c r="K841" s="87" t="s">
        <v>238</v>
      </c>
      <c r="L841" s="121"/>
      <c r="M841" s="121"/>
    </row>
    <row r="842" spans="11:13" x14ac:dyDescent="0.3">
      <c r="K842" s="88" t="s">
        <v>117</v>
      </c>
      <c r="L842" s="121"/>
      <c r="M842" s="121"/>
    </row>
    <row r="843" spans="11:13" x14ac:dyDescent="0.3">
      <c r="K843" s="89">
        <v>45427</v>
      </c>
      <c r="L843" s="122">
        <v>410.9</v>
      </c>
      <c r="M843" s="122"/>
    </row>
    <row r="844" spans="11:13" x14ac:dyDescent="0.3">
      <c r="K844" s="89">
        <v>45708</v>
      </c>
      <c r="L844" s="122">
        <v>838.24</v>
      </c>
      <c r="M844" s="122"/>
    </row>
    <row r="845" spans="11:13" x14ac:dyDescent="0.3">
      <c r="K845" s="89">
        <v>45722</v>
      </c>
      <c r="L845" s="122">
        <v>1048.8</v>
      </c>
      <c r="M845" s="122"/>
    </row>
    <row r="846" spans="11:13" x14ac:dyDescent="0.3">
      <c r="K846" s="89">
        <v>45784</v>
      </c>
      <c r="L846" s="122">
        <v>419.12</v>
      </c>
      <c r="M846" s="122"/>
    </row>
    <row r="847" spans="11:13" x14ac:dyDescent="0.3">
      <c r="K847" s="89">
        <v>45855</v>
      </c>
      <c r="L847" s="122">
        <v>829.88</v>
      </c>
      <c r="M847" s="122"/>
    </row>
    <row r="848" spans="11:13" x14ac:dyDescent="0.3">
      <c r="K848" s="89">
        <v>45898</v>
      </c>
      <c r="L848" s="122">
        <v>207.47</v>
      </c>
      <c r="M848" s="122"/>
    </row>
    <row r="849" spans="11:13" x14ac:dyDescent="0.3">
      <c r="K849" s="89">
        <v>45979</v>
      </c>
      <c r="L849" s="122">
        <v>622.41</v>
      </c>
      <c r="M849" s="122"/>
    </row>
    <row r="850" spans="11:13" x14ac:dyDescent="0.3">
      <c r="K850" s="89">
        <v>46000</v>
      </c>
      <c r="L850" s="122">
        <v>207.47</v>
      </c>
      <c r="M850" s="122"/>
    </row>
    <row r="851" spans="11:13" x14ac:dyDescent="0.3">
      <c r="K851" s="89">
        <v>46049</v>
      </c>
      <c r="L851" s="122">
        <v>207.47</v>
      </c>
      <c r="M851" s="122"/>
    </row>
    <row r="852" spans="11:13" x14ac:dyDescent="0.3">
      <c r="K852" s="89">
        <v>46209</v>
      </c>
      <c r="L852" s="122">
        <v>118.55</v>
      </c>
      <c r="M852" s="122"/>
    </row>
    <row r="853" spans="11:13" x14ac:dyDescent="0.3">
      <c r="K853" s="88" t="s">
        <v>679</v>
      </c>
      <c r="L853" s="121"/>
      <c r="M853" s="121"/>
    </row>
    <row r="854" spans="11:13" x14ac:dyDescent="0.3">
      <c r="K854" s="89">
        <v>44963</v>
      </c>
      <c r="L854" s="122">
        <v>197.47</v>
      </c>
      <c r="M854" s="122"/>
    </row>
    <row r="855" spans="11:13" x14ac:dyDescent="0.3">
      <c r="K855" s="89">
        <v>44967</v>
      </c>
      <c r="L855" s="122">
        <v>197.47</v>
      </c>
      <c r="M855" s="122"/>
    </row>
    <row r="856" spans="11:13" x14ac:dyDescent="0.3">
      <c r="K856" s="89">
        <v>44977</v>
      </c>
      <c r="L856" s="122">
        <v>197.47</v>
      </c>
      <c r="M856" s="122"/>
    </row>
    <row r="857" spans="11:13" x14ac:dyDescent="0.3">
      <c r="K857" s="89">
        <v>44980</v>
      </c>
      <c r="L857" s="122">
        <v>197.47</v>
      </c>
      <c r="M857" s="122"/>
    </row>
    <row r="858" spans="11:13" x14ac:dyDescent="0.3">
      <c r="K858" s="89">
        <v>45147</v>
      </c>
      <c r="L858" s="122">
        <v>205.45</v>
      </c>
      <c r="M858" s="122"/>
    </row>
    <row r="859" spans="11:13" x14ac:dyDescent="0.3">
      <c r="K859" s="89">
        <v>45148</v>
      </c>
      <c r="L859" s="122">
        <v>616.35</v>
      </c>
      <c r="M859" s="122"/>
    </row>
    <row r="860" spans="11:13" x14ac:dyDescent="0.3">
      <c r="K860" s="89">
        <v>45175</v>
      </c>
      <c r="L860" s="122">
        <v>410.9</v>
      </c>
      <c r="M860" s="122"/>
    </row>
    <row r="861" spans="11:13" x14ac:dyDescent="0.3">
      <c r="K861" s="89">
        <v>45230</v>
      </c>
      <c r="L861" s="122">
        <v>4080</v>
      </c>
      <c r="M861" s="122"/>
    </row>
    <row r="862" spans="11:13" x14ac:dyDescent="0.3">
      <c r="K862" s="89">
        <v>45245</v>
      </c>
      <c r="L862" s="122">
        <v>809.95</v>
      </c>
      <c r="M862" s="122"/>
    </row>
    <row r="863" spans="11:13" x14ac:dyDescent="0.3">
      <c r="K863" s="89">
        <v>45252</v>
      </c>
      <c r="L863" s="122">
        <v>205.45</v>
      </c>
      <c r="M863" s="122"/>
    </row>
    <row r="864" spans="11:13" x14ac:dyDescent="0.3">
      <c r="K864" s="89">
        <v>45308</v>
      </c>
      <c r="L864" s="122">
        <v>205.45</v>
      </c>
      <c r="M864" s="122"/>
    </row>
    <row r="865" spans="11:13" x14ac:dyDescent="0.3">
      <c r="K865" s="87" t="s">
        <v>239</v>
      </c>
      <c r="L865" s="121"/>
      <c r="M865" s="121"/>
    </row>
    <row r="866" spans="11:13" x14ac:dyDescent="0.3">
      <c r="K866" s="88" t="s">
        <v>641</v>
      </c>
      <c r="L866" s="121"/>
      <c r="M866" s="121"/>
    </row>
    <row r="867" spans="11:13" x14ac:dyDescent="0.3">
      <c r="K867" s="89">
        <v>45341</v>
      </c>
      <c r="L867" s="122">
        <v>19073.34</v>
      </c>
      <c r="M867" s="122"/>
    </row>
    <row r="868" spans="11:13" x14ac:dyDescent="0.3">
      <c r="K868" s="89">
        <v>45349</v>
      </c>
      <c r="L868" s="122">
        <v>31788.86</v>
      </c>
      <c r="M868" s="122"/>
    </row>
    <row r="869" spans="11:13" x14ac:dyDescent="0.3">
      <c r="K869" s="89">
        <v>45365</v>
      </c>
      <c r="L869" s="122">
        <v>6357.78</v>
      </c>
      <c r="M869" s="122"/>
    </row>
    <row r="870" spans="11:13" x14ac:dyDescent="0.3">
      <c r="K870" s="89">
        <v>45412</v>
      </c>
      <c r="L870" s="122">
        <v>12715.56</v>
      </c>
      <c r="M870" s="122"/>
    </row>
    <row r="871" spans="11:13" x14ac:dyDescent="0.3">
      <c r="K871" s="89">
        <v>45770</v>
      </c>
      <c r="L871" s="122">
        <v>78078.240000000005</v>
      </c>
      <c r="M871" s="122"/>
    </row>
    <row r="872" spans="11:13" x14ac:dyDescent="0.3">
      <c r="K872" s="89">
        <v>45959</v>
      </c>
      <c r="L872" s="122">
        <v>6655.93</v>
      </c>
      <c r="M872" s="122"/>
    </row>
    <row r="873" spans="11:13" x14ac:dyDescent="0.3">
      <c r="K873" s="89">
        <v>45965</v>
      </c>
      <c r="L873" s="122">
        <v>33279.65</v>
      </c>
      <c r="M873" s="122"/>
    </row>
    <row r="874" spans="11:13" x14ac:dyDescent="0.3">
      <c r="K874" s="89">
        <v>45982</v>
      </c>
      <c r="L874" s="122">
        <v>6655.93</v>
      </c>
      <c r="M874" s="122"/>
    </row>
    <row r="875" spans="11:13" x14ac:dyDescent="0.3">
      <c r="K875" s="89">
        <v>45994</v>
      </c>
      <c r="L875" s="122">
        <v>6655.93</v>
      </c>
      <c r="M875" s="122"/>
    </row>
    <row r="876" spans="11:13" x14ac:dyDescent="0.3">
      <c r="K876" s="89">
        <v>46052</v>
      </c>
      <c r="L876" s="122">
        <v>6655.93</v>
      </c>
      <c r="M876" s="122"/>
    </row>
    <row r="877" spans="11:13" x14ac:dyDescent="0.3">
      <c r="K877" s="88" t="s">
        <v>624</v>
      </c>
      <c r="L877" s="121"/>
      <c r="M877" s="121"/>
    </row>
    <row r="878" spans="11:13" x14ac:dyDescent="0.3">
      <c r="K878" s="90" t="s">
        <v>409</v>
      </c>
      <c r="L878" s="122"/>
      <c r="M878" s="122">
        <v>13475.9</v>
      </c>
    </row>
    <row r="879" spans="11:13" x14ac:dyDescent="0.3">
      <c r="K879" s="89">
        <v>46192</v>
      </c>
      <c r="L879" s="122">
        <v>26705.74</v>
      </c>
      <c r="M879" s="122"/>
    </row>
    <row r="880" spans="11:13" x14ac:dyDescent="0.3">
      <c r="K880" s="89">
        <v>46197</v>
      </c>
      <c r="L880" s="122">
        <v>6737.95</v>
      </c>
      <c r="M880" s="122"/>
    </row>
    <row r="881" spans="11:13" x14ac:dyDescent="0.3">
      <c r="K881" s="87" t="s">
        <v>240</v>
      </c>
      <c r="L881" s="121"/>
      <c r="M881" s="121"/>
    </row>
    <row r="882" spans="11:13" x14ac:dyDescent="0.3">
      <c r="K882" s="88" t="s">
        <v>119</v>
      </c>
      <c r="L882" s="121"/>
      <c r="M882" s="121"/>
    </row>
    <row r="883" spans="11:13" x14ac:dyDescent="0.3">
      <c r="K883" s="89">
        <v>45093</v>
      </c>
      <c r="L883" s="122">
        <v>851.96</v>
      </c>
      <c r="M883" s="122"/>
    </row>
    <row r="884" spans="11:13" x14ac:dyDescent="0.3">
      <c r="K884" s="89">
        <v>45118</v>
      </c>
      <c r="L884" s="122">
        <v>751.04</v>
      </c>
      <c r="M884" s="122"/>
    </row>
    <row r="885" spans="11:13" x14ac:dyDescent="0.3">
      <c r="K885" s="89">
        <v>45160</v>
      </c>
      <c r="L885" s="122">
        <v>751.04</v>
      </c>
      <c r="M885" s="122"/>
    </row>
    <row r="886" spans="11:13" x14ac:dyDescent="0.3">
      <c r="K886" s="89">
        <v>45181</v>
      </c>
      <c r="L886" s="122">
        <v>751.04</v>
      </c>
      <c r="M886" s="122"/>
    </row>
    <row r="887" spans="11:13" x14ac:dyDescent="0.3">
      <c r="K887" s="89">
        <v>45216</v>
      </c>
      <c r="L887" s="122">
        <v>751.04</v>
      </c>
      <c r="M887" s="122"/>
    </row>
    <row r="888" spans="11:13" x14ac:dyDescent="0.3">
      <c r="K888" s="89">
        <v>45238</v>
      </c>
      <c r="L888" s="122">
        <v>751.04</v>
      </c>
      <c r="M888" s="122"/>
    </row>
    <row r="889" spans="11:13" x14ac:dyDescent="0.3">
      <c r="K889" s="89">
        <v>45316</v>
      </c>
      <c r="L889" s="122">
        <v>1502.08</v>
      </c>
      <c r="M889" s="122"/>
    </row>
    <row r="890" spans="11:13" x14ac:dyDescent="0.3">
      <c r="K890" s="89">
        <v>45324</v>
      </c>
      <c r="L890" s="122">
        <v>751.04</v>
      </c>
      <c r="M890" s="122"/>
    </row>
    <row r="891" spans="11:13" x14ac:dyDescent="0.3">
      <c r="K891" s="89">
        <v>45358</v>
      </c>
      <c r="L891" s="122">
        <v>787.42</v>
      </c>
      <c r="M891" s="122"/>
    </row>
    <row r="892" spans="11:13" x14ac:dyDescent="0.3">
      <c r="K892" s="89">
        <v>45462</v>
      </c>
      <c r="L892" s="122">
        <v>1519.68</v>
      </c>
      <c r="M892" s="122"/>
    </row>
    <row r="893" spans="11:13" x14ac:dyDescent="0.3">
      <c r="K893" s="89">
        <v>45482</v>
      </c>
      <c r="L893" s="122">
        <v>768.64</v>
      </c>
      <c r="M893" s="122"/>
    </row>
    <row r="894" spans="11:13" x14ac:dyDescent="0.3">
      <c r="K894" s="89">
        <v>45538</v>
      </c>
      <c r="L894" s="122">
        <v>768.64</v>
      </c>
      <c r="M894" s="122"/>
    </row>
    <row r="895" spans="11:13" x14ac:dyDescent="0.3">
      <c r="K895" s="89">
        <v>45547</v>
      </c>
      <c r="L895" s="122">
        <v>768.64</v>
      </c>
      <c r="M895" s="122"/>
    </row>
    <row r="896" spans="11:13" x14ac:dyDescent="0.3">
      <c r="K896" s="89">
        <v>45567</v>
      </c>
      <c r="L896" s="122">
        <v>768.64</v>
      </c>
      <c r="M896" s="122"/>
    </row>
    <row r="897" spans="11:13" x14ac:dyDescent="0.3">
      <c r="K897" s="89">
        <v>45601</v>
      </c>
      <c r="L897" s="122">
        <v>768.64</v>
      </c>
      <c r="M897" s="122"/>
    </row>
    <row r="898" spans="11:13" x14ac:dyDescent="0.3">
      <c r="K898" s="89">
        <v>45630</v>
      </c>
      <c r="L898" s="122">
        <v>768.64</v>
      </c>
      <c r="M898" s="122"/>
    </row>
    <row r="899" spans="11:13" x14ac:dyDescent="0.3">
      <c r="K899" s="89">
        <v>45692</v>
      </c>
      <c r="L899" s="122">
        <v>768.64</v>
      </c>
      <c r="M899" s="122"/>
    </row>
    <row r="900" spans="11:13" x14ac:dyDescent="0.3">
      <c r="K900" s="89">
        <v>45693</v>
      </c>
      <c r="L900" s="122">
        <v>768.64</v>
      </c>
      <c r="M900" s="122"/>
    </row>
    <row r="901" spans="11:13" x14ac:dyDescent="0.3">
      <c r="K901" s="89">
        <v>45730</v>
      </c>
      <c r="L901" s="122">
        <v>768.64</v>
      </c>
      <c r="M901" s="122"/>
    </row>
    <row r="902" spans="11:13" x14ac:dyDescent="0.3">
      <c r="K902" s="89">
        <v>45749</v>
      </c>
      <c r="L902" s="122">
        <v>768.64</v>
      </c>
      <c r="M902" s="122"/>
    </row>
    <row r="903" spans="11:13" x14ac:dyDescent="0.3">
      <c r="K903" s="89">
        <v>45792</v>
      </c>
      <c r="L903" s="122">
        <v>786.28</v>
      </c>
      <c r="M903" s="122"/>
    </row>
    <row r="904" spans="11:13" x14ac:dyDescent="0.3">
      <c r="K904" s="89">
        <v>45812</v>
      </c>
      <c r="L904" s="122">
        <v>786.28</v>
      </c>
      <c r="M904" s="122"/>
    </row>
    <row r="905" spans="11:13" x14ac:dyDescent="0.3">
      <c r="K905" s="89">
        <v>45824</v>
      </c>
      <c r="L905" s="122">
        <v>768.64</v>
      </c>
      <c r="M905" s="122"/>
    </row>
    <row r="906" spans="11:13" x14ac:dyDescent="0.3">
      <c r="K906" s="89">
        <v>45841</v>
      </c>
      <c r="L906" s="122">
        <v>786.28</v>
      </c>
      <c r="M906" s="122"/>
    </row>
    <row r="907" spans="11:13" x14ac:dyDescent="0.3">
      <c r="K907" s="89">
        <v>45874</v>
      </c>
      <c r="L907" s="122">
        <v>786.28</v>
      </c>
      <c r="M907" s="122"/>
    </row>
    <row r="908" spans="11:13" x14ac:dyDescent="0.3">
      <c r="K908" s="89">
        <v>45908</v>
      </c>
      <c r="L908" s="122">
        <v>786.28</v>
      </c>
      <c r="M908" s="122"/>
    </row>
    <row r="909" spans="11:13" x14ac:dyDescent="0.3">
      <c r="K909" s="89">
        <v>45957</v>
      </c>
      <c r="L909" s="122">
        <v>786.28</v>
      </c>
      <c r="M909" s="122"/>
    </row>
    <row r="910" spans="11:13" x14ac:dyDescent="0.3">
      <c r="K910" s="89">
        <v>45967</v>
      </c>
      <c r="L910" s="122">
        <v>786.28</v>
      </c>
      <c r="M910" s="122"/>
    </row>
    <row r="911" spans="11:13" x14ac:dyDescent="0.3">
      <c r="K911" s="89">
        <v>45996</v>
      </c>
      <c r="L911" s="122">
        <v>786.28</v>
      </c>
      <c r="M911" s="122"/>
    </row>
    <row r="912" spans="11:13" x14ac:dyDescent="0.3">
      <c r="K912" s="89">
        <v>46041</v>
      </c>
      <c r="L912" s="122">
        <v>786.28</v>
      </c>
      <c r="M912" s="122"/>
    </row>
    <row r="913" spans="11:13" x14ac:dyDescent="0.3">
      <c r="K913" s="89">
        <v>46057</v>
      </c>
      <c r="L913" s="122">
        <v>786.28</v>
      </c>
      <c r="M913" s="122"/>
    </row>
    <row r="914" spans="11:13" x14ac:dyDescent="0.3">
      <c r="K914" s="89">
        <v>46106</v>
      </c>
      <c r="L914" s="122">
        <v>786.28</v>
      </c>
      <c r="M914" s="122"/>
    </row>
    <row r="915" spans="11:13" x14ac:dyDescent="0.3">
      <c r="K915" s="89">
        <v>46114</v>
      </c>
      <c r="L915" s="122">
        <v>786.28</v>
      </c>
      <c r="M915" s="122"/>
    </row>
    <row r="916" spans="11:13" x14ac:dyDescent="0.3">
      <c r="K916" s="89">
        <v>46205</v>
      </c>
      <c r="L916" s="122">
        <v>1591.92</v>
      </c>
      <c r="M916" s="122"/>
    </row>
    <row r="917" spans="11:13" x14ac:dyDescent="0.3">
      <c r="K917" s="89">
        <v>46238</v>
      </c>
      <c r="L917" s="122">
        <v>795.96</v>
      </c>
      <c r="M917" s="122"/>
    </row>
    <row r="918" spans="11:13" x14ac:dyDescent="0.3">
      <c r="K918" s="89">
        <v>46252</v>
      </c>
      <c r="L918" s="122">
        <v>795.96</v>
      </c>
      <c r="M918" s="122"/>
    </row>
    <row r="919" spans="11:13" x14ac:dyDescent="0.3">
      <c r="K919" s="87" t="s">
        <v>241</v>
      </c>
      <c r="L919" s="121"/>
      <c r="M919" s="121"/>
    </row>
    <row r="920" spans="11:13" x14ac:dyDescent="0.3">
      <c r="K920" s="88" t="s">
        <v>641</v>
      </c>
      <c r="L920" s="121"/>
      <c r="M920" s="121"/>
    </row>
    <row r="921" spans="11:13" x14ac:dyDescent="0.3">
      <c r="K921" s="89">
        <v>45237</v>
      </c>
      <c r="L921" s="122">
        <v>7734.32</v>
      </c>
      <c r="M921" s="122"/>
    </row>
    <row r="922" spans="11:13" x14ac:dyDescent="0.3">
      <c r="K922" s="89">
        <v>45238</v>
      </c>
      <c r="L922" s="122">
        <v>2668.81</v>
      </c>
      <c r="M922" s="122"/>
    </row>
    <row r="923" spans="11:13" x14ac:dyDescent="0.3">
      <c r="K923" s="89">
        <v>45306</v>
      </c>
      <c r="L923" s="122">
        <v>2668.81</v>
      </c>
      <c r="M923" s="122"/>
    </row>
    <row r="924" spans="11:13" x14ac:dyDescent="0.3">
      <c r="K924" s="89">
        <v>45335</v>
      </c>
      <c r="L924" s="122">
        <v>2668.81</v>
      </c>
      <c r="M924" s="122"/>
    </row>
    <row r="925" spans="11:13" x14ac:dyDescent="0.3">
      <c r="K925" s="89">
        <v>45337</v>
      </c>
      <c r="L925" s="122">
        <v>2668.81</v>
      </c>
      <c r="M925" s="122"/>
    </row>
    <row r="926" spans="11:13" x14ac:dyDescent="0.3">
      <c r="K926" s="89">
        <v>45358</v>
      </c>
      <c r="L926" s="122">
        <v>2668.81</v>
      </c>
      <c r="M926" s="122"/>
    </row>
    <row r="927" spans="11:13" x14ac:dyDescent="0.3">
      <c r="K927" s="89">
        <v>45397</v>
      </c>
      <c r="L927" s="122">
        <v>2668.81</v>
      </c>
      <c r="M927" s="122"/>
    </row>
    <row r="928" spans="11:13" x14ac:dyDescent="0.3">
      <c r="K928" s="89">
        <v>45770</v>
      </c>
      <c r="L928" s="122">
        <v>24581.34</v>
      </c>
      <c r="M928" s="122"/>
    </row>
    <row r="929" spans="11:13" x14ac:dyDescent="0.3">
      <c r="K929" s="89">
        <v>45775</v>
      </c>
      <c r="L929" s="122">
        <v>5462.52</v>
      </c>
      <c r="M929" s="122"/>
    </row>
    <row r="930" spans="11:13" x14ac:dyDescent="0.3">
      <c r="K930" s="89">
        <v>45937</v>
      </c>
      <c r="L930" s="122">
        <v>16763.88</v>
      </c>
      <c r="M930" s="122"/>
    </row>
    <row r="931" spans="11:13" x14ac:dyDescent="0.3">
      <c r="K931" s="89">
        <v>45973</v>
      </c>
      <c r="L931" s="122">
        <v>2793.98</v>
      </c>
      <c r="M931" s="122"/>
    </row>
    <row r="932" spans="11:13" x14ac:dyDescent="0.3">
      <c r="K932" s="89">
        <v>45999</v>
      </c>
      <c r="L932" s="122">
        <v>2793.98</v>
      </c>
      <c r="M932" s="122"/>
    </row>
    <row r="933" spans="11:13" x14ac:dyDescent="0.3">
      <c r="K933" s="89">
        <v>46007</v>
      </c>
      <c r="L933" s="122">
        <v>2668.81</v>
      </c>
      <c r="M933" s="122"/>
    </row>
    <row r="934" spans="11:13" x14ac:dyDescent="0.3">
      <c r="K934" s="89">
        <v>46041</v>
      </c>
      <c r="L934" s="122">
        <v>2793.98</v>
      </c>
      <c r="M934" s="122"/>
    </row>
    <row r="935" spans="11:13" x14ac:dyDescent="0.3">
      <c r="K935" s="88" t="s">
        <v>624</v>
      </c>
      <c r="L935" s="121"/>
      <c r="M935" s="121"/>
    </row>
    <row r="936" spans="11:13" x14ac:dyDescent="0.3">
      <c r="K936" s="90" t="s">
        <v>409</v>
      </c>
      <c r="L936" s="122"/>
      <c r="M936" s="122">
        <v>2828.41</v>
      </c>
    </row>
    <row r="937" spans="11:13" x14ac:dyDescent="0.3">
      <c r="K937" s="89">
        <v>46112</v>
      </c>
      <c r="L937" s="122">
        <v>5587.96</v>
      </c>
      <c r="M937" s="122"/>
    </row>
    <row r="938" spans="11:13" x14ac:dyDescent="0.3">
      <c r="K938" s="89">
        <v>46126</v>
      </c>
      <c r="L938" s="122">
        <v>7732.88</v>
      </c>
      <c r="M938" s="122"/>
    </row>
    <row r="939" spans="11:13" x14ac:dyDescent="0.3">
      <c r="K939" s="89">
        <v>46128</v>
      </c>
      <c r="L939" s="122">
        <v>2793.98</v>
      </c>
      <c r="M939" s="122"/>
    </row>
    <row r="940" spans="11:13" x14ac:dyDescent="0.3">
      <c r="K940" s="89">
        <v>46191</v>
      </c>
      <c r="L940" s="122">
        <v>5656.82</v>
      </c>
      <c r="M940" s="122"/>
    </row>
    <row r="941" spans="11:13" x14ac:dyDescent="0.3">
      <c r="K941" s="89">
        <v>46233</v>
      </c>
      <c r="L941" s="122">
        <v>2828.41</v>
      </c>
      <c r="M941" s="122"/>
    </row>
    <row r="942" spans="11:13" x14ac:dyDescent="0.3">
      <c r="K942" s="87" t="s">
        <v>242</v>
      </c>
      <c r="L942" s="121"/>
      <c r="M942" s="121"/>
    </row>
    <row r="943" spans="11:13" x14ac:dyDescent="0.3">
      <c r="K943" s="88" t="s">
        <v>120</v>
      </c>
      <c r="L943" s="121"/>
      <c r="M943" s="121"/>
    </row>
    <row r="944" spans="11:13" x14ac:dyDescent="0.3">
      <c r="K944" s="90" t="s">
        <v>409</v>
      </c>
      <c r="L944" s="122"/>
      <c r="M944" s="122">
        <v>748.43</v>
      </c>
    </row>
    <row r="945" spans="11:13" x14ac:dyDescent="0.3">
      <c r="K945" s="89">
        <v>45079</v>
      </c>
      <c r="L945" s="122">
        <v>714.9</v>
      </c>
      <c r="M945" s="122"/>
    </row>
    <row r="946" spans="11:13" x14ac:dyDescent="0.3">
      <c r="K946" s="89">
        <v>45084</v>
      </c>
      <c r="L946" s="122">
        <v>714.9</v>
      </c>
      <c r="M946" s="122"/>
    </row>
    <row r="947" spans="11:13" x14ac:dyDescent="0.3">
      <c r="K947" s="89">
        <v>45160</v>
      </c>
      <c r="L947" s="122">
        <v>676.91</v>
      </c>
      <c r="M947" s="122"/>
    </row>
    <row r="948" spans="11:13" x14ac:dyDescent="0.3">
      <c r="K948" s="89">
        <v>45167</v>
      </c>
      <c r="L948" s="122">
        <v>676.91</v>
      </c>
      <c r="M948" s="122"/>
    </row>
    <row r="949" spans="11:13" x14ac:dyDescent="0.3">
      <c r="K949" s="89">
        <v>45210</v>
      </c>
      <c r="L949" s="122">
        <v>752.89</v>
      </c>
      <c r="M949" s="122"/>
    </row>
    <row r="950" spans="11:13" x14ac:dyDescent="0.3">
      <c r="K950" s="89">
        <v>45251</v>
      </c>
      <c r="L950" s="122">
        <v>714.9</v>
      </c>
      <c r="M950" s="122"/>
    </row>
    <row r="951" spans="11:13" x14ac:dyDescent="0.3">
      <c r="K951" s="89">
        <v>45313</v>
      </c>
      <c r="L951" s="122">
        <v>714.9</v>
      </c>
      <c r="M951" s="122"/>
    </row>
    <row r="952" spans="11:13" x14ac:dyDescent="0.3">
      <c r="K952" s="89">
        <v>45376</v>
      </c>
      <c r="L952" s="122">
        <v>1277.8399999999999</v>
      </c>
      <c r="M952" s="122"/>
    </row>
    <row r="953" spans="11:13" x14ac:dyDescent="0.3">
      <c r="K953" s="89">
        <v>45378</v>
      </c>
      <c r="L953" s="122">
        <v>75.98</v>
      </c>
      <c r="M953" s="122"/>
    </row>
    <row r="954" spans="11:13" x14ac:dyDescent="0.3">
      <c r="K954" s="89">
        <v>45398</v>
      </c>
      <c r="L954" s="122">
        <v>714.9</v>
      </c>
      <c r="M954" s="122"/>
    </row>
    <row r="955" spans="11:13" x14ac:dyDescent="0.3">
      <c r="K955" s="89">
        <v>45559</v>
      </c>
      <c r="L955" s="122">
        <v>2194.9499999999998</v>
      </c>
      <c r="M955" s="122"/>
    </row>
    <row r="956" spans="11:13" x14ac:dyDescent="0.3">
      <c r="K956" s="89">
        <v>45560</v>
      </c>
      <c r="L956" s="122">
        <v>769.64</v>
      </c>
      <c r="M956" s="122"/>
    </row>
    <row r="957" spans="11:13" x14ac:dyDescent="0.3">
      <c r="K957" s="89">
        <v>45572</v>
      </c>
      <c r="L957" s="122">
        <v>731.65</v>
      </c>
      <c r="M957" s="122"/>
    </row>
    <row r="958" spans="11:13" x14ac:dyDescent="0.3">
      <c r="K958" s="89">
        <v>45604</v>
      </c>
      <c r="L958" s="122">
        <v>731.65</v>
      </c>
      <c r="M958" s="122"/>
    </row>
    <row r="959" spans="11:13" x14ac:dyDescent="0.3">
      <c r="K959" s="89">
        <v>45688</v>
      </c>
      <c r="L959" s="122">
        <v>1501.29</v>
      </c>
      <c r="M959" s="122"/>
    </row>
    <row r="960" spans="11:13" x14ac:dyDescent="0.3">
      <c r="K960" s="89">
        <v>45694</v>
      </c>
      <c r="L960" s="122">
        <v>731.65</v>
      </c>
      <c r="M960" s="122"/>
    </row>
    <row r="961" spans="11:13" x14ac:dyDescent="0.3">
      <c r="K961" s="89">
        <v>45749</v>
      </c>
      <c r="L961" s="122">
        <v>769.64</v>
      </c>
      <c r="M961" s="122"/>
    </row>
    <row r="962" spans="11:13" x14ac:dyDescent="0.3">
      <c r="K962" s="89">
        <v>45762</v>
      </c>
      <c r="L962" s="122">
        <v>731.65</v>
      </c>
      <c r="M962" s="122"/>
    </row>
    <row r="963" spans="11:13" x14ac:dyDescent="0.3">
      <c r="K963" s="89">
        <v>45783</v>
      </c>
      <c r="L963" s="122">
        <v>769.64</v>
      </c>
      <c r="M963" s="122"/>
    </row>
    <row r="964" spans="11:13" x14ac:dyDescent="0.3">
      <c r="K964" s="89">
        <v>45841</v>
      </c>
      <c r="L964" s="122">
        <v>746.28</v>
      </c>
      <c r="M964" s="122"/>
    </row>
    <row r="965" spans="11:13" x14ac:dyDescent="0.3">
      <c r="K965" s="89">
        <v>45847</v>
      </c>
      <c r="L965" s="122">
        <v>707.52</v>
      </c>
      <c r="M965" s="122"/>
    </row>
    <row r="966" spans="11:13" x14ac:dyDescent="0.3">
      <c r="K966" s="89">
        <v>45855</v>
      </c>
      <c r="L966" s="122">
        <v>707.52</v>
      </c>
      <c r="M966" s="122"/>
    </row>
    <row r="967" spans="11:13" x14ac:dyDescent="0.3">
      <c r="K967" s="89">
        <v>45993</v>
      </c>
      <c r="L967" s="122">
        <v>2284.41</v>
      </c>
      <c r="M967" s="122"/>
    </row>
    <row r="968" spans="11:13" x14ac:dyDescent="0.3">
      <c r="K968" s="89">
        <v>46041</v>
      </c>
      <c r="L968" s="122">
        <v>1496.86</v>
      </c>
      <c r="M968" s="122"/>
    </row>
    <row r="969" spans="11:13" x14ac:dyDescent="0.3">
      <c r="K969" s="89">
        <v>46062</v>
      </c>
      <c r="L969" s="122">
        <v>748.43</v>
      </c>
      <c r="M969" s="122"/>
    </row>
    <row r="970" spans="11:13" x14ac:dyDescent="0.3">
      <c r="K970" s="89">
        <v>46069</v>
      </c>
      <c r="L970" s="122">
        <v>787.19</v>
      </c>
      <c r="M970" s="122"/>
    </row>
    <row r="971" spans="11:13" x14ac:dyDescent="0.3">
      <c r="K971" s="89">
        <v>46100</v>
      </c>
      <c r="L971" s="122">
        <v>748.43</v>
      </c>
      <c r="M971" s="122"/>
    </row>
    <row r="972" spans="11:13" x14ac:dyDescent="0.3">
      <c r="K972" s="89">
        <v>46129</v>
      </c>
      <c r="L972" s="122">
        <v>748.43</v>
      </c>
      <c r="M972" s="122"/>
    </row>
    <row r="973" spans="11:13" x14ac:dyDescent="0.3">
      <c r="K973" s="87" t="s">
        <v>243</v>
      </c>
      <c r="L973" s="121"/>
      <c r="M973" s="121"/>
    </row>
    <row r="974" spans="11:13" x14ac:dyDescent="0.3">
      <c r="K974" s="88" t="s">
        <v>121</v>
      </c>
      <c r="L974" s="121"/>
      <c r="M974" s="121"/>
    </row>
    <row r="975" spans="11:13" x14ac:dyDescent="0.3">
      <c r="K975" s="89">
        <v>45142</v>
      </c>
      <c r="L975" s="122">
        <v>2611.94</v>
      </c>
      <c r="M975" s="122"/>
    </row>
    <row r="976" spans="11:13" x14ac:dyDescent="0.3">
      <c r="K976" s="89">
        <v>45180</v>
      </c>
      <c r="L976" s="122">
        <v>776.44</v>
      </c>
      <c r="M976" s="122"/>
    </row>
    <row r="977" spans="11:13" x14ac:dyDescent="0.3">
      <c r="K977" s="89">
        <v>45184</v>
      </c>
      <c r="L977" s="122">
        <v>875.39</v>
      </c>
      <c r="M977" s="122"/>
    </row>
    <row r="978" spans="11:13" x14ac:dyDescent="0.3">
      <c r="K978" s="89">
        <v>45203</v>
      </c>
      <c r="L978" s="122">
        <v>776.44</v>
      </c>
      <c r="M978" s="122"/>
    </row>
    <row r="979" spans="11:13" x14ac:dyDescent="0.3">
      <c r="K979" s="89">
        <v>45268</v>
      </c>
      <c r="L979" s="122">
        <v>776.44</v>
      </c>
      <c r="M979" s="122"/>
    </row>
    <row r="980" spans="11:13" x14ac:dyDescent="0.3">
      <c r="K980" s="89">
        <v>45306</v>
      </c>
      <c r="L980" s="122">
        <v>776.44</v>
      </c>
      <c r="M980" s="122"/>
    </row>
    <row r="981" spans="11:13" x14ac:dyDescent="0.3">
      <c r="K981" s="89">
        <v>45342</v>
      </c>
      <c r="L981" s="122">
        <v>776.44</v>
      </c>
      <c r="M981" s="122"/>
    </row>
    <row r="982" spans="11:13" x14ac:dyDescent="0.3">
      <c r="K982" s="89">
        <v>45359</v>
      </c>
      <c r="L982" s="122">
        <v>656.99</v>
      </c>
      <c r="M982" s="122"/>
    </row>
    <row r="983" spans="11:13" x14ac:dyDescent="0.3">
      <c r="K983" s="89">
        <v>45398</v>
      </c>
      <c r="L983" s="122">
        <v>776.44</v>
      </c>
      <c r="M983" s="122"/>
    </row>
    <row r="984" spans="11:13" x14ac:dyDescent="0.3">
      <c r="K984" s="89">
        <v>45587</v>
      </c>
      <c r="L984" s="122">
        <v>776.44</v>
      </c>
      <c r="M984" s="122"/>
    </row>
    <row r="985" spans="11:13" x14ac:dyDescent="0.3">
      <c r="K985" s="89">
        <v>45594</v>
      </c>
      <c r="L985" s="122">
        <v>1589.2</v>
      </c>
      <c r="M985" s="122"/>
    </row>
    <row r="986" spans="11:13" x14ac:dyDescent="0.3">
      <c r="K986" s="89">
        <v>45595</v>
      </c>
      <c r="L986" s="122">
        <v>1589.2</v>
      </c>
      <c r="M986" s="122"/>
    </row>
    <row r="987" spans="11:13" x14ac:dyDescent="0.3">
      <c r="K987" s="89">
        <v>45616</v>
      </c>
      <c r="L987" s="122">
        <v>794.6</v>
      </c>
      <c r="M987" s="122"/>
    </row>
    <row r="988" spans="11:13" x14ac:dyDescent="0.3">
      <c r="K988" s="89">
        <v>45646</v>
      </c>
      <c r="L988" s="122">
        <v>549.91999999999996</v>
      </c>
      <c r="M988" s="122"/>
    </row>
    <row r="989" spans="11:13" x14ac:dyDescent="0.3">
      <c r="K989" s="89">
        <v>45707</v>
      </c>
      <c r="L989" s="122">
        <v>2383.8000000000002</v>
      </c>
      <c r="M989" s="122"/>
    </row>
    <row r="990" spans="11:13" x14ac:dyDescent="0.3">
      <c r="K990" s="89">
        <v>45708</v>
      </c>
      <c r="L990" s="122">
        <v>794.6</v>
      </c>
      <c r="M990" s="122"/>
    </row>
    <row r="991" spans="11:13" x14ac:dyDescent="0.3">
      <c r="K991" s="89">
        <v>45756</v>
      </c>
      <c r="L991" s="122">
        <v>672.26</v>
      </c>
      <c r="M991" s="122"/>
    </row>
    <row r="992" spans="11:13" x14ac:dyDescent="0.3">
      <c r="K992" s="89">
        <v>45898</v>
      </c>
      <c r="L992" s="122">
        <v>733.5</v>
      </c>
      <c r="M992" s="122"/>
    </row>
    <row r="993" spans="11:13" x14ac:dyDescent="0.3">
      <c r="K993" s="89">
        <v>45918</v>
      </c>
      <c r="L993" s="122">
        <v>812.82</v>
      </c>
      <c r="M993" s="122"/>
    </row>
    <row r="994" spans="11:13" x14ac:dyDescent="0.3">
      <c r="K994" s="89">
        <v>45919</v>
      </c>
      <c r="L994" s="122">
        <v>812.82</v>
      </c>
      <c r="M994" s="122"/>
    </row>
    <row r="995" spans="11:13" x14ac:dyDescent="0.3">
      <c r="K995" s="89">
        <v>45958</v>
      </c>
      <c r="L995" s="122">
        <v>812.86</v>
      </c>
      <c r="M995" s="122"/>
    </row>
    <row r="996" spans="11:13" x14ac:dyDescent="0.3">
      <c r="K996" s="89">
        <v>45965</v>
      </c>
      <c r="L996" s="122">
        <v>2438.58</v>
      </c>
      <c r="M996" s="122"/>
    </row>
    <row r="997" spans="11:13" x14ac:dyDescent="0.3">
      <c r="K997" s="89">
        <v>45973</v>
      </c>
      <c r="L997" s="122">
        <v>812.86</v>
      </c>
      <c r="M997" s="122"/>
    </row>
    <row r="998" spans="11:13" x14ac:dyDescent="0.3">
      <c r="K998" s="89">
        <v>46000</v>
      </c>
      <c r="L998" s="122">
        <v>812.86</v>
      </c>
      <c r="M998" s="122"/>
    </row>
    <row r="999" spans="11:13" x14ac:dyDescent="0.3">
      <c r="K999" s="89">
        <v>46041</v>
      </c>
      <c r="L999" s="122">
        <v>812.86</v>
      </c>
      <c r="M999" s="122"/>
    </row>
    <row r="1000" spans="11:13" x14ac:dyDescent="0.3">
      <c r="K1000" s="89">
        <v>46062</v>
      </c>
      <c r="L1000" s="122">
        <v>812.86</v>
      </c>
      <c r="M1000" s="122"/>
    </row>
    <row r="1001" spans="11:13" x14ac:dyDescent="0.3">
      <c r="K1001" s="89">
        <v>46105</v>
      </c>
      <c r="L1001" s="122">
        <v>812.86</v>
      </c>
      <c r="M1001" s="122"/>
    </row>
    <row r="1002" spans="11:13" x14ac:dyDescent="0.3">
      <c r="K1002" s="89">
        <v>46119</v>
      </c>
      <c r="L1002" s="122">
        <v>812.86</v>
      </c>
      <c r="M1002" s="122"/>
    </row>
    <row r="1003" spans="11:13" x14ac:dyDescent="0.3">
      <c r="K1003" s="89">
        <v>46205</v>
      </c>
      <c r="L1003" s="122">
        <v>1645.72</v>
      </c>
      <c r="M1003" s="122"/>
    </row>
    <row r="1004" spans="11:13" x14ac:dyDescent="0.3">
      <c r="K1004" s="89">
        <v>46239</v>
      </c>
      <c r="L1004" s="122">
        <v>822.86</v>
      </c>
      <c r="M1004" s="122"/>
    </row>
    <row r="1005" spans="11:13" x14ac:dyDescent="0.3">
      <c r="K1005" s="89">
        <v>46248</v>
      </c>
      <c r="L1005" s="122">
        <v>822.86</v>
      </c>
      <c r="M1005" s="122"/>
    </row>
    <row r="1006" spans="11:13" x14ac:dyDescent="0.3">
      <c r="K1006" s="87" t="s">
        <v>244</v>
      </c>
      <c r="L1006" s="121"/>
      <c r="M1006" s="121"/>
    </row>
    <row r="1007" spans="11:13" x14ac:dyDescent="0.3">
      <c r="K1007" s="88" t="s">
        <v>121</v>
      </c>
      <c r="L1007" s="121"/>
      <c r="M1007" s="121"/>
    </row>
    <row r="1008" spans="11:13" x14ac:dyDescent="0.3">
      <c r="K1008" s="89">
        <v>45141</v>
      </c>
      <c r="L1008" s="122">
        <v>2997.2</v>
      </c>
      <c r="M1008" s="122"/>
    </row>
    <row r="1009" spans="11:13" x14ac:dyDescent="0.3">
      <c r="K1009" s="89">
        <v>45142</v>
      </c>
      <c r="L1009" s="122">
        <v>898.7</v>
      </c>
      <c r="M1009" s="122"/>
    </row>
    <row r="1010" spans="11:13" x14ac:dyDescent="0.3">
      <c r="K1010" s="89">
        <v>45184</v>
      </c>
      <c r="L1010" s="122">
        <v>866.36</v>
      </c>
      <c r="M1010" s="122"/>
    </row>
    <row r="1011" spans="11:13" x14ac:dyDescent="0.3">
      <c r="K1011" s="89">
        <v>45203</v>
      </c>
      <c r="L1011" s="122">
        <v>898.7</v>
      </c>
      <c r="M1011" s="122"/>
    </row>
    <row r="1012" spans="11:13" x14ac:dyDescent="0.3">
      <c r="K1012" s="89">
        <v>45239</v>
      </c>
      <c r="L1012" s="122">
        <v>898.7</v>
      </c>
      <c r="M1012" s="122"/>
    </row>
    <row r="1013" spans="11:13" x14ac:dyDescent="0.3">
      <c r="K1013" s="89">
        <v>45268</v>
      </c>
      <c r="L1013" s="122">
        <v>898.7</v>
      </c>
      <c r="M1013" s="122"/>
    </row>
    <row r="1014" spans="11:13" x14ac:dyDescent="0.3">
      <c r="K1014" s="89">
        <v>45306</v>
      </c>
      <c r="L1014" s="122">
        <v>898.7</v>
      </c>
      <c r="M1014" s="122"/>
    </row>
    <row r="1015" spans="11:13" x14ac:dyDescent="0.3">
      <c r="K1015" s="89">
        <v>45342</v>
      </c>
      <c r="L1015" s="122">
        <v>898.7</v>
      </c>
      <c r="M1015" s="122"/>
    </row>
    <row r="1016" spans="11:13" x14ac:dyDescent="0.3">
      <c r="K1016" s="89">
        <v>45359</v>
      </c>
      <c r="L1016" s="122">
        <v>898.7</v>
      </c>
      <c r="M1016" s="122"/>
    </row>
    <row r="1017" spans="11:13" x14ac:dyDescent="0.3">
      <c r="K1017" s="89">
        <v>45398</v>
      </c>
      <c r="L1017" s="122">
        <v>898.7</v>
      </c>
      <c r="M1017" s="122"/>
    </row>
    <row r="1018" spans="11:13" x14ac:dyDescent="0.3">
      <c r="K1018" s="89">
        <v>45595</v>
      </c>
      <c r="L1018" s="122">
        <v>4598.6499999999996</v>
      </c>
      <c r="M1018" s="122"/>
    </row>
    <row r="1019" spans="11:13" x14ac:dyDescent="0.3">
      <c r="K1019" s="89">
        <v>45700</v>
      </c>
      <c r="L1019" s="122">
        <v>919.73</v>
      </c>
      <c r="M1019" s="122"/>
    </row>
    <row r="1020" spans="11:13" x14ac:dyDescent="0.3">
      <c r="K1020" s="89">
        <v>45707</v>
      </c>
      <c r="L1020" s="122">
        <v>1839.46</v>
      </c>
      <c r="M1020" s="122"/>
    </row>
    <row r="1021" spans="11:13" x14ac:dyDescent="0.3">
      <c r="K1021" s="89">
        <v>45709</v>
      </c>
      <c r="L1021" s="122">
        <v>1839.46</v>
      </c>
      <c r="M1021" s="122"/>
    </row>
    <row r="1022" spans="11:13" x14ac:dyDescent="0.3">
      <c r="K1022" s="89">
        <v>45741</v>
      </c>
      <c r="L1022" s="122">
        <v>919.73</v>
      </c>
      <c r="M1022" s="122"/>
    </row>
    <row r="1023" spans="11:13" x14ac:dyDescent="0.3">
      <c r="K1023" s="89">
        <v>45918</v>
      </c>
      <c r="L1023" s="122">
        <v>1027.73</v>
      </c>
      <c r="M1023" s="122"/>
    </row>
    <row r="1024" spans="11:13" x14ac:dyDescent="0.3">
      <c r="K1024" s="89">
        <v>45965</v>
      </c>
      <c r="L1024" s="122">
        <v>2822.55</v>
      </c>
      <c r="M1024" s="122"/>
    </row>
    <row r="1025" spans="11:13" x14ac:dyDescent="0.3">
      <c r="K1025" s="89">
        <v>45966</v>
      </c>
      <c r="L1025" s="122">
        <v>1114.68</v>
      </c>
      <c r="M1025" s="122"/>
    </row>
    <row r="1026" spans="11:13" x14ac:dyDescent="0.3">
      <c r="K1026" s="89">
        <v>45988</v>
      </c>
      <c r="L1026" s="122">
        <v>1990.91</v>
      </c>
      <c r="M1026" s="122"/>
    </row>
    <row r="1027" spans="11:13" x14ac:dyDescent="0.3">
      <c r="K1027" s="89">
        <v>45992</v>
      </c>
      <c r="L1027" s="122">
        <v>855.31</v>
      </c>
      <c r="M1027" s="122"/>
    </row>
    <row r="1028" spans="11:13" x14ac:dyDescent="0.3">
      <c r="K1028" s="89">
        <v>46001</v>
      </c>
      <c r="L1028" s="122">
        <v>940.85</v>
      </c>
      <c r="M1028" s="122"/>
    </row>
    <row r="1029" spans="11:13" x14ac:dyDescent="0.3">
      <c r="K1029" s="89">
        <v>46041</v>
      </c>
      <c r="L1029" s="122">
        <v>940.85</v>
      </c>
      <c r="M1029" s="122"/>
    </row>
    <row r="1030" spans="11:13" x14ac:dyDescent="0.3">
      <c r="K1030" s="89">
        <v>46066</v>
      </c>
      <c r="L1030" s="122">
        <v>940.85</v>
      </c>
      <c r="M1030" s="122"/>
    </row>
    <row r="1031" spans="11:13" x14ac:dyDescent="0.3">
      <c r="K1031" s="89">
        <v>46106</v>
      </c>
      <c r="L1031" s="122">
        <v>984.3</v>
      </c>
      <c r="M1031" s="122"/>
    </row>
    <row r="1032" spans="11:13" x14ac:dyDescent="0.3">
      <c r="K1032" s="89">
        <v>46119</v>
      </c>
      <c r="L1032" s="122">
        <v>940.85</v>
      </c>
      <c r="M1032" s="122"/>
    </row>
    <row r="1033" spans="11:13" x14ac:dyDescent="0.3">
      <c r="K1033" s="89">
        <v>46205</v>
      </c>
      <c r="L1033" s="122">
        <v>1992.88</v>
      </c>
      <c r="M1033" s="122"/>
    </row>
    <row r="1034" spans="11:13" x14ac:dyDescent="0.3">
      <c r="K1034" s="89">
        <v>46239</v>
      </c>
      <c r="L1034" s="122">
        <v>952.45</v>
      </c>
      <c r="M1034" s="122"/>
    </row>
    <row r="1035" spans="11:13" x14ac:dyDescent="0.3">
      <c r="K1035" s="89">
        <v>46253</v>
      </c>
      <c r="L1035" s="122">
        <v>864.68</v>
      </c>
      <c r="M1035" s="122"/>
    </row>
    <row r="1036" spans="11:13" x14ac:dyDescent="0.3">
      <c r="K1036" s="87" t="s">
        <v>245</v>
      </c>
      <c r="L1036" s="121"/>
      <c r="M1036" s="121"/>
    </row>
    <row r="1037" spans="11:13" x14ac:dyDescent="0.3">
      <c r="K1037" s="88" t="s">
        <v>121</v>
      </c>
      <c r="L1037" s="121"/>
      <c r="M1037" s="121"/>
    </row>
    <row r="1038" spans="11:13" x14ac:dyDescent="0.3">
      <c r="K1038" s="89">
        <v>45148</v>
      </c>
      <c r="L1038" s="122">
        <v>1875.53</v>
      </c>
      <c r="M1038" s="122"/>
    </row>
    <row r="1039" spans="11:13" x14ac:dyDescent="0.3">
      <c r="K1039" s="89">
        <v>45180</v>
      </c>
      <c r="L1039" s="122">
        <v>440.05</v>
      </c>
      <c r="M1039" s="122"/>
    </row>
    <row r="1040" spans="11:13" x14ac:dyDescent="0.3">
      <c r="K1040" s="89">
        <v>45212</v>
      </c>
      <c r="L1040" s="122">
        <v>440.05</v>
      </c>
      <c r="M1040" s="122"/>
    </row>
    <row r="1041" spans="11:13" x14ac:dyDescent="0.3">
      <c r="K1041" s="89">
        <v>45243</v>
      </c>
      <c r="L1041" s="122">
        <v>440.05</v>
      </c>
      <c r="M1041" s="122"/>
    </row>
    <row r="1042" spans="11:13" x14ac:dyDescent="0.3">
      <c r="K1042" s="89">
        <v>45268</v>
      </c>
      <c r="L1042" s="122">
        <v>440.05</v>
      </c>
      <c r="M1042" s="122"/>
    </row>
    <row r="1043" spans="11:13" x14ac:dyDescent="0.3">
      <c r="K1043" s="89">
        <v>45306</v>
      </c>
      <c r="L1043" s="122">
        <v>440.05</v>
      </c>
      <c r="M1043" s="122"/>
    </row>
    <row r="1044" spans="11:13" x14ac:dyDescent="0.3">
      <c r="K1044" s="89">
        <v>45342</v>
      </c>
      <c r="L1044" s="122">
        <v>440.05</v>
      </c>
      <c r="M1044" s="122"/>
    </row>
    <row r="1045" spans="11:13" x14ac:dyDescent="0.3">
      <c r="K1045" s="89">
        <v>45586</v>
      </c>
      <c r="L1045" s="122">
        <v>507.75</v>
      </c>
      <c r="M1045" s="122"/>
    </row>
    <row r="1046" spans="11:13" x14ac:dyDescent="0.3">
      <c r="K1046" s="89">
        <v>45587</v>
      </c>
      <c r="L1046" s="122">
        <v>440.05</v>
      </c>
      <c r="M1046" s="122"/>
    </row>
    <row r="1047" spans="11:13" x14ac:dyDescent="0.3">
      <c r="K1047" s="89">
        <v>45595</v>
      </c>
      <c r="L1047" s="122">
        <v>450.35</v>
      </c>
      <c r="M1047" s="122"/>
    </row>
    <row r="1048" spans="11:13" x14ac:dyDescent="0.3">
      <c r="K1048" s="89">
        <v>45596</v>
      </c>
      <c r="L1048" s="122">
        <v>1281.76</v>
      </c>
      <c r="M1048" s="122"/>
    </row>
    <row r="1049" spans="11:13" x14ac:dyDescent="0.3">
      <c r="K1049" s="89">
        <v>45617</v>
      </c>
      <c r="L1049" s="122">
        <v>450.35</v>
      </c>
      <c r="M1049" s="122"/>
    </row>
    <row r="1050" spans="11:13" x14ac:dyDescent="0.3">
      <c r="K1050" s="89">
        <v>45646</v>
      </c>
      <c r="L1050" s="122">
        <v>450.35</v>
      </c>
      <c r="M1050" s="122"/>
    </row>
    <row r="1051" spans="11:13" x14ac:dyDescent="0.3">
      <c r="K1051" s="89">
        <v>45708</v>
      </c>
      <c r="L1051" s="122">
        <v>1351.05</v>
      </c>
      <c r="M1051" s="122"/>
    </row>
    <row r="1052" spans="11:13" x14ac:dyDescent="0.3">
      <c r="K1052" s="89">
        <v>45712</v>
      </c>
      <c r="L1052" s="122">
        <v>450.35</v>
      </c>
      <c r="M1052" s="122"/>
    </row>
    <row r="1053" spans="11:13" x14ac:dyDescent="0.3">
      <c r="K1053" s="89">
        <v>45734</v>
      </c>
      <c r="L1053" s="122">
        <v>450.35</v>
      </c>
      <c r="M1053" s="122"/>
    </row>
    <row r="1054" spans="11:13" x14ac:dyDescent="0.3">
      <c r="K1054" s="89">
        <v>45763</v>
      </c>
      <c r="L1054" s="122">
        <v>450.35</v>
      </c>
      <c r="M1054" s="122"/>
    </row>
    <row r="1055" spans="11:13" x14ac:dyDescent="0.3">
      <c r="K1055" s="89">
        <v>45876</v>
      </c>
      <c r="L1055" s="122">
        <v>471.47</v>
      </c>
      <c r="M1055" s="122"/>
    </row>
    <row r="1056" spans="11:13" x14ac:dyDescent="0.3">
      <c r="K1056" s="89">
        <v>45946</v>
      </c>
      <c r="L1056" s="122">
        <v>921.38</v>
      </c>
      <c r="M1056" s="122"/>
    </row>
    <row r="1057" spans="11:13" x14ac:dyDescent="0.3">
      <c r="K1057" s="89">
        <v>45973</v>
      </c>
      <c r="L1057" s="122">
        <v>471.47</v>
      </c>
      <c r="M1057" s="122"/>
    </row>
    <row r="1058" spans="11:13" x14ac:dyDescent="0.3">
      <c r="K1058" s="89">
        <v>45986</v>
      </c>
      <c r="L1058" s="122">
        <v>921.38</v>
      </c>
      <c r="M1058" s="122"/>
    </row>
    <row r="1059" spans="11:13" x14ac:dyDescent="0.3">
      <c r="K1059" s="89">
        <v>45987</v>
      </c>
      <c r="L1059" s="122">
        <v>460.69</v>
      </c>
      <c r="M1059" s="122"/>
    </row>
    <row r="1060" spans="11:13" x14ac:dyDescent="0.3">
      <c r="K1060" s="89">
        <v>46003</v>
      </c>
      <c r="L1060" s="122">
        <v>460.69</v>
      </c>
      <c r="M1060" s="122"/>
    </row>
    <row r="1061" spans="11:13" x14ac:dyDescent="0.3">
      <c r="K1061" s="89">
        <v>46041</v>
      </c>
      <c r="L1061" s="122">
        <v>460.69</v>
      </c>
      <c r="M1061" s="122"/>
    </row>
    <row r="1062" spans="11:13" x14ac:dyDescent="0.3">
      <c r="K1062" s="89">
        <v>46044</v>
      </c>
      <c r="L1062" s="122">
        <v>460.69</v>
      </c>
      <c r="M1062" s="122"/>
    </row>
    <row r="1063" spans="11:13" x14ac:dyDescent="0.3">
      <c r="K1063" s="89">
        <v>46071</v>
      </c>
      <c r="L1063" s="122">
        <v>460.69</v>
      </c>
      <c r="M1063" s="122"/>
    </row>
    <row r="1064" spans="11:13" x14ac:dyDescent="0.3">
      <c r="K1064" s="89">
        <v>46111</v>
      </c>
      <c r="L1064" s="122">
        <v>460.69</v>
      </c>
      <c r="M1064" s="122"/>
    </row>
    <row r="1065" spans="11:13" x14ac:dyDescent="0.3">
      <c r="K1065" s="89">
        <v>46133</v>
      </c>
      <c r="L1065" s="122">
        <v>460.69</v>
      </c>
      <c r="M1065" s="122"/>
    </row>
    <row r="1066" spans="11:13" x14ac:dyDescent="0.3">
      <c r="K1066" s="89">
        <v>46205</v>
      </c>
      <c r="L1066" s="122">
        <v>932.74</v>
      </c>
      <c r="M1066" s="122"/>
    </row>
    <row r="1067" spans="11:13" x14ac:dyDescent="0.3">
      <c r="K1067" s="89">
        <v>46239</v>
      </c>
      <c r="L1067" s="122">
        <v>466.37</v>
      </c>
      <c r="M1067" s="122"/>
    </row>
    <row r="1068" spans="11:13" x14ac:dyDescent="0.3">
      <c r="K1068" s="89">
        <v>46248</v>
      </c>
      <c r="L1068" s="122">
        <v>466.37</v>
      </c>
      <c r="M1068" s="122"/>
    </row>
    <row r="1069" spans="11:13" x14ac:dyDescent="0.3">
      <c r="K1069" s="87" t="s">
        <v>246</v>
      </c>
      <c r="L1069" s="121"/>
      <c r="M1069" s="121"/>
    </row>
    <row r="1070" spans="11:13" x14ac:dyDescent="0.3">
      <c r="K1070" s="88" t="s">
        <v>122</v>
      </c>
      <c r="L1070" s="121"/>
      <c r="M1070" s="121"/>
    </row>
    <row r="1071" spans="11:13" x14ac:dyDescent="0.3">
      <c r="K1071" s="90" t="s">
        <v>409</v>
      </c>
      <c r="L1071" s="122"/>
      <c r="M1071" s="122">
        <v>850.79</v>
      </c>
    </row>
    <row r="1072" spans="11:13" x14ac:dyDescent="0.3">
      <c r="K1072" s="89">
        <v>45253</v>
      </c>
      <c r="L1072" s="122">
        <v>3934.13</v>
      </c>
      <c r="M1072" s="122"/>
    </row>
    <row r="1073" spans="11:13" x14ac:dyDescent="0.3">
      <c r="K1073" s="89">
        <v>45306</v>
      </c>
      <c r="L1073" s="122">
        <v>729.13</v>
      </c>
      <c r="M1073" s="122"/>
    </row>
    <row r="1074" spans="11:13" x14ac:dyDescent="0.3">
      <c r="K1074" s="89">
        <v>45329</v>
      </c>
      <c r="L1074" s="122">
        <v>801.25</v>
      </c>
      <c r="M1074" s="122"/>
    </row>
    <row r="1075" spans="11:13" x14ac:dyDescent="0.3">
      <c r="K1075" s="89">
        <v>45357</v>
      </c>
      <c r="L1075" s="122">
        <v>801.25</v>
      </c>
      <c r="M1075" s="122"/>
    </row>
    <row r="1076" spans="11:13" x14ac:dyDescent="0.3">
      <c r="K1076" s="89">
        <v>45397</v>
      </c>
      <c r="L1076" s="122">
        <v>801.25</v>
      </c>
      <c r="M1076" s="122"/>
    </row>
    <row r="1077" spans="11:13" x14ac:dyDescent="0.3">
      <c r="K1077" s="89">
        <v>45427</v>
      </c>
      <c r="L1077" s="122">
        <v>801.25</v>
      </c>
      <c r="M1077" s="122"/>
    </row>
    <row r="1078" spans="11:13" x14ac:dyDescent="0.3">
      <c r="K1078" s="89">
        <v>45441</v>
      </c>
      <c r="L1078" s="122">
        <v>729.13</v>
      </c>
      <c r="M1078" s="122"/>
    </row>
    <row r="1079" spans="11:13" x14ac:dyDescent="0.3">
      <c r="K1079" s="89">
        <v>45566</v>
      </c>
      <c r="L1079" s="122">
        <v>801.25</v>
      </c>
      <c r="M1079" s="122"/>
    </row>
    <row r="1080" spans="11:13" x14ac:dyDescent="0.3">
      <c r="K1080" s="89">
        <v>45580</v>
      </c>
      <c r="L1080" s="122">
        <v>743.36</v>
      </c>
      <c r="M1080" s="122"/>
    </row>
    <row r="1081" spans="11:13" x14ac:dyDescent="0.3">
      <c r="K1081" s="89">
        <v>45595</v>
      </c>
      <c r="L1081" s="122">
        <v>3267.6</v>
      </c>
      <c r="M1081" s="122"/>
    </row>
    <row r="1082" spans="11:13" x14ac:dyDescent="0.3">
      <c r="K1082" s="89">
        <v>45688</v>
      </c>
      <c r="L1082" s="122">
        <v>2450.6999999999998</v>
      </c>
      <c r="M1082" s="122"/>
    </row>
    <row r="1083" spans="11:13" x14ac:dyDescent="0.3">
      <c r="K1083" s="89">
        <v>45693</v>
      </c>
      <c r="L1083" s="122">
        <v>691.12</v>
      </c>
      <c r="M1083" s="122"/>
    </row>
    <row r="1084" spans="11:13" x14ac:dyDescent="0.3">
      <c r="K1084" s="89">
        <v>45729</v>
      </c>
      <c r="L1084" s="122">
        <v>816.9</v>
      </c>
      <c r="M1084" s="122"/>
    </row>
    <row r="1085" spans="11:13" x14ac:dyDescent="0.3">
      <c r="K1085" s="89">
        <v>45762</v>
      </c>
      <c r="L1085" s="122">
        <v>816.9</v>
      </c>
      <c r="M1085" s="122"/>
    </row>
    <row r="1086" spans="11:13" x14ac:dyDescent="0.3">
      <c r="K1086" s="89">
        <v>45784</v>
      </c>
      <c r="L1086" s="122">
        <v>816.9</v>
      </c>
      <c r="M1086" s="122"/>
    </row>
    <row r="1087" spans="11:13" x14ac:dyDescent="0.3">
      <c r="K1087" s="89">
        <v>45862</v>
      </c>
      <c r="L1087" s="122">
        <v>1710.44</v>
      </c>
      <c r="M1087" s="122"/>
    </row>
    <row r="1088" spans="11:13" x14ac:dyDescent="0.3">
      <c r="K1088" s="89">
        <v>45896</v>
      </c>
      <c r="L1088" s="122">
        <v>855.22</v>
      </c>
      <c r="M1088" s="122"/>
    </row>
    <row r="1089" spans="11:13" x14ac:dyDescent="0.3">
      <c r="K1089" s="89">
        <v>45908</v>
      </c>
      <c r="L1089" s="122">
        <v>855.22</v>
      </c>
      <c r="M1089" s="122"/>
    </row>
    <row r="1090" spans="11:13" x14ac:dyDescent="0.3">
      <c r="K1090" s="89">
        <v>46052</v>
      </c>
      <c r="L1090" s="122">
        <v>838.79</v>
      </c>
      <c r="M1090" s="122"/>
    </row>
    <row r="1091" spans="11:13" x14ac:dyDescent="0.3">
      <c r="K1091" s="89">
        <v>46078</v>
      </c>
      <c r="L1091" s="122">
        <v>3355.16</v>
      </c>
      <c r="M1091" s="122"/>
    </row>
    <row r="1092" spans="11:13" x14ac:dyDescent="0.3">
      <c r="K1092" s="89">
        <v>46175</v>
      </c>
      <c r="L1092" s="122">
        <v>1677.58</v>
      </c>
      <c r="M1092" s="122"/>
    </row>
    <row r="1093" spans="11:13" x14ac:dyDescent="0.3">
      <c r="K1093" s="89">
        <v>46212</v>
      </c>
      <c r="L1093" s="122">
        <v>838.79</v>
      </c>
      <c r="M1093" s="122"/>
    </row>
    <row r="1094" spans="11:13" x14ac:dyDescent="0.3">
      <c r="K1094" s="87" t="s">
        <v>247</v>
      </c>
      <c r="L1094" s="121"/>
      <c r="M1094" s="121"/>
    </row>
    <row r="1095" spans="11:13" x14ac:dyDescent="0.3">
      <c r="K1095" s="88" t="s">
        <v>646</v>
      </c>
      <c r="L1095" s="121"/>
      <c r="M1095" s="121"/>
    </row>
    <row r="1096" spans="11:13" x14ac:dyDescent="0.3">
      <c r="K1096" s="89">
        <v>45967</v>
      </c>
      <c r="L1096" s="122">
        <v>2358</v>
      </c>
      <c r="M1096" s="122"/>
    </row>
    <row r="1097" spans="11:13" x14ac:dyDescent="0.3">
      <c r="K1097" s="89">
        <v>46000</v>
      </c>
      <c r="L1097" s="122">
        <v>1179</v>
      </c>
      <c r="M1097" s="122"/>
    </row>
    <row r="1098" spans="11:13" x14ac:dyDescent="0.3">
      <c r="K1098" s="87" t="s">
        <v>248</v>
      </c>
      <c r="L1098" s="121"/>
      <c r="M1098" s="121"/>
    </row>
    <row r="1099" spans="11:13" x14ac:dyDescent="0.3">
      <c r="K1099" s="88" t="s">
        <v>821</v>
      </c>
      <c r="L1099" s="121"/>
      <c r="M1099" s="121"/>
    </row>
    <row r="1100" spans="11:13" x14ac:dyDescent="0.3">
      <c r="K1100" s="89">
        <v>46246</v>
      </c>
      <c r="L1100" s="122">
        <v>1300</v>
      </c>
      <c r="M1100" s="122"/>
    </row>
    <row r="1101" spans="11:13" x14ac:dyDescent="0.3">
      <c r="K1101" s="88" t="s">
        <v>114</v>
      </c>
      <c r="L1101" s="121"/>
      <c r="M1101" s="121"/>
    </row>
    <row r="1102" spans="11:13" x14ac:dyDescent="0.3">
      <c r="K1102" s="89">
        <v>46041</v>
      </c>
      <c r="L1102" s="122">
        <v>3765.6</v>
      </c>
      <c r="M1102" s="122"/>
    </row>
    <row r="1103" spans="11:13" x14ac:dyDescent="0.3">
      <c r="K1103" s="89">
        <v>46094</v>
      </c>
      <c r="L1103" s="122">
        <v>5748</v>
      </c>
      <c r="M1103" s="122"/>
    </row>
    <row r="1104" spans="11:13" x14ac:dyDescent="0.3">
      <c r="K1104" s="89">
        <v>46231</v>
      </c>
      <c r="L1104" s="122">
        <v>1917.6</v>
      </c>
      <c r="M1104" s="122"/>
    </row>
    <row r="1105" spans="11:13" x14ac:dyDescent="0.3">
      <c r="K1105" s="89">
        <v>46233</v>
      </c>
      <c r="L1105" s="122">
        <v>792</v>
      </c>
      <c r="M1105" s="122"/>
    </row>
    <row r="1106" spans="11:13" x14ac:dyDescent="0.3">
      <c r="K1106" s="89">
        <v>46246</v>
      </c>
      <c r="L1106" s="122">
        <v>2874</v>
      </c>
      <c r="M1106" s="122"/>
    </row>
    <row r="1107" spans="11:13" x14ac:dyDescent="0.3">
      <c r="K1107" s="87" t="s">
        <v>249</v>
      </c>
      <c r="L1107" s="121"/>
      <c r="M1107" s="121"/>
    </row>
    <row r="1108" spans="11:13" x14ac:dyDescent="0.3">
      <c r="K1108" s="88" t="s">
        <v>782</v>
      </c>
      <c r="L1108" s="121"/>
      <c r="M1108" s="121"/>
    </row>
    <row r="1109" spans="11:13" x14ac:dyDescent="0.3">
      <c r="K1109" s="89">
        <v>46000</v>
      </c>
      <c r="L1109" s="122">
        <v>7680</v>
      </c>
      <c r="M1109" s="122"/>
    </row>
    <row r="1110" spans="11:13" x14ac:dyDescent="0.3">
      <c r="K1110" s="89">
        <v>46041</v>
      </c>
      <c r="L1110" s="122">
        <v>3480</v>
      </c>
      <c r="M1110" s="122"/>
    </row>
    <row r="1111" spans="11:13" x14ac:dyDescent="0.3">
      <c r="K1111" s="89">
        <v>46204</v>
      </c>
      <c r="L1111" s="122">
        <v>3480</v>
      </c>
      <c r="M1111" s="122"/>
    </row>
    <row r="1112" spans="11:13" x14ac:dyDescent="0.3">
      <c r="K1112" s="87" t="s">
        <v>250</v>
      </c>
      <c r="L1112" s="121"/>
      <c r="M1112" s="121"/>
    </row>
    <row r="1113" spans="11:13" x14ac:dyDescent="0.3">
      <c r="K1113" s="88" t="s">
        <v>114</v>
      </c>
      <c r="L1113" s="121"/>
      <c r="M1113" s="121"/>
    </row>
    <row r="1114" spans="11:13" x14ac:dyDescent="0.3">
      <c r="K1114" s="89">
        <v>45880</v>
      </c>
      <c r="L1114" s="122">
        <v>2015.76</v>
      </c>
      <c r="M1114" s="122"/>
    </row>
    <row r="1115" spans="11:13" x14ac:dyDescent="0.3">
      <c r="K1115" s="89">
        <v>45982</v>
      </c>
      <c r="L1115" s="122">
        <v>2789.56</v>
      </c>
      <c r="M1115" s="122"/>
    </row>
    <row r="1116" spans="11:13" x14ac:dyDescent="0.3">
      <c r="K1116" s="89">
        <v>46000</v>
      </c>
      <c r="L1116" s="122">
        <v>2431.1999999999998</v>
      </c>
      <c r="M1116" s="122"/>
    </row>
    <row r="1117" spans="11:13" x14ac:dyDescent="0.3">
      <c r="K1117" s="89">
        <v>46233</v>
      </c>
      <c r="L1117" s="122">
        <v>773.8</v>
      </c>
      <c r="M1117" s="122"/>
    </row>
    <row r="1118" spans="11:13" x14ac:dyDescent="0.3">
      <c r="K1118" s="89">
        <v>46246</v>
      </c>
      <c r="L1118" s="122">
        <v>203.62</v>
      </c>
      <c r="M1118" s="122"/>
    </row>
    <row r="1119" spans="11:13" x14ac:dyDescent="0.3">
      <c r="K1119" s="87" t="s">
        <v>251</v>
      </c>
      <c r="L1119" s="121"/>
      <c r="M1119" s="121"/>
    </row>
    <row r="1120" spans="11:13" x14ac:dyDescent="0.3">
      <c r="K1120" s="88" t="s">
        <v>125</v>
      </c>
      <c r="L1120" s="121"/>
      <c r="M1120" s="121"/>
    </row>
    <row r="1121" spans="11:13" x14ac:dyDescent="0.3">
      <c r="K1121" s="89">
        <v>46000</v>
      </c>
      <c r="L1121" s="122">
        <v>6093.6</v>
      </c>
      <c r="M1121" s="122"/>
    </row>
    <row r="1122" spans="11:13" x14ac:dyDescent="0.3">
      <c r="K1122" s="89">
        <v>46219</v>
      </c>
      <c r="L1122" s="122">
        <v>6256.8</v>
      </c>
      <c r="M1122" s="122"/>
    </row>
    <row r="1123" spans="11:13" x14ac:dyDescent="0.3">
      <c r="K1123" s="87" t="s">
        <v>252</v>
      </c>
      <c r="L1123" s="121"/>
      <c r="M1123" s="121"/>
    </row>
    <row r="1124" spans="11:13" x14ac:dyDescent="0.3">
      <c r="K1124" s="88" t="s">
        <v>114</v>
      </c>
      <c r="L1124" s="121"/>
      <c r="M1124" s="121"/>
    </row>
    <row r="1125" spans="11:13" x14ac:dyDescent="0.3">
      <c r="K1125" s="89">
        <v>45981</v>
      </c>
      <c r="L1125" s="122">
        <v>564</v>
      </c>
      <c r="M1125" s="122"/>
    </row>
    <row r="1126" spans="11:13" x14ac:dyDescent="0.3">
      <c r="K1126" s="89">
        <v>45994</v>
      </c>
      <c r="L1126" s="122">
        <v>564</v>
      </c>
      <c r="M1126" s="122"/>
    </row>
    <row r="1127" spans="11:13" x14ac:dyDescent="0.3">
      <c r="K1127" s="89">
        <v>46114</v>
      </c>
      <c r="L1127" s="122">
        <v>564</v>
      </c>
      <c r="M1127" s="122"/>
    </row>
    <row r="1128" spans="11:13" x14ac:dyDescent="0.3">
      <c r="K1128" s="87" t="s">
        <v>253</v>
      </c>
      <c r="L1128" s="121"/>
      <c r="M1128" s="121"/>
    </row>
    <row r="1129" spans="11:13" x14ac:dyDescent="0.3">
      <c r="K1129" s="88" t="s">
        <v>126</v>
      </c>
      <c r="L1129" s="121"/>
      <c r="M1129" s="121"/>
    </row>
    <row r="1130" spans="11:13" x14ac:dyDescent="0.3">
      <c r="K1130" s="89">
        <v>46072</v>
      </c>
      <c r="L1130" s="122">
        <v>140.80000000000001</v>
      </c>
      <c r="M1130" s="122"/>
    </row>
    <row r="1131" spans="11:13" x14ac:dyDescent="0.3">
      <c r="K1131" s="87" t="s">
        <v>254</v>
      </c>
      <c r="L1131" s="121"/>
      <c r="M1131" s="121"/>
    </row>
    <row r="1132" spans="11:13" x14ac:dyDescent="0.3">
      <c r="K1132" s="88" t="s">
        <v>456</v>
      </c>
      <c r="L1132" s="121"/>
      <c r="M1132" s="121"/>
    </row>
    <row r="1133" spans="11:13" x14ac:dyDescent="0.3">
      <c r="K1133" s="89">
        <v>46171</v>
      </c>
      <c r="L1133" s="122">
        <v>567.36</v>
      </c>
      <c r="M1133" s="122"/>
    </row>
    <row r="1134" spans="11:13" x14ac:dyDescent="0.3">
      <c r="K1134" s="89">
        <v>46175</v>
      </c>
      <c r="L1134" s="122">
        <v>673.9</v>
      </c>
      <c r="M1134" s="122"/>
    </row>
    <row r="1135" spans="11:13" x14ac:dyDescent="0.3">
      <c r="K1135" s="89">
        <v>46245</v>
      </c>
      <c r="L1135" s="122">
        <v>567.36</v>
      </c>
      <c r="M1135" s="122"/>
    </row>
    <row r="1136" spans="11:13" x14ac:dyDescent="0.3">
      <c r="K1136" s="87" t="s">
        <v>255</v>
      </c>
      <c r="L1136" s="121"/>
      <c r="M1136" s="121"/>
    </row>
    <row r="1137" spans="11:13" x14ac:dyDescent="0.3">
      <c r="K1137" s="88" t="s">
        <v>780</v>
      </c>
      <c r="L1137" s="121"/>
      <c r="M1137" s="121"/>
    </row>
    <row r="1138" spans="11:13" x14ac:dyDescent="0.3">
      <c r="K1138" s="90" t="s">
        <v>409</v>
      </c>
      <c r="L1138" s="122"/>
      <c r="M1138" s="122">
        <v>4280.92</v>
      </c>
    </row>
    <row r="1139" spans="11:13" x14ac:dyDescent="0.3">
      <c r="K1139" s="87" t="s">
        <v>257</v>
      </c>
      <c r="L1139" s="121"/>
      <c r="M1139" s="121"/>
    </row>
    <row r="1140" spans="11:13" x14ac:dyDescent="0.3">
      <c r="K1140" s="88" t="s">
        <v>126</v>
      </c>
      <c r="L1140" s="121"/>
      <c r="M1140" s="121"/>
    </row>
    <row r="1141" spans="11:13" x14ac:dyDescent="0.3">
      <c r="K1141" s="90" t="s">
        <v>409</v>
      </c>
      <c r="L1141" s="122"/>
      <c r="M1141" s="122">
        <v>23137.7</v>
      </c>
    </row>
    <row r="1142" spans="11:13" x14ac:dyDescent="0.3">
      <c r="K1142" s="89">
        <v>45981</v>
      </c>
      <c r="L1142" s="122">
        <v>879.53</v>
      </c>
      <c r="M1142" s="122"/>
    </row>
    <row r="1143" spans="11:13" x14ac:dyDescent="0.3">
      <c r="K1143" s="89">
        <v>46073</v>
      </c>
      <c r="L1143" s="122">
        <v>16850</v>
      </c>
      <c r="M1143" s="122"/>
    </row>
    <row r="1144" spans="11:13" x14ac:dyDescent="0.3">
      <c r="K1144" s="89">
        <v>46114</v>
      </c>
      <c r="L1144" s="122">
        <v>398.47</v>
      </c>
      <c r="M1144" s="122"/>
    </row>
    <row r="1145" spans="11:13" x14ac:dyDescent="0.3">
      <c r="K1145" s="89">
        <v>46115</v>
      </c>
      <c r="L1145" s="122">
        <v>3781.13</v>
      </c>
      <c r="M1145" s="122"/>
    </row>
    <row r="1146" spans="11:13" x14ac:dyDescent="0.3">
      <c r="K1146" s="89">
        <v>46126</v>
      </c>
      <c r="L1146" s="122">
        <v>879.53</v>
      </c>
      <c r="M1146" s="122"/>
    </row>
    <row r="1147" spans="11:13" x14ac:dyDescent="0.3">
      <c r="K1147" s="89">
        <v>46127</v>
      </c>
      <c r="L1147" s="122">
        <v>810</v>
      </c>
      <c r="M1147" s="122"/>
    </row>
    <row r="1148" spans="11:13" x14ac:dyDescent="0.3">
      <c r="K1148" s="89">
        <v>46171</v>
      </c>
      <c r="L1148" s="122">
        <v>2999.75</v>
      </c>
      <c r="M1148" s="122"/>
    </row>
    <row r="1149" spans="11:13" x14ac:dyDescent="0.3">
      <c r="K1149" s="89">
        <v>46218</v>
      </c>
      <c r="L1149" s="122">
        <v>1339.32</v>
      </c>
      <c r="M1149" s="122"/>
    </row>
    <row r="1150" spans="11:13" x14ac:dyDescent="0.3">
      <c r="K1150" s="89">
        <v>46226</v>
      </c>
      <c r="L1150" s="122">
        <v>17274.38</v>
      </c>
      <c r="M1150" s="122"/>
    </row>
    <row r="1151" spans="11:13" x14ac:dyDescent="0.3">
      <c r="K1151" s="87" t="s">
        <v>258</v>
      </c>
      <c r="L1151" s="121"/>
      <c r="M1151" s="121"/>
    </row>
    <row r="1152" spans="11:13" x14ac:dyDescent="0.3">
      <c r="K1152" s="88" t="s">
        <v>129</v>
      </c>
      <c r="L1152" s="121"/>
      <c r="M1152" s="121"/>
    </row>
    <row r="1153" spans="11:13" x14ac:dyDescent="0.3">
      <c r="K1153" s="89">
        <v>46223</v>
      </c>
      <c r="L1153" s="122">
        <v>1541.18</v>
      </c>
      <c r="M1153" s="122"/>
    </row>
    <row r="1154" spans="11:13" x14ac:dyDescent="0.3">
      <c r="K1154" s="89">
        <v>46233</v>
      </c>
      <c r="L1154" s="122">
        <v>5505.6</v>
      </c>
      <c r="M1154" s="122"/>
    </row>
    <row r="1155" spans="11:13" x14ac:dyDescent="0.3">
      <c r="K1155" s="87" t="s">
        <v>260</v>
      </c>
      <c r="L1155" s="121"/>
      <c r="M1155" s="121"/>
    </row>
    <row r="1156" spans="11:13" x14ac:dyDescent="0.3">
      <c r="K1156" s="88" t="s">
        <v>126</v>
      </c>
      <c r="L1156" s="121"/>
      <c r="M1156" s="121"/>
    </row>
    <row r="1157" spans="11:13" x14ac:dyDescent="0.3">
      <c r="K1157" s="90" t="s">
        <v>409</v>
      </c>
      <c r="L1157" s="122"/>
      <c r="M1157" s="122">
        <v>6539.88</v>
      </c>
    </row>
    <row r="1158" spans="11:13" x14ac:dyDescent="0.3">
      <c r="K1158" s="87" t="s">
        <v>409</v>
      </c>
      <c r="L1158" s="121"/>
      <c r="M1158" s="121"/>
    </row>
    <row r="1159" spans="11:13" x14ac:dyDescent="0.3">
      <c r="K1159" s="88" t="s">
        <v>441</v>
      </c>
      <c r="L1159" s="121"/>
      <c r="M1159" s="121"/>
    </row>
    <row r="1160" spans="11:13" x14ac:dyDescent="0.3">
      <c r="K1160" s="89">
        <v>45513</v>
      </c>
      <c r="L1160" s="122">
        <v>19477.62</v>
      </c>
      <c r="M1160" s="122"/>
    </row>
    <row r="1161" spans="11:13" x14ac:dyDescent="0.3">
      <c r="K1161" s="88" t="s">
        <v>107</v>
      </c>
      <c r="L1161" s="121"/>
      <c r="M1161" s="121"/>
    </row>
    <row r="1162" spans="11:13" x14ac:dyDescent="0.3">
      <c r="K1162" s="90" t="s">
        <v>409</v>
      </c>
      <c r="L1162" s="122"/>
      <c r="M1162" s="122">
        <v>4988.12</v>
      </c>
    </row>
    <row r="1163" spans="11:13" x14ac:dyDescent="0.3">
      <c r="K1163" s="89">
        <v>45999</v>
      </c>
      <c r="L1163" s="122">
        <v>26650.5</v>
      </c>
      <c r="M1163" s="122"/>
    </row>
    <row r="1164" spans="11:13" x14ac:dyDescent="0.3">
      <c r="K1164" s="89">
        <v>46003</v>
      </c>
      <c r="L1164" s="122">
        <v>9716.2900000000009</v>
      </c>
      <c r="M1164" s="122"/>
    </row>
    <row r="1165" spans="11:13" x14ac:dyDescent="0.3">
      <c r="K1165" s="89">
        <v>46064</v>
      </c>
      <c r="L1165" s="122">
        <v>6295.07</v>
      </c>
      <c r="M1165" s="122"/>
    </row>
    <row r="1166" spans="11:13" x14ac:dyDescent="0.3">
      <c r="K1166" s="89">
        <v>46069</v>
      </c>
      <c r="L1166" s="122">
        <v>3345.94</v>
      </c>
      <c r="M1166" s="122"/>
    </row>
    <row r="1167" spans="11:13" x14ac:dyDescent="0.3">
      <c r="K1167" s="89">
        <v>46080</v>
      </c>
      <c r="L1167" s="122">
        <v>5747.66</v>
      </c>
      <c r="M1167" s="122"/>
    </row>
    <row r="1168" spans="11:13" x14ac:dyDescent="0.3">
      <c r="K1168" s="89">
        <v>46113</v>
      </c>
      <c r="L1168" s="122">
        <v>5473.97</v>
      </c>
      <c r="M1168" s="122"/>
    </row>
    <row r="1169" spans="11:13" x14ac:dyDescent="0.3">
      <c r="K1169" s="89">
        <v>46126</v>
      </c>
      <c r="L1169" s="122">
        <v>4167.04</v>
      </c>
      <c r="M1169" s="122"/>
    </row>
    <row r="1170" spans="11:13" x14ac:dyDescent="0.3">
      <c r="K1170" s="89">
        <v>46154</v>
      </c>
      <c r="L1170" s="122">
        <v>11830.58</v>
      </c>
      <c r="M1170" s="122"/>
    </row>
    <row r="1171" spans="11:13" x14ac:dyDescent="0.3">
      <c r="K1171" s="89">
        <v>46174</v>
      </c>
      <c r="L1171" s="122">
        <v>3831.78</v>
      </c>
      <c r="M1171" s="122"/>
    </row>
    <row r="1172" spans="11:13" x14ac:dyDescent="0.3">
      <c r="K1172" s="89">
        <v>46182</v>
      </c>
      <c r="L1172" s="122">
        <v>5747.68</v>
      </c>
      <c r="M1172" s="122"/>
    </row>
    <row r="1173" spans="11:13" x14ac:dyDescent="0.3">
      <c r="K1173" s="89">
        <v>46223</v>
      </c>
      <c r="L1173" s="122">
        <v>4770.18</v>
      </c>
      <c r="M1173" s="122"/>
    </row>
    <row r="1174" spans="11:13" x14ac:dyDescent="0.3">
      <c r="K1174" s="89">
        <v>46239</v>
      </c>
      <c r="L1174" s="122">
        <v>6021.36</v>
      </c>
      <c r="M1174" s="122"/>
    </row>
    <row r="1175" spans="11:13" x14ac:dyDescent="0.3">
      <c r="K1175" s="89">
        <v>46248</v>
      </c>
      <c r="L1175" s="122">
        <v>6082.92</v>
      </c>
      <c r="M1175" s="122"/>
    </row>
    <row r="1176" spans="11:13" x14ac:dyDescent="0.3">
      <c r="K1176" s="89">
        <v>46253</v>
      </c>
      <c r="L1176" s="122">
        <v>8895.2099999999991</v>
      </c>
      <c r="M1176" s="122"/>
    </row>
    <row r="1177" spans="11:13" x14ac:dyDescent="0.3">
      <c r="K1177" s="88" t="s">
        <v>442</v>
      </c>
      <c r="L1177" s="121"/>
      <c r="M1177" s="121"/>
    </row>
    <row r="1178" spans="11:13" x14ac:dyDescent="0.3">
      <c r="K1178" s="89">
        <v>45334</v>
      </c>
      <c r="L1178" s="122">
        <v>24.12</v>
      </c>
      <c r="M1178" s="122"/>
    </row>
    <row r="1179" spans="11:13" x14ac:dyDescent="0.3">
      <c r="K1179" s="89">
        <v>45482</v>
      </c>
      <c r="L1179" s="122">
        <v>72.36</v>
      </c>
      <c r="M1179" s="122"/>
    </row>
    <row r="1180" spans="11:13" x14ac:dyDescent="0.3">
      <c r="K1180" s="89">
        <v>45547</v>
      </c>
      <c r="L1180" s="122">
        <v>90</v>
      </c>
      <c r="M1180" s="122"/>
    </row>
    <row r="1181" spans="11:13" x14ac:dyDescent="0.3">
      <c r="K1181" s="89">
        <v>45582</v>
      </c>
      <c r="L1181" s="122">
        <v>24.12</v>
      </c>
      <c r="M1181" s="122"/>
    </row>
    <row r="1182" spans="11:13" x14ac:dyDescent="0.3">
      <c r="K1182" s="89">
        <v>45646</v>
      </c>
      <c r="L1182" s="122">
        <v>204.12</v>
      </c>
      <c r="M1182" s="122"/>
    </row>
    <row r="1183" spans="11:13" x14ac:dyDescent="0.3">
      <c r="K1183" s="89">
        <v>45693</v>
      </c>
      <c r="L1183" s="122">
        <v>24.12</v>
      </c>
      <c r="M1183" s="122"/>
    </row>
    <row r="1184" spans="11:13" x14ac:dyDescent="0.3">
      <c r="K1184" s="89">
        <v>45790</v>
      </c>
      <c r="L1184" s="122">
        <v>180</v>
      </c>
      <c r="M1184" s="122"/>
    </row>
    <row r="1185" spans="11:13" x14ac:dyDescent="0.3">
      <c r="K1185" s="89">
        <v>45847</v>
      </c>
      <c r="L1185" s="122">
        <v>114.12</v>
      </c>
      <c r="M1185" s="122"/>
    </row>
    <row r="1186" spans="11:13" x14ac:dyDescent="0.3">
      <c r="K1186" s="89">
        <v>45862</v>
      </c>
      <c r="L1186" s="122">
        <v>24.12</v>
      </c>
      <c r="M1186" s="122"/>
    </row>
    <row r="1187" spans="11:13" x14ac:dyDescent="0.3">
      <c r="K1187" s="89">
        <v>46007</v>
      </c>
      <c r="L1187" s="122">
        <v>510</v>
      </c>
      <c r="M1187" s="122"/>
    </row>
    <row r="1188" spans="11:13" x14ac:dyDescent="0.3">
      <c r="K1188" s="89">
        <v>46051</v>
      </c>
      <c r="L1188" s="122">
        <v>420</v>
      </c>
      <c r="M1188" s="122"/>
    </row>
    <row r="1189" spans="11:13" x14ac:dyDescent="0.3">
      <c r="K1189" s="89">
        <v>46094</v>
      </c>
      <c r="L1189" s="122">
        <v>690</v>
      </c>
      <c r="M1189" s="122"/>
    </row>
    <row r="1190" spans="11:13" x14ac:dyDescent="0.3">
      <c r="K1190" s="89">
        <v>46132</v>
      </c>
      <c r="L1190" s="122">
        <v>180</v>
      </c>
      <c r="M1190" s="122"/>
    </row>
    <row r="1191" spans="11:13" x14ac:dyDescent="0.3">
      <c r="K1191" s="89">
        <v>46170</v>
      </c>
      <c r="L1191" s="122">
        <v>24.12</v>
      </c>
      <c r="M1191" s="122"/>
    </row>
    <row r="1192" spans="11:13" x14ac:dyDescent="0.3">
      <c r="K1192" s="88" t="s">
        <v>443</v>
      </c>
      <c r="L1192" s="121"/>
      <c r="M1192" s="121"/>
    </row>
    <row r="1193" spans="11:13" x14ac:dyDescent="0.3">
      <c r="K1193" s="90" t="s">
        <v>409</v>
      </c>
      <c r="L1193" s="122"/>
      <c r="M1193" s="122">
        <v>5312.03</v>
      </c>
    </row>
    <row r="1194" spans="11:13" x14ac:dyDescent="0.3">
      <c r="K1194" s="89">
        <v>45110</v>
      </c>
      <c r="L1194" s="122">
        <v>5794.78</v>
      </c>
      <c r="M1194" s="122"/>
    </row>
    <row r="1195" spans="11:13" x14ac:dyDescent="0.3">
      <c r="K1195" s="89">
        <v>45203</v>
      </c>
      <c r="L1195" s="122">
        <v>216.97</v>
      </c>
      <c r="M1195" s="122"/>
    </row>
    <row r="1196" spans="11:13" x14ac:dyDescent="0.3">
      <c r="K1196" s="89">
        <v>45261</v>
      </c>
      <c r="L1196" s="122">
        <v>335.32</v>
      </c>
      <c r="M1196" s="122"/>
    </row>
    <row r="1197" spans="11:13" x14ac:dyDescent="0.3">
      <c r="K1197" s="89">
        <v>45343</v>
      </c>
      <c r="L1197" s="122">
        <v>3742.7</v>
      </c>
      <c r="M1197" s="122"/>
    </row>
    <row r="1198" spans="11:13" x14ac:dyDescent="0.3">
      <c r="K1198" s="89">
        <v>45450</v>
      </c>
      <c r="L1198" s="122">
        <v>5.51</v>
      </c>
      <c r="M1198" s="122"/>
    </row>
    <row r="1199" spans="11:13" x14ac:dyDescent="0.3">
      <c r="K1199" s="89">
        <v>45463</v>
      </c>
      <c r="L1199" s="122">
        <v>2433.02</v>
      </c>
      <c r="M1199" s="122"/>
    </row>
    <row r="1200" spans="11:13" x14ac:dyDescent="0.3">
      <c r="K1200" s="89">
        <v>45471</v>
      </c>
      <c r="L1200" s="122">
        <v>3435.31</v>
      </c>
      <c r="M1200" s="122"/>
    </row>
    <row r="1201" spans="11:13" x14ac:dyDescent="0.3">
      <c r="K1201" s="89">
        <v>45733</v>
      </c>
      <c r="L1201" s="122">
        <v>6516.49</v>
      </c>
      <c r="M1201" s="122"/>
    </row>
    <row r="1202" spans="11:13" x14ac:dyDescent="0.3">
      <c r="K1202" s="89">
        <v>45894</v>
      </c>
      <c r="L1202" s="122">
        <v>4237.28</v>
      </c>
      <c r="M1202" s="122"/>
    </row>
    <row r="1203" spans="11:13" x14ac:dyDescent="0.3">
      <c r="K1203" s="88" t="s">
        <v>716</v>
      </c>
      <c r="L1203" s="121"/>
      <c r="M1203" s="121"/>
    </row>
    <row r="1204" spans="11:13" x14ac:dyDescent="0.3">
      <c r="K1204" s="89">
        <v>45510</v>
      </c>
      <c r="L1204" s="122">
        <v>861.03</v>
      </c>
      <c r="M1204" s="122"/>
    </row>
    <row r="1205" spans="11:13" x14ac:dyDescent="0.3">
      <c r="K1205" s="88" t="s">
        <v>672</v>
      </c>
      <c r="L1205" s="121"/>
      <c r="M1205" s="121"/>
    </row>
    <row r="1206" spans="11:13" x14ac:dyDescent="0.3">
      <c r="K1206" s="89">
        <v>44949</v>
      </c>
      <c r="L1206" s="122">
        <v>1854.44</v>
      </c>
      <c r="M1206" s="122"/>
    </row>
    <row r="1207" spans="11:13" x14ac:dyDescent="0.3">
      <c r="K1207" s="89">
        <v>44966</v>
      </c>
      <c r="L1207" s="122">
        <v>777.1</v>
      </c>
      <c r="M1207" s="122"/>
    </row>
    <row r="1208" spans="11:13" x14ac:dyDescent="0.3">
      <c r="K1208" s="89">
        <v>44967</v>
      </c>
      <c r="L1208" s="122">
        <v>2573.1799999999998</v>
      </c>
      <c r="M1208" s="122"/>
    </row>
    <row r="1209" spans="11:13" x14ac:dyDescent="0.3">
      <c r="K1209" s="89">
        <v>44998</v>
      </c>
      <c r="L1209" s="122">
        <v>1658.78</v>
      </c>
      <c r="M1209" s="122"/>
    </row>
    <row r="1210" spans="11:13" x14ac:dyDescent="0.3">
      <c r="K1210" s="89">
        <v>45001</v>
      </c>
      <c r="L1210" s="122">
        <v>2176.16</v>
      </c>
      <c r="M1210" s="122"/>
    </row>
    <row r="1211" spans="11:13" x14ac:dyDescent="0.3">
      <c r="K1211" s="89">
        <v>45016</v>
      </c>
      <c r="L1211" s="122">
        <v>1548</v>
      </c>
      <c r="M1211" s="122"/>
    </row>
    <row r="1212" spans="11:13" x14ac:dyDescent="0.3">
      <c r="K1212" s="89">
        <v>45036</v>
      </c>
      <c r="L1212" s="122">
        <v>2475.96</v>
      </c>
      <c r="M1212" s="122"/>
    </row>
    <row r="1213" spans="11:13" x14ac:dyDescent="0.3">
      <c r="K1213" s="89">
        <v>45061</v>
      </c>
      <c r="L1213" s="122">
        <v>1670.8</v>
      </c>
      <c r="M1213" s="122"/>
    </row>
    <row r="1214" spans="11:13" x14ac:dyDescent="0.3">
      <c r="K1214" s="89">
        <v>45071</v>
      </c>
      <c r="L1214" s="122">
        <v>1828.96</v>
      </c>
      <c r="M1214" s="122"/>
    </row>
    <row r="1215" spans="11:13" x14ac:dyDescent="0.3">
      <c r="K1215" s="89">
        <v>45090</v>
      </c>
      <c r="L1215" s="122">
        <v>1700.28</v>
      </c>
      <c r="M1215" s="122"/>
    </row>
    <row r="1216" spans="11:13" x14ac:dyDescent="0.3">
      <c r="K1216" s="89">
        <v>45098</v>
      </c>
      <c r="L1216" s="122">
        <v>2427.44</v>
      </c>
      <c r="M1216" s="122"/>
    </row>
    <row r="1217" spans="11:13" x14ac:dyDescent="0.3">
      <c r="K1217" s="89">
        <v>45099</v>
      </c>
      <c r="L1217" s="122">
        <v>1535.22</v>
      </c>
      <c r="M1217" s="122"/>
    </row>
    <row r="1218" spans="11:13" x14ac:dyDescent="0.3">
      <c r="K1218" s="89">
        <v>45119</v>
      </c>
      <c r="L1218" s="122">
        <v>3723.42</v>
      </c>
      <c r="M1218" s="122"/>
    </row>
    <row r="1219" spans="11:13" x14ac:dyDescent="0.3">
      <c r="K1219" s="89">
        <v>45135</v>
      </c>
      <c r="L1219" s="122">
        <v>1565.8</v>
      </c>
      <c r="M1219" s="122"/>
    </row>
    <row r="1220" spans="11:13" x14ac:dyDescent="0.3">
      <c r="K1220" s="89">
        <v>45163</v>
      </c>
      <c r="L1220" s="122">
        <v>1744.62</v>
      </c>
      <c r="M1220" s="122"/>
    </row>
    <row r="1221" spans="11:13" x14ac:dyDescent="0.3">
      <c r="K1221" s="89">
        <v>45170</v>
      </c>
      <c r="L1221" s="122">
        <v>800.78</v>
      </c>
      <c r="M1221" s="122"/>
    </row>
    <row r="1222" spans="11:13" x14ac:dyDescent="0.3">
      <c r="K1222" s="89">
        <v>45182</v>
      </c>
      <c r="L1222" s="122">
        <v>2715.54</v>
      </c>
      <c r="M1222" s="122"/>
    </row>
    <row r="1223" spans="11:13" x14ac:dyDescent="0.3">
      <c r="K1223" s="89">
        <v>45212</v>
      </c>
      <c r="L1223" s="122">
        <v>3038.04</v>
      </c>
      <c r="M1223" s="122"/>
    </row>
    <row r="1224" spans="11:13" x14ac:dyDescent="0.3">
      <c r="K1224" s="89">
        <v>45216</v>
      </c>
      <c r="L1224" s="122">
        <v>1199.26</v>
      </c>
      <c r="M1224" s="122"/>
    </row>
    <row r="1225" spans="11:13" x14ac:dyDescent="0.3">
      <c r="K1225" s="89">
        <v>45243</v>
      </c>
      <c r="L1225" s="122">
        <v>2023.82</v>
      </c>
      <c r="M1225" s="122"/>
    </row>
    <row r="1226" spans="11:13" x14ac:dyDescent="0.3">
      <c r="K1226" s="89">
        <v>45261</v>
      </c>
      <c r="L1226" s="122">
        <v>1182.52</v>
      </c>
      <c r="M1226" s="122"/>
    </row>
    <row r="1227" spans="11:13" x14ac:dyDescent="0.3">
      <c r="K1227" s="89">
        <v>45273</v>
      </c>
      <c r="L1227" s="122">
        <v>3224.5</v>
      </c>
      <c r="M1227" s="122"/>
    </row>
    <row r="1228" spans="11:13" x14ac:dyDescent="0.3">
      <c r="K1228" s="89">
        <v>45280</v>
      </c>
      <c r="L1228" s="122">
        <v>1496.98</v>
      </c>
      <c r="M1228" s="122"/>
    </row>
    <row r="1229" spans="11:13" x14ac:dyDescent="0.3">
      <c r="K1229" s="89">
        <v>45308</v>
      </c>
      <c r="L1229" s="122">
        <v>2154</v>
      </c>
      <c r="M1229" s="122"/>
    </row>
    <row r="1230" spans="11:13" x14ac:dyDescent="0.3">
      <c r="K1230" s="89">
        <v>45329</v>
      </c>
      <c r="L1230" s="122">
        <v>1135.76</v>
      </c>
      <c r="M1230" s="122"/>
    </row>
    <row r="1231" spans="11:13" x14ac:dyDescent="0.3">
      <c r="K1231" s="89">
        <v>45335</v>
      </c>
      <c r="L1231" s="122">
        <v>1681.44</v>
      </c>
      <c r="M1231" s="122"/>
    </row>
    <row r="1232" spans="11:13" x14ac:dyDescent="0.3">
      <c r="K1232" s="89">
        <v>45349</v>
      </c>
      <c r="L1232" s="122">
        <v>1364</v>
      </c>
      <c r="M1232" s="122"/>
    </row>
    <row r="1233" spans="11:13" x14ac:dyDescent="0.3">
      <c r="K1233" s="89">
        <v>45365</v>
      </c>
      <c r="L1233" s="122">
        <v>1864</v>
      </c>
      <c r="M1233" s="122"/>
    </row>
    <row r="1234" spans="11:13" x14ac:dyDescent="0.3">
      <c r="K1234" s="89">
        <v>45378</v>
      </c>
      <c r="L1234" s="122">
        <v>1336.32</v>
      </c>
      <c r="M1234" s="122"/>
    </row>
    <row r="1235" spans="11:13" x14ac:dyDescent="0.3">
      <c r="K1235" s="89">
        <v>45411</v>
      </c>
      <c r="L1235" s="122">
        <v>2535.5</v>
      </c>
      <c r="M1235" s="122"/>
    </row>
    <row r="1236" spans="11:13" x14ac:dyDescent="0.3">
      <c r="K1236" s="89">
        <v>45436</v>
      </c>
      <c r="L1236" s="122">
        <v>2631.68</v>
      </c>
      <c r="M1236" s="122"/>
    </row>
    <row r="1237" spans="11:13" x14ac:dyDescent="0.3">
      <c r="K1237" s="88" t="s">
        <v>687</v>
      </c>
      <c r="L1237" s="121"/>
      <c r="M1237" s="121"/>
    </row>
    <row r="1238" spans="11:13" x14ac:dyDescent="0.3">
      <c r="K1238" s="89">
        <v>45278</v>
      </c>
      <c r="L1238" s="122">
        <v>7500</v>
      </c>
      <c r="M1238" s="122"/>
    </row>
    <row r="1239" spans="11:13" x14ac:dyDescent="0.3">
      <c r="K1239" s="89">
        <v>45348</v>
      </c>
      <c r="L1239" s="122">
        <v>298</v>
      </c>
      <c r="M1239" s="122"/>
    </row>
    <row r="1240" spans="11:13" x14ac:dyDescent="0.3">
      <c r="K1240" s="89">
        <v>45426</v>
      </c>
      <c r="L1240" s="122">
        <v>35000</v>
      </c>
      <c r="M1240" s="122"/>
    </row>
    <row r="1241" spans="11:13" x14ac:dyDescent="0.3">
      <c r="K1241" s="89">
        <v>45478</v>
      </c>
      <c r="L1241" s="122">
        <v>955.5</v>
      </c>
      <c r="M1241" s="122"/>
    </row>
    <row r="1242" spans="11:13" x14ac:dyDescent="0.3">
      <c r="K1242" s="89">
        <v>45632</v>
      </c>
      <c r="L1242" s="122">
        <v>7931</v>
      </c>
      <c r="M1242" s="122"/>
    </row>
    <row r="1243" spans="11:13" x14ac:dyDescent="0.3">
      <c r="K1243" s="89">
        <v>45758</v>
      </c>
      <c r="L1243" s="122">
        <v>17500</v>
      </c>
      <c r="M1243" s="122"/>
    </row>
    <row r="1244" spans="11:13" x14ac:dyDescent="0.3">
      <c r="K1244" s="89">
        <v>45926</v>
      </c>
      <c r="L1244" s="122">
        <v>11925</v>
      </c>
      <c r="M1244" s="122"/>
    </row>
    <row r="1245" spans="11:13" x14ac:dyDescent="0.3">
      <c r="K1245" s="89">
        <v>45950</v>
      </c>
      <c r="L1245" s="122">
        <v>8400</v>
      </c>
      <c r="M1245" s="122"/>
    </row>
    <row r="1246" spans="11:13" x14ac:dyDescent="0.3">
      <c r="K1246" s="89">
        <v>46132</v>
      </c>
      <c r="L1246" s="122">
        <v>22500</v>
      </c>
      <c r="M1246" s="122"/>
    </row>
    <row r="1247" spans="11:13" x14ac:dyDescent="0.3">
      <c r="K1247" s="89">
        <v>46205</v>
      </c>
      <c r="L1247" s="122">
        <v>21069.87</v>
      </c>
      <c r="M1247" s="122"/>
    </row>
    <row r="1248" spans="11:13" x14ac:dyDescent="0.3">
      <c r="K1248" s="88" t="s">
        <v>202</v>
      </c>
      <c r="L1248" s="121"/>
      <c r="M1248" s="121"/>
    </row>
    <row r="1249" spans="11:13" x14ac:dyDescent="0.3">
      <c r="K1249" s="89">
        <v>44959</v>
      </c>
      <c r="L1249" s="122">
        <v>38.81</v>
      </c>
      <c r="M1249" s="122"/>
    </row>
    <row r="1250" spans="11:13" x14ac:dyDescent="0.3">
      <c r="K1250" s="89">
        <v>44988</v>
      </c>
      <c r="L1250" s="122">
        <v>77.62</v>
      </c>
      <c r="M1250" s="122"/>
    </row>
    <row r="1251" spans="11:13" x14ac:dyDescent="0.3">
      <c r="K1251" s="89">
        <v>45020</v>
      </c>
      <c r="L1251" s="122">
        <v>38.81</v>
      </c>
      <c r="M1251" s="122"/>
    </row>
    <row r="1252" spans="11:13" x14ac:dyDescent="0.3">
      <c r="K1252" s="89">
        <v>45049</v>
      </c>
      <c r="L1252" s="122">
        <v>38.81</v>
      </c>
      <c r="M1252" s="122"/>
    </row>
    <row r="1253" spans="11:13" x14ac:dyDescent="0.3">
      <c r="K1253" s="89">
        <v>45084</v>
      </c>
      <c r="L1253" s="122">
        <v>38.81</v>
      </c>
      <c r="M1253" s="122"/>
    </row>
    <row r="1254" spans="11:13" x14ac:dyDescent="0.3">
      <c r="K1254" s="89">
        <v>45117</v>
      </c>
      <c r="L1254" s="122">
        <v>38.81</v>
      </c>
      <c r="M1254" s="122"/>
    </row>
    <row r="1255" spans="11:13" x14ac:dyDescent="0.3">
      <c r="K1255" s="89">
        <v>45142</v>
      </c>
      <c r="L1255" s="122">
        <v>40.78</v>
      </c>
      <c r="M1255" s="122"/>
    </row>
    <row r="1256" spans="11:13" x14ac:dyDescent="0.3">
      <c r="K1256" s="89">
        <v>45173</v>
      </c>
      <c r="L1256" s="122">
        <v>40.78</v>
      </c>
      <c r="M1256" s="122"/>
    </row>
    <row r="1257" spans="11:13" x14ac:dyDescent="0.3">
      <c r="K1257" s="89">
        <v>45202</v>
      </c>
      <c r="L1257" s="122">
        <v>40.78</v>
      </c>
      <c r="M1257" s="122"/>
    </row>
    <row r="1258" spans="11:13" x14ac:dyDescent="0.3">
      <c r="K1258" s="89">
        <v>45237</v>
      </c>
      <c r="L1258" s="122">
        <v>40.78</v>
      </c>
      <c r="M1258" s="122"/>
    </row>
    <row r="1259" spans="11:13" x14ac:dyDescent="0.3">
      <c r="K1259" s="89">
        <v>45265</v>
      </c>
      <c r="L1259" s="122">
        <v>40.78</v>
      </c>
      <c r="M1259" s="122"/>
    </row>
    <row r="1260" spans="11:13" x14ac:dyDescent="0.3">
      <c r="K1260" s="89">
        <v>45306</v>
      </c>
      <c r="L1260" s="122">
        <v>40.78</v>
      </c>
      <c r="M1260" s="122"/>
    </row>
    <row r="1261" spans="11:13" x14ac:dyDescent="0.3">
      <c r="K1261" s="89">
        <v>45327</v>
      </c>
      <c r="L1261" s="122">
        <v>40.78</v>
      </c>
      <c r="M1261" s="122"/>
    </row>
    <row r="1262" spans="11:13" x14ac:dyDescent="0.3">
      <c r="K1262" s="89">
        <v>45356</v>
      </c>
      <c r="L1262" s="122">
        <v>40.78</v>
      </c>
      <c r="M1262" s="122"/>
    </row>
    <row r="1263" spans="11:13" x14ac:dyDescent="0.3">
      <c r="K1263" s="89">
        <v>45397</v>
      </c>
      <c r="L1263" s="122">
        <v>40.78</v>
      </c>
      <c r="M1263" s="122"/>
    </row>
    <row r="1264" spans="11:13" x14ac:dyDescent="0.3">
      <c r="K1264" s="89">
        <v>45426</v>
      </c>
      <c r="L1264" s="122">
        <v>40.78</v>
      </c>
      <c r="M1264" s="122"/>
    </row>
    <row r="1265" spans="11:13" x14ac:dyDescent="0.3">
      <c r="K1265" s="89">
        <v>45447</v>
      </c>
      <c r="L1265" s="122">
        <v>40.78</v>
      </c>
      <c r="M1265" s="122"/>
    </row>
    <row r="1266" spans="11:13" x14ac:dyDescent="0.3">
      <c r="K1266" s="89">
        <v>45595</v>
      </c>
      <c r="L1266" s="122">
        <v>20.39</v>
      </c>
      <c r="M1266" s="122"/>
    </row>
    <row r="1267" spans="11:13" x14ac:dyDescent="0.3">
      <c r="K1267" s="88" t="s">
        <v>636</v>
      </c>
      <c r="L1267" s="121"/>
      <c r="M1267" s="121"/>
    </row>
    <row r="1268" spans="11:13" x14ac:dyDescent="0.3">
      <c r="K1268" s="89">
        <v>45957</v>
      </c>
      <c r="L1268" s="122">
        <v>11999.6</v>
      </c>
      <c r="M1268" s="122"/>
    </row>
    <row r="1269" spans="11:13" x14ac:dyDescent="0.3">
      <c r="K1269" s="89">
        <v>45967</v>
      </c>
      <c r="L1269" s="122">
        <v>2684.54</v>
      </c>
      <c r="M1269" s="122"/>
    </row>
    <row r="1270" spans="11:13" x14ac:dyDescent="0.3">
      <c r="K1270" s="89">
        <v>45985</v>
      </c>
      <c r="L1270" s="122">
        <v>2319.44</v>
      </c>
      <c r="M1270" s="122"/>
    </row>
    <row r="1271" spans="11:13" x14ac:dyDescent="0.3">
      <c r="K1271" s="89">
        <v>45992</v>
      </c>
      <c r="L1271" s="122">
        <v>9811.6200000000008</v>
      </c>
      <c r="M1271" s="122"/>
    </row>
    <row r="1272" spans="11:13" x14ac:dyDescent="0.3">
      <c r="K1272" s="89">
        <v>46003</v>
      </c>
      <c r="L1272" s="122">
        <v>1730.17</v>
      </c>
      <c r="M1272" s="122"/>
    </row>
    <row r="1273" spans="11:13" x14ac:dyDescent="0.3">
      <c r="K1273" s="89">
        <v>46007</v>
      </c>
      <c r="L1273" s="122">
        <v>2694.04</v>
      </c>
      <c r="M1273" s="122"/>
    </row>
    <row r="1274" spans="11:13" x14ac:dyDescent="0.3">
      <c r="K1274" s="89">
        <v>46043</v>
      </c>
      <c r="L1274" s="122">
        <v>1435.47</v>
      </c>
      <c r="M1274" s="122"/>
    </row>
    <row r="1275" spans="11:13" x14ac:dyDescent="0.3">
      <c r="K1275" s="89">
        <v>46104</v>
      </c>
      <c r="L1275" s="122">
        <v>1608.07</v>
      </c>
      <c r="M1275" s="122"/>
    </row>
    <row r="1276" spans="11:13" x14ac:dyDescent="0.3">
      <c r="K1276" s="88" t="s">
        <v>444</v>
      </c>
      <c r="L1276" s="121"/>
      <c r="M1276" s="121"/>
    </row>
    <row r="1277" spans="11:13" x14ac:dyDescent="0.3">
      <c r="K1277" s="89">
        <v>45441</v>
      </c>
      <c r="L1277" s="122">
        <v>1569.62</v>
      </c>
      <c r="M1277" s="122"/>
    </row>
    <row r="1278" spans="11:13" x14ac:dyDescent="0.3">
      <c r="K1278" s="89">
        <v>45449</v>
      </c>
      <c r="L1278" s="122">
        <v>1274.78</v>
      </c>
      <c r="M1278" s="122"/>
    </row>
    <row r="1279" spans="11:13" x14ac:dyDescent="0.3">
      <c r="K1279" s="89">
        <v>45462</v>
      </c>
      <c r="L1279" s="122">
        <v>2219.2800000000002</v>
      </c>
      <c r="M1279" s="122"/>
    </row>
    <row r="1280" spans="11:13" x14ac:dyDescent="0.3">
      <c r="K1280" s="89">
        <v>45467</v>
      </c>
      <c r="L1280" s="122">
        <v>1407.68</v>
      </c>
      <c r="M1280" s="122"/>
    </row>
    <row r="1281" spans="11:13" x14ac:dyDescent="0.3">
      <c r="K1281" s="89">
        <v>45502</v>
      </c>
      <c r="L1281" s="122">
        <v>4292.8599999999997</v>
      </c>
      <c r="M1281" s="122"/>
    </row>
    <row r="1282" spans="11:13" x14ac:dyDescent="0.3">
      <c r="K1282" s="89">
        <v>45540</v>
      </c>
      <c r="L1282" s="122">
        <v>1760.6</v>
      </c>
      <c r="M1282" s="122"/>
    </row>
    <row r="1283" spans="11:13" x14ac:dyDescent="0.3">
      <c r="K1283" s="89">
        <v>45561</v>
      </c>
      <c r="L1283" s="122">
        <v>1000.36</v>
      </c>
      <c r="M1283" s="122"/>
    </row>
    <row r="1284" spans="11:13" x14ac:dyDescent="0.3">
      <c r="K1284" s="89">
        <v>45566</v>
      </c>
      <c r="L1284" s="122">
        <v>1146.8399999999999</v>
      </c>
      <c r="M1284" s="122"/>
    </row>
    <row r="1285" spans="11:13" x14ac:dyDescent="0.3">
      <c r="K1285" s="89">
        <v>45580</v>
      </c>
      <c r="L1285" s="122">
        <v>2823.02</v>
      </c>
      <c r="M1285" s="122"/>
    </row>
    <row r="1286" spans="11:13" x14ac:dyDescent="0.3">
      <c r="K1286" s="89">
        <v>45608</v>
      </c>
      <c r="L1286" s="122">
        <v>805.02</v>
      </c>
      <c r="M1286" s="122"/>
    </row>
    <row r="1287" spans="11:13" x14ac:dyDescent="0.3">
      <c r="K1287" s="89">
        <v>45614</v>
      </c>
      <c r="L1287" s="122">
        <v>1233.82</v>
      </c>
      <c r="M1287" s="122"/>
    </row>
    <row r="1288" spans="11:13" x14ac:dyDescent="0.3">
      <c r="K1288" s="89">
        <v>45616</v>
      </c>
      <c r="L1288" s="122">
        <v>2790.28</v>
      </c>
      <c r="M1288" s="122"/>
    </row>
    <row r="1289" spans="11:13" x14ac:dyDescent="0.3">
      <c r="K1289" s="89">
        <v>45638</v>
      </c>
      <c r="L1289" s="122">
        <v>1364.08</v>
      </c>
      <c r="M1289" s="122"/>
    </row>
    <row r="1290" spans="11:13" x14ac:dyDescent="0.3">
      <c r="K1290" s="89">
        <v>45685</v>
      </c>
      <c r="L1290" s="122">
        <v>2238.84</v>
      </c>
      <c r="M1290" s="122"/>
    </row>
    <row r="1291" spans="11:13" x14ac:dyDescent="0.3">
      <c r="K1291" s="89">
        <v>45699</v>
      </c>
      <c r="L1291" s="122">
        <v>2334.16</v>
      </c>
      <c r="M1291" s="122"/>
    </row>
    <row r="1292" spans="11:13" x14ac:dyDescent="0.3">
      <c r="K1292" s="89">
        <v>45700</v>
      </c>
      <c r="L1292" s="122">
        <v>1096.72</v>
      </c>
      <c r="M1292" s="122"/>
    </row>
    <row r="1293" spans="11:13" x14ac:dyDescent="0.3">
      <c r="K1293" s="89">
        <v>45701</v>
      </c>
      <c r="L1293" s="122">
        <v>1724.72</v>
      </c>
      <c r="M1293" s="122"/>
    </row>
    <row r="1294" spans="11:13" x14ac:dyDescent="0.3">
      <c r="K1294" s="89">
        <v>45707</v>
      </c>
      <c r="L1294" s="122">
        <v>1882.34</v>
      </c>
      <c r="M1294" s="122"/>
    </row>
    <row r="1295" spans="11:13" x14ac:dyDescent="0.3">
      <c r="K1295" s="89">
        <v>45712</v>
      </c>
      <c r="L1295" s="122">
        <v>1655.58</v>
      </c>
      <c r="M1295" s="122"/>
    </row>
    <row r="1296" spans="11:13" x14ac:dyDescent="0.3">
      <c r="K1296" s="89">
        <v>45730</v>
      </c>
      <c r="L1296" s="122">
        <v>1638.68</v>
      </c>
      <c r="M1296" s="122"/>
    </row>
    <row r="1297" spans="11:13" x14ac:dyDescent="0.3">
      <c r="K1297" s="89">
        <v>45747</v>
      </c>
      <c r="L1297" s="122">
        <v>1555.4</v>
      </c>
      <c r="M1297" s="122"/>
    </row>
    <row r="1298" spans="11:13" x14ac:dyDescent="0.3">
      <c r="K1298" s="89">
        <v>45758</v>
      </c>
      <c r="L1298" s="122">
        <v>1170.54</v>
      </c>
      <c r="M1298" s="122"/>
    </row>
    <row r="1299" spans="11:13" x14ac:dyDescent="0.3">
      <c r="K1299" s="89">
        <v>45769</v>
      </c>
      <c r="L1299" s="122">
        <v>677.48</v>
      </c>
      <c r="M1299" s="122"/>
    </row>
    <row r="1300" spans="11:13" x14ac:dyDescent="0.3">
      <c r="K1300" s="88" t="s">
        <v>132</v>
      </c>
      <c r="L1300" s="121"/>
      <c r="M1300" s="121"/>
    </row>
    <row r="1301" spans="11:13" x14ac:dyDescent="0.3">
      <c r="K1301" s="90" t="s">
        <v>409</v>
      </c>
      <c r="L1301" s="122"/>
      <c r="M1301" s="122">
        <v>2361.4299999999998</v>
      </c>
    </row>
    <row r="1302" spans="11:13" x14ac:dyDescent="0.3">
      <c r="K1302" s="89">
        <v>45020</v>
      </c>
      <c r="L1302" s="122">
        <v>1547.08</v>
      </c>
      <c r="M1302" s="122"/>
    </row>
    <row r="1303" spans="11:13" x14ac:dyDescent="0.3">
      <c r="K1303" s="89">
        <v>45034</v>
      </c>
      <c r="L1303" s="122">
        <v>206.41</v>
      </c>
      <c r="M1303" s="122"/>
    </row>
    <row r="1304" spans="11:13" x14ac:dyDescent="0.3">
      <c r="K1304" s="89">
        <v>45062</v>
      </c>
      <c r="L1304" s="122">
        <v>96.25</v>
      </c>
      <c r="M1304" s="122"/>
    </row>
    <row r="1305" spans="11:13" x14ac:dyDescent="0.3">
      <c r="K1305" s="89">
        <v>45068</v>
      </c>
      <c r="L1305" s="122">
        <v>438.01</v>
      </c>
      <c r="M1305" s="122"/>
    </row>
    <row r="1306" spans="11:13" x14ac:dyDescent="0.3">
      <c r="K1306" s="89">
        <v>45069</v>
      </c>
      <c r="L1306" s="122">
        <v>560.67999999999995</v>
      </c>
      <c r="M1306" s="122"/>
    </row>
    <row r="1307" spans="11:13" x14ac:dyDescent="0.3">
      <c r="K1307" s="89">
        <v>45071</v>
      </c>
      <c r="L1307" s="122">
        <v>456.86</v>
      </c>
      <c r="M1307" s="122"/>
    </row>
    <row r="1308" spans="11:13" x14ac:dyDescent="0.3">
      <c r="K1308" s="89">
        <v>45084</v>
      </c>
      <c r="L1308" s="122">
        <v>967.54</v>
      </c>
      <c r="M1308" s="122"/>
    </row>
    <row r="1309" spans="11:13" x14ac:dyDescent="0.3">
      <c r="K1309" s="89">
        <v>45091</v>
      </c>
      <c r="L1309" s="122">
        <v>680.28</v>
      </c>
      <c r="M1309" s="122"/>
    </row>
    <row r="1310" spans="11:13" x14ac:dyDescent="0.3">
      <c r="K1310" s="89">
        <v>45099</v>
      </c>
      <c r="L1310" s="122">
        <v>1589.4</v>
      </c>
      <c r="M1310" s="122"/>
    </row>
    <row r="1311" spans="11:13" x14ac:dyDescent="0.3">
      <c r="K1311" s="89">
        <v>45119</v>
      </c>
      <c r="L1311" s="122">
        <v>104.38</v>
      </c>
      <c r="M1311" s="122"/>
    </row>
    <row r="1312" spans="11:13" x14ac:dyDescent="0.3">
      <c r="K1312" s="89">
        <v>45126</v>
      </c>
      <c r="L1312" s="122">
        <v>563.6</v>
      </c>
      <c r="M1312" s="122"/>
    </row>
    <row r="1313" spans="11:13" x14ac:dyDescent="0.3">
      <c r="K1313" s="89">
        <v>45132</v>
      </c>
      <c r="L1313" s="122">
        <v>553.86</v>
      </c>
      <c r="M1313" s="122"/>
    </row>
    <row r="1314" spans="11:13" x14ac:dyDescent="0.3">
      <c r="K1314" s="89">
        <v>45142</v>
      </c>
      <c r="L1314" s="122">
        <v>815.49</v>
      </c>
      <c r="M1314" s="122"/>
    </row>
    <row r="1315" spans="11:13" x14ac:dyDescent="0.3">
      <c r="K1315" s="89">
        <v>45160</v>
      </c>
      <c r="L1315" s="122">
        <v>449.87</v>
      </c>
      <c r="M1315" s="122"/>
    </row>
    <row r="1316" spans="11:13" x14ac:dyDescent="0.3">
      <c r="K1316" s="89">
        <v>45162</v>
      </c>
      <c r="L1316" s="122">
        <v>104.44</v>
      </c>
      <c r="M1316" s="122"/>
    </row>
    <row r="1317" spans="11:13" x14ac:dyDescent="0.3">
      <c r="K1317" s="89">
        <v>45170</v>
      </c>
      <c r="L1317" s="122">
        <v>989.69</v>
      </c>
      <c r="M1317" s="122"/>
    </row>
    <row r="1318" spans="11:13" x14ac:dyDescent="0.3">
      <c r="K1318" s="89">
        <v>45175</v>
      </c>
      <c r="L1318" s="122">
        <v>281.77999999999997</v>
      </c>
      <c r="M1318" s="122"/>
    </row>
    <row r="1319" spans="11:13" x14ac:dyDescent="0.3">
      <c r="K1319" s="89">
        <v>45176</v>
      </c>
      <c r="L1319" s="122">
        <v>575.65</v>
      </c>
      <c r="M1319" s="122"/>
    </row>
    <row r="1320" spans="11:13" x14ac:dyDescent="0.3">
      <c r="K1320" s="89">
        <v>45188</v>
      </c>
      <c r="L1320" s="122">
        <v>777.34</v>
      </c>
      <c r="M1320" s="122"/>
    </row>
    <row r="1321" spans="11:13" x14ac:dyDescent="0.3">
      <c r="K1321" s="89">
        <v>45212</v>
      </c>
      <c r="L1321" s="122">
        <v>754.67</v>
      </c>
      <c r="M1321" s="122"/>
    </row>
    <row r="1322" spans="11:13" x14ac:dyDescent="0.3">
      <c r="K1322" s="89">
        <v>45217</v>
      </c>
      <c r="L1322" s="122">
        <v>450.5</v>
      </c>
      <c r="M1322" s="122"/>
    </row>
    <row r="1323" spans="11:13" x14ac:dyDescent="0.3">
      <c r="K1323" s="89">
        <v>45232</v>
      </c>
      <c r="L1323" s="122">
        <v>2013.88</v>
      </c>
      <c r="M1323" s="122"/>
    </row>
    <row r="1324" spans="11:13" x14ac:dyDescent="0.3">
      <c r="K1324" s="89">
        <v>45233</v>
      </c>
      <c r="L1324" s="122">
        <v>630.49</v>
      </c>
      <c r="M1324" s="122"/>
    </row>
    <row r="1325" spans="11:13" x14ac:dyDescent="0.3">
      <c r="K1325" s="89">
        <v>45245</v>
      </c>
      <c r="L1325" s="122">
        <v>155.99</v>
      </c>
      <c r="M1325" s="122"/>
    </row>
    <row r="1326" spans="11:13" x14ac:dyDescent="0.3">
      <c r="K1326" s="89">
        <v>45246</v>
      </c>
      <c r="L1326" s="122">
        <v>575.41999999999996</v>
      </c>
      <c r="M1326" s="122"/>
    </row>
    <row r="1327" spans="11:13" x14ac:dyDescent="0.3">
      <c r="K1327" s="89">
        <v>45253</v>
      </c>
      <c r="L1327" s="122">
        <v>452.71</v>
      </c>
      <c r="M1327" s="122"/>
    </row>
    <row r="1328" spans="11:13" x14ac:dyDescent="0.3">
      <c r="K1328" s="89">
        <v>45267</v>
      </c>
      <c r="L1328" s="122">
        <v>1032.04</v>
      </c>
      <c r="M1328" s="122"/>
    </row>
    <row r="1329" spans="11:13" x14ac:dyDescent="0.3">
      <c r="K1329" s="89">
        <v>45271</v>
      </c>
      <c r="L1329" s="122">
        <v>214.5</v>
      </c>
      <c r="M1329" s="122"/>
    </row>
    <row r="1330" spans="11:13" x14ac:dyDescent="0.3">
      <c r="K1330" s="89">
        <v>45273</v>
      </c>
      <c r="L1330" s="122">
        <v>734.51</v>
      </c>
      <c r="M1330" s="122"/>
    </row>
    <row r="1331" spans="11:13" x14ac:dyDescent="0.3">
      <c r="K1331" s="89">
        <v>45279</v>
      </c>
      <c r="L1331" s="122">
        <v>929.87</v>
      </c>
      <c r="M1331" s="122"/>
    </row>
    <row r="1332" spans="11:13" x14ac:dyDescent="0.3">
      <c r="K1332" s="89">
        <v>45281</v>
      </c>
      <c r="L1332" s="122">
        <v>703.21</v>
      </c>
      <c r="M1332" s="122"/>
    </row>
    <row r="1333" spans="11:13" x14ac:dyDescent="0.3">
      <c r="K1333" s="89">
        <v>45314</v>
      </c>
      <c r="L1333" s="122">
        <v>579.82000000000005</v>
      </c>
      <c r="M1333" s="122"/>
    </row>
    <row r="1334" spans="11:13" x14ac:dyDescent="0.3">
      <c r="K1334" s="89">
        <v>45315</v>
      </c>
      <c r="L1334" s="122">
        <v>155.99</v>
      </c>
      <c r="M1334" s="122"/>
    </row>
    <row r="1335" spans="11:13" x14ac:dyDescent="0.3">
      <c r="K1335" s="89">
        <v>45316</v>
      </c>
      <c r="L1335" s="122">
        <v>470.63</v>
      </c>
      <c r="M1335" s="122"/>
    </row>
    <row r="1336" spans="11:13" x14ac:dyDescent="0.3">
      <c r="K1336" s="89">
        <v>45331</v>
      </c>
      <c r="L1336" s="122">
        <v>176.02</v>
      </c>
      <c r="M1336" s="122"/>
    </row>
    <row r="1337" spans="11:13" x14ac:dyDescent="0.3">
      <c r="K1337" s="89">
        <v>45338</v>
      </c>
      <c r="L1337" s="122">
        <v>215.46</v>
      </c>
      <c r="M1337" s="122"/>
    </row>
    <row r="1338" spans="11:13" x14ac:dyDescent="0.3">
      <c r="K1338" s="89">
        <v>45341</v>
      </c>
      <c r="L1338" s="122">
        <v>576.94000000000005</v>
      </c>
      <c r="M1338" s="122"/>
    </row>
    <row r="1339" spans="11:13" x14ac:dyDescent="0.3">
      <c r="K1339" s="89">
        <v>45342</v>
      </c>
      <c r="L1339" s="122">
        <v>155.99</v>
      </c>
      <c r="M1339" s="122"/>
    </row>
    <row r="1340" spans="11:13" x14ac:dyDescent="0.3">
      <c r="K1340" s="89">
        <v>45344</v>
      </c>
      <c r="L1340" s="122">
        <v>689.34</v>
      </c>
      <c r="M1340" s="122"/>
    </row>
    <row r="1341" spans="11:13" x14ac:dyDescent="0.3">
      <c r="K1341" s="89">
        <v>45358</v>
      </c>
      <c r="L1341" s="122">
        <v>292.77</v>
      </c>
      <c r="M1341" s="122"/>
    </row>
    <row r="1342" spans="11:13" x14ac:dyDescent="0.3">
      <c r="K1342" s="89">
        <v>45364</v>
      </c>
      <c r="L1342" s="122">
        <v>731.46</v>
      </c>
      <c r="M1342" s="122"/>
    </row>
    <row r="1343" spans="11:13" x14ac:dyDescent="0.3">
      <c r="K1343" s="89">
        <v>45371</v>
      </c>
      <c r="L1343" s="122">
        <v>450.91</v>
      </c>
      <c r="M1343" s="122"/>
    </row>
    <row r="1344" spans="11:13" x14ac:dyDescent="0.3">
      <c r="K1344" s="89">
        <v>45376</v>
      </c>
      <c r="L1344" s="122">
        <v>110.01</v>
      </c>
      <c r="M1344" s="122"/>
    </row>
    <row r="1345" spans="11:13" x14ac:dyDescent="0.3">
      <c r="K1345" s="89">
        <v>45385</v>
      </c>
      <c r="L1345" s="122">
        <v>228.3</v>
      </c>
      <c r="M1345" s="122"/>
    </row>
    <row r="1346" spans="11:13" x14ac:dyDescent="0.3">
      <c r="K1346" s="89">
        <v>45397</v>
      </c>
      <c r="L1346" s="122">
        <v>736.12</v>
      </c>
      <c r="M1346" s="122"/>
    </row>
    <row r="1347" spans="11:13" x14ac:dyDescent="0.3">
      <c r="K1347" s="89">
        <v>45401</v>
      </c>
      <c r="L1347" s="122">
        <v>946.33</v>
      </c>
      <c r="M1347" s="122"/>
    </row>
    <row r="1348" spans="11:13" x14ac:dyDescent="0.3">
      <c r="K1348" s="89">
        <v>45428</v>
      </c>
      <c r="L1348" s="122">
        <v>1084.48</v>
      </c>
      <c r="M1348" s="122"/>
    </row>
    <row r="1349" spans="11:13" x14ac:dyDescent="0.3">
      <c r="K1349" s="89">
        <v>45434</v>
      </c>
      <c r="L1349" s="122">
        <v>448.13</v>
      </c>
      <c r="M1349" s="122"/>
    </row>
    <row r="1350" spans="11:13" x14ac:dyDescent="0.3">
      <c r="K1350" s="89">
        <v>45450</v>
      </c>
      <c r="L1350" s="122">
        <v>105.97</v>
      </c>
      <c r="M1350" s="122"/>
    </row>
    <row r="1351" spans="11:13" x14ac:dyDescent="0.3">
      <c r="K1351" s="89">
        <v>45456</v>
      </c>
      <c r="L1351" s="122">
        <v>1979.53</v>
      </c>
      <c r="M1351" s="122"/>
    </row>
    <row r="1352" spans="11:13" x14ac:dyDescent="0.3">
      <c r="K1352" s="89">
        <v>45460</v>
      </c>
      <c r="L1352" s="122">
        <v>735.25</v>
      </c>
      <c r="M1352" s="122"/>
    </row>
    <row r="1353" spans="11:13" x14ac:dyDescent="0.3">
      <c r="K1353" s="89">
        <v>45462</v>
      </c>
      <c r="L1353" s="122">
        <v>454.21</v>
      </c>
      <c r="M1353" s="122"/>
    </row>
    <row r="1354" spans="11:13" x14ac:dyDescent="0.3">
      <c r="K1354" s="89">
        <v>45483</v>
      </c>
      <c r="L1354" s="122">
        <v>625.6</v>
      </c>
      <c r="M1354" s="122"/>
    </row>
    <row r="1355" spans="11:13" x14ac:dyDescent="0.3">
      <c r="K1355" s="89">
        <v>45489</v>
      </c>
      <c r="L1355" s="122">
        <v>1001.14</v>
      </c>
      <c r="M1355" s="122"/>
    </row>
    <row r="1356" spans="11:13" x14ac:dyDescent="0.3">
      <c r="K1356" s="89">
        <v>45491</v>
      </c>
      <c r="L1356" s="122">
        <v>1191.58</v>
      </c>
      <c r="M1356" s="122"/>
    </row>
    <row r="1357" spans="11:13" x14ac:dyDescent="0.3">
      <c r="K1357" s="89">
        <v>45511</v>
      </c>
      <c r="L1357" s="122">
        <v>219.08</v>
      </c>
      <c r="M1357" s="122"/>
    </row>
    <row r="1358" spans="11:13" x14ac:dyDescent="0.3">
      <c r="K1358" s="89">
        <v>45513</v>
      </c>
      <c r="L1358" s="122">
        <v>736.65</v>
      </c>
      <c r="M1358" s="122"/>
    </row>
    <row r="1359" spans="11:13" x14ac:dyDescent="0.3">
      <c r="K1359" s="89">
        <v>45516</v>
      </c>
      <c r="L1359" s="122">
        <v>106.18</v>
      </c>
      <c r="M1359" s="122"/>
    </row>
    <row r="1360" spans="11:13" x14ac:dyDescent="0.3">
      <c r="K1360" s="89">
        <v>45530</v>
      </c>
      <c r="L1360" s="122">
        <v>108.49</v>
      </c>
      <c r="M1360" s="122"/>
    </row>
    <row r="1361" spans="11:13" x14ac:dyDescent="0.3">
      <c r="K1361" s="89">
        <v>45532</v>
      </c>
      <c r="L1361" s="122">
        <v>448.49</v>
      </c>
      <c r="M1361" s="122"/>
    </row>
    <row r="1362" spans="11:13" x14ac:dyDescent="0.3">
      <c r="K1362" s="89">
        <v>45553</v>
      </c>
      <c r="L1362" s="122">
        <v>449.53</v>
      </c>
      <c r="M1362" s="122"/>
    </row>
    <row r="1363" spans="11:13" x14ac:dyDescent="0.3">
      <c r="K1363" s="89">
        <v>45562</v>
      </c>
      <c r="L1363" s="122">
        <v>449.1</v>
      </c>
      <c r="M1363" s="122"/>
    </row>
    <row r="1364" spans="11:13" x14ac:dyDescent="0.3">
      <c r="K1364" s="89">
        <v>45568</v>
      </c>
      <c r="L1364" s="122">
        <v>103.43</v>
      </c>
      <c r="M1364" s="122"/>
    </row>
    <row r="1365" spans="11:13" x14ac:dyDescent="0.3">
      <c r="K1365" s="89">
        <v>45572</v>
      </c>
      <c r="L1365" s="122">
        <v>583.11</v>
      </c>
      <c r="M1365" s="122"/>
    </row>
    <row r="1366" spans="11:13" x14ac:dyDescent="0.3">
      <c r="K1366" s="89">
        <v>45587</v>
      </c>
      <c r="L1366" s="122">
        <v>455.1</v>
      </c>
      <c r="M1366" s="122"/>
    </row>
    <row r="1367" spans="11:13" x14ac:dyDescent="0.3">
      <c r="K1367" s="89">
        <v>45595</v>
      </c>
      <c r="L1367" s="122">
        <v>897.12</v>
      </c>
      <c r="M1367" s="122"/>
    </row>
    <row r="1368" spans="11:13" x14ac:dyDescent="0.3">
      <c r="K1368" s="89">
        <v>45615</v>
      </c>
      <c r="L1368" s="122">
        <v>979.35</v>
      </c>
      <c r="M1368" s="122"/>
    </row>
    <row r="1369" spans="11:13" x14ac:dyDescent="0.3">
      <c r="K1369" s="89">
        <v>45616</v>
      </c>
      <c r="L1369" s="122">
        <v>2022.35</v>
      </c>
      <c r="M1369" s="122"/>
    </row>
    <row r="1370" spans="11:13" x14ac:dyDescent="0.3">
      <c r="K1370" s="89">
        <v>45617</v>
      </c>
      <c r="L1370" s="122">
        <v>106.01</v>
      </c>
      <c r="M1370" s="122"/>
    </row>
    <row r="1371" spans="11:13" x14ac:dyDescent="0.3">
      <c r="K1371" s="89">
        <v>45622</v>
      </c>
      <c r="L1371" s="122">
        <v>756.25</v>
      </c>
      <c r="M1371" s="122"/>
    </row>
    <row r="1372" spans="11:13" x14ac:dyDescent="0.3">
      <c r="K1372" s="89">
        <v>45631</v>
      </c>
      <c r="L1372" s="122">
        <v>224.84</v>
      </c>
      <c r="M1372" s="122"/>
    </row>
    <row r="1373" spans="11:13" x14ac:dyDescent="0.3">
      <c r="K1373" s="89">
        <v>45637</v>
      </c>
      <c r="L1373" s="122">
        <v>731.08</v>
      </c>
      <c r="M1373" s="122"/>
    </row>
    <row r="1374" spans="11:13" x14ac:dyDescent="0.3">
      <c r="K1374" s="89">
        <v>45638</v>
      </c>
      <c r="L1374" s="122">
        <v>865.61</v>
      </c>
      <c r="M1374" s="122"/>
    </row>
    <row r="1375" spans="11:13" x14ac:dyDescent="0.3">
      <c r="K1375" s="89">
        <v>45685</v>
      </c>
      <c r="L1375" s="122">
        <v>1404.69</v>
      </c>
      <c r="M1375" s="122"/>
    </row>
    <row r="1376" spans="11:13" x14ac:dyDescent="0.3">
      <c r="K1376" s="89">
        <v>45688</v>
      </c>
      <c r="L1376" s="122">
        <v>470.33</v>
      </c>
      <c r="M1376" s="122"/>
    </row>
    <row r="1377" spans="11:13" x14ac:dyDescent="0.3">
      <c r="K1377" s="89">
        <v>45698</v>
      </c>
      <c r="L1377" s="122">
        <v>10948.77</v>
      </c>
      <c r="M1377" s="122"/>
    </row>
    <row r="1378" spans="11:13" x14ac:dyDescent="0.3">
      <c r="K1378" s="89">
        <v>45699</v>
      </c>
      <c r="L1378" s="122">
        <v>382.76</v>
      </c>
      <c r="M1378" s="122"/>
    </row>
    <row r="1379" spans="11:13" x14ac:dyDescent="0.3">
      <c r="K1379" s="89">
        <v>45700</v>
      </c>
      <c r="L1379" s="122">
        <v>5976.75</v>
      </c>
      <c r="M1379" s="122"/>
    </row>
    <row r="1380" spans="11:13" x14ac:dyDescent="0.3">
      <c r="K1380" s="89">
        <v>45708</v>
      </c>
      <c r="L1380" s="122">
        <v>1860.67</v>
      </c>
      <c r="M1380" s="122"/>
    </row>
    <row r="1381" spans="11:13" x14ac:dyDescent="0.3">
      <c r="K1381" s="89">
        <v>45709</v>
      </c>
      <c r="L1381" s="122">
        <v>106.97</v>
      </c>
      <c r="M1381" s="122"/>
    </row>
    <row r="1382" spans="11:13" x14ac:dyDescent="0.3">
      <c r="K1382" s="89">
        <v>45722</v>
      </c>
      <c r="L1382" s="122">
        <v>583.16</v>
      </c>
      <c r="M1382" s="122"/>
    </row>
    <row r="1383" spans="11:13" x14ac:dyDescent="0.3">
      <c r="K1383" s="89">
        <v>45723</v>
      </c>
      <c r="L1383" s="122">
        <v>965.25</v>
      </c>
      <c r="M1383" s="122"/>
    </row>
    <row r="1384" spans="11:13" x14ac:dyDescent="0.3">
      <c r="K1384" s="89">
        <v>45734</v>
      </c>
      <c r="L1384" s="122">
        <v>608.15</v>
      </c>
      <c r="M1384" s="122"/>
    </row>
    <row r="1385" spans="11:13" x14ac:dyDescent="0.3">
      <c r="K1385" s="89">
        <v>45735</v>
      </c>
      <c r="L1385" s="122">
        <v>103.77</v>
      </c>
      <c r="M1385" s="122"/>
    </row>
    <row r="1386" spans="11:13" x14ac:dyDescent="0.3">
      <c r="K1386" s="89">
        <v>45750</v>
      </c>
      <c r="L1386" s="122">
        <v>234.38</v>
      </c>
      <c r="M1386" s="122"/>
    </row>
    <row r="1387" spans="11:13" x14ac:dyDescent="0.3">
      <c r="K1387" s="89">
        <v>45755</v>
      </c>
      <c r="L1387" s="122">
        <v>909.82</v>
      </c>
      <c r="M1387" s="122"/>
    </row>
    <row r="1388" spans="11:13" x14ac:dyDescent="0.3">
      <c r="K1388" s="89">
        <v>45765</v>
      </c>
      <c r="L1388" s="122">
        <v>340.04</v>
      </c>
      <c r="M1388" s="122"/>
    </row>
    <row r="1389" spans="11:13" x14ac:dyDescent="0.3">
      <c r="K1389" s="89">
        <v>45777</v>
      </c>
      <c r="L1389" s="122">
        <v>336.36</v>
      </c>
      <c r="M1389" s="122"/>
    </row>
    <row r="1390" spans="11:13" x14ac:dyDescent="0.3">
      <c r="K1390" s="89">
        <v>45792</v>
      </c>
      <c r="L1390" s="122">
        <v>731.59</v>
      </c>
      <c r="M1390" s="122"/>
    </row>
    <row r="1391" spans="11:13" x14ac:dyDescent="0.3">
      <c r="K1391" s="89">
        <v>45797</v>
      </c>
      <c r="L1391" s="122">
        <v>338.85</v>
      </c>
      <c r="M1391" s="122"/>
    </row>
    <row r="1392" spans="11:13" x14ac:dyDescent="0.3">
      <c r="K1392" s="89">
        <v>45798</v>
      </c>
      <c r="L1392" s="122">
        <v>225.91</v>
      </c>
      <c r="M1392" s="122"/>
    </row>
    <row r="1393" spans="11:13" x14ac:dyDescent="0.3">
      <c r="K1393" s="89">
        <v>45819</v>
      </c>
      <c r="L1393" s="122">
        <v>1670.85</v>
      </c>
      <c r="M1393" s="122"/>
    </row>
    <row r="1394" spans="11:13" x14ac:dyDescent="0.3">
      <c r="K1394" s="89">
        <v>45826</v>
      </c>
      <c r="L1394" s="122">
        <v>347.11</v>
      </c>
      <c r="M1394" s="122"/>
    </row>
    <row r="1395" spans="11:13" x14ac:dyDescent="0.3">
      <c r="K1395" s="89">
        <v>45846</v>
      </c>
      <c r="L1395" s="122">
        <v>1074.1199999999999</v>
      </c>
      <c r="M1395" s="122"/>
    </row>
    <row r="1396" spans="11:13" x14ac:dyDescent="0.3">
      <c r="K1396" s="89">
        <v>45856</v>
      </c>
      <c r="L1396" s="122">
        <v>696.42</v>
      </c>
      <c r="M1396" s="122"/>
    </row>
    <row r="1397" spans="11:13" x14ac:dyDescent="0.3">
      <c r="K1397" s="89">
        <v>45895</v>
      </c>
      <c r="L1397" s="122">
        <v>563.69000000000005</v>
      </c>
      <c r="M1397" s="122"/>
    </row>
    <row r="1398" spans="11:13" x14ac:dyDescent="0.3">
      <c r="K1398" s="89">
        <v>45896</v>
      </c>
      <c r="L1398" s="122">
        <v>151.87</v>
      </c>
      <c r="M1398" s="122"/>
    </row>
    <row r="1399" spans="11:13" x14ac:dyDescent="0.3">
      <c r="K1399" s="89">
        <v>45919</v>
      </c>
      <c r="L1399" s="122">
        <v>336.08</v>
      </c>
      <c r="M1399" s="122"/>
    </row>
    <row r="1400" spans="11:13" x14ac:dyDescent="0.3">
      <c r="K1400" s="89">
        <v>45923</v>
      </c>
      <c r="L1400" s="122">
        <v>117.94</v>
      </c>
      <c r="M1400" s="122"/>
    </row>
    <row r="1401" spans="11:13" x14ac:dyDescent="0.3">
      <c r="K1401" s="89">
        <v>45950</v>
      </c>
      <c r="L1401" s="122">
        <v>1163.68</v>
      </c>
      <c r="M1401" s="122"/>
    </row>
    <row r="1402" spans="11:13" x14ac:dyDescent="0.3">
      <c r="K1402" s="89">
        <v>45965</v>
      </c>
      <c r="L1402" s="122">
        <v>727.93</v>
      </c>
      <c r="M1402" s="122"/>
    </row>
    <row r="1403" spans="11:13" x14ac:dyDescent="0.3">
      <c r="K1403" s="89">
        <v>45967</v>
      </c>
      <c r="L1403" s="122">
        <v>3464.13</v>
      </c>
      <c r="M1403" s="122"/>
    </row>
    <row r="1404" spans="11:13" x14ac:dyDescent="0.3">
      <c r="K1404" s="89">
        <v>45980</v>
      </c>
      <c r="L1404" s="122">
        <v>303.08999999999997</v>
      </c>
      <c r="M1404" s="122"/>
    </row>
    <row r="1405" spans="11:13" x14ac:dyDescent="0.3">
      <c r="K1405" s="89">
        <v>45981</v>
      </c>
      <c r="L1405" s="122">
        <v>340.28</v>
      </c>
      <c r="M1405" s="122"/>
    </row>
    <row r="1406" spans="11:13" x14ac:dyDescent="0.3">
      <c r="K1406" s="89">
        <v>45987</v>
      </c>
      <c r="L1406" s="122">
        <v>119.68</v>
      </c>
      <c r="M1406" s="122"/>
    </row>
    <row r="1407" spans="11:13" x14ac:dyDescent="0.3">
      <c r="K1407" s="89">
        <v>45993</v>
      </c>
      <c r="L1407" s="122">
        <v>153.16999999999999</v>
      </c>
      <c r="M1407" s="122"/>
    </row>
    <row r="1408" spans="11:13" x14ac:dyDescent="0.3">
      <c r="K1408" s="89">
        <v>45994</v>
      </c>
      <c r="L1408" s="122">
        <v>575.79</v>
      </c>
      <c r="M1408" s="122"/>
    </row>
    <row r="1409" spans="11:13" x14ac:dyDescent="0.3">
      <c r="K1409" s="89">
        <v>46041</v>
      </c>
      <c r="L1409" s="122">
        <v>1028.27</v>
      </c>
      <c r="M1409" s="122"/>
    </row>
    <row r="1410" spans="11:13" x14ac:dyDescent="0.3">
      <c r="K1410" s="89">
        <v>46045</v>
      </c>
      <c r="L1410" s="122">
        <v>26.12</v>
      </c>
      <c r="M1410" s="122"/>
    </row>
    <row r="1411" spans="11:13" x14ac:dyDescent="0.3">
      <c r="K1411" s="89">
        <v>46048</v>
      </c>
      <c r="L1411" s="122">
        <v>116.25</v>
      </c>
      <c r="M1411" s="122"/>
    </row>
    <row r="1412" spans="11:13" x14ac:dyDescent="0.3">
      <c r="K1412" s="89">
        <v>46049</v>
      </c>
      <c r="L1412" s="122">
        <v>381.68</v>
      </c>
      <c r="M1412" s="122"/>
    </row>
    <row r="1413" spans="11:13" x14ac:dyDescent="0.3">
      <c r="K1413" s="89">
        <v>46057</v>
      </c>
      <c r="L1413" s="122">
        <v>713.31</v>
      </c>
      <c r="M1413" s="122"/>
    </row>
    <row r="1414" spans="11:13" x14ac:dyDescent="0.3">
      <c r="K1414" s="89">
        <v>46058</v>
      </c>
      <c r="L1414" s="122">
        <v>917.03</v>
      </c>
      <c r="M1414" s="122"/>
    </row>
    <row r="1415" spans="11:13" x14ac:dyDescent="0.3">
      <c r="K1415" s="89">
        <v>46079</v>
      </c>
      <c r="L1415" s="122">
        <v>396.12</v>
      </c>
      <c r="M1415" s="122"/>
    </row>
    <row r="1416" spans="11:13" x14ac:dyDescent="0.3">
      <c r="K1416" s="89">
        <v>46080</v>
      </c>
      <c r="L1416" s="122">
        <v>2.39</v>
      </c>
      <c r="M1416" s="122"/>
    </row>
    <row r="1417" spans="11:13" x14ac:dyDescent="0.3">
      <c r="K1417" s="89">
        <v>46085</v>
      </c>
      <c r="L1417" s="122">
        <v>742.21</v>
      </c>
      <c r="M1417" s="122"/>
    </row>
    <row r="1418" spans="11:13" x14ac:dyDescent="0.3">
      <c r="K1418" s="89">
        <v>46087</v>
      </c>
      <c r="L1418" s="122">
        <v>115.22</v>
      </c>
      <c r="M1418" s="122"/>
    </row>
    <row r="1419" spans="11:13" x14ac:dyDescent="0.3">
      <c r="K1419" s="89">
        <v>46101</v>
      </c>
      <c r="L1419" s="122">
        <v>114.7</v>
      </c>
      <c r="M1419" s="122"/>
    </row>
    <row r="1420" spans="11:13" x14ac:dyDescent="0.3">
      <c r="K1420" s="89">
        <v>46104</v>
      </c>
      <c r="L1420" s="122">
        <v>116.38</v>
      </c>
      <c r="M1420" s="122"/>
    </row>
    <row r="1421" spans="11:13" x14ac:dyDescent="0.3">
      <c r="K1421" s="89">
        <v>46119</v>
      </c>
      <c r="L1421" s="122">
        <v>960.81</v>
      </c>
      <c r="M1421" s="122"/>
    </row>
    <row r="1422" spans="11:13" x14ac:dyDescent="0.3">
      <c r="K1422" s="89">
        <v>46120</v>
      </c>
      <c r="L1422" s="122">
        <v>4667.8599999999997</v>
      </c>
      <c r="M1422" s="122"/>
    </row>
    <row r="1423" spans="11:13" x14ac:dyDescent="0.3">
      <c r="K1423" s="89">
        <v>46121</v>
      </c>
      <c r="L1423" s="122">
        <v>694.01</v>
      </c>
      <c r="M1423" s="122"/>
    </row>
    <row r="1424" spans="11:13" x14ac:dyDescent="0.3">
      <c r="K1424" s="89">
        <v>46133</v>
      </c>
      <c r="L1424" s="122">
        <v>228.36</v>
      </c>
      <c r="M1424" s="122"/>
    </row>
    <row r="1425" spans="11:13" x14ac:dyDescent="0.3">
      <c r="K1425" s="89">
        <v>46142</v>
      </c>
      <c r="L1425" s="122">
        <v>1124.0899999999999</v>
      </c>
      <c r="M1425" s="122"/>
    </row>
    <row r="1426" spans="11:13" x14ac:dyDescent="0.3">
      <c r="K1426" s="89">
        <v>46147</v>
      </c>
      <c r="L1426" s="122">
        <v>128.85</v>
      </c>
      <c r="M1426" s="122"/>
    </row>
    <row r="1427" spans="11:13" x14ac:dyDescent="0.3">
      <c r="K1427" s="89">
        <v>46153</v>
      </c>
      <c r="L1427" s="122">
        <v>341.07</v>
      </c>
      <c r="M1427" s="122"/>
    </row>
    <row r="1428" spans="11:13" x14ac:dyDescent="0.3">
      <c r="K1428" s="89">
        <v>46155</v>
      </c>
      <c r="L1428" s="122">
        <v>728.27</v>
      </c>
      <c r="M1428" s="122"/>
    </row>
    <row r="1429" spans="11:13" x14ac:dyDescent="0.3">
      <c r="K1429" s="89">
        <v>46170</v>
      </c>
      <c r="L1429" s="122">
        <v>341.29</v>
      </c>
      <c r="M1429" s="122"/>
    </row>
    <row r="1430" spans="11:13" x14ac:dyDescent="0.3">
      <c r="K1430" s="89">
        <v>46203</v>
      </c>
      <c r="L1430" s="122">
        <v>115.09</v>
      </c>
      <c r="M1430" s="122"/>
    </row>
    <row r="1431" spans="11:13" x14ac:dyDescent="0.3">
      <c r="K1431" s="89">
        <v>46209</v>
      </c>
      <c r="L1431" s="122">
        <v>4098.99</v>
      </c>
      <c r="M1431" s="122"/>
    </row>
    <row r="1432" spans="11:13" x14ac:dyDescent="0.3">
      <c r="K1432" s="89">
        <v>46210</v>
      </c>
      <c r="L1432" s="122">
        <v>2.39</v>
      </c>
      <c r="M1432" s="122"/>
    </row>
    <row r="1433" spans="11:13" x14ac:dyDescent="0.3">
      <c r="K1433" s="89">
        <v>46224</v>
      </c>
      <c r="L1433" s="122">
        <v>396.95</v>
      </c>
      <c r="M1433" s="122"/>
    </row>
    <row r="1434" spans="11:13" x14ac:dyDescent="0.3">
      <c r="K1434" s="89">
        <v>46225</v>
      </c>
      <c r="L1434" s="122">
        <v>602.89</v>
      </c>
      <c r="M1434" s="122"/>
    </row>
    <row r="1435" spans="11:13" x14ac:dyDescent="0.3">
      <c r="K1435" s="89">
        <v>46227</v>
      </c>
      <c r="L1435" s="122">
        <v>574.92999999999995</v>
      </c>
      <c r="M1435" s="122"/>
    </row>
    <row r="1436" spans="11:13" x14ac:dyDescent="0.3">
      <c r="K1436" s="89">
        <v>46230</v>
      </c>
      <c r="L1436" s="122">
        <v>959.81</v>
      </c>
      <c r="M1436" s="122"/>
    </row>
    <row r="1437" spans="11:13" x14ac:dyDescent="0.3">
      <c r="K1437" s="89">
        <v>46254</v>
      </c>
      <c r="L1437" s="122">
        <v>499.56</v>
      </c>
      <c r="M1437" s="122"/>
    </row>
    <row r="1438" spans="11:13" x14ac:dyDescent="0.3">
      <c r="K1438" s="88" t="s">
        <v>144</v>
      </c>
      <c r="L1438" s="121"/>
      <c r="M1438" s="121"/>
    </row>
    <row r="1439" spans="11:13" x14ac:dyDescent="0.3">
      <c r="K1439" s="89">
        <v>45993</v>
      </c>
      <c r="L1439" s="122">
        <v>80.45</v>
      </c>
      <c r="M1439" s="122"/>
    </row>
    <row r="1440" spans="11:13" x14ac:dyDescent="0.3">
      <c r="K1440" s="89">
        <v>45994</v>
      </c>
      <c r="L1440" s="122">
        <v>5.66</v>
      </c>
      <c r="M1440" s="122"/>
    </row>
    <row r="1441" spans="11:13" x14ac:dyDescent="0.3">
      <c r="K1441" s="89">
        <v>46055</v>
      </c>
      <c r="L1441" s="122">
        <v>2.96</v>
      </c>
      <c r="M1441" s="122"/>
    </row>
    <row r="1442" spans="11:13" x14ac:dyDescent="0.3">
      <c r="K1442" s="89">
        <v>46080</v>
      </c>
      <c r="L1442" s="122">
        <v>9.6999999999999993</v>
      </c>
      <c r="M1442" s="122"/>
    </row>
    <row r="1443" spans="11:13" x14ac:dyDescent="0.3">
      <c r="K1443" s="89">
        <v>46174</v>
      </c>
      <c r="L1443" s="122">
        <v>11.23</v>
      </c>
      <c r="M1443" s="122"/>
    </row>
    <row r="1444" spans="11:13" x14ac:dyDescent="0.3">
      <c r="K1444" s="89">
        <v>46212</v>
      </c>
      <c r="L1444" s="122">
        <v>4.7300000000000004</v>
      </c>
      <c r="M1444" s="122"/>
    </row>
    <row r="1445" spans="11:13" x14ac:dyDescent="0.3">
      <c r="K1445" s="89">
        <v>46230</v>
      </c>
      <c r="L1445" s="122">
        <v>7.09</v>
      </c>
      <c r="M1445" s="122"/>
    </row>
    <row r="1446" spans="11:13" x14ac:dyDescent="0.3">
      <c r="K1446" s="89">
        <v>46246</v>
      </c>
      <c r="L1446" s="122">
        <v>108.83</v>
      </c>
      <c r="M1446" s="122"/>
    </row>
    <row r="1447" spans="11:13" x14ac:dyDescent="0.3">
      <c r="K1447" s="89">
        <v>46247</v>
      </c>
      <c r="L1447" s="122">
        <v>85.08</v>
      </c>
      <c r="M1447" s="122"/>
    </row>
    <row r="1448" spans="11:13" x14ac:dyDescent="0.3">
      <c r="K1448" s="88" t="s">
        <v>445</v>
      </c>
      <c r="L1448" s="121"/>
      <c r="M1448" s="121"/>
    </row>
    <row r="1449" spans="11:13" x14ac:dyDescent="0.3">
      <c r="K1449" s="89">
        <v>45000</v>
      </c>
      <c r="L1449" s="122">
        <v>79.2</v>
      </c>
      <c r="M1449" s="122"/>
    </row>
    <row r="1450" spans="11:13" x14ac:dyDescent="0.3">
      <c r="K1450" s="89">
        <v>45016</v>
      </c>
      <c r="L1450" s="122">
        <v>24</v>
      </c>
      <c r="M1450" s="122"/>
    </row>
    <row r="1451" spans="11:13" x14ac:dyDescent="0.3">
      <c r="K1451" s="89">
        <v>45034</v>
      </c>
      <c r="L1451" s="122">
        <v>26.4</v>
      </c>
      <c r="M1451" s="122"/>
    </row>
    <row r="1452" spans="11:13" x14ac:dyDescent="0.3">
      <c r="K1452" s="89">
        <v>45056</v>
      </c>
      <c r="L1452" s="122">
        <v>79.2</v>
      </c>
      <c r="M1452" s="122"/>
    </row>
    <row r="1453" spans="11:13" x14ac:dyDescent="0.3">
      <c r="K1453" s="89">
        <v>45058</v>
      </c>
      <c r="L1453" s="122">
        <v>252</v>
      </c>
      <c r="M1453" s="122"/>
    </row>
    <row r="1454" spans="11:13" x14ac:dyDescent="0.3">
      <c r="K1454" s="89">
        <v>45086</v>
      </c>
      <c r="L1454" s="122">
        <v>330</v>
      </c>
      <c r="M1454" s="122"/>
    </row>
    <row r="1455" spans="11:13" x14ac:dyDescent="0.3">
      <c r="K1455" s="89">
        <v>45089</v>
      </c>
      <c r="L1455" s="122">
        <v>285.60000000000002</v>
      </c>
      <c r="M1455" s="122"/>
    </row>
    <row r="1456" spans="11:13" x14ac:dyDescent="0.3">
      <c r="K1456" s="89">
        <v>45100</v>
      </c>
      <c r="L1456" s="122">
        <v>24</v>
      </c>
      <c r="M1456" s="122"/>
    </row>
    <row r="1457" spans="11:13" x14ac:dyDescent="0.3">
      <c r="K1457" s="89">
        <v>45120</v>
      </c>
      <c r="L1457" s="122">
        <v>94.8</v>
      </c>
      <c r="M1457" s="122"/>
    </row>
    <row r="1458" spans="11:13" x14ac:dyDescent="0.3">
      <c r="K1458" s="89">
        <v>45135</v>
      </c>
      <c r="L1458" s="122">
        <v>24</v>
      </c>
      <c r="M1458" s="122"/>
    </row>
    <row r="1459" spans="11:13" x14ac:dyDescent="0.3">
      <c r="K1459" s="89">
        <v>45146</v>
      </c>
      <c r="L1459" s="122">
        <v>214.8</v>
      </c>
      <c r="M1459" s="122"/>
    </row>
    <row r="1460" spans="11:13" x14ac:dyDescent="0.3">
      <c r="K1460" s="89">
        <v>45154</v>
      </c>
      <c r="L1460" s="122">
        <v>24</v>
      </c>
      <c r="M1460" s="122"/>
    </row>
    <row r="1461" spans="11:13" x14ac:dyDescent="0.3">
      <c r="K1461" s="89">
        <v>45180</v>
      </c>
      <c r="L1461" s="122">
        <v>220.8</v>
      </c>
      <c r="M1461" s="122"/>
    </row>
    <row r="1462" spans="11:13" x14ac:dyDescent="0.3">
      <c r="K1462" s="89">
        <v>45183</v>
      </c>
      <c r="L1462" s="122">
        <v>48</v>
      </c>
      <c r="M1462" s="122"/>
    </row>
    <row r="1463" spans="11:13" x14ac:dyDescent="0.3">
      <c r="K1463" s="89">
        <v>45216</v>
      </c>
      <c r="L1463" s="122">
        <v>142.80000000000001</v>
      </c>
      <c r="M1463" s="122"/>
    </row>
    <row r="1464" spans="11:13" x14ac:dyDescent="0.3">
      <c r="K1464" s="89">
        <v>45239</v>
      </c>
      <c r="L1464" s="122">
        <v>52.8</v>
      </c>
      <c r="M1464" s="122"/>
    </row>
    <row r="1465" spans="11:13" x14ac:dyDescent="0.3">
      <c r="K1465" s="89">
        <v>45265</v>
      </c>
      <c r="L1465" s="122">
        <v>24</v>
      </c>
      <c r="M1465" s="122"/>
    </row>
    <row r="1466" spans="11:13" x14ac:dyDescent="0.3">
      <c r="K1466" s="89">
        <v>45268</v>
      </c>
      <c r="L1466" s="122">
        <v>224.4</v>
      </c>
      <c r="M1466" s="122"/>
    </row>
    <row r="1467" spans="11:13" x14ac:dyDescent="0.3">
      <c r="K1467" s="89">
        <v>45306</v>
      </c>
      <c r="L1467" s="122">
        <v>88.8</v>
      </c>
      <c r="M1467" s="122"/>
    </row>
    <row r="1468" spans="11:13" x14ac:dyDescent="0.3">
      <c r="K1468" s="89">
        <v>45322</v>
      </c>
      <c r="L1468" s="122">
        <v>126</v>
      </c>
      <c r="M1468" s="122"/>
    </row>
    <row r="1469" spans="11:13" x14ac:dyDescent="0.3">
      <c r="K1469" s="89">
        <v>45335</v>
      </c>
      <c r="L1469" s="122">
        <v>52.8</v>
      </c>
      <c r="M1469" s="122"/>
    </row>
    <row r="1470" spans="11:13" x14ac:dyDescent="0.3">
      <c r="K1470" s="89">
        <v>45352</v>
      </c>
      <c r="L1470" s="122">
        <v>36</v>
      </c>
      <c r="M1470" s="122"/>
    </row>
    <row r="1471" spans="11:13" x14ac:dyDescent="0.3">
      <c r="K1471" s="89">
        <v>45357</v>
      </c>
      <c r="L1471" s="122">
        <v>24</v>
      </c>
      <c r="M1471" s="122"/>
    </row>
    <row r="1472" spans="11:13" x14ac:dyDescent="0.3">
      <c r="K1472" s="89">
        <v>45363</v>
      </c>
      <c r="L1472" s="122">
        <v>172.8</v>
      </c>
      <c r="M1472" s="122"/>
    </row>
    <row r="1473" spans="11:13" x14ac:dyDescent="0.3">
      <c r="K1473" s="89">
        <v>45377</v>
      </c>
      <c r="L1473" s="122">
        <v>108</v>
      </c>
      <c r="M1473" s="122"/>
    </row>
    <row r="1474" spans="11:13" x14ac:dyDescent="0.3">
      <c r="K1474" s="89">
        <v>45378</v>
      </c>
      <c r="L1474" s="122">
        <v>72</v>
      </c>
      <c r="M1474" s="122"/>
    </row>
    <row r="1475" spans="11:13" x14ac:dyDescent="0.3">
      <c r="K1475" s="89">
        <v>45398</v>
      </c>
      <c r="L1475" s="122">
        <v>164.4</v>
      </c>
      <c r="M1475" s="122"/>
    </row>
    <row r="1476" spans="11:13" x14ac:dyDescent="0.3">
      <c r="K1476" s="89">
        <v>45428</v>
      </c>
      <c r="L1476" s="122">
        <v>238.8</v>
      </c>
      <c r="M1476" s="122"/>
    </row>
    <row r="1477" spans="11:13" x14ac:dyDescent="0.3">
      <c r="K1477" s="89">
        <v>45442</v>
      </c>
      <c r="L1477" s="122">
        <v>42</v>
      </c>
      <c r="M1477" s="122"/>
    </row>
    <row r="1478" spans="11:13" x14ac:dyDescent="0.3">
      <c r="K1478" s="89">
        <v>45455</v>
      </c>
      <c r="L1478" s="122">
        <v>182.4</v>
      </c>
      <c r="M1478" s="122"/>
    </row>
    <row r="1479" spans="11:13" x14ac:dyDescent="0.3">
      <c r="K1479" s="89">
        <v>45470</v>
      </c>
      <c r="L1479" s="122">
        <v>42</v>
      </c>
      <c r="M1479" s="122"/>
    </row>
    <row r="1480" spans="11:13" x14ac:dyDescent="0.3">
      <c r="K1480" s="89">
        <v>45482</v>
      </c>
      <c r="L1480" s="122">
        <v>244.8</v>
      </c>
      <c r="M1480" s="122"/>
    </row>
    <row r="1481" spans="11:13" x14ac:dyDescent="0.3">
      <c r="K1481" s="89">
        <v>45512</v>
      </c>
      <c r="L1481" s="122">
        <v>160.80000000000001</v>
      </c>
      <c r="M1481" s="122"/>
    </row>
    <row r="1482" spans="11:13" x14ac:dyDescent="0.3">
      <c r="K1482" s="89">
        <v>45524</v>
      </c>
      <c r="L1482" s="122">
        <v>72</v>
      </c>
      <c r="M1482" s="122"/>
    </row>
    <row r="1483" spans="11:13" x14ac:dyDescent="0.3">
      <c r="K1483" s="89">
        <v>45541</v>
      </c>
      <c r="L1483" s="122">
        <v>248.4</v>
      </c>
      <c r="M1483" s="122"/>
    </row>
    <row r="1484" spans="11:13" x14ac:dyDescent="0.3">
      <c r="K1484" s="89">
        <v>45562</v>
      </c>
      <c r="L1484" s="122">
        <v>36</v>
      </c>
      <c r="M1484" s="122"/>
    </row>
    <row r="1485" spans="11:13" x14ac:dyDescent="0.3">
      <c r="K1485" s="89">
        <v>45572</v>
      </c>
      <c r="L1485" s="122">
        <v>54</v>
      </c>
      <c r="M1485" s="122"/>
    </row>
    <row r="1486" spans="11:13" x14ac:dyDescent="0.3">
      <c r="K1486" s="89">
        <v>45603</v>
      </c>
      <c r="L1486" s="122">
        <v>24</v>
      </c>
      <c r="M1486" s="122"/>
    </row>
    <row r="1487" spans="11:13" x14ac:dyDescent="0.3">
      <c r="K1487" s="89">
        <v>45616</v>
      </c>
      <c r="L1487" s="122">
        <v>132</v>
      </c>
      <c r="M1487" s="122"/>
    </row>
    <row r="1488" spans="11:13" x14ac:dyDescent="0.3">
      <c r="K1488" s="89">
        <v>45621</v>
      </c>
      <c r="L1488" s="122">
        <v>114</v>
      </c>
      <c r="M1488" s="122"/>
    </row>
    <row r="1489" spans="11:13" x14ac:dyDescent="0.3">
      <c r="K1489" s="89">
        <v>45623</v>
      </c>
      <c r="L1489" s="122">
        <v>72</v>
      </c>
      <c r="M1489" s="122"/>
    </row>
    <row r="1490" spans="11:13" x14ac:dyDescent="0.3">
      <c r="K1490" s="89">
        <v>45635</v>
      </c>
      <c r="L1490" s="122">
        <v>52.8</v>
      </c>
      <c r="M1490" s="122"/>
    </row>
    <row r="1491" spans="11:13" x14ac:dyDescent="0.3">
      <c r="K1491" s="89">
        <v>45692</v>
      </c>
      <c r="L1491" s="122">
        <v>295.2</v>
      </c>
      <c r="M1491" s="122"/>
    </row>
    <row r="1492" spans="11:13" x14ac:dyDescent="0.3">
      <c r="K1492" s="89">
        <v>45699</v>
      </c>
      <c r="L1492" s="122">
        <v>187.2</v>
      </c>
      <c r="M1492" s="122"/>
    </row>
    <row r="1493" spans="11:13" x14ac:dyDescent="0.3">
      <c r="K1493" s="89">
        <v>45700</v>
      </c>
      <c r="L1493" s="122">
        <v>24</v>
      </c>
      <c r="M1493" s="122"/>
    </row>
    <row r="1494" spans="11:13" x14ac:dyDescent="0.3">
      <c r="K1494" s="89">
        <v>45733</v>
      </c>
      <c r="L1494" s="122">
        <v>124.8</v>
      </c>
      <c r="M1494" s="122"/>
    </row>
    <row r="1495" spans="11:13" x14ac:dyDescent="0.3">
      <c r="K1495" s="89">
        <v>45741</v>
      </c>
      <c r="L1495" s="122">
        <v>24</v>
      </c>
      <c r="M1495" s="122"/>
    </row>
    <row r="1496" spans="11:13" x14ac:dyDescent="0.3">
      <c r="K1496" s="89">
        <v>45756</v>
      </c>
      <c r="L1496" s="122">
        <v>105.6</v>
      </c>
      <c r="M1496" s="122"/>
    </row>
    <row r="1497" spans="11:13" x14ac:dyDescent="0.3">
      <c r="K1497" s="89">
        <v>45789</v>
      </c>
      <c r="L1497" s="122">
        <v>195.6</v>
      </c>
      <c r="M1497" s="122"/>
    </row>
    <row r="1498" spans="11:13" x14ac:dyDescent="0.3">
      <c r="K1498" s="89">
        <v>45796</v>
      </c>
      <c r="L1498" s="122">
        <v>48</v>
      </c>
      <c r="M1498" s="122"/>
    </row>
    <row r="1499" spans="11:13" x14ac:dyDescent="0.3">
      <c r="K1499" s="89">
        <v>45825</v>
      </c>
      <c r="L1499" s="122">
        <v>172.8</v>
      </c>
      <c r="M1499" s="122"/>
    </row>
    <row r="1500" spans="11:13" x14ac:dyDescent="0.3">
      <c r="K1500" s="89">
        <v>45848</v>
      </c>
      <c r="L1500" s="122">
        <v>304.8</v>
      </c>
      <c r="M1500" s="122"/>
    </row>
    <row r="1501" spans="11:13" x14ac:dyDescent="0.3">
      <c r="K1501" s="89">
        <v>45861</v>
      </c>
      <c r="L1501" s="122">
        <v>48</v>
      </c>
      <c r="M1501" s="122"/>
    </row>
    <row r="1502" spans="11:13" x14ac:dyDescent="0.3">
      <c r="K1502" s="89">
        <v>45880</v>
      </c>
      <c r="L1502" s="122">
        <v>331.2</v>
      </c>
      <c r="M1502" s="122"/>
    </row>
    <row r="1503" spans="11:13" x14ac:dyDescent="0.3">
      <c r="K1503" s="89">
        <v>45912</v>
      </c>
      <c r="L1503" s="122">
        <v>223.2</v>
      </c>
      <c r="M1503" s="122"/>
    </row>
    <row r="1504" spans="11:13" x14ac:dyDescent="0.3">
      <c r="K1504" s="89">
        <v>45950</v>
      </c>
      <c r="L1504" s="122">
        <v>62.4</v>
      </c>
      <c r="M1504" s="122"/>
    </row>
    <row r="1505" spans="11:13" x14ac:dyDescent="0.3">
      <c r="K1505" s="89">
        <v>45961</v>
      </c>
      <c r="L1505" s="122">
        <v>42</v>
      </c>
      <c r="M1505" s="122"/>
    </row>
    <row r="1506" spans="11:13" x14ac:dyDescent="0.3">
      <c r="K1506" s="89">
        <v>45974</v>
      </c>
      <c r="L1506" s="122">
        <v>62.4</v>
      </c>
      <c r="M1506" s="122"/>
    </row>
    <row r="1507" spans="11:13" x14ac:dyDescent="0.3">
      <c r="K1507" s="89">
        <v>45978</v>
      </c>
      <c r="L1507" s="122">
        <v>84</v>
      </c>
      <c r="M1507" s="122"/>
    </row>
    <row r="1508" spans="11:13" x14ac:dyDescent="0.3">
      <c r="K1508" s="89">
        <v>46006</v>
      </c>
      <c r="L1508" s="122">
        <v>505.2</v>
      </c>
      <c r="M1508" s="122"/>
    </row>
    <row r="1509" spans="11:13" x14ac:dyDescent="0.3">
      <c r="K1509" s="89">
        <v>46048</v>
      </c>
      <c r="L1509" s="122">
        <v>24</v>
      </c>
      <c r="M1509" s="122"/>
    </row>
    <row r="1510" spans="11:13" x14ac:dyDescent="0.3">
      <c r="K1510" s="89">
        <v>46051</v>
      </c>
      <c r="L1510" s="122">
        <v>110.4</v>
      </c>
      <c r="M1510" s="122"/>
    </row>
    <row r="1511" spans="11:13" x14ac:dyDescent="0.3">
      <c r="K1511" s="89">
        <v>46094</v>
      </c>
      <c r="L1511" s="122">
        <v>62.4</v>
      </c>
      <c r="M1511" s="122"/>
    </row>
    <row r="1512" spans="11:13" x14ac:dyDescent="0.3">
      <c r="K1512" s="89">
        <v>46132</v>
      </c>
      <c r="L1512" s="122">
        <v>130.80000000000001</v>
      </c>
      <c r="M1512" s="122"/>
    </row>
    <row r="1513" spans="11:13" x14ac:dyDescent="0.3">
      <c r="K1513" s="89">
        <v>46176</v>
      </c>
      <c r="L1513" s="122">
        <v>193.2</v>
      </c>
      <c r="M1513" s="122"/>
    </row>
    <row r="1514" spans="11:13" x14ac:dyDescent="0.3">
      <c r="K1514" s="89">
        <v>46177</v>
      </c>
      <c r="L1514" s="122">
        <v>66</v>
      </c>
      <c r="M1514" s="122"/>
    </row>
    <row r="1515" spans="11:13" x14ac:dyDescent="0.3">
      <c r="K1515" s="89">
        <v>46189</v>
      </c>
      <c r="L1515" s="122">
        <v>260.39999999999998</v>
      </c>
      <c r="M1515" s="122"/>
    </row>
    <row r="1516" spans="11:13" x14ac:dyDescent="0.3">
      <c r="K1516" s="89">
        <v>46190</v>
      </c>
      <c r="L1516" s="122">
        <v>105.6</v>
      </c>
      <c r="M1516" s="122"/>
    </row>
    <row r="1517" spans="11:13" x14ac:dyDescent="0.3">
      <c r="K1517" s="89">
        <v>46231</v>
      </c>
      <c r="L1517" s="122">
        <v>151.19999999999999</v>
      </c>
      <c r="M1517" s="122"/>
    </row>
    <row r="1518" spans="11:13" x14ac:dyDescent="0.3">
      <c r="K1518" s="89">
        <v>46241</v>
      </c>
      <c r="L1518" s="122">
        <v>66</v>
      </c>
      <c r="M1518" s="122"/>
    </row>
    <row r="1519" spans="11:13" x14ac:dyDescent="0.3">
      <c r="K1519" s="89">
        <v>46246</v>
      </c>
      <c r="L1519" s="122">
        <v>220.8</v>
      </c>
      <c r="M1519" s="122"/>
    </row>
    <row r="1520" spans="11:13" x14ac:dyDescent="0.3">
      <c r="K1520" s="88" t="s">
        <v>446</v>
      </c>
      <c r="L1520" s="121"/>
      <c r="M1520" s="121"/>
    </row>
    <row r="1521" spans="11:13" x14ac:dyDescent="0.3">
      <c r="K1521" s="90" t="s">
        <v>409</v>
      </c>
      <c r="L1521" s="122"/>
      <c r="M1521" s="122">
        <v>10188.450000000001</v>
      </c>
    </row>
    <row r="1522" spans="11:13" x14ac:dyDescent="0.3">
      <c r="K1522" s="89">
        <v>45105</v>
      </c>
      <c r="L1522" s="122">
        <v>3893.33</v>
      </c>
      <c r="M1522" s="122"/>
    </row>
    <row r="1523" spans="11:13" x14ac:dyDescent="0.3">
      <c r="K1523" s="89">
        <v>45133</v>
      </c>
      <c r="L1523" s="122">
        <v>4800</v>
      </c>
      <c r="M1523" s="122"/>
    </row>
    <row r="1524" spans="11:13" x14ac:dyDescent="0.3">
      <c r="K1524" s="89">
        <v>45212</v>
      </c>
      <c r="L1524" s="122">
        <v>4800</v>
      </c>
      <c r="M1524" s="122"/>
    </row>
    <row r="1525" spans="11:13" x14ac:dyDescent="0.3">
      <c r="K1525" s="89">
        <v>45306</v>
      </c>
      <c r="L1525" s="122">
        <v>4800</v>
      </c>
      <c r="M1525" s="122"/>
    </row>
    <row r="1526" spans="11:13" x14ac:dyDescent="0.3">
      <c r="K1526" s="89">
        <v>45394</v>
      </c>
      <c r="L1526" s="122">
        <v>4800</v>
      </c>
      <c r="M1526" s="122"/>
    </row>
    <row r="1527" spans="11:13" x14ac:dyDescent="0.3">
      <c r="K1527" s="89">
        <v>45483</v>
      </c>
      <c r="L1527" s="122">
        <v>4967.8599999999997</v>
      </c>
      <c r="M1527" s="122"/>
    </row>
    <row r="1528" spans="11:13" x14ac:dyDescent="0.3">
      <c r="K1528" s="89">
        <v>45567</v>
      </c>
      <c r="L1528" s="122">
        <v>4967.8599999999997</v>
      </c>
      <c r="M1528" s="122"/>
    </row>
    <row r="1529" spans="11:13" x14ac:dyDescent="0.3">
      <c r="K1529" s="89">
        <v>45691</v>
      </c>
      <c r="L1529" s="122">
        <v>4967.8599999999997</v>
      </c>
      <c r="M1529" s="122"/>
    </row>
    <row r="1530" spans="11:13" x14ac:dyDescent="0.3">
      <c r="K1530" s="89">
        <v>45750</v>
      </c>
      <c r="L1530" s="122">
        <v>5041.2299999999996</v>
      </c>
      <c r="M1530" s="122"/>
    </row>
    <row r="1531" spans="11:13" x14ac:dyDescent="0.3">
      <c r="K1531" s="89">
        <v>45846</v>
      </c>
      <c r="L1531" s="122">
        <v>5058.08</v>
      </c>
      <c r="M1531" s="122"/>
    </row>
    <row r="1532" spans="11:13" x14ac:dyDescent="0.3">
      <c r="K1532" s="89">
        <v>45950</v>
      </c>
      <c r="L1532" s="122">
        <v>5058.08</v>
      </c>
      <c r="M1532" s="122"/>
    </row>
    <row r="1533" spans="11:13" x14ac:dyDescent="0.3">
      <c r="K1533" s="89">
        <v>46049</v>
      </c>
      <c r="L1533" s="122">
        <v>5058.08</v>
      </c>
      <c r="M1533" s="122"/>
    </row>
    <row r="1534" spans="11:13" x14ac:dyDescent="0.3">
      <c r="K1534" s="88" t="s">
        <v>627</v>
      </c>
      <c r="L1534" s="121"/>
      <c r="M1534" s="121"/>
    </row>
    <row r="1535" spans="11:13" x14ac:dyDescent="0.3">
      <c r="K1535" s="89">
        <v>46233</v>
      </c>
      <c r="L1535" s="122">
        <v>312</v>
      </c>
      <c r="M1535" s="122"/>
    </row>
    <row r="1536" spans="11:13" x14ac:dyDescent="0.3">
      <c r="K1536" s="88" t="s">
        <v>447</v>
      </c>
      <c r="L1536" s="121"/>
      <c r="M1536" s="121"/>
    </row>
    <row r="1537" spans="11:13" x14ac:dyDescent="0.3">
      <c r="K1537" s="89">
        <v>44950</v>
      </c>
      <c r="L1537" s="122">
        <v>1055.3399999999999</v>
      </c>
      <c r="M1537" s="122"/>
    </row>
    <row r="1538" spans="11:13" x14ac:dyDescent="0.3">
      <c r="K1538" s="89">
        <v>44952</v>
      </c>
      <c r="L1538" s="122">
        <v>1343.16</v>
      </c>
      <c r="M1538" s="122"/>
    </row>
    <row r="1539" spans="11:13" x14ac:dyDescent="0.3">
      <c r="K1539" s="89">
        <v>44991</v>
      </c>
      <c r="L1539" s="122">
        <v>2436.25</v>
      </c>
      <c r="M1539" s="122"/>
    </row>
    <row r="1540" spans="11:13" x14ac:dyDescent="0.3">
      <c r="K1540" s="89">
        <v>45023</v>
      </c>
      <c r="L1540" s="122">
        <v>1071.95</v>
      </c>
      <c r="M1540" s="122"/>
    </row>
    <row r="1541" spans="11:13" x14ac:dyDescent="0.3">
      <c r="K1541" s="89">
        <v>45061</v>
      </c>
      <c r="L1541" s="122">
        <v>1461.75</v>
      </c>
      <c r="M1541" s="122"/>
    </row>
    <row r="1542" spans="11:13" x14ac:dyDescent="0.3">
      <c r="K1542" s="89">
        <v>45120</v>
      </c>
      <c r="L1542" s="122">
        <v>4969.95</v>
      </c>
      <c r="M1542" s="122"/>
    </row>
    <row r="1543" spans="11:13" x14ac:dyDescent="0.3">
      <c r="K1543" s="89">
        <v>45139</v>
      </c>
      <c r="L1543" s="122">
        <v>1266.8499999999999</v>
      </c>
      <c r="M1543" s="122"/>
    </row>
    <row r="1544" spans="11:13" x14ac:dyDescent="0.3">
      <c r="K1544" s="89">
        <v>45173</v>
      </c>
      <c r="L1544" s="122">
        <v>194.9</v>
      </c>
      <c r="M1544" s="122"/>
    </row>
    <row r="1545" spans="11:13" x14ac:dyDescent="0.3">
      <c r="K1545" s="89">
        <v>45203</v>
      </c>
      <c r="L1545" s="122">
        <v>1851.55</v>
      </c>
      <c r="M1545" s="122"/>
    </row>
    <row r="1546" spans="11:13" x14ac:dyDescent="0.3">
      <c r="K1546" s="89">
        <v>45238</v>
      </c>
      <c r="L1546" s="122">
        <v>1169.4000000000001</v>
      </c>
      <c r="M1546" s="122"/>
    </row>
    <row r="1547" spans="11:13" x14ac:dyDescent="0.3">
      <c r="K1547" s="89">
        <v>45265</v>
      </c>
      <c r="L1547" s="122">
        <v>1559.2</v>
      </c>
      <c r="M1547" s="122"/>
    </row>
    <row r="1548" spans="11:13" x14ac:dyDescent="0.3">
      <c r="K1548" s="89">
        <v>45485</v>
      </c>
      <c r="L1548" s="122">
        <v>584.70000000000005</v>
      </c>
      <c r="M1548" s="122"/>
    </row>
    <row r="1549" spans="11:13" x14ac:dyDescent="0.3">
      <c r="K1549" s="88" t="s">
        <v>796</v>
      </c>
      <c r="L1549" s="121"/>
      <c r="M1549" s="121"/>
    </row>
    <row r="1550" spans="11:13" x14ac:dyDescent="0.3">
      <c r="K1550" s="89">
        <v>45434</v>
      </c>
      <c r="L1550" s="122">
        <v>456.56</v>
      </c>
      <c r="M1550" s="122"/>
    </row>
    <row r="1551" spans="11:13" x14ac:dyDescent="0.3">
      <c r="K1551" s="88" t="s">
        <v>712</v>
      </c>
      <c r="L1551" s="121"/>
      <c r="M1551" s="121"/>
    </row>
    <row r="1552" spans="11:13" x14ac:dyDescent="0.3">
      <c r="K1552" s="89">
        <v>45559</v>
      </c>
      <c r="L1552" s="122">
        <v>7836</v>
      </c>
      <c r="M1552" s="122"/>
    </row>
    <row r="1553" spans="11:13" x14ac:dyDescent="0.3">
      <c r="K1553" s="88" t="s">
        <v>448</v>
      </c>
      <c r="L1553" s="121"/>
      <c r="M1553" s="121"/>
    </row>
    <row r="1554" spans="11:13" x14ac:dyDescent="0.3">
      <c r="K1554" s="89">
        <v>44978</v>
      </c>
      <c r="L1554" s="122">
        <v>1392.72</v>
      </c>
      <c r="M1554" s="122"/>
    </row>
    <row r="1555" spans="11:13" x14ac:dyDescent="0.3">
      <c r="K1555" s="89">
        <v>45001</v>
      </c>
      <c r="L1555" s="122">
        <v>1107.74</v>
      </c>
      <c r="M1555" s="122"/>
    </row>
    <row r="1556" spans="11:13" x14ac:dyDescent="0.3">
      <c r="K1556" s="89">
        <v>45012</v>
      </c>
      <c r="L1556" s="122">
        <v>787.08</v>
      </c>
      <c r="M1556" s="122"/>
    </row>
    <row r="1557" spans="11:13" x14ac:dyDescent="0.3">
      <c r="K1557" s="89">
        <v>45037</v>
      </c>
      <c r="L1557" s="122">
        <v>1777.95</v>
      </c>
      <c r="M1557" s="122"/>
    </row>
    <row r="1558" spans="11:13" x14ac:dyDescent="0.3">
      <c r="K1558" s="89">
        <v>45063</v>
      </c>
      <c r="L1558" s="122">
        <v>1420.02</v>
      </c>
      <c r="M1558" s="122"/>
    </row>
    <row r="1559" spans="11:13" x14ac:dyDescent="0.3">
      <c r="K1559" s="89">
        <v>45093</v>
      </c>
      <c r="L1559" s="122">
        <v>1549.53</v>
      </c>
      <c r="M1559" s="122"/>
    </row>
    <row r="1560" spans="11:13" x14ac:dyDescent="0.3">
      <c r="K1560" s="89">
        <v>45127</v>
      </c>
      <c r="L1560" s="122">
        <v>1467.8</v>
      </c>
      <c r="M1560" s="122"/>
    </row>
    <row r="1561" spans="11:13" x14ac:dyDescent="0.3">
      <c r="K1561" s="89">
        <v>45160</v>
      </c>
      <c r="L1561" s="122">
        <v>1069.68</v>
      </c>
      <c r="M1561" s="122"/>
    </row>
    <row r="1562" spans="11:13" x14ac:dyDescent="0.3">
      <c r="K1562" s="89">
        <v>45251</v>
      </c>
      <c r="L1562" s="122">
        <v>3139.23</v>
      </c>
      <c r="M1562" s="122"/>
    </row>
    <row r="1563" spans="11:13" x14ac:dyDescent="0.3">
      <c r="K1563" s="89">
        <v>45253</v>
      </c>
      <c r="L1563" s="122">
        <v>1354.97</v>
      </c>
      <c r="M1563" s="122"/>
    </row>
    <row r="1564" spans="11:13" x14ac:dyDescent="0.3">
      <c r="K1564" s="89">
        <v>45282</v>
      </c>
      <c r="L1564" s="122">
        <v>1610.48</v>
      </c>
      <c r="M1564" s="122"/>
    </row>
    <row r="1565" spans="11:13" x14ac:dyDescent="0.3">
      <c r="K1565" s="89">
        <v>45324</v>
      </c>
      <c r="L1565" s="122">
        <v>1145.19</v>
      </c>
      <c r="M1565" s="122"/>
    </row>
    <row r="1566" spans="11:13" x14ac:dyDescent="0.3">
      <c r="K1566" s="89">
        <v>45378</v>
      </c>
      <c r="L1566" s="122">
        <v>1452.6</v>
      </c>
      <c r="M1566" s="122"/>
    </row>
    <row r="1567" spans="11:13" x14ac:dyDescent="0.3">
      <c r="K1567" s="89">
        <v>45399</v>
      </c>
      <c r="L1567" s="122">
        <v>1761.12</v>
      </c>
      <c r="M1567" s="122"/>
    </row>
    <row r="1568" spans="11:13" x14ac:dyDescent="0.3">
      <c r="K1568" s="89">
        <v>45428</v>
      </c>
      <c r="L1568" s="122">
        <v>1727.46</v>
      </c>
      <c r="M1568" s="122"/>
    </row>
    <row r="1569" spans="11:13" x14ac:dyDescent="0.3">
      <c r="K1569" s="89">
        <v>45436</v>
      </c>
      <c r="L1569" s="122">
        <v>1851.12</v>
      </c>
      <c r="M1569" s="122"/>
    </row>
    <row r="1570" spans="11:13" x14ac:dyDescent="0.3">
      <c r="K1570" s="89">
        <v>45463</v>
      </c>
      <c r="L1570" s="122">
        <v>1484.28</v>
      </c>
      <c r="M1570" s="122"/>
    </row>
    <row r="1571" spans="11:13" x14ac:dyDescent="0.3">
      <c r="K1571" s="89">
        <v>45497</v>
      </c>
      <c r="L1571" s="122">
        <v>1590.66</v>
      </c>
      <c r="M1571" s="122"/>
    </row>
    <row r="1572" spans="11:13" x14ac:dyDescent="0.3">
      <c r="K1572" s="89">
        <v>45537</v>
      </c>
      <c r="L1572" s="122">
        <v>1417.14</v>
      </c>
      <c r="M1572" s="122"/>
    </row>
    <row r="1573" spans="11:13" x14ac:dyDescent="0.3">
      <c r="K1573" s="89">
        <v>45579</v>
      </c>
      <c r="L1573" s="122">
        <v>4003.38</v>
      </c>
      <c r="M1573" s="122"/>
    </row>
    <row r="1574" spans="11:13" x14ac:dyDescent="0.3">
      <c r="K1574" s="89">
        <v>45625</v>
      </c>
      <c r="L1574" s="122">
        <v>1867.5</v>
      </c>
      <c r="M1574" s="122"/>
    </row>
    <row r="1575" spans="11:13" x14ac:dyDescent="0.3">
      <c r="K1575" s="89">
        <v>45692</v>
      </c>
      <c r="L1575" s="122">
        <v>1838.16</v>
      </c>
      <c r="M1575" s="122"/>
    </row>
    <row r="1576" spans="11:13" x14ac:dyDescent="0.3">
      <c r="K1576" s="89">
        <v>45695</v>
      </c>
      <c r="L1576" s="122">
        <v>1584.18</v>
      </c>
      <c r="M1576" s="122"/>
    </row>
    <row r="1577" spans="11:13" x14ac:dyDescent="0.3">
      <c r="K1577" s="89">
        <v>45726</v>
      </c>
      <c r="L1577" s="122">
        <v>1950.3</v>
      </c>
      <c r="M1577" s="122"/>
    </row>
    <row r="1578" spans="11:13" x14ac:dyDescent="0.3">
      <c r="K1578" s="89">
        <v>45737</v>
      </c>
      <c r="L1578" s="122">
        <v>1915.92</v>
      </c>
      <c r="M1578" s="122"/>
    </row>
    <row r="1579" spans="11:13" x14ac:dyDescent="0.3">
      <c r="K1579" s="89">
        <v>45758</v>
      </c>
      <c r="L1579" s="122">
        <v>1902.24</v>
      </c>
      <c r="M1579" s="122"/>
    </row>
    <row r="1580" spans="11:13" x14ac:dyDescent="0.3">
      <c r="K1580" s="89">
        <v>45820</v>
      </c>
      <c r="L1580" s="122">
        <v>1568.7</v>
      </c>
      <c r="M1580" s="122"/>
    </row>
    <row r="1581" spans="11:13" x14ac:dyDescent="0.3">
      <c r="K1581" s="89">
        <v>45831</v>
      </c>
      <c r="L1581" s="122">
        <v>1894.86</v>
      </c>
      <c r="M1581" s="122"/>
    </row>
    <row r="1582" spans="11:13" x14ac:dyDescent="0.3">
      <c r="K1582" s="89">
        <v>45877</v>
      </c>
      <c r="L1582" s="122">
        <v>3592.8</v>
      </c>
      <c r="M1582" s="122"/>
    </row>
    <row r="1583" spans="11:13" x14ac:dyDescent="0.3">
      <c r="K1583" s="89">
        <v>45918</v>
      </c>
      <c r="L1583" s="122">
        <v>1735.2</v>
      </c>
      <c r="M1583" s="122"/>
    </row>
    <row r="1584" spans="11:13" x14ac:dyDescent="0.3">
      <c r="K1584" s="89">
        <v>45947</v>
      </c>
      <c r="L1584" s="122">
        <v>1942.74</v>
      </c>
      <c r="M1584" s="122"/>
    </row>
    <row r="1585" spans="11:13" x14ac:dyDescent="0.3">
      <c r="K1585" s="89">
        <v>45981</v>
      </c>
      <c r="L1585" s="122">
        <v>1594.8</v>
      </c>
      <c r="M1585" s="122"/>
    </row>
    <row r="1586" spans="11:13" x14ac:dyDescent="0.3">
      <c r="K1586" s="89">
        <v>46001</v>
      </c>
      <c r="L1586" s="122">
        <v>1279.8</v>
      </c>
      <c r="M1586" s="122"/>
    </row>
    <row r="1587" spans="11:13" x14ac:dyDescent="0.3">
      <c r="K1587" s="89">
        <v>46041</v>
      </c>
      <c r="L1587" s="122">
        <v>1935.9</v>
      </c>
      <c r="M1587" s="122"/>
    </row>
    <row r="1588" spans="11:13" x14ac:dyDescent="0.3">
      <c r="K1588" s="89">
        <v>46104</v>
      </c>
      <c r="L1588" s="122">
        <v>1818.36</v>
      </c>
      <c r="M1588" s="122"/>
    </row>
    <row r="1589" spans="11:13" x14ac:dyDescent="0.3">
      <c r="K1589" s="89">
        <v>46125</v>
      </c>
      <c r="L1589" s="122">
        <v>1385.64</v>
      </c>
      <c r="M1589" s="122"/>
    </row>
    <row r="1590" spans="11:13" x14ac:dyDescent="0.3">
      <c r="K1590" s="89">
        <v>46132</v>
      </c>
      <c r="L1590" s="122">
        <v>1535.94</v>
      </c>
      <c r="M1590" s="122"/>
    </row>
    <row r="1591" spans="11:13" x14ac:dyDescent="0.3">
      <c r="K1591" s="89">
        <v>46170</v>
      </c>
      <c r="L1591" s="122">
        <v>1900.8</v>
      </c>
      <c r="M1591" s="122"/>
    </row>
    <row r="1592" spans="11:13" x14ac:dyDescent="0.3">
      <c r="K1592" s="89">
        <v>46211</v>
      </c>
      <c r="L1592" s="122">
        <v>3024.36</v>
      </c>
      <c r="M1592" s="122"/>
    </row>
    <row r="1593" spans="11:13" x14ac:dyDescent="0.3">
      <c r="K1593" s="88" t="s">
        <v>449</v>
      </c>
      <c r="L1593" s="121"/>
      <c r="M1593" s="121"/>
    </row>
    <row r="1594" spans="11:13" x14ac:dyDescent="0.3">
      <c r="K1594" s="89">
        <v>45077</v>
      </c>
      <c r="L1594" s="122">
        <v>115.11</v>
      </c>
      <c r="M1594" s="122"/>
    </row>
    <row r="1595" spans="11:13" x14ac:dyDescent="0.3">
      <c r="K1595" s="89">
        <v>45091</v>
      </c>
      <c r="L1595" s="122">
        <v>3.29</v>
      </c>
      <c r="M1595" s="122"/>
    </row>
    <row r="1596" spans="11:13" x14ac:dyDescent="0.3">
      <c r="K1596" s="89">
        <v>45093</v>
      </c>
      <c r="L1596" s="122">
        <v>62.49</v>
      </c>
      <c r="M1596" s="122"/>
    </row>
    <row r="1597" spans="11:13" x14ac:dyDescent="0.3">
      <c r="K1597" s="89">
        <v>45111</v>
      </c>
      <c r="L1597" s="122">
        <v>231.61</v>
      </c>
      <c r="M1597" s="122"/>
    </row>
    <row r="1598" spans="11:13" x14ac:dyDescent="0.3">
      <c r="K1598" s="89">
        <v>45132</v>
      </c>
      <c r="L1598" s="122">
        <v>75.650000000000006</v>
      </c>
      <c r="M1598" s="122"/>
    </row>
    <row r="1599" spans="11:13" x14ac:dyDescent="0.3">
      <c r="K1599" s="89">
        <v>45175</v>
      </c>
      <c r="L1599" s="122">
        <v>72.36</v>
      </c>
      <c r="M1599" s="122"/>
    </row>
    <row r="1600" spans="11:13" x14ac:dyDescent="0.3">
      <c r="K1600" s="89">
        <v>45183</v>
      </c>
      <c r="L1600" s="122">
        <v>46.05</v>
      </c>
      <c r="M1600" s="122"/>
    </row>
    <row r="1601" spans="11:13" x14ac:dyDescent="0.3">
      <c r="K1601" s="89">
        <v>45253</v>
      </c>
      <c r="L1601" s="122">
        <v>78.94</v>
      </c>
      <c r="M1601" s="122"/>
    </row>
    <row r="1602" spans="11:13" x14ac:dyDescent="0.3">
      <c r="K1602" s="89">
        <v>45282</v>
      </c>
      <c r="L1602" s="122">
        <v>65.78</v>
      </c>
      <c r="M1602" s="122"/>
    </row>
    <row r="1603" spans="11:13" x14ac:dyDescent="0.3">
      <c r="K1603" s="89">
        <v>45342</v>
      </c>
      <c r="L1603" s="122">
        <v>52.62</v>
      </c>
      <c r="M1603" s="122"/>
    </row>
    <row r="1604" spans="11:13" x14ac:dyDescent="0.3">
      <c r="K1604" s="89">
        <v>45371</v>
      </c>
      <c r="L1604" s="122">
        <v>88.8</v>
      </c>
      <c r="M1604" s="122"/>
    </row>
    <row r="1605" spans="11:13" x14ac:dyDescent="0.3">
      <c r="K1605" s="89">
        <v>45436</v>
      </c>
      <c r="L1605" s="122">
        <v>189.15</v>
      </c>
      <c r="M1605" s="122"/>
    </row>
    <row r="1606" spans="11:13" x14ac:dyDescent="0.3">
      <c r="K1606" s="89">
        <v>45503</v>
      </c>
      <c r="L1606" s="122">
        <v>106.75</v>
      </c>
      <c r="M1606" s="122"/>
    </row>
    <row r="1607" spans="11:13" x14ac:dyDescent="0.3">
      <c r="K1607" s="89">
        <v>45537</v>
      </c>
      <c r="L1607" s="122">
        <v>82.25</v>
      </c>
      <c r="M1607" s="122"/>
    </row>
    <row r="1608" spans="11:13" x14ac:dyDescent="0.3">
      <c r="K1608" s="89">
        <v>45567</v>
      </c>
      <c r="L1608" s="122">
        <v>250.66</v>
      </c>
      <c r="M1608" s="122"/>
    </row>
    <row r="1609" spans="11:13" x14ac:dyDescent="0.3">
      <c r="K1609" s="89">
        <v>45713</v>
      </c>
      <c r="L1609" s="122">
        <v>105.28</v>
      </c>
      <c r="M1609" s="122"/>
    </row>
    <row r="1610" spans="11:13" x14ac:dyDescent="0.3">
      <c r="K1610" s="89">
        <v>45723</v>
      </c>
      <c r="L1610" s="122">
        <v>121.73</v>
      </c>
      <c r="M1610" s="122"/>
    </row>
    <row r="1611" spans="11:13" x14ac:dyDescent="0.3">
      <c r="K1611" s="89">
        <v>45740</v>
      </c>
      <c r="L1611" s="122">
        <v>253.33</v>
      </c>
      <c r="M1611" s="122"/>
    </row>
    <row r="1612" spans="11:13" x14ac:dyDescent="0.3">
      <c r="K1612" s="89">
        <v>45834</v>
      </c>
      <c r="L1612" s="122">
        <v>96.28</v>
      </c>
      <c r="M1612" s="122"/>
    </row>
    <row r="1613" spans="11:13" x14ac:dyDescent="0.3">
      <c r="K1613" s="89">
        <v>45877</v>
      </c>
      <c r="L1613" s="122">
        <v>415.54</v>
      </c>
      <c r="M1613" s="122"/>
    </row>
    <row r="1614" spans="11:13" x14ac:dyDescent="0.3">
      <c r="K1614" s="89">
        <v>45889</v>
      </c>
      <c r="L1614" s="122">
        <v>170.38</v>
      </c>
      <c r="M1614" s="122"/>
    </row>
    <row r="1615" spans="11:13" x14ac:dyDescent="0.3">
      <c r="K1615" s="89">
        <v>45950</v>
      </c>
      <c r="L1615" s="122">
        <v>131.38</v>
      </c>
      <c r="M1615" s="122"/>
    </row>
    <row r="1616" spans="11:13" x14ac:dyDescent="0.3">
      <c r="K1616" s="89">
        <v>46041</v>
      </c>
      <c r="L1616" s="122">
        <v>67.25</v>
      </c>
      <c r="M1616" s="122"/>
    </row>
    <row r="1617" spans="11:13" x14ac:dyDescent="0.3">
      <c r="K1617" s="89">
        <v>46055</v>
      </c>
      <c r="L1617" s="122">
        <v>124.8</v>
      </c>
      <c r="M1617" s="122"/>
    </row>
    <row r="1618" spans="11:13" x14ac:dyDescent="0.3">
      <c r="K1618" s="89">
        <v>46077</v>
      </c>
      <c r="L1618" s="122">
        <v>46.8</v>
      </c>
      <c r="M1618" s="122"/>
    </row>
    <row r="1619" spans="11:13" x14ac:dyDescent="0.3">
      <c r="K1619" s="88" t="s">
        <v>616</v>
      </c>
      <c r="L1619" s="121"/>
      <c r="M1619" s="121"/>
    </row>
    <row r="1620" spans="11:13" x14ac:dyDescent="0.3">
      <c r="K1620" s="90" t="s">
        <v>409</v>
      </c>
      <c r="L1620" s="122"/>
      <c r="M1620" s="122">
        <v>23177.63</v>
      </c>
    </row>
    <row r="1621" spans="11:13" x14ac:dyDescent="0.3">
      <c r="K1621" s="89">
        <v>46009</v>
      </c>
      <c r="L1621" s="122">
        <v>5665.33</v>
      </c>
      <c r="M1621" s="122"/>
    </row>
    <row r="1622" spans="11:13" x14ac:dyDescent="0.3">
      <c r="K1622" s="89">
        <v>46052</v>
      </c>
      <c r="L1622" s="122">
        <v>5665.33</v>
      </c>
      <c r="M1622" s="122"/>
    </row>
    <row r="1623" spans="11:13" x14ac:dyDescent="0.3">
      <c r="K1623" s="89">
        <v>46245</v>
      </c>
      <c r="L1623" s="122">
        <v>6076.16</v>
      </c>
      <c r="M1623" s="122"/>
    </row>
    <row r="1624" spans="11:13" x14ac:dyDescent="0.3">
      <c r="K1624" s="89">
        <v>46246</v>
      </c>
      <c r="L1624" s="122">
        <v>5757.58</v>
      </c>
      <c r="M1624" s="122"/>
    </row>
    <row r="1625" spans="11:13" x14ac:dyDescent="0.3">
      <c r="K1625" s="88" t="s">
        <v>450</v>
      </c>
      <c r="L1625" s="121"/>
      <c r="M1625" s="121"/>
    </row>
    <row r="1626" spans="11:13" x14ac:dyDescent="0.3">
      <c r="K1626" s="89">
        <v>45019</v>
      </c>
      <c r="L1626" s="122">
        <v>1425.9</v>
      </c>
      <c r="M1626" s="122"/>
    </row>
    <row r="1627" spans="11:13" x14ac:dyDescent="0.3">
      <c r="K1627" s="89">
        <v>45030</v>
      </c>
      <c r="L1627" s="122">
        <v>3330.92</v>
      </c>
      <c r="M1627" s="122"/>
    </row>
    <row r="1628" spans="11:13" x14ac:dyDescent="0.3">
      <c r="K1628" s="89">
        <v>45050</v>
      </c>
      <c r="L1628" s="122">
        <v>3829.49</v>
      </c>
      <c r="M1628" s="122"/>
    </row>
    <row r="1629" spans="11:13" x14ac:dyDescent="0.3">
      <c r="K1629" s="89">
        <v>45051</v>
      </c>
      <c r="L1629" s="122">
        <v>2581.31</v>
      </c>
      <c r="M1629" s="122"/>
    </row>
    <row r="1630" spans="11:13" x14ac:dyDescent="0.3">
      <c r="K1630" s="89">
        <v>45055</v>
      </c>
      <c r="L1630" s="122">
        <v>4287.3500000000004</v>
      </c>
      <c r="M1630" s="122"/>
    </row>
    <row r="1631" spans="11:13" x14ac:dyDescent="0.3">
      <c r="K1631" s="89">
        <v>45063</v>
      </c>
      <c r="L1631" s="122">
        <v>352.83</v>
      </c>
      <c r="M1631" s="122"/>
    </row>
    <row r="1632" spans="11:13" x14ac:dyDescent="0.3">
      <c r="K1632" s="89">
        <v>45072</v>
      </c>
      <c r="L1632" s="122">
        <v>3125.37</v>
      </c>
      <c r="M1632" s="122"/>
    </row>
    <row r="1633" spans="11:13" x14ac:dyDescent="0.3">
      <c r="K1633" s="89">
        <v>45076</v>
      </c>
      <c r="L1633" s="122">
        <v>401.64</v>
      </c>
      <c r="M1633" s="122"/>
    </row>
    <row r="1634" spans="11:13" x14ac:dyDescent="0.3">
      <c r="K1634" s="89">
        <v>45098</v>
      </c>
      <c r="L1634" s="122">
        <v>389.17</v>
      </c>
      <c r="M1634" s="122"/>
    </row>
    <row r="1635" spans="11:13" x14ac:dyDescent="0.3">
      <c r="K1635" s="89">
        <v>45099</v>
      </c>
      <c r="L1635" s="122">
        <v>3384.63</v>
      </c>
      <c r="M1635" s="122"/>
    </row>
    <row r="1636" spans="11:13" x14ac:dyDescent="0.3">
      <c r="K1636" s="89">
        <v>45132</v>
      </c>
      <c r="L1636" s="122">
        <v>4523.4799999999996</v>
      </c>
      <c r="M1636" s="122"/>
    </row>
    <row r="1637" spans="11:13" x14ac:dyDescent="0.3">
      <c r="K1637" s="89">
        <v>45866</v>
      </c>
      <c r="L1637" s="122">
        <v>6363.63</v>
      </c>
      <c r="M1637" s="122"/>
    </row>
    <row r="1638" spans="11:13" x14ac:dyDescent="0.3">
      <c r="K1638" s="89">
        <v>45869</v>
      </c>
      <c r="L1638" s="122">
        <v>4167.8100000000004</v>
      </c>
      <c r="M1638" s="122"/>
    </row>
    <row r="1639" spans="11:13" x14ac:dyDescent="0.3">
      <c r="K1639" s="89">
        <v>45873</v>
      </c>
      <c r="L1639" s="122">
        <v>5135.1099999999997</v>
      </c>
      <c r="M1639" s="122"/>
    </row>
    <row r="1640" spans="11:13" x14ac:dyDescent="0.3">
      <c r="K1640" s="89">
        <v>45896</v>
      </c>
      <c r="L1640" s="122">
        <v>2044.39</v>
      </c>
      <c r="M1640" s="122"/>
    </row>
    <row r="1641" spans="11:13" x14ac:dyDescent="0.3">
      <c r="K1641" s="89">
        <v>45923</v>
      </c>
      <c r="L1641" s="122">
        <v>801.61</v>
      </c>
      <c r="M1641" s="122"/>
    </row>
    <row r="1642" spans="11:13" x14ac:dyDescent="0.3">
      <c r="K1642" s="89">
        <v>45950</v>
      </c>
      <c r="L1642" s="122">
        <v>1414.86</v>
      </c>
      <c r="M1642" s="122"/>
    </row>
    <row r="1643" spans="11:13" x14ac:dyDescent="0.3">
      <c r="K1643" s="89">
        <v>45985</v>
      </c>
      <c r="L1643" s="122">
        <v>1239.1199999999999</v>
      </c>
      <c r="M1643" s="122"/>
    </row>
    <row r="1644" spans="11:13" x14ac:dyDescent="0.3">
      <c r="K1644" s="89">
        <v>46001</v>
      </c>
      <c r="L1644" s="122">
        <v>1173.75</v>
      </c>
      <c r="M1644" s="122"/>
    </row>
    <row r="1645" spans="11:13" x14ac:dyDescent="0.3">
      <c r="K1645" s="89">
        <v>46052</v>
      </c>
      <c r="L1645" s="122">
        <v>1215.1500000000001</v>
      </c>
      <c r="M1645" s="122"/>
    </row>
    <row r="1646" spans="11:13" x14ac:dyDescent="0.3">
      <c r="K1646" s="89">
        <v>46188</v>
      </c>
      <c r="L1646" s="122">
        <v>785.77</v>
      </c>
      <c r="M1646" s="122"/>
    </row>
    <row r="1647" spans="11:13" x14ac:dyDescent="0.3">
      <c r="K1647" s="89">
        <v>46189</v>
      </c>
      <c r="L1647" s="122">
        <v>541.20000000000005</v>
      </c>
      <c r="M1647" s="122"/>
    </row>
    <row r="1648" spans="11:13" x14ac:dyDescent="0.3">
      <c r="K1648" s="89">
        <v>46190</v>
      </c>
      <c r="L1648" s="122">
        <v>652.66999999999996</v>
      </c>
      <c r="M1648" s="122"/>
    </row>
    <row r="1649" spans="11:13" x14ac:dyDescent="0.3">
      <c r="K1649" s="89">
        <v>46192</v>
      </c>
      <c r="L1649" s="122">
        <v>382.8</v>
      </c>
      <c r="M1649" s="122"/>
    </row>
    <row r="1650" spans="11:13" x14ac:dyDescent="0.3">
      <c r="K1650" s="89">
        <v>46223</v>
      </c>
      <c r="L1650" s="122">
        <v>635.07000000000005</v>
      </c>
      <c r="M1650" s="122"/>
    </row>
    <row r="1651" spans="11:13" x14ac:dyDescent="0.3">
      <c r="K1651" s="89">
        <v>46253</v>
      </c>
      <c r="L1651" s="122">
        <v>589.6</v>
      </c>
      <c r="M1651" s="122"/>
    </row>
    <row r="1652" spans="11:13" x14ac:dyDescent="0.3">
      <c r="K1652" s="88" t="s">
        <v>451</v>
      </c>
      <c r="L1652" s="121"/>
      <c r="M1652" s="121"/>
    </row>
    <row r="1653" spans="11:13" x14ac:dyDescent="0.3">
      <c r="K1653" s="89">
        <v>45740</v>
      </c>
      <c r="L1653" s="122">
        <v>768</v>
      </c>
      <c r="M1653" s="122"/>
    </row>
    <row r="1654" spans="11:13" x14ac:dyDescent="0.3">
      <c r="K1654" s="89">
        <v>45866</v>
      </c>
      <c r="L1654" s="122">
        <v>1344</v>
      </c>
      <c r="M1654" s="122"/>
    </row>
    <row r="1655" spans="11:13" x14ac:dyDescent="0.3">
      <c r="K1655" s="89">
        <v>46048</v>
      </c>
      <c r="L1655" s="122">
        <v>768</v>
      </c>
      <c r="M1655" s="122"/>
    </row>
    <row r="1656" spans="11:13" x14ac:dyDescent="0.3">
      <c r="K1656" s="89">
        <v>46234</v>
      </c>
      <c r="L1656" s="122">
        <v>1344</v>
      </c>
      <c r="M1656" s="122"/>
    </row>
    <row r="1657" spans="11:13" x14ac:dyDescent="0.3">
      <c r="K1657" s="88" t="s">
        <v>794</v>
      </c>
      <c r="L1657" s="121"/>
      <c r="M1657" s="121"/>
    </row>
    <row r="1658" spans="11:13" x14ac:dyDescent="0.3">
      <c r="K1658" s="89">
        <v>45596</v>
      </c>
      <c r="L1658" s="122">
        <v>558</v>
      </c>
      <c r="M1658" s="122"/>
    </row>
    <row r="1659" spans="11:13" x14ac:dyDescent="0.3">
      <c r="K1659" s="88" t="s">
        <v>452</v>
      </c>
      <c r="L1659" s="121"/>
      <c r="M1659" s="121"/>
    </row>
    <row r="1660" spans="11:13" x14ac:dyDescent="0.3">
      <c r="K1660" s="89">
        <v>45110</v>
      </c>
      <c r="L1660" s="122">
        <v>502.77</v>
      </c>
      <c r="M1660" s="122"/>
    </row>
    <row r="1661" spans="11:13" x14ac:dyDescent="0.3">
      <c r="K1661" s="89">
        <v>45133</v>
      </c>
      <c r="L1661" s="122">
        <v>11.93</v>
      </c>
      <c r="M1661" s="122"/>
    </row>
    <row r="1662" spans="11:13" x14ac:dyDescent="0.3">
      <c r="K1662" s="89">
        <v>45175</v>
      </c>
      <c r="L1662" s="122">
        <v>11.5</v>
      </c>
      <c r="M1662" s="122"/>
    </row>
    <row r="1663" spans="11:13" x14ac:dyDescent="0.3">
      <c r="K1663" s="89">
        <v>45253</v>
      </c>
      <c r="L1663" s="122">
        <v>165.48</v>
      </c>
      <c r="M1663" s="122"/>
    </row>
    <row r="1664" spans="11:13" x14ac:dyDescent="0.3">
      <c r="K1664" s="89">
        <v>45357</v>
      </c>
      <c r="L1664" s="122">
        <v>75.64</v>
      </c>
      <c r="M1664" s="122"/>
    </row>
    <row r="1665" spans="11:13" x14ac:dyDescent="0.3">
      <c r="K1665" s="89">
        <v>45433</v>
      </c>
      <c r="L1665" s="122">
        <v>11.94</v>
      </c>
      <c r="M1665" s="122"/>
    </row>
    <row r="1666" spans="11:13" x14ac:dyDescent="0.3">
      <c r="K1666" s="89">
        <v>45462</v>
      </c>
      <c r="L1666" s="122">
        <v>12.89</v>
      </c>
      <c r="M1666" s="122"/>
    </row>
    <row r="1667" spans="11:13" x14ac:dyDescent="0.3">
      <c r="K1667" s="89">
        <v>45509</v>
      </c>
      <c r="L1667" s="122">
        <v>13.09</v>
      </c>
      <c r="M1667" s="122"/>
    </row>
    <row r="1668" spans="11:13" x14ac:dyDescent="0.3">
      <c r="K1668" s="89">
        <v>45537</v>
      </c>
      <c r="L1668" s="122">
        <v>12.86</v>
      </c>
      <c r="M1668" s="122"/>
    </row>
    <row r="1669" spans="11:13" x14ac:dyDescent="0.3">
      <c r="K1669" s="89">
        <v>45603</v>
      </c>
      <c r="L1669" s="122">
        <v>11.9</v>
      </c>
      <c r="M1669" s="122"/>
    </row>
    <row r="1670" spans="11:13" x14ac:dyDescent="0.3">
      <c r="K1670" s="89">
        <v>45635</v>
      </c>
      <c r="L1670" s="122">
        <v>143.26</v>
      </c>
      <c r="M1670" s="122"/>
    </row>
    <row r="1671" spans="11:13" x14ac:dyDescent="0.3">
      <c r="K1671" s="89">
        <v>45692</v>
      </c>
      <c r="L1671" s="122">
        <v>11.48</v>
      </c>
      <c r="M1671" s="122"/>
    </row>
    <row r="1672" spans="11:13" x14ac:dyDescent="0.3">
      <c r="K1672" s="89">
        <v>45846</v>
      </c>
      <c r="L1672" s="122">
        <v>81.14</v>
      </c>
      <c r="M1672" s="122"/>
    </row>
    <row r="1673" spans="11:13" x14ac:dyDescent="0.3">
      <c r="K1673" s="89">
        <v>45908</v>
      </c>
      <c r="L1673" s="122">
        <v>11.89</v>
      </c>
      <c r="M1673" s="122"/>
    </row>
    <row r="1674" spans="11:13" x14ac:dyDescent="0.3">
      <c r="K1674" s="89">
        <v>45957</v>
      </c>
      <c r="L1674" s="122">
        <v>22.69</v>
      </c>
      <c r="M1674" s="122"/>
    </row>
    <row r="1675" spans="11:13" x14ac:dyDescent="0.3">
      <c r="K1675" s="88" t="s">
        <v>714</v>
      </c>
      <c r="L1675" s="121"/>
      <c r="M1675" s="121"/>
    </row>
    <row r="1676" spans="11:13" x14ac:dyDescent="0.3">
      <c r="K1676" s="89">
        <v>45517</v>
      </c>
      <c r="L1676" s="122">
        <v>9508.89</v>
      </c>
      <c r="M1676" s="122"/>
    </row>
    <row r="1677" spans="11:13" x14ac:dyDescent="0.3">
      <c r="K1677" s="88" t="s">
        <v>675</v>
      </c>
      <c r="L1677" s="121"/>
      <c r="M1677" s="121"/>
    </row>
    <row r="1678" spans="11:13" x14ac:dyDescent="0.3">
      <c r="K1678" s="89">
        <v>45401</v>
      </c>
      <c r="L1678" s="122">
        <v>23653.93</v>
      </c>
      <c r="M1678" s="122"/>
    </row>
    <row r="1679" spans="11:13" x14ac:dyDescent="0.3">
      <c r="K1679" s="88" t="s">
        <v>453</v>
      </c>
      <c r="L1679" s="121"/>
      <c r="M1679" s="121"/>
    </row>
    <row r="1680" spans="11:13" x14ac:dyDescent="0.3">
      <c r="K1680" s="89">
        <v>44960</v>
      </c>
      <c r="L1680" s="122">
        <v>6885.8</v>
      </c>
      <c r="M1680" s="122"/>
    </row>
    <row r="1681" spans="11:13" x14ac:dyDescent="0.3">
      <c r="K1681" s="89">
        <v>45205</v>
      </c>
      <c r="L1681" s="122">
        <v>30364.81</v>
      </c>
      <c r="M1681" s="122"/>
    </row>
    <row r="1682" spans="11:13" x14ac:dyDescent="0.3">
      <c r="K1682" s="89">
        <v>45233</v>
      </c>
      <c r="L1682" s="122">
        <v>52671.15</v>
      </c>
      <c r="M1682" s="122"/>
    </row>
    <row r="1683" spans="11:13" x14ac:dyDescent="0.3">
      <c r="K1683" s="89">
        <v>45264</v>
      </c>
      <c r="L1683" s="122">
        <v>5654.17</v>
      </c>
      <c r="M1683" s="122"/>
    </row>
    <row r="1684" spans="11:13" x14ac:dyDescent="0.3">
      <c r="K1684" s="89">
        <v>45348</v>
      </c>
      <c r="L1684" s="122">
        <v>23263.69</v>
      </c>
      <c r="M1684" s="122"/>
    </row>
    <row r="1685" spans="11:13" x14ac:dyDescent="0.3">
      <c r="K1685" s="89">
        <v>45362</v>
      </c>
      <c r="L1685" s="122">
        <v>7926.85</v>
      </c>
      <c r="M1685" s="122"/>
    </row>
    <row r="1686" spans="11:13" x14ac:dyDescent="0.3">
      <c r="K1686" s="89">
        <v>45377</v>
      </c>
      <c r="L1686" s="122">
        <v>4885.8</v>
      </c>
      <c r="M1686" s="122"/>
    </row>
    <row r="1687" spans="11:13" x14ac:dyDescent="0.3">
      <c r="K1687" s="89">
        <v>45385</v>
      </c>
      <c r="L1687" s="122">
        <v>16387.84</v>
      </c>
      <c r="M1687" s="122"/>
    </row>
    <row r="1688" spans="11:13" x14ac:dyDescent="0.3">
      <c r="K1688" s="89">
        <v>45391</v>
      </c>
      <c r="L1688" s="122">
        <v>14532.18</v>
      </c>
      <c r="M1688" s="122"/>
    </row>
    <row r="1689" spans="11:13" x14ac:dyDescent="0.3">
      <c r="K1689" s="89">
        <v>45406</v>
      </c>
      <c r="L1689" s="122">
        <v>4036.56</v>
      </c>
      <c r="M1689" s="122"/>
    </row>
    <row r="1690" spans="11:13" x14ac:dyDescent="0.3">
      <c r="K1690" s="89">
        <v>45434</v>
      </c>
      <c r="L1690" s="122">
        <v>2438.02</v>
      </c>
      <c r="M1690" s="122"/>
    </row>
    <row r="1691" spans="11:13" x14ac:dyDescent="0.3">
      <c r="K1691" s="89">
        <v>45462</v>
      </c>
      <c r="L1691" s="122">
        <v>2512.77</v>
      </c>
      <c r="M1691" s="122"/>
    </row>
    <row r="1692" spans="11:13" x14ac:dyDescent="0.3">
      <c r="K1692" s="89">
        <v>45495</v>
      </c>
      <c r="L1692" s="122">
        <v>2056.69</v>
      </c>
      <c r="M1692" s="122"/>
    </row>
    <row r="1693" spans="11:13" x14ac:dyDescent="0.3">
      <c r="K1693" s="89">
        <v>45532</v>
      </c>
      <c r="L1693" s="122">
        <v>2550.1999999999998</v>
      </c>
      <c r="M1693" s="122"/>
    </row>
    <row r="1694" spans="11:13" x14ac:dyDescent="0.3">
      <c r="K1694" s="89">
        <v>45555</v>
      </c>
      <c r="L1694" s="122">
        <v>2535.92</v>
      </c>
      <c r="M1694" s="122"/>
    </row>
    <row r="1695" spans="11:13" x14ac:dyDescent="0.3">
      <c r="K1695" s="89">
        <v>45588</v>
      </c>
      <c r="L1695" s="122">
        <v>2306.0500000000002</v>
      </c>
      <c r="M1695" s="122"/>
    </row>
    <row r="1696" spans="11:13" x14ac:dyDescent="0.3">
      <c r="K1696" s="89">
        <v>45621</v>
      </c>
      <c r="L1696" s="122">
        <v>4542.1899999999996</v>
      </c>
      <c r="M1696" s="122"/>
    </row>
    <row r="1697" spans="11:13" x14ac:dyDescent="0.3">
      <c r="K1697" s="89">
        <v>45646</v>
      </c>
      <c r="L1697" s="122">
        <v>3086.71</v>
      </c>
      <c r="M1697" s="122"/>
    </row>
    <row r="1698" spans="11:13" x14ac:dyDescent="0.3">
      <c r="K1698" s="89">
        <v>45699</v>
      </c>
      <c r="L1698" s="122">
        <v>5855.19</v>
      </c>
      <c r="M1698" s="122"/>
    </row>
    <row r="1699" spans="11:13" x14ac:dyDescent="0.3">
      <c r="K1699" s="89">
        <v>45708</v>
      </c>
      <c r="L1699" s="122">
        <v>4823.1899999999996</v>
      </c>
      <c r="M1699" s="122"/>
    </row>
    <row r="1700" spans="11:13" x14ac:dyDescent="0.3">
      <c r="K1700" s="89">
        <v>45751</v>
      </c>
      <c r="L1700" s="122">
        <v>5048.49</v>
      </c>
      <c r="M1700" s="122"/>
    </row>
    <row r="1701" spans="11:13" x14ac:dyDescent="0.3">
      <c r="K1701" s="89">
        <v>45783</v>
      </c>
      <c r="L1701" s="122">
        <v>3575.8</v>
      </c>
      <c r="M1701" s="122"/>
    </row>
    <row r="1702" spans="11:13" x14ac:dyDescent="0.3">
      <c r="K1702" s="89">
        <v>45800</v>
      </c>
      <c r="L1702" s="122">
        <v>2179.2800000000002</v>
      </c>
      <c r="M1702" s="122"/>
    </row>
    <row r="1703" spans="11:13" x14ac:dyDescent="0.3">
      <c r="K1703" s="89">
        <v>45805</v>
      </c>
      <c r="L1703" s="122">
        <v>27821.94</v>
      </c>
      <c r="M1703" s="122"/>
    </row>
    <row r="1704" spans="11:13" x14ac:dyDescent="0.3">
      <c r="K1704" s="89">
        <v>45846</v>
      </c>
      <c r="L1704" s="122">
        <v>2245.27</v>
      </c>
      <c r="M1704" s="122"/>
    </row>
    <row r="1705" spans="11:13" x14ac:dyDescent="0.3">
      <c r="K1705" s="89">
        <v>45856</v>
      </c>
      <c r="L1705" s="122">
        <v>2434.2399999999998</v>
      </c>
      <c r="M1705" s="122"/>
    </row>
    <row r="1706" spans="11:13" x14ac:dyDescent="0.3">
      <c r="K1706" s="89">
        <v>45888</v>
      </c>
      <c r="L1706" s="122">
        <v>2461.54</v>
      </c>
      <c r="M1706" s="122"/>
    </row>
    <row r="1707" spans="11:13" x14ac:dyDescent="0.3">
      <c r="K1707" s="89">
        <v>45919</v>
      </c>
      <c r="L1707" s="122">
        <v>2426.09</v>
      </c>
      <c r="M1707" s="122"/>
    </row>
    <row r="1708" spans="11:13" x14ac:dyDescent="0.3">
      <c r="K1708" s="89">
        <v>45957</v>
      </c>
      <c r="L1708" s="122">
        <v>2267.08</v>
      </c>
      <c r="M1708" s="122"/>
    </row>
    <row r="1709" spans="11:13" x14ac:dyDescent="0.3">
      <c r="K1709" s="89">
        <v>45981</v>
      </c>
      <c r="L1709" s="122">
        <v>3358.62</v>
      </c>
      <c r="M1709" s="122"/>
    </row>
    <row r="1710" spans="11:13" x14ac:dyDescent="0.3">
      <c r="K1710" s="89">
        <v>46041</v>
      </c>
      <c r="L1710" s="122">
        <v>5146.76</v>
      </c>
      <c r="M1710" s="122"/>
    </row>
    <row r="1711" spans="11:13" x14ac:dyDescent="0.3">
      <c r="K1711" s="89">
        <v>46050</v>
      </c>
      <c r="L1711" s="122">
        <v>3696.02</v>
      </c>
      <c r="M1711" s="122"/>
    </row>
    <row r="1712" spans="11:13" x14ac:dyDescent="0.3">
      <c r="K1712" s="88" t="s">
        <v>695</v>
      </c>
      <c r="L1712" s="121"/>
      <c r="M1712" s="121"/>
    </row>
    <row r="1713" spans="11:13" x14ac:dyDescent="0.3">
      <c r="K1713" s="89">
        <v>45700</v>
      </c>
      <c r="L1713" s="122">
        <v>26.5</v>
      </c>
      <c r="M1713" s="122"/>
    </row>
    <row r="1714" spans="11:13" x14ac:dyDescent="0.3">
      <c r="K1714" s="89">
        <v>46087</v>
      </c>
      <c r="L1714" s="122">
        <v>1000.79</v>
      </c>
      <c r="M1714" s="122"/>
    </row>
    <row r="1715" spans="11:13" x14ac:dyDescent="0.3">
      <c r="K1715" s="88" t="s">
        <v>413</v>
      </c>
      <c r="L1715" s="121"/>
      <c r="M1715" s="121"/>
    </row>
    <row r="1716" spans="11:13" x14ac:dyDescent="0.3">
      <c r="K1716" s="89">
        <v>45558</v>
      </c>
      <c r="L1716" s="122">
        <v>19839.12</v>
      </c>
      <c r="M1716" s="122"/>
    </row>
    <row r="1717" spans="11:13" x14ac:dyDescent="0.3">
      <c r="K1717" s="89">
        <v>45587</v>
      </c>
      <c r="L1717" s="122">
        <v>39882.720000000001</v>
      </c>
      <c r="M1717" s="122"/>
    </row>
    <row r="1718" spans="11:13" x14ac:dyDescent="0.3">
      <c r="K1718" s="89">
        <v>46014</v>
      </c>
      <c r="L1718" s="122">
        <v>7478.16</v>
      </c>
      <c r="M1718" s="122"/>
    </row>
    <row r="1719" spans="11:13" x14ac:dyDescent="0.3">
      <c r="K1719" s="88" t="s">
        <v>454</v>
      </c>
      <c r="L1719" s="121"/>
      <c r="M1719" s="121"/>
    </row>
    <row r="1720" spans="11:13" x14ac:dyDescent="0.3">
      <c r="K1720" s="89">
        <v>45036</v>
      </c>
      <c r="L1720" s="122">
        <v>10448.6</v>
      </c>
      <c r="M1720" s="122"/>
    </row>
    <row r="1721" spans="11:13" x14ac:dyDescent="0.3">
      <c r="K1721" s="89">
        <v>45037</v>
      </c>
      <c r="L1721" s="122">
        <v>5717.8</v>
      </c>
      <c r="M1721" s="122"/>
    </row>
    <row r="1722" spans="11:13" x14ac:dyDescent="0.3">
      <c r="K1722" s="89">
        <v>45049</v>
      </c>
      <c r="L1722" s="122">
        <v>5890.13</v>
      </c>
      <c r="M1722" s="122"/>
    </row>
    <row r="1723" spans="11:13" x14ac:dyDescent="0.3">
      <c r="K1723" s="89">
        <v>45070</v>
      </c>
      <c r="L1723" s="122">
        <v>4691.46</v>
      </c>
      <c r="M1723" s="122"/>
    </row>
    <row r="1724" spans="11:13" x14ac:dyDescent="0.3">
      <c r="K1724" s="89">
        <v>45111</v>
      </c>
      <c r="L1724" s="122">
        <v>4961.8900000000003</v>
      </c>
      <c r="M1724" s="122"/>
    </row>
    <row r="1725" spans="11:13" x14ac:dyDescent="0.3">
      <c r="K1725" s="89">
        <v>45135</v>
      </c>
      <c r="L1725" s="122">
        <v>4971.3</v>
      </c>
      <c r="M1725" s="122"/>
    </row>
    <row r="1726" spans="11:13" x14ac:dyDescent="0.3">
      <c r="K1726" s="89">
        <v>45167</v>
      </c>
      <c r="L1726" s="122">
        <v>5461.43</v>
      </c>
      <c r="M1726" s="122"/>
    </row>
    <row r="1727" spans="11:13" x14ac:dyDescent="0.3">
      <c r="K1727" s="89">
        <v>45205</v>
      </c>
      <c r="L1727" s="122">
        <v>6008.49</v>
      </c>
      <c r="M1727" s="122"/>
    </row>
    <row r="1728" spans="11:13" x14ac:dyDescent="0.3">
      <c r="K1728" s="89">
        <v>45226</v>
      </c>
      <c r="L1728" s="122">
        <v>5726.12</v>
      </c>
      <c r="M1728" s="122"/>
    </row>
    <row r="1729" spans="11:13" x14ac:dyDescent="0.3">
      <c r="K1729" s="89">
        <v>45258</v>
      </c>
      <c r="L1729" s="122">
        <v>5646.22</v>
      </c>
      <c r="M1729" s="122"/>
    </row>
    <row r="1730" spans="11:13" x14ac:dyDescent="0.3">
      <c r="K1730" s="89">
        <v>45272</v>
      </c>
      <c r="L1730" s="122">
        <v>7153.26</v>
      </c>
      <c r="M1730" s="122"/>
    </row>
    <row r="1731" spans="11:13" x14ac:dyDescent="0.3">
      <c r="K1731" s="89">
        <v>45320</v>
      </c>
      <c r="L1731" s="122">
        <v>5900.14</v>
      </c>
      <c r="M1731" s="122"/>
    </row>
    <row r="1732" spans="11:13" x14ac:dyDescent="0.3">
      <c r="K1732" s="89">
        <v>45362</v>
      </c>
      <c r="L1732" s="122">
        <v>7919.69</v>
      </c>
      <c r="M1732" s="122"/>
    </row>
    <row r="1733" spans="11:13" x14ac:dyDescent="0.3">
      <c r="K1733" s="89">
        <v>45371</v>
      </c>
      <c r="L1733" s="122">
        <v>7220.06</v>
      </c>
      <c r="M1733" s="122"/>
    </row>
    <row r="1734" spans="11:13" x14ac:dyDescent="0.3">
      <c r="K1734" s="89">
        <v>45378</v>
      </c>
      <c r="L1734" s="122">
        <v>5184.7</v>
      </c>
      <c r="M1734" s="122"/>
    </row>
    <row r="1735" spans="11:13" x14ac:dyDescent="0.3">
      <c r="K1735" s="89">
        <v>45379</v>
      </c>
      <c r="L1735" s="122">
        <v>5914.63</v>
      </c>
      <c r="M1735" s="122"/>
    </row>
    <row r="1736" spans="11:13" x14ac:dyDescent="0.3">
      <c r="K1736" s="89">
        <v>45398</v>
      </c>
      <c r="L1736" s="122">
        <v>3129.77</v>
      </c>
      <c r="M1736" s="122"/>
    </row>
    <row r="1737" spans="11:13" x14ac:dyDescent="0.3">
      <c r="K1737" s="89">
        <v>45407</v>
      </c>
      <c r="L1737" s="122">
        <v>5308.98</v>
      </c>
      <c r="M1737" s="122"/>
    </row>
    <row r="1738" spans="11:13" x14ac:dyDescent="0.3">
      <c r="K1738" s="89">
        <v>45428</v>
      </c>
      <c r="L1738" s="122">
        <v>3472.19</v>
      </c>
      <c r="M1738" s="122"/>
    </row>
    <row r="1739" spans="11:13" x14ac:dyDescent="0.3">
      <c r="K1739" s="89">
        <v>45434</v>
      </c>
      <c r="L1739" s="122">
        <v>4142.72</v>
      </c>
      <c r="M1739" s="122"/>
    </row>
    <row r="1740" spans="11:13" x14ac:dyDescent="0.3">
      <c r="K1740" s="89">
        <v>45455</v>
      </c>
      <c r="L1740" s="122">
        <v>2278.86</v>
      </c>
      <c r="M1740" s="122"/>
    </row>
    <row r="1741" spans="11:13" x14ac:dyDescent="0.3">
      <c r="K1741" s="89">
        <v>45460</v>
      </c>
      <c r="L1741" s="122">
        <v>4985.6400000000003</v>
      </c>
      <c r="M1741" s="122"/>
    </row>
    <row r="1742" spans="11:13" x14ac:dyDescent="0.3">
      <c r="K1742" s="89">
        <v>45483</v>
      </c>
      <c r="L1742" s="122">
        <v>1173.98</v>
      </c>
      <c r="M1742" s="122"/>
    </row>
    <row r="1743" spans="11:13" x14ac:dyDescent="0.3">
      <c r="K1743" s="89">
        <v>45489</v>
      </c>
      <c r="L1743" s="122">
        <v>4675.71</v>
      </c>
      <c r="M1743" s="122"/>
    </row>
    <row r="1744" spans="11:13" x14ac:dyDescent="0.3">
      <c r="K1744" s="89">
        <v>45525</v>
      </c>
      <c r="L1744" s="122">
        <v>610.54999999999995</v>
      </c>
      <c r="M1744" s="122"/>
    </row>
    <row r="1745" spans="11:13" x14ac:dyDescent="0.3">
      <c r="K1745" s="89">
        <v>45532</v>
      </c>
      <c r="L1745" s="122">
        <v>5710.06</v>
      </c>
      <c r="M1745" s="122"/>
    </row>
    <row r="1746" spans="11:13" x14ac:dyDescent="0.3">
      <c r="K1746" s="89">
        <v>45547</v>
      </c>
      <c r="L1746" s="122">
        <v>511.26</v>
      </c>
      <c r="M1746" s="122"/>
    </row>
    <row r="1747" spans="11:13" x14ac:dyDescent="0.3">
      <c r="K1747" s="89">
        <v>45565</v>
      </c>
      <c r="L1747" s="122">
        <v>5692.6</v>
      </c>
      <c r="M1747" s="122"/>
    </row>
    <row r="1748" spans="11:13" x14ac:dyDescent="0.3">
      <c r="K1748" s="89">
        <v>45575</v>
      </c>
      <c r="L1748" s="122">
        <v>1381.63</v>
      </c>
      <c r="M1748" s="122"/>
    </row>
    <row r="1749" spans="11:13" x14ac:dyDescent="0.3">
      <c r="K1749" s="89">
        <v>45576</v>
      </c>
      <c r="L1749" s="122">
        <v>4127.8100000000004</v>
      </c>
      <c r="M1749" s="122"/>
    </row>
    <row r="1750" spans="11:13" x14ac:dyDescent="0.3">
      <c r="K1750" s="89">
        <v>45617</v>
      </c>
      <c r="L1750" s="122">
        <v>4217.03</v>
      </c>
      <c r="M1750" s="122"/>
    </row>
    <row r="1751" spans="11:13" x14ac:dyDescent="0.3">
      <c r="K1751" s="89">
        <v>45622</v>
      </c>
      <c r="L1751" s="122">
        <v>4816.72</v>
      </c>
      <c r="M1751" s="122"/>
    </row>
    <row r="1752" spans="11:13" x14ac:dyDescent="0.3">
      <c r="K1752" s="89">
        <v>45644</v>
      </c>
      <c r="L1752" s="122">
        <v>5522.96</v>
      </c>
      <c r="M1752" s="122"/>
    </row>
    <row r="1753" spans="11:13" x14ac:dyDescent="0.3">
      <c r="K1753" s="89">
        <v>45645</v>
      </c>
      <c r="L1753" s="122">
        <v>6512.35</v>
      </c>
      <c r="M1753" s="122"/>
    </row>
    <row r="1754" spans="11:13" x14ac:dyDescent="0.3">
      <c r="K1754" s="89">
        <v>45699</v>
      </c>
      <c r="L1754" s="122">
        <v>8004.17</v>
      </c>
      <c r="M1754" s="122"/>
    </row>
    <row r="1755" spans="11:13" x14ac:dyDescent="0.3">
      <c r="K1755" s="89">
        <v>45707</v>
      </c>
      <c r="L1755" s="122">
        <v>5827.45</v>
      </c>
      <c r="M1755" s="122"/>
    </row>
    <row r="1756" spans="11:13" x14ac:dyDescent="0.3">
      <c r="K1756" s="89">
        <v>45716</v>
      </c>
      <c r="L1756" s="122">
        <v>7244.06</v>
      </c>
      <c r="M1756" s="122"/>
    </row>
    <row r="1757" spans="11:13" x14ac:dyDescent="0.3">
      <c r="K1757" s="89">
        <v>45719</v>
      </c>
      <c r="L1757" s="122">
        <v>7600.12</v>
      </c>
      <c r="M1757" s="122"/>
    </row>
    <row r="1758" spans="11:13" x14ac:dyDescent="0.3">
      <c r="K1758" s="89">
        <v>45749</v>
      </c>
      <c r="L1758" s="122">
        <v>11121.66</v>
      </c>
      <c r="M1758" s="122"/>
    </row>
    <row r="1759" spans="11:13" x14ac:dyDescent="0.3">
      <c r="K1759" s="89">
        <v>45758</v>
      </c>
      <c r="L1759" s="122">
        <v>4348.8</v>
      </c>
      <c r="M1759" s="122"/>
    </row>
    <row r="1760" spans="11:13" x14ac:dyDescent="0.3">
      <c r="K1760" s="89">
        <v>45770</v>
      </c>
      <c r="L1760" s="122">
        <v>5099.03</v>
      </c>
      <c r="M1760" s="122"/>
    </row>
    <row r="1761" spans="11:13" x14ac:dyDescent="0.3">
      <c r="K1761" s="89">
        <v>45790</v>
      </c>
      <c r="L1761" s="122">
        <v>4529.29</v>
      </c>
      <c r="M1761" s="122"/>
    </row>
    <row r="1762" spans="11:13" x14ac:dyDescent="0.3">
      <c r="K1762" s="89">
        <v>45803</v>
      </c>
      <c r="L1762" s="122">
        <v>6574.41</v>
      </c>
      <c r="M1762" s="122"/>
    </row>
    <row r="1763" spans="11:13" x14ac:dyDescent="0.3">
      <c r="K1763" s="89">
        <v>45835</v>
      </c>
      <c r="L1763" s="122">
        <v>5818.35</v>
      </c>
      <c r="M1763" s="122"/>
    </row>
    <row r="1764" spans="11:13" x14ac:dyDescent="0.3">
      <c r="K1764" s="89">
        <v>45847</v>
      </c>
      <c r="L1764" s="122">
        <v>535.69000000000005</v>
      </c>
      <c r="M1764" s="122"/>
    </row>
    <row r="1765" spans="11:13" x14ac:dyDescent="0.3">
      <c r="K1765" s="89">
        <v>45848</v>
      </c>
      <c r="L1765" s="122">
        <v>4624.88</v>
      </c>
      <c r="M1765" s="122"/>
    </row>
    <row r="1766" spans="11:13" x14ac:dyDescent="0.3">
      <c r="K1766" s="89">
        <v>45887</v>
      </c>
      <c r="L1766" s="122">
        <v>590.21</v>
      </c>
      <c r="M1766" s="122"/>
    </row>
    <row r="1767" spans="11:13" x14ac:dyDescent="0.3">
      <c r="K1767" s="89">
        <v>45898</v>
      </c>
      <c r="L1767" s="122">
        <v>5133.79</v>
      </c>
      <c r="M1767" s="122"/>
    </row>
    <row r="1768" spans="11:13" x14ac:dyDescent="0.3">
      <c r="K1768" s="89">
        <v>45916</v>
      </c>
      <c r="L1768" s="122">
        <v>662.87</v>
      </c>
      <c r="M1768" s="122"/>
    </row>
    <row r="1769" spans="11:13" x14ac:dyDescent="0.3">
      <c r="K1769" s="89">
        <v>45923</v>
      </c>
      <c r="L1769" s="122">
        <v>4964.84</v>
      </c>
      <c r="M1769" s="122"/>
    </row>
    <row r="1770" spans="11:13" x14ac:dyDescent="0.3">
      <c r="K1770" s="89">
        <v>45951</v>
      </c>
      <c r="L1770" s="122">
        <v>4517.13</v>
      </c>
      <c r="M1770" s="122"/>
    </row>
    <row r="1771" spans="11:13" x14ac:dyDescent="0.3">
      <c r="K1771" s="89">
        <v>45980</v>
      </c>
      <c r="L1771" s="122">
        <v>2675.63</v>
      </c>
      <c r="M1771" s="122"/>
    </row>
    <row r="1772" spans="11:13" x14ac:dyDescent="0.3">
      <c r="K1772" s="89">
        <v>45981</v>
      </c>
      <c r="L1772" s="122">
        <v>4769.29</v>
      </c>
      <c r="M1772" s="122"/>
    </row>
    <row r="1773" spans="11:13" x14ac:dyDescent="0.3">
      <c r="K1773" s="89">
        <v>46009</v>
      </c>
      <c r="L1773" s="122">
        <v>9910.9500000000007</v>
      </c>
      <c r="M1773" s="122"/>
    </row>
    <row r="1774" spans="11:13" x14ac:dyDescent="0.3">
      <c r="K1774" s="89">
        <v>46049</v>
      </c>
      <c r="L1774" s="122">
        <v>7080.46</v>
      </c>
      <c r="M1774" s="122"/>
    </row>
    <row r="1775" spans="11:13" x14ac:dyDescent="0.3">
      <c r="K1775" s="89">
        <v>46055</v>
      </c>
      <c r="L1775" s="122">
        <v>6598.7</v>
      </c>
      <c r="M1775" s="122"/>
    </row>
    <row r="1776" spans="11:13" x14ac:dyDescent="0.3">
      <c r="K1776" s="89">
        <v>46213</v>
      </c>
      <c r="L1776" s="122">
        <v>4536.95</v>
      </c>
      <c r="M1776" s="122"/>
    </row>
    <row r="1777" spans="11:13" x14ac:dyDescent="0.3">
      <c r="K1777" s="88" t="s">
        <v>455</v>
      </c>
      <c r="L1777" s="121"/>
      <c r="M1777" s="121"/>
    </row>
    <row r="1778" spans="11:13" x14ac:dyDescent="0.3">
      <c r="K1778" s="89">
        <v>45358</v>
      </c>
      <c r="L1778" s="122">
        <v>1043.18</v>
      </c>
      <c r="M1778" s="122"/>
    </row>
    <row r="1779" spans="11:13" x14ac:dyDescent="0.3">
      <c r="K1779" s="88" t="s">
        <v>168</v>
      </c>
      <c r="L1779" s="121"/>
      <c r="M1779" s="121"/>
    </row>
    <row r="1780" spans="11:13" x14ac:dyDescent="0.3">
      <c r="K1780" s="89">
        <v>44980</v>
      </c>
      <c r="L1780" s="122">
        <v>625.28</v>
      </c>
      <c r="M1780" s="122"/>
    </row>
    <row r="1781" spans="11:13" x14ac:dyDescent="0.3">
      <c r="K1781" s="89">
        <v>45012</v>
      </c>
      <c r="L1781" s="122">
        <v>625.28</v>
      </c>
      <c r="M1781" s="122"/>
    </row>
    <row r="1782" spans="11:13" x14ac:dyDescent="0.3">
      <c r="K1782" s="89">
        <v>45034</v>
      </c>
      <c r="L1782" s="122">
        <v>625.28</v>
      </c>
      <c r="M1782" s="122"/>
    </row>
    <row r="1783" spans="11:13" x14ac:dyDescent="0.3">
      <c r="K1783" s="89">
        <v>45092</v>
      </c>
      <c r="L1783" s="122">
        <v>625.28</v>
      </c>
      <c r="M1783" s="122"/>
    </row>
    <row r="1784" spans="11:13" x14ac:dyDescent="0.3">
      <c r="K1784" s="89">
        <v>45096</v>
      </c>
      <c r="L1784" s="122">
        <v>625.28</v>
      </c>
      <c r="M1784" s="122"/>
    </row>
    <row r="1785" spans="11:13" x14ac:dyDescent="0.3">
      <c r="K1785" s="89">
        <v>45181</v>
      </c>
      <c r="L1785" s="122">
        <v>625.28</v>
      </c>
      <c r="M1785" s="122"/>
    </row>
    <row r="1786" spans="11:13" x14ac:dyDescent="0.3">
      <c r="K1786" s="89">
        <v>45182</v>
      </c>
      <c r="L1786" s="122">
        <v>1250.56</v>
      </c>
      <c r="M1786" s="122"/>
    </row>
    <row r="1787" spans="11:13" x14ac:dyDescent="0.3">
      <c r="K1787" s="89">
        <v>45204</v>
      </c>
      <c r="L1787" s="122">
        <v>625.28</v>
      </c>
      <c r="M1787" s="122"/>
    </row>
    <row r="1788" spans="11:13" x14ac:dyDescent="0.3">
      <c r="K1788" s="89">
        <v>45259</v>
      </c>
      <c r="L1788" s="122">
        <v>625.28</v>
      </c>
      <c r="M1788" s="122"/>
    </row>
    <row r="1789" spans="11:13" x14ac:dyDescent="0.3">
      <c r="K1789" s="89">
        <v>45278</v>
      </c>
      <c r="L1789" s="122">
        <v>625.28</v>
      </c>
      <c r="M1789" s="122"/>
    </row>
    <row r="1790" spans="11:13" x14ac:dyDescent="0.3">
      <c r="K1790" s="89">
        <v>45310</v>
      </c>
      <c r="L1790" s="122">
        <v>625.28</v>
      </c>
      <c r="M1790" s="122"/>
    </row>
    <row r="1791" spans="11:13" x14ac:dyDescent="0.3">
      <c r="K1791" s="89">
        <v>45348</v>
      </c>
      <c r="L1791" s="122">
        <v>625.28</v>
      </c>
      <c r="M1791" s="122"/>
    </row>
    <row r="1792" spans="11:13" x14ac:dyDescent="0.3">
      <c r="K1792" s="89">
        <v>45363</v>
      </c>
      <c r="L1792" s="122">
        <v>625.28</v>
      </c>
      <c r="M1792" s="122"/>
    </row>
    <row r="1793" spans="11:13" x14ac:dyDescent="0.3">
      <c r="K1793" s="89">
        <v>45393</v>
      </c>
      <c r="L1793" s="122">
        <v>625.28</v>
      </c>
      <c r="M1793" s="122"/>
    </row>
    <row r="1794" spans="11:13" x14ac:dyDescent="0.3">
      <c r="K1794" s="89">
        <v>45440</v>
      </c>
      <c r="L1794" s="122">
        <v>625.28</v>
      </c>
      <c r="M1794" s="122"/>
    </row>
    <row r="1795" spans="11:13" x14ac:dyDescent="0.3">
      <c r="K1795" s="89">
        <v>45460</v>
      </c>
      <c r="L1795" s="122">
        <v>625.28</v>
      </c>
      <c r="M1795" s="122"/>
    </row>
    <row r="1796" spans="11:13" x14ac:dyDescent="0.3">
      <c r="K1796" s="89">
        <v>45602</v>
      </c>
      <c r="L1796" s="122">
        <v>1250.56</v>
      </c>
      <c r="M1796" s="122"/>
    </row>
    <row r="1797" spans="11:13" x14ac:dyDescent="0.3">
      <c r="K1797" s="89">
        <v>45603</v>
      </c>
      <c r="L1797" s="122">
        <v>1250.56</v>
      </c>
      <c r="M1797" s="122"/>
    </row>
    <row r="1798" spans="11:13" x14ac:dyDescent="0.3">
      <c r="K1798" s="89">
        <v>45622</v>
      </c>
      <c r="L1798" s="122">
        <v>625.28</v>
      </c>
      <c r="M1798" s="122"/>
    </row>
    <row r="1799" spans="11:13" x14ac:dyDescent="0.3">
      <c r="K1799" s="88" t="s">
        <v>720</v>
      </c>
      <c r="L1799" s="121"/>
      <c r="M1799" s="121"/>
    </row>
    <row r="1800" spans="11:13" x14ac:dyDescent="0.3">
      <c r="K1800" s="89">
        <v>45517</v>
      </c>
      <c r="L1800" s="122">
        <v>19857.21</v>
      </c>
      <c r="M1800" s="122"/>
    </row>
    <row r="1801" spans="11:13" x14ac:dyDescent="0.3">
      <c r="K1801" s="88" t="s">
        <v>457</v>
      </c>
      <c r="L1801" s="121"/>
      <c r="M1801" s="121"/>
    </row>
    <row r="1802" spans="11:13" x14ac:dyDescent="0.3">
      <c r="K1802" s="89">
        <v>45371</v>
      </c>
      <c r="L1802" s="122">
        <v>5120.42</v>
      </c>
      <c r="M1802" s="122"/>
    </row>
    <row r="1803" spans="11:13" x14ac:dyDescent="0.3">
      <c r="K1803" s="89">
        <v>45477</v>
      </c>
      <c r="L1803" s="122">
        <v>7680.64</v>
      </c>
      <c r="M1803" s="122"/>
    </row>
    <row r="1804" spans="11:13" x14ac:dyDescent="0.3">
      <c r="K1804" s="88" t="s">
        <v>201</v>
      </c>
      <c r="L1804" s="121"/>
      <c r="M1804" s="121"/>
    </row>
    <row r="1805" spans="11:13" x14ac:dyDescent="0.3">
      <c r="K1805" s="89">
        <v>45068</v>
      </c>
      <c r="L1805" s="122">
        <v>2391.7600000000002</v>
      </c>
      <c r="M1805" s="122"/>
    </row>
    <row r="1806" spans="11:13" x14ac:dyDescent="0.3">
      <c r="K1806" s="89">
        <v>45365</v>
      </c>
      <c r="L1806" s="122">
        <v>2391.7600000000002</v>
      </c>
      <c r="M1806" s="122"/>
    </row>
    <row r="1807" spans="11:13" x14ac:dyDescent="0.3">
      <c r="K1807" s="89">
        <v>45740</v>
      </c>
      <c r="L1807" s="122">
        <v>2391.7600000000002</v>
      </c>
      <c r="M1807" s="122"/>
    </row>
    <row r="1808" spans="11:13" x14ac:dyDescent="0.3">
      <c r="K1808" s="88" t="s">
        <v>170</v>
      </c>
      <c r="L1808" s="121"/>
      <c r="M1808" s="121"/>
    </row>
    <row r="1809" spans="11:13" x14ac:dyDescent="0.3">
      <c r="K1809" s="89">
        <v>45100</v>
      </c>
      <c r="L1809" s="122">
        <v>782.4</v>
      </c>
      <c r="M1809" s="122"/>
    </row>
    <row r="1810" spans="11:13" x14ac:dyDescent="0.3">
      <c r="K1810" s="89">
        <v>45398</v>
      </c>
      <c r="L1810" s="122">
        <v>1712.17</v>
      </c>
      <c r="M1810" s="122"/>
    </row>
    <row r="1811" spans="11:13" x14ac:dyDescent="0.3">
      <c r="K1811" s="89">
        <v>45399</v>
      </c>
      <c r="L1811" s="122">
        <v>1494.32</v>
      </c>
      <c r="M1811" s="122"/>
    </row>
    <row r="1812" spans="11:13" x14ac:dyDescent="0.3">
      <c r="K1812" s="88" t="s">
        <v>458</v>
      </c>
      <c r="L1812" s="121"/>
      <c r="M1812" s="121"/>
    </row>
    <row r="1813" spans="11:13" x14ac:dyDescent="0.3">
      <c r="K1813" s="90" t="s">
        <v>409</v>
      </c>
      <c r="L1813" s="122"/>
      <c r="M1813" s="122">
        <v>13.33</v>
      </c>
    </row>
    <row r="1814" spans="11:13" x14ac:dyDescent="0.3">
      <c r="K1814" s="88" t="s">
        <v>761</v>
      </c>
      <c r="L1814" s="121"/>
      <c r="M1814" s="121"/>
    </row>
    <row r="1815" spans="11:13" x14ac:dyDescent="0.3">
      <c r="K1815" s="89">
        <v>45735</v>
      </c>
      <c r="L1815" s="122">
        <v>1680</v>
      </c>
      <c r="M1815" s="122"/>
    </row>
    <row r="1816" spans="11:13" x14ac:dyDescent="0.3">
      <c r="K1816" s="88" t="s">
        <v>704</v>
      </c>
      <c r="L1816" s="121"/>
      <c r="M1816" s="121"/>
    </row>
    <row r="1817" spans="11:13" x14ac:dyDescent="0.3">
      <c r="K1817" s="89">
        <v>45588</v>
      </c>
      <c r="L1817" s="122">
        <v>6819</v>
      </c>
      <c r="M1817" s="122"/>
    </row>
    <row r="1818" spans="11:13" x14ac:dyDescent="0.3">
      <c r="K1818" s="88" t="s">
        <v>635</v>
      </c>
      <c r="L1818" s="121"/>
      <c r="M1818" s="121"/>
    </row>
    <row r="1819" spans="11:13" x14ac:dyDescent="0.3">
      <c r="K1819" s="89">
        <v>46006</v>
      </c>
      <c r="L1819" s="122">
        <v>11.89</v>
      </c>
      <c r="M1819" s="122"/>
    </row>
    <row r="1820" spans="11:13" x14ac:dyDescent="0.3">
      <c r="K1820" s="89">
        <v>46069</v>
      </c>
      <c r="L1820" s="122">
        <v>30.74</v>
      </c>
      <c r="M1820" s="122"/>
    </row>
    <row r="1821" spans="11:13" x14ac:dyDescent="0.3">
      <c r="K1821" s="89">
        <v>46104</v>
      </c>
      <c r="L1821" s="122">
        <v>16.45</v>
      </c>
      <c r="M1821" s="122"/>
    </row>
    <row r="1822" spans="11:13" x14ac:dyDescent="0.3">
      <c r="K1822" s="89">
        <v>46121</v>
      </c>
      <c r="L1822" s="122">
        <v>73.260000000000005</v>
      </c>
      <c r="M1822" s="122"/>
    </row>
    <row r="1823" spans="11:13" x14ac:dyDescent="0.3">
      <c r="K1823" s="89">
        <v>46134</v>
      </c>
      <c r="L1823" s="122">
        <v>12.84</v>
      </c>
      <c r="M1823" s="122"/>
    </row>
    <row r="1824" spans="11:13" x14ac:dyDescent="0.3">
      <c r="K1824" s="88" t="s">
        <v>459</v>
      </c>
      <c r="L1824" s="121"/>
      <c r="M1824" s="121"/>
    </row>
    <row r="1825" spans="11:13" x14ac:dyDescent="0.3">
      <c r="K1825" s="89">
        <v>45216</v>
      </c>
      <c r="L1825" s="122">
        <v>25552.32</v>
      </c>
      <c r="M1825" s="122"/>
    </row>
    <row r="1826" spans="11:13" x14ac:dyDescent="0.3">
      <c r="K1826" s="89">
        <v>45218</v>
      </c>
      <c r="L1826" s="122">
        <v>25494</v>
      </c>
      <c r="M1826" s="122"/>
    </row>
    <row r="1827" spans="11:13" x14ac:dyDescent="0.3">
      <c r="K1827" s="89">
        <v>45275</v>
      </c>
      <c r="L1827" s="122">
        <v>19574.400000000001</v>
      </c>
      <c r="M1827" s="122"/>
    </row>
    <row r="1828" spans="11:13" x14ac:dyDescent="0.3">
      <c r="K1828" s="89">
        <v>45513</v>
      </c>
      <c r="L1828" s="122">
        <v>3716.88</v>
      </c>
      <c r="M1828" s="122"/>
    </row>
    <row r="1829" spans="11:13" x14ac:dyDescent="0.3">
      <c r="K1829" s="88" t="s">
        <v>460</v>
      </c>
      <c r="L1829" s="121"/>
      <c r="M1829" s="121"/>
    </row>
    <row r="1830" spans="11:13" x14ac:dyDescent="0.3">
      <c r="K1830" s="89">
        <v>44987</v>
      </c>
      <c r="L1830" s="122">
        <v>4200</v>
      </c>
      <c r="M1830" s="122"/>
    </row>
    <row r="1831" spans="11:13" x14ac:dyDescent="0.3">
      <c r="K1831" s="89">
        <v>45071</v>
      </c>
      <c r="L1831" s="122">
        <v>2100</v>
      </c>
      <c r="M1831" s="122"/>
    </row>
    <row r="1832" spans="11:13" x14ac:dyDescent="0.3">
      <c r="K1832" s="89">
        <v>45175</v>
      </c>
      <c r="L1832" s="122">
        <v>2100</v>
      </c>
      <c r="M1832" s="122"/>
    </row>
    <row r="1833" spans="11:13" x14ac:dyDescent="0.3">
      <c r="K1833" s="89">
        <v>45211</v>
      </c>
      <c r="L1833" s="122">
        <v>2100</v>
      </c>
      <c r="M1833" s="122"/>
    </row>
    <row r="1834" spans="11:13" x14ac:dyDescent="0.3">
      <c r="K1834" s="89">
        <v>45251</v>
      </c>
      <c r="L1834" s="122">
        <v>2100</v>
      </c>
      <c r="M1834" s="122"/>
    </row>
    <row r="1835" spans="11:13" x14ac:dyDescent="0.3">
      <c r="K1835" s="89">
        <v>45306</v>
      </c>
      <c r="L1835" s="122">
        <v>2100</v>
      </c>
      <c r="M1835" s="122"/>
    </row>
    <row r="1836" spans="11:13" x14ac:dyDescent="0.3">
      <c r="K1836" s="89">
        <v>45365</v>
      </c>
      <c r="L1836" s="122">
        <v>2100</v>
      </c>
      <c r="M1836" s="122"/>
    </row>
    <row r="1837" spans="11:13" x14ac:dyDescent="0.3">
      <c r="K1837" s="89">
        <v>45537</v>
      </c>
      <c r="L1837" s="122">
        <v>2100</v>
      </c>
      <c r="M1837" s="122"/>
    </row>
    <row r="1838" spans="11:13" x14ac:dyDescent="0.3">
      <c r="K1838" s="88" t="s">
        <v>798</v>
      </c>
      <c r="L1838" s="121"/>
      <c r="M1838" s="121"/>
    </row>
    <row r="1839" spans="11:13" x14ac:dyDescent="0.3">
      <c r="K1839" s="89">
        <v>45180</v>
      </c>
      <c r="L1839" s="122">
        <v>2518</v>
      </c>
      <c r="M1839" s="122"/>
    </row>
    <row r="1840" spans="11:13" x14ac:dyDescent="0.3">
      <c r="K1840" s="89">
        <v>45316</v>
      </c>
      <c r="L1840" s="122">
        <v>9000</v>
      </c>
      <c r="M1840" s="122"/>
    </row>
    <row r="1841" spans="11:13" x14ac:dyDescent="0.3">
      <c r="K1841" s="89">
        <v>45377</v>
      </c>
      <c r="L1841" s="122">
        <v>4500</v>
      </c>
      <c r="M1841" s="122"/>
    </row>
    <row r="1842" spans="11:13" x14ac:dyDescent="0.3">
      <c r="K1842" s="88" t="s">
        <v>105</v>
      </c>
      <c r="L1842" s="121"/>
      <c r="M1842" s="121"/>
    </row>
    <row r="1843" spans="11:13" x14ac:dyDescent="0.3">
      <c r="K1843" s="89">
        <v>46006</v>
      </c>
      <c r="L1843" s="122">
        <v>7263.23</v>
      </c>
      <c r="M1843" s="122"/>
    </row>
    <row r="1844" spans="11:13" x14ac:dyDescent="0.3">
      <c r="K1844" s="88" t="s">
        <v>628</v>
      </c>
      <c r="L1844" s="121"/>
      <c r="M1844" s="121"/>
    </row>
    <row r="1845" spans="11:13" x14ac:dyDescent="0.3">
      <c r="K1845" s="89">
        <v>45861</v>
      </c>
      <c r="L1845" s="122">
        <v>678</v>
      </c>
      <c r="M1845" s="122"/>
    </row>
    <row r="1846" spans="11:13" x14ac:dyDescent="0.3">
      <c r="K1846" s="89">
        <v>46007</v>
      </c>
      <c r="L1846" s="122">
        <v>1050.1600000000001</v>
      </c>
      <c r="M1846" s="122"/>
    </row>
    <row r="1847" spans="11:13" x14ac:dyDescent="0.3">
      <c r="K1847" s="89">
        <v>46051</v>
      </c>
      <c r="L1847" s="122">
        <v>3112.81</v>
      </c>
      <c r="M1847" s="122"/>
    </row>
    <row r="1848" spans="11:13" x14ac:dyDescent="0.3">
      <c r="K1848" s="89">
        <v>46057</v>
      </c>
      <c r="L1848" s="122">
        <v>842.8</v>
      </c>
      <c r="M1848" s="122"/>
    </row>
    <row r="1849" spans="11:13" x14ac:dyDescent="0.3">
      <c r="K1849" s="88" t="s">
        <v>205</v>
      </c>
      <c r="L1849" s="121"/>
      <c r="M1849" s="121"/>
    </row>
    <row r="1850" spans="11:13" x14ac:dyDescent="0.3">
      <c r="K1850" s="89">
        <v>45964</v>
      </c>
      <c r="L1850" s="122">
        <v>1041.8499999999999</v>
      </c>
      <c r="M1850" s="122"/>
    </row>
    <row r="1851" spans="11:13" x14ac:dyDescent="0.3">
      <c r="K1851" s="89">
        <v>46044</v>
      </c>
      <c r="L1851" s="122">
        <v>1041.8499999999999</v>
      </c>
      <c r="M1851" s="122"/>
    </row>
    <row r="1852" spans="11:13" x14ac:dyDescent="0.3">
      <c r="K1852" s="89">
        <v>46114</v>
      </c>
      <c r="L1852" s="122">
        <v>1041.8499999999999</v>
      </c>
      <c r="M1852" s="122"/>
    </row>
    <row r="1853" spans="11:13" x14ac:dyDescent="0.3">
      <c r="K1853" s="89">
        <v>46233</v>
      </c>
      <c r="L1853" s="122">
        <v>1041.8499999999999</v>
      </c>
      <c r="M1853" s="122"/>
    </row>
    <row r="1854" spans="11:13" x14ac:dyDescent="0.3">
      <c r="K1854" s="88" t="s">
        <v>461</v>
      </c>
      <c r="L1854" s="121"/>
      <c r="M1854" s="121"/>
    </row>
    <row r="1855" spans="11:13" x14ac:dyDescent="0.3">
      <c r="K1855" s="90" t="s">
        <v>409</v>
      </c>
      <c r="L1855" s="122"/>
      <c r="M1855" s="122">
        <v>762.27</v>
      </c>
    </row>
    <row r="1856" spans="11:13" x14ac:dyDescent="0.3">
      <c r="K1856" s="89">
        <v>45133</v>
      </c>
      <c r="L1856" s="122">
        <v>2833.89</v>
      </c>
      <c r="M1856" s="122"/>
    </row>
    <row r="1857" spans="11:13" x14ac:dyDescent="0.3">
      <c r="K1857" s="89">
        <v>45145</v>
      </c>
      <c r="L1857" s="122">
        <v>4014.07</v>
      </c>
      <c r="M1857" s="122"/>
    </row>
    <row r="1858" spans="11:13" x14ac:dyDescent="0.3">
      <c r="K1858" s="89">
        <v>45161</v>
      </c>
      <c r="L1858" s="122">
        <v>1369.75</v>
      </c>
      <c r="M1858" s="122"/>
    </row>
    <row r="1859" spans="11:13" x14ac:dyDescent="0.3">
      <c r="K1859" s="89">
        <v>45205</v>
      </c>
      <c r="L1859" s="122">
        <v>3481.65</v>
      </c>
      <c r="M1859" s="122"/>
    </row>
    <row r="1860" spans="11:13" x14ac:dyDescent="0.3">
      <c r="K1860" s="89">
        <v>45217</v>
      </c>
      <c r="L1860" s="122">
        <v>3854.13</v>
      </c>
      <c r="M1860" s="122"/>
    </row>
    <row r="1861" spans="11:13" x14ac:dyDescent="0.3">
      <c r="K1861" s="89">
        <v>45244</v>
      </c>
      <c r="L1861" s="122">
        <v>1938.25</v>
      </c>
      <c r="M1861" s="122"/>
    </row>
    <row r="1862" spans="11:13" x14ac:dyDescent="0.3">
      <c r="K1862" s="89">
        <v>45245</v>
      </c>
      <c r="L1862" s="122">
        <v>104.84</v>
      </c>
      <c r="M1862" s="122"/>
    </row>
    <row r="1863" spans="11:13" x14ac:dyDescent="0.3">
      <c r="K1863" s="89">
        <v>45246</v>
      </c>
      <c r="L1863" s="122">
        <v>164.95</v>
      </c>
      <c r="M1863" s="122"/>
    </row>
    <row r="1864" spans="11:13" x14ac:dyDescent="0.3">
      <c r="K1864" s="89">
        <v>45260</v>
      </c>
      <c r="L1864" s="122">
        <v>6901.78</v>
      </c>
      <c r="M1864" s="122"/>
    </row>
    <row r="1865" spans="11:13" x14ac:dyDescent="0.3">
      <c r="K1865" s="89">
        <v>45266</v>
      </c>
      <c r="L1865" s="122">
        <v>2249.1</v>
      </c>
      <c r="M1865" s="122"/>
    </row>
    <row r="1866" spans="11:13" x14ac:dyDescent="0.3">
      <c r="K1866" s="89">
        <v>45322</v>
      </c>
      <c r="L1866" s="122">
        <v>2833.89</v>
      </c>
      <c r="M1866" s="122"/>
    </row>
    <row r="1867" spans="11:13" x14ac:dyDescent="0.3">
      <c r="K1867" s="89">
        <v>45323</v>
      </c>
      <c r="L1867" s="122">
        <v>811.17</v>
      </c>
      <c r="M1867" s="122"/>
    </row>
    <row r="1868" spans="11:13" x14ac:dyDescent="0.3">
      <c r="K1868" s="89">
        <v>45327</v>
      </c>
      <c r="L1868" s="122">
        <v>455.28</v>
      </c>
      <c r="M1868" s="122"/>
    </row>
    <row r="1869" spans="11:13" x14ac:dyDescent="0.3">
      <c r="K1869" s="89">
        <v>45342</v>
      </c>
      <c r="L1869" s="122">
        <v>2764.51</v>
      </c>
      <c r="M1869" s="122"/>
    </row>
    <row r="1870" spans="11:13" x14ac:dyDescent="0.3">
      <c r="K1870" s="89">
        <v>45348</v>
      </c>
      <c r="L1870" s="122">
        <v>775.86</v>
      </c>
      <c r="M1870" s="122"/>
    </row>
    <row r="1871" spans="11:13" x14ac:dyDescent="0.3">
      <c r="K1871" s="89">
        <v>45397</v>
      </c>
      <c r="L1871" s="122">
        <v>319.39</v>
      </c>
      <c r="M1871" s="122"/>
    </row>
    <row r="1872" spans="11:13" x14ac:dyDescent="0.3">
      <c r="K1872" s="89">
        <v>45405</v>
      </c>
      <c r="L1872" s="122">
        <v>2195.6999999999998</v>
      </c>
      <c r="M1872" s="122"/>
    </row>
    <row r="1873" spans="11:13" x14ac:dyDescent="0.3">
      <c r="K1873" s="89">
        <v>45406</v>
      </c>
      <c r="L1873" s="122">
        <v>52.42</v>
      </c>
      <c r="M1873" s="122"/>
    </row>
    <row r="1874" spans="11:13" x14ac:dyDescent="0.3">
      <c r="K1874" s="89">
        <v>45407</v>
      </c>
      <c r="L1874" s="122">
        <v>770.65</v>
      </c>
      <c r="M1874" s="122"/>
    </row>
    <row r="1875" spans="11:13" x14ac:dyDescent="0.3">
      <c r="K1875" s="89">
        <v>45533</v>
      </c>
      <c r="L1875" s="122">
        <v>880.97</v>
      </c>
      <c r="M1875" s="122"/>
    </row>
    <row r="1876" spans="11:13" x14ac:dyDescent="0.3">
      <c r="K1876" s="89">
        <v>45541</v>
      </c>
      <c r="L1876" s="122">
        <v>27.29</v>
      </c>
      <c r="M1876" s="122"/>
    </row>
    <row r="1877" spans="11:13" x14ac:dyDescent="0.3">
      <c r="K1877" s="89">
        <v>45545</v>
      </c>
      <c r="L1877" s="122">
        <v>2213.04</v>
      </c>
      <c r="M1877" s="122"/>
    </row>
    <row r="1878" spans="11:13" x14ac:dyDescent="0.3">
      <c r="K1878" s="89">
        <v>45547</v>
      </c>
      <c r="L1878" s="122">
        <v>2734.41</v>
      </c>
      <c r="M1878" s="122"/>
    </row>
    <row r="1879" spans="11:13" x14ac:dyDescent="0.3">
      <c r="K1879" s="89">
        <v>45551</v>
      </c>
      <c r="L1879" s="122">
        <v>1620</v>
      </c>
      <c r="M1879" s="122"/>
    </row>
    <row r="1880" spans="11:13" x14ac:dyDescent="0.3">
      <c r="K1880" s="89">
        <v>45558</v>
      </c>
      <c r="L1880" s="122">
        <v>58.82</v>
      </c>
      <c r="M1880" s="122"/>
    </row>
    <row r="1881" spans="11:13" x14ac:dyDescent="0.3">
      <c r="K1881" s="89">
        <v>45560</v>
      </c>
      <c r="L1881" s="122">
        <v>76.61</v>
      </c>
      <c r="M1881" s="122"/>
    </row>
    <row r="1882" spans="11:13" x14ac:dyDescent="0.3">
      <c r="K1882" s="89">
        <v>45561</v>
      </c>
      <c r="L1882" s="122">
        <v>1538.62</v>
      </c>
      <c r="M1882" s="122"/>
    </row>
    <row r="1883" spans="11:13" x14ac:dyDescent="0.3">
      <c r="K1883" s="89">
        <v>45562</v>
      </c>
      <c r="L1883" s="122">
        <v>525.84</v>
      </c>
      <c r="M1883" s="122"/>
    </row>
    <row r="1884" spans="11:13" x14ac:dyDescent="0.3">
      <c r="K1884" s="89">
        <v>45580</v>
      </c>
      <c r="L1884" s="122">
        <v>2906.14</v>
      </c>
      <c r="M1884" s="122"/>
    </row>
    <row r="1885" spans="11:13" x14ac:dyDescent="0.3">
      <c r="K1885" s="89">
        <v>45604</v>
      </c>
      <c r="L1885" s="122">
        <v>1327.82</v>
      </c>
      <c r="M1885" s="122"/>
    </row>
    <row r="1886" spans="11:13" x14ac:dyDescent="0.3">
      <c r="K1886" s="89">
        <v>45610</v>
      </c>
      <c r="L1886" s="122">
        <v>355.81</v>
      </c>
      <c r="M1886" s="122"/>
    </row>
    <row r="1887" spans="11:13" x14ac:dyDescent="0.3">
      <c r="K1887" s="89">
        <v>45618</v>
      </c>
      <c r="L1887" s="122">
        <v>906.64</v>
      </c>
      <c r="M1887" s="122"/>
    </row>
    <row r="1888" spans="11:13" x14ac:dyDescent="0.3">
      <c r="K1888" s="89">
        <v>45622</v>
      </c>
      <c r="L1888" s="122">
        <v>723.6</v>
      </c>
      <c r="M1888" s="122"/>
    </row>
    <row r="1889" spans="11:13" x14ac:dyDescent="0.3">
      <c r="K1889" s="89">
        <v>45632</v>
      </c>
      <c r="L1889" s="122">
        <v>969.48</v>
      </c>
      <c r="M1889" s="122"/>
    </row>
    <row r="1890" spans="11:13" x14ac:dyDescent="0.3">
      <c r="K1890" s="89">
        <v>45692</v>
      </c>
      <c r="L1890" s="122">
        <v>327.17</v>
      </c>
      <c r="M1890" s="122"/>
    </row>
    <row r="1891" spans="11:13" x14ac:dyDescent="0.3">
      <c r="K1891" s="89">
        <v>45693</v>
      </c>
      <c r="L1891" s="122">
        <v>326.39999999999998</v>
      </c>
      <c r="M1891" s="122"/>
    </row>
    <row r="1892" spans="11:13" x14ac:dyDescent="0.3">
      <c r="K1892" s="89">
        <v>45699</v>
      </c>
      <c r="L1892" s="122">
        <v>61.2</v>
      </c>
      <c r="M1892" s="122"/>
    </row>
    <row r="1893" spans="11:13" x14ac:dyDescent="0.3">
      <c r="K1893" s="89">
        <v>45700</v>
      </c>
      <c r="L1893" s="122">
        <v>1779.08</v>
      </c>
      <c r="M1893" s="122"/>
    </row>
    <row r="1894" spans="11:13" x14ac:dyDescent="0.3">
      <c r="K1894" s="89">
        <v>45701</v>
      </c>
      <c r="L1894" s="122">
        <v>3398.1</v>
      </c>
      <c r="M1894" s="122"/>
    </row>
    <row r="1895" spans="11:13" x14ac:dyDescent="0.3">
      <c r="K1895" s="89">
        <v>45726</v>
      </c>
      <c r="L1895" s="122">
        <v>673.16</v>
      </c>
      <c r="M1895" s="122"/>
    </row>
    <row r="1896" spans="11:13" x14ac:dyDescent="0.3">
      <c r="K1896" s="89">
        <v>45742</v>
      </c>
      <c r="L1896" s="122">
        <v>1196.3</v>
      </c>
      <c r="M1896" s="122"/>
    </row>
    <row r="1897" spans="11:13" x14ac:dyDescent="0.3">
      <c r="K1897" s="89">
        <v>45762</v>
      </c>
      <c r="L1897" s="122">
        <v>143.93</v>
      </c>
      <c r="M1897" s="122"/>
    </row>
    <row r="1898" spans="11:13" x14ac:dyDescent="0.3">
      <c r="K1898" s="89">
        <v>45769</v>
      </c>
      <c r="L1898" s="122">
        <v>1327.82</v>
      </c>
      <c r="M1898" s="122"/>
    </row>
    <row r="1899" spans="11:13" x14ac:dyDescent="0.3">
      <c r="K1899" s="89">
        <v>45775</v>
      </c>
      <c r="L1899" s="122">
        <v>3580.39</v>
      </c>
      <c r="M1899" s="122"/>
    </row>
    <row r="1900" spans="11:13" x14ac:dyDescent="0.3">
      <c r="K1900" s="89">
        <v>45784</v>
      </c>
      <c r="L1900" s="122">
        <v>807.06</v>
      </c>
      <c r="M1900" s="122"/>
    </row>
    <row r="1901" spans="11:13" x14ac:dyDescent="0.3">
      <c r="K1901" s="89">
        <v>45799</v>
      </c>
      <c r="L1901" s="122">
        <v>360</v>
      </c>
      <c r="M1901" s="122"/>
    </row>
    <row r="1902" spans="11:13" x14ac:dyDescent="0.3">
      <c r="K1902" s="89">
        <v>45887</v>
      </c>
      <c r="L1902" s="122">
        <v>1511.9</v>
      </c>
      <c r="M1902" s="122"/>
    </row>
    <row r="1903" spans="11:13" x14ac:dyDescent="0.3">
      <c r="K1903" s="89">
        <v>45890</v>
      </c>
      <c r="L1903" s="122">
        <v>1176.0999999999999</v>
      </c>
      <c r="M1903" s="122"/>
    </row>
    <row r="1904" spans="11:13" x14ac:dyDescent="0.3">
      <c r="K1904" s="89">
        <v>45895</v>
      </c>
      <c r="L1904" s="122">
        <v>4788.3900000000003</v>
      </c>
      <c r="M1904" s="122"/>
    </row>
    <row r="1905" spans="11:13" x14ac:dyDescent="0.3">
      <c r="K1905" s="89">
        <v>45925</v>
      </c>
      <c r="L1905" s="122">
        <v>1034.1500000000001</v>
      </c>
      <c r="M1905" s="122"/>
    </row>
    <row r="1906" spans="11:13" x14ac:dyDescent="0.3">
      <c r="K1906" s="89">
        <v>45960</v>
      </c>
      <c r="L1906" s="122">
        <v>673.16</v>
      </c>
      <c r="M1906" s="122"/>
    </row>
    <row r="1907" spans="11:13" x14ac:dyDescent="0.3">
      <c r="K1907" s="89">
        <v>45961</v>
      </c>
      <c r="L1907" s="122">
        <v>1327.82</v>
      </c>
      <c r="M1907" s="122"/>
    </row>
    <row r="1908" spans="11:13" x14ac:dyDescent="0.3">
      <c r="K1908" s="89">
        <v>45967</v>
      </c>
      <c r="L1908" s="122">
        <v>3460.57</v>
      </c>
      <c r="M1908" s="122"/>
    </row>
    <row r="1909" spans="11:13" x14ac:dyDescent="0.3">
      <c r="K1909" s="89">
        <v>45993</v>
      </c>
      <c r="L1909" s="122">
        <v>384</v>
      </c>
      <c r="M1909" s="122"/>
    </row>
    <row r="1910" spans="11:13" x14ac:dyDescent="0.3">
      <c r="K1910" s="89">
        <v>45999</v>
      </c>
      <c r="L1910" s="122">
        <v>231.82</v>
      </c>
      <c r="M1910" s="122"/>
    </row>
    <row r="1911" spans="11:13" x14ac:dyDescent="0.3">
      <c r="K1911" s="89">
        <v>46007</v>
      </c>
      <c r="L1911" s="122">
        <v>1779.66</v>
      </c>
      <c r="M1911" s="122"/>
    </row>
    <row r="1912" spans="11:13" x14ac:dyDescent="0.3">
      <c r="K1912" s="89">
        <v>46044</v>
      </c>
      <c r="L1912" s="122">
        <v>358.69</v>
      </c>
      <c r="M1912" s="122"/>
    </row>
    <row r="1913" spans="11:13" x14ac:dyDescent="0.3">
      <c r="K1913" s="89">
        <v>46049</v>
      </c>
      <c r="L1913" s="122">
        <v>1327.82</v>
      </c>
      <c r="M1913" s="122"/>
    </row>
    <row r="1914" spans="11:13" x14ac:dyDescent="0.3">
      <c r="K1914" s="89">
        <v>46052</v>
      </c>
      <c r="L1914" s="122">
        <v>3460.57</v>
      </c>
      <c r="M1914" s="122"/>
    </row>
    <row r="1915" spans="11:13" x14ac:dyDescent="0.3">
      <c r="K1915" s="89">
        <v>46055</v>
      </c>
      <c r="L1915" s="122">
        <v>926.2</v>
      </c>
      <c r="M1915" s="122"/>
    </row>
    <row r="1916" spans="11:13" x14ac:dyDescent="0.3">
      <c r="K1916" s="89">
        <v>46059</v>
      </c>
      <c r="L1916" s="122">
        <v>769.9</v>
      </c>
      <c r="M1916" s="122"/>
    </row>
    <row r="1917" spans="11:13" x14ac:dyDescent="0.3">
      <c r="K1917" s="89">
        <v>46140</v>
      </c>
      <c r="L1917" s="122">
        <v>1327.82</v>
      </c>
      <c r="M1917" s="122"/>
    </row>
    <row r="1918" spans="11:13" x14ac:dyDescent="0.3">
      <c r="K1918" s="89">
        <v>46147</v>
      </c>
      <c r="L1918" s="122">
        <v>277.75</v>
      </c>
      <c r="M1918" s="122"/>
    </row>
    <row r="1919" spans="11:13" x14ac:dyDescent="0.3">
      <c r="K1919" s="89">
        <v>46148</v>
      </c>
      <c r="L1919" s="122">
        <v>540</v>
      </c>
      <c r="M1919" s="122"/>
    </row>
    <row r="1920" spans="11:13" x14ac:dyDescent="0.3">
      <c r="K1920" s="89">
        <v>46149</v>
      </c>
      <c r="L1920" s="122">
        <v>3456.86</v>
      </c>
      <c r="M1920" s="122"/>
    </row>
    <row r="1921" spans="11:13" x14ac:dyDescent="0.3">
      <c r="K1921" s="89">
        <v>46155</v>
      </c>
      <c r="L1921" s="122">
        <v>1523.08</v>
      </c>
      <c r="M1921" s="122"/>
    </row>
    <row r="1922" spans="11:13" x14ac:dyDescent="0.3">
      <c r="K1922" s="89">
        <v>46176</v>
      </c>
      <c r="L1922" s="122">
        <v>673.16</v>
      </c>
      <c r="M1922" s="122"/>
    </row>
    <row r="1923" spans="11:13" x14ac:dyDescent="0.3">
      <c r="K1923" s="89">
        <v>46234</v>
      </c>
      <c r="L1923" s="122">
        <v>673.16</v>
      </c>
      <c r="M1923" s="122"/>
    </row>
    <row r="1924" spans="11:13" x14ac:dyDescent="0.3">
      <c r="K1924" s="89">
        <v>46240</v>
      </c>
      <c r="L1924" s="122">
        <v>3456.86</v>
      </c>
      <c r="M1924" s="122"/>
    </row>
    <row r="1925" spans="11:13" x14ac:dyDescent="0.3">
      <c r="K1925" s="89">
        <v>46241</v>
      </c>
      <c r="L1925" s="122">
        <v>1327.82</v>
      </c>
      <c r="M1925" s="122"/>
    </row>
    <row r="1926" spans="11:13" x14ac:dyDescent="0.3">
      <c r="K1926" s="88" t="s">
        <v>462</v>
      </c>
      <c r="L1926" s="121"/>
      <c r="M1926" s="121"/>
    </row>
    <row r="1927" spans="11:13" x14ac:dyDescent="0.3">
      <c r="K1927" s="89">
        <v>44965</v>
      </c>
      <c r="L1927" s="122">
        <v>819.27</v>
      </c>
      <c r="M1927" s="122"/>
    </row>
    <row r="1928" spans="11:13" x14ac:dyDescent="0.3">
      <c r="K1928" s="89">
        <v>44970</v>
      </c>
      <c r="L1928" s="122">
        <v>1272.5999999999999</v>
      </c>
      <c r="M1928" s="122"/>
    </row>
    <row r="1929" spans="11:13" x14ac:dyDescent="0.3">
      <c r="K1929" s="89">
        <v>44992</v>
      </c>
      <c r="L1929" s="122">
        <v>1124.2</v>
      </c>
      <c r="M1929" s="122"/>
    </row>
    <row r="1930" spans="11:13" x14ac:dyDescent="0.3">
      <c r="K1930" s="89">
        <v>45015</v>
      </c>
      <c r="L1930" s="122">
        <v>893.17</v>
      </c>
      <c r="M1930" s="122"/>
    </row>
    <row r="1931" spans="11:13" x14ac:dyDescent="0.3">
      <c r="K1931" s="89">
        <v>45055</v>
      </c>
      <c r="L1931" s="122">
        <v>1109.3800000000001</v>
      </c>
      <c r="M1931" s="122"/>
    </row>
    <row r="1932" spans="11:13" x14ac:dyDescent="0.3">
      <c r="K1932" s="89">
        <v>45071</v>
      </c>
      <c r="L1932" s="122">
        <v>895.93</v>
      </c>
      <c r="M1932" s="122"/>
    </row>
    <row r="1933" spans="11:13" x14ac:dyDescent="0.3">
      <c r="K1933" s="89">
        <v>45096</v>
      </c>
      <c r="L1933" s="122">
        <v>944.29</v>
      </c>
      <c r="M1933" s="122"/>
    </row>
    <row r="1934" spans="11:13" x14ac:dyDescent="0.3">
      <c r="K1934" s="89">
        <v>45138</v>
      </c>
      <c r="L1934" s="122">
        <v>1107.47</v>
      </c>
      <c r="M1934" s="122"/>
    </row>
    <row r="1935" spans="11:13" x14ac:dyDescent="0.3">
      <c r="K1935" s="89">
        <v>45148</v>
      </c>
      <c r="L1935" s="122">
        <v>945.77</v>
      </c>
      <c r="M1935" s="122"/>
    </row>
    <row r="1936" spans="11:13" x14ac:dyDescent="0.3">
      <c r="K1936" s="89">
        <v>45182</v>
      </c>
      <c r="L1936" s="122">
        <v>881.14</v>
      </c>
      <c r="M1936" s="122"/>
    </row>
    <row r="1937" spans="11:13" x14ac:dyDescent="0.3">
      <c r="K1937" s="89">
        <v>45211</v>
      </c>
      <c r="L1937" s="122">
        <v>707.16</v>
      </c>
      <c r="M1937" s="122"/>
    </row>
    <row r="1938" spans="11:13" x14ac:dyDescent="0.3">
      <c r="K1938" s="89">
        <v>45216</v>
      </c>
      <c r="L1938" s="122">
        <v>228.6</v>
      </c>
      <c r="M1938" s="122"/>
    </row>
    <row r="1939" spans="11:13" x14ac:dyDescent="0.3">
      <c r="K1939" s="89">
        <v>45267</v>
      </c>
      <c r="L1939" s="122">
        <v>1072.75</v>
      </c>
      <c r="M1939" s="122"/>
    </row>
    <row r="1940" spans="11:13" x14ac:dyDescent="0.3">
      <c r="K1940" s="89">
        <v>45278</v>
      </c>
      <c r="L1940" s="122">
        <v>1038.96</v>
      </c>
      <c r="M1940" s="122"/>
    </row>
    <row r="1941" spans="11:13" x14ac:dyDescent="0.3">
      <c r="K1941" s="89">
        <v>45324</v>
      </c>
      <c r="L1941" s="122">
        <v>653.15</v>
      </c>
      <c r="M1941" s="122"/>
    </row>
    <row r="1942" spans="11:13" x14ac:dyDescent="0.3">
      <c r="K1942" s="89">
        <v>45327</v>
      </c>
      <c r="L1942" s="122">
        <v>220.12</v>
      </c>
      <c r="M1942" s="122"/>
    </row>
    <row r="1943" spans="11:13" x14ac:dyDescent="0.3">
      <c r="K1943" s="89">
        <v>45341</v>
      </c>
      <c r="L1943" s="122">
        <v>1314.6</v>
      </c>
      <c r="M1943" s="122"/>
    </row>
    <row r="1944" spans="11:13" x14ac:dyDescent="0.3">
      <c r="K1944" s="89">
        <v>45348</v>
      </c>
      <c r="L1944" s="122">
        <v>872.39</v>
      </c>
      <c r="M1944" s="122"/>
    </row>
    <row r="1945" spans="11:13" x14ac:dyDescent="0.3">
      <c r="K1945" s="89">
        <v>45376</v>
      </c>
      <c r="L1945" s="122">
        <v>973.47</v>
      </c>
      <c r="M1945" s="122"/>
    </row>
    <row r="1946" spans="11:13" x14ac:dyDescent="0.3">
      <c r="K1946" s="89">
        <v>45414</v>
      </c>
      <c r="L1946" s="122">
        <v>287.82</v>
      </c>
      <c r="M1946" s="122"/>
    </row>
    <row r="1947" spans="11:13" x14ac:dyDescent="0.3">
      <c r="K1947" s="89">
        <v>45428</v>
      </c>
      <c r="L1947" s="122">
        <v>650.16999999999996</v>
      </c>
      <c r="M1947" s="122"/>
    </row>
    <row r="1948" spans="11:13" x14ac:dyDescent="0.3">
      <c r="K1948" s="89">
        <v>45442</v>
      </c>
      <c r="L1948" s="122">
        <v>1264.96</v>
      </c>
      <c r="M1948" s="122"/>
    </row>
    <row r="1949" spans="11:13" x14ac:dyDescent="0.3">
      <c r="K1949" s="89">
        <v>45562</v>
      </c>
      <c r="L1949" s="122">
        <v>3100.39</v>
      </c>
      <c r="M1949" s="122"/>
    </row>
    <row r="1950" spans="11:13" x14ac:dyDescent="0.3">
      <c r="K1950" s="89">
        <v>45569</v>
      </c>
      <c r="L1950" s="122">
        <v>949.34</v>
      </c>
      <c r="M1950" s="122"/>
    </row>
    <row r="1951" spans="11:13" x14ac:dyDescent="0.3">
      <c r="K1951" s="89">
        <v>45572</v>
      </c>
      <c r="L1951" s="122">
        <v>161.32</v>
      </c>
      <c r="M1951" s="122"/>
    </row>
    <row r="1952" spans="11:13" x14ac:dyDescent="0.3">
      <c r="K1952" s="89">
        <v>45602</v>
      </c>
      <c r="L1952" s="122">
        <v>172.54</v>
      </c>
      <c r="M1952" s="122"/>
    </row>
    <row r="1953" spans="11:13" x14ac:dyDescent="0.3">
      <c r="K1953" s="89">
        <v>45709</v>
      </c>
      <c r="L1953" s="122">
        <v>255.92</v>
      </c>
      <c r="M1953" s="122"/>
    </row>
    <row r="1954" spans="11:13" x14ac:dyDescent="0.3">
      <c r="K1954" s="88" t="s">
        <v>111</v>
      </c>
      <c r="L1954" s="121"/>
      <c r="M1954" s="121"/>
    </row>
    <row r="1955" spans="11:13" x14ac:dyDescent="0.3">
      <c r="K1955" s="89">
        <v>44949</v>
      </c>
      <c r="L1955" s="122">
        <v>4799.3999999999996</v>
      </c>
      <c r="M1955" s="122"/>
    </row>
    <row r="1956" spans="11:13" x14ac:dyDescent="0.3">
      <c r="K1956" s="89">
        <v>44966</v>
      </c>
      <c r="L1956" s="122">
        <v>4799.53</v>
      </c>
      <c r="M1956" s="122"/>
    </row>
    <row r="1957" spans="11:13" x14ac:dyDescent="0.3">
      <c r="K1957" s="89">
        <v>44993</v>
      </c>
      <c r="L1957" s="122">
        <v>4799.53</v>
      </c>
      <c r="M1957" s="122"/>
    </row>
    <row r="1958" spans="11:13" x14ac:dyDescent="0.3">
      <c r="K1958" s="89">
        <v>45037</v>
      </c>
      <c r="L1958" s="122">
        <v>4799.47</v>
      </c>
      <c r="M1958" s="122"/>
    </row>
    <row r="1959" spans="11:13" x14ac:dyDescent="0.3">
      <c r="K1959" s="89">
        <v>45061</v>
      </c>
      <c r="L1959" s="122">
        <v>4799.3999999999996</v>
      </c>
      <c r="M1959" s="122"/>
    </row>
    <row r="1960" spans="11:13" x14ac:dyDescent="0.3">
      <c r="K1960" s="89">
        <v>45086</v>
      </c>
      <c r="L1960" s="122">
        <v>4799.3999999999996</v>
      </c>
      <c r="M1960" s="122"/>
    </row>
    <row r="1961" spans="11:13" x14ac:dyDescent="0.3">
      <c r="K1961" s="89">
        <v>45133</v>
      </c>
      <c r="L1961" s="122">
        <v>4799.41</v>
      </c>
      <c r="M1961" s="122"/>
    </row>
    <row r="1962" spans="11:13" x14ac:dyDescent="0.3">
      <c r="K1962" s="89">
        <v>45147</v>
      </c>
      <c r="L1962" s="122">
        <v>4799.4399999999996</v>
      </c>
      <c r="M1962" s="122"/>
    </row>
    <row r="1963" spans="11:13" x14ac:dyDescent="0.3">
      <c r="K1963" s="89">
        <v>45181</v>
      </c>
      <c r="L1963" s="122">
        <v>4799.3999999999996</v>
      </c>
      <c r="M1963" s="122"/>
    </row>
    <row r="1964" spans="11:13" x14ac:dyDescent="0.3">
      <c r="K1964" s="89">
        <v>45212</v>
      </c>
      <c r="L1964" s="122">
        <v>4812</v>
      </c>
      <c r="M1964" s="122"/>
    </row>
    <row r="1965" spans="11:13" x14ac:dyDescent="0.3">
      <c r="K1965" s="89">
        <v>45243</v>
      </c>
      <c r="L1965" s="122">
        <v>4863.6499999999996</v>
      </c>
      <c r="M1965" s="122"/>
    </row>
    <row r="1966" spans="11:13" x14ac:dyDescent="0.3">
      <c r="K1966" s="89">
        <v>45265</v>
      </c>
      <c r="L1966" s="122">
        <v>4857.6099999999997</v>
      </c>
      <c r="M1966" s="122"/>
    </row>
    <row r="1967" spans="11:13" x14ac:dyDescent="0.3">
      <c r="K1967" s="89">
        <v>45307</v>
      </c>
      <c r="L1967" s="122">
        <v>4844.8599999999997</v>
      </c>
      <c r="M1967" s="122"/>
    </row>
    <row r="1968" spans="11:13" x14ac:dyDescent="0.3">
      <c r="K1968" s="89">
        <v>45329</v>
      </c>
      <c r="L1968" s="122">
        <v>4844.8599999999997</v>
      </c>
      <c r="M1968" s="122"/>
    </row>
    <row r="1969" spans="11:13" x14ac:dyDescent="0.3">
      <c r="K1969" s="89">
        <v>45363</v>
      </c>
      <c r="L1969" s="122">
        <v>4850.8</v>
      </c>
      <c r="M1969" s="122"/>
    </row>
    <row r="1970" spans="11:13" x14ac:dyDescent="0.3">
      <c r="K1970" s="89">
        <v>45399</v>
      </c>
      <c r="L1970" s="122">
        <v>4850.24</v>
      </c>
      <c r="M1970" s="122"/>
    </row>
    <row r="1971" spans="11:13" x14ac:dyDescent="0.3">
      <c r="K1971" s="89">
        <v>45428</v>
      </c>
      <c r="L1971" s="122">
        <v>4849.6899999999996</v>
      </c>
      <c r="M1971" s="122"/>
    </row>
    <row r="1972" spans="11:13" x14ac:dyDescent="0.3">
      <c r="K1972" s="89">
        <v>45462</v>
      </c>
      <c r="L1972" s="122">
        <v>4853.6400000000003</v>
      </c>
      <c r="M1972" s="122"/>
    </row>
    <row r="1973" spans="11:13" x14ac:dyDescent="0.3">
      <c r="K1973" s="89">
        <v>45489</v>
      </c>
      <c r="L1973" s="122">
        <v>4842.49</v>
      </c>
      <c r="M1973" s="122"/>
    </row>
    <row r="1974" spans="11:13" x14ac:dyDescent="0.3">
      <c r="K1974" s="89">
        <v>45531</v>
      </c>
      <c r="L1974" s="122">
        <v>4845.08</v>
      </c>
      <c r="M1974" s="122"/>
    </row>
    <row r="1975" spans="11:13" x14ac:dyDescent="0.3">
      <c r="K1975" s="89">
        <v>45551</v>
      </c>
      <c r="L1975" s="122">
        <v>4835.03</v>
      </c>
      <c r="M1975" s="122"/>
    </row>
    <row r="1976" spans="11:13" x14ac:dyDescent="0.3">
      <c r="K1976" s="89">
        <v>45574</v>
      </c>
      <c r="L1976" s="122">
        <v>4837.74</v>
      </c>
      <c r="M1976" s="122"/>
    </row>
    <row r="1977" spans="11:13" x14ac:dyDescent="0.3">
      <c r="K1977" s="89">
        <v>45603</v>
      </c>
      <c r="L1977" s="122">
        <v>4834.49</v>
      </c>
      <c r="M1977" s="122"/>
    </row>
    <row r="1978" spans="11:13" x14ac:dyDescent="0.3">
      <c r="K1978" s="89">
        <v>45635</v>
      </c>
      <c r="L1978" s="122">
        <v>4839.37</v>
      </c>
      <c r="M1978" s="122"/>
    </row>
    <row r="1979" spans="11:13" x14ac:dyDescent="0.3">
      <c r="K1979" s="89">
        <v>45708</v>
      </c>
      <c r="L1979" s="122">
        <v>9671.77</v>
      </c>
      <c r="M1979" s="122"/>
    </row>
    <row r="1980" spans="11:13" x14ac:dyDescent="0.3">
      <c r="K1980" s="89">
        <v>45729</v>
      </c>
      <c r="L1980" s="122">
        <v>4844.72</v>
      </c>
      <c r="M1980" s="122"/>
    </row>
    <row r="1981" spans="11:13" x14ac:dyDescent="0.3">
      <c r="K1981" s="88" t="s">
        <v>463</v>
      </c>
      <c r="L1981" s="121"/>
      <c r="M1981" s="121"/>
    </row>
    <row r="1982" spans="11:13" x14ac:dyDescent="0.3">
      <c r="K1982" s="89">
        <v>45364</v>
      </c>
      <c r="L1982" s="122">
        <v>3160.8</v>
      </c>
      <c r="M1982" s="122"/>
    </row>
    <row r="1983" spans="11:13" x14ac:dyDescent="0.3">
      <c r="K1983" s="88" t="s">
        <v>464</v>
      </c>
      <c r="L1983" s="121"/>
      <c r="M1983" s="121"/>
    </row>
    <row r="1984" spans="11:13" x14ac:dyDescent="0.3">
      <c r="K1984" s="89">
        <v>44952</v>
      </c>
      <c r="L1984" s="122">
        <v>298.48</v>
      </c>
      <c r="M1984" s="122"/>
    </row>
    <row r="1985" spans="11:13" x14ac:dyDescent="0.3">
      <c r="K1985" s="89">
        <v>45001</v>
      </c>
      <c r="L1985" s="122">
        <v>147</v>
      </c>
      <c r="M1985" s="122"/>
    </row>
    <row r="1986" spans="11:13" x14ac:dyDescent="0.3">
      <c r="K1986" s="89">
        <v>45012</v>
      </c>
      <c r="L1986" s="122">
        <v>492.28</v>
      </c>
      <c r="M1986" s="122"/>
    </row>
    <row r="1987" spans="11:13" x14ac:dyDescent="0.3">
      <c r="K1987" s="89">
        <v>45062</v>
      </c>
      <c r="L1987" s="122">
        <v>862.51</v>
      </c>
      <c r="M1987" s="122"/>
    </row>
    <row r="1988" spans="11:13" x14ac:dyDescent="0.3">
      <c r="K1988" s="89">
        <v>45126</v>
      </c>
      <c r="L1988" s="122">
        <v>546.53</v>
      </c>
      <c r="M1988" s="122"/>
    </row>
    <row r="1989" spans="11:13" x14ac:dyDescent="0.3">
      <c r="K1989" s="89">
        <v>45145</v>
      </c>
      <c r="L1989" s="122">
        <v>174.87</v>
      </c>
      <c r="M1989" s="122"/>
    </row>
    <row r="1990" spans="11:13" x14ac:dyDescent="0.3">
      <c r="K1990" s="89">
        <v>45160</v>
      </c>
      <c r="L1990" s="122">
        <v>273.45999999999998</v>
      </c>
      <c r="M1990" s="122"/>
    </row>
    <row r="1991" spans="11:13" x14ac:dyDescent="0.3">
      <c r="K1991" s="89">
        <v>45266</v>
      </c>
      <c r="L1991" s="122">
        <v>672.41</v>
      </c>
      <c r="M1991" s="122"/>
    </row>
    <row r="1992" spans="11:13" x14ac:dyDescent="0.3">
      <c r="K1992" s="89">
        <v>45371</v>
      </c>
      <c r="L1992" s="122">
        <v>585.01</v>
      </c>
      <c r="M1992" s="122"/>
    </row>
    <row r="1993" spans="11:13" x14ac:dyDescent="0.3">
      <c r="K1993" s="89">
        <v>45385</v>
      </c>
      <c r="L1993" s="122">
        <v>1220.1300000000001</v>
      </c>
      <c r="M1993" s="122"/>
    </row>
    <row r="1994" spans="11:13" x14ac:dyDescent="0.3">
      <c r="K1994" s="89">
        <v>45436</v>
      </c>
      <c r="L1994" s="122">
        <v>715.42</v>
      </c>
      <c r="M1994" s="122"/>
    </row>
    <row r="1995" spans="11:13" x14ac:dyDescent="0.3">
      <c r="K1995" s="89">
        <v>45463</v>
      </c>
      <c r="L1995" s="122">
        <v>498.72</v>
      </c>
      <c r="M1995" s="122"/>
    </row>
    <row r="1996" spans="11:13" x14ac:dyDescent="0.3">
      <c r="K1996" s="89">
        <v>45503</v>
      </c>
      <c r="L1996" s="122">
        <v>602.57000000000005</v>
      </c>
      <c r="M1996" s="122"/>
    </row>
    <row r="1997" spans="11:13" x14ac:dyDescent="0.3">
      <c r="K1997" s="89">
        <v>45567</v>
      </c>
      <c r="L1997" s="122">
        <v>864.98</v>
      </c>
      <c r="M1997" s="122"/>
    </row>
    <row r="1998" spans="11:13" x14ac:dyDescent="0.3">
      <c r="K1998" s="89">
        <v>45572</v>
      </c>
      <c r="L1998" s="122">
        <v>557.57000000000005</v>
      </c>
      <c r="M1998" s="122"/>
    </row>
    <row r="1999" spans="11:13" x14ac:dyDescent="0.3">
      <c r="K1999" s="89">
        <v>45614</v>
      </c>
      <c r="L1999" s="122">
        <v>377.09</v>
      </c>
      <c r="M1999" s="122"/>
    </row>
    <row r="2000" spans="11:13" x14ac:dyDescent="0.3">
      <c r="K2000" s="89">
        <v>45643</v>
      </c>
      <c r="L2000" s="122">
        <v>530.79</v>
      </c>
      <c r="M2000" s="122"/>
    </row>
    <row r="2001" spans="11:13" x14ac:dyDescent="0.3">
      <c r="K2001" s="89">
        <v>45699</v>
      </c>
      <c r="L2001" s="122">
        <v>687.02</v>
      </c>
      <c r="M2001" s="122"/>
    </row>
    <row r="2002" spans="11:13" x14ac:dyDescent="0.3">
      <c r="K2002" s="89">
        <v>45726</v>
      </c>
      <c r="L2002" s="122">
        <v>655.16999999999996</v>
      </c>
      <c r="M2002" s="122"/>
    </row>
    <row r="2003" spans="11:13" x14ac:dyDescent="0.3">
      <c r="K2003" s="89">
        <v>45735</v>
      </c>
      <c r="L2003" s="122">
        <v>401.55</v>
      </c>
      <c r="M2003" s="122"/>
    </row>
    <row r="2004" spans="11:13" x14ac:dyDescent="0.3">
      <c r="K2004" s="89">
        <v>45744</v>
      </c>
      <c r="L2004" s="122">
        <v>615.72</v>
      </c>
      <c r="M2004" s="122"/>
    </row>
    <row r="2005" spans="11:13" x14ac:dyDescent="0.3">
      <c r="K2005" s="89">
        <v>45758</v>
      </c>
      <c r="L2005" s="122">
        <v>427.64</v>
      </c>
      <c r="M2005" s="122"/>
    </row>
    <row r="2006" spans="11:13" x14ac:dyDescent="0.3">
      <c r="K2006" s="89">
        <v>45811</v>
      </c>
      <c r="L2006" s="122">
        <v>363.02</v>
      </c>
      <c r="M2006" s="122"/>
    </row>
    <row r="2007" spans="11:13" x14ac:dyDescent="0.3">
      <c r="K2007" s="89">
        <v>45831</v>
      </c>
      <c r="L2007" s="122">
        <v>464.55</v>
      </c>
      <c r="M2007" s="122"/>
    </row>
    <row r="2008" spans="11:13" x14ac:dyDescent="0.3">
      <c r="K2008" s="89">
        <v>45874</v>
      </c>
      <c r="L2008" s="122">
        <v>548.79</v>
      </c>
      <c r="M2008" s="122"/>
    </row>
    <row r="2009" spans="11:13" x14ac:dyDescent="0.3">
      <c r="K2009" s="89">
        <v>45889</v>
      </c>
      <c r="L2009" s="122">
        <v>622.4</v>
      </c>
      <c r="M2009" s="122"/>
    </row>
    <row r="2010" spans="11:13" x14ac:dyDescent="0.3">
      <c r="K2010" s="89">
        <v>45918</v>
      </c>
      <c r="L2010" s="122">
        <v>171.7</v>
      </c>
      <c r="M2010" s="122"/>
    </row>
    <row r="2011" spans="11:13" x14ac:dyDescent="0.3">
      <c r="K2011" s="89">
        <v>45950</v>
      </c>
      <c r="L2011" s="122">
        <v>688.64</v>
      </c>
      <c r="M2011" s="122"/>
    </row>
    <row r="2012" spans="11:13" x14ac:dyDescent="0.3">
      <c r="K2012" s="89">
        <v>45980</v>
      </c>
      <c r="L2012" s="122">
        <v>379.4</v>
      </c>
      <c r="M2012" s="122"/>
    </row>
    <row r="2013" spans="11:13" x14ac:dyDescent="0.3">
      <c r="K2013" s="89">
        <v>46041</v>
      </c>
      <c r="L2013" s="122">
        <v>571.64</v>
      </c>
      <c r="M2013" s="122"/>
    </row>
    <row r="2014" spans="11:13" x14ac:dyDescent="0.3">
      <c r="K2014" s="89">
        <v>46050</v>
      </c>
      <c r="L2014" s="122">
        <v>497.81</v>
      </c>
      <c r="M2014" s="122"/>
    </row>
    <row r="2015" spans="11:13" x14ac:dyDescent="0.3">
      <c r="K2015" s="89">
        <v>46064</v>
      </c>
      <c r="L2015" s="122">
        <v>618.96</v>
      </c>
      <c r="M2015" s="122"/>
    </row>
    <row r="2016" spans="11:13" x14ac:dyDescent="0.3">
      <c r="K2016" s="89">
        <v>46121</v>
      </c>
      <c r="L2016" s="122">
        <v>538.66</v>
      </c>
      <c r="M2016" s="122"/>
    </row>
    <row r="2017" spans="11:13" x14ac:dyDescent="0.3">
      <c r="K2017" s="89">
        <v>46132</v>
      </c>
      <c r="L2017" s="122">
        <v>603.49</v>
      </c>
      <c r="M2017" s="122"/>
    </row>
    <row r="2018" spans="11:13" x14ac:dyDescent="0.3">
      <c r="K2018" s="89">
        <v>46170</v>
      </c>
      <c r="L2018" s="122">
        <v>668.81</v>
      </c>
      <c r="M2018" s="122"/>
    </row>
    <row r="2019" spans="11:13" x14ac:dyDescent="0.3">
      <c r="K2019" s="89">
        <v>46189</v>
      </c>
      <c r="L2019" s="122">
        <v>511.17</v>
      </c>
      <c r="M2019" s="122"/>
    </row>
    <row r="2020" spans="11:13" x14ac:dyDescent="0.3">
      <c r="K2020" s="89">
        <v>46223</v>
      </c>
      <c r="L2020" s="122">
        <v>98.09</v>
      </c>
      <c r="M2020" s="122"/>
    </row>
    <row r="2021" spans="11:13" x14ac:dyDescent="0.3">
      <c r="K2021" s="89">
        <v>46232</v>
      </c>
      <c r="L2021" s="122">
        <v>986.34</v>
      </c>
      <c r="M2021" s="122"/>
    </row>
    <row r="2022" spans="11:13" x14ac:dyDescent="0.3">
      <c r="K2022" s="88" t="s">
        <v>465</v>
      </c>
      <c r="L2022" s="121"/>
      <c r="M2022" s="121"/>
    </row>
    <row r="2023" spans="11:13" x14ac:dyDescent="0.3">
      <c r="K2023" s="89">
        <v>45482</v>
      </c>
      <c r="L2023" s="122">
        <v>2251.98</v>
      </c>
      <c r="M2023" s="122"/>
    </row>
    <row r="2024" spans="11:13" x14ac:dyDescent="0.3">
      <c r="K2024" s="89">
        <v>45495</v>
      </c>
      <c r="L2024" s="122">
        <v>483.3</v>
      </c>
      <c r="M2024" s="122"/>
    </row>
    <row r="2025" spans="11:13" x14ac:dyDescent="0.3">
      <c r="K2025" s="89">
        <v>45537</v>
      </c>
      <c r="L2025" s="122">
        <v>493.92</v>
      </c>
      <c r="M2025" s="122"/>
    </row>
    <row r="2026" spans="11:13" x14ac:dyDescent="0.3">
      <c r="K2026" s="89">
        <v>45569</v>
      </c>
      <c r="L2026" s="122">
        <v>82.62</v>
      </c>
      <c r="M2026" s="122"/>
    </row>
    <row r="2027" spans="11:13" x14ac:dyDescent="0.3">
      <c r="K2027" s="89">
        <v>45615</v>
      </c>
      <c r="L2027" s="122">
        <v>723.6</v>
      </c>
      <c r="M2027" s="122"/>
    </row>
    <row r="2028" spans="11:13" x14ac:dyDescent="0.3">
      <c r="K2028" s="89">
        <v>45645</v>
      </c>
      <c r="L2028" s="122">
        <v>1199.7</v>
      </c>
      <c r="M2028" s="122"/>
    </row>
    <row r="2029" spans="11:13" x14ac:dyDescent="0.3">
      <c r="K2029" s="89">
        <v>45700</v>
      </c>
      <c r="L2029" s="122">
        <v>199.62</v>
      </c>
      <c r="M2029" s="122"/>
    </row>
    <row r="2030" spans="11:13" x14ac:dyDescent="0.3">
      <c r="K2030" s="89">
        <v>45729</v>
      </c>
      <c r="L2030" s="122">
        <v>430.92</v>
      </c>
      <c r="M2030" s="122"/>
    </row>
    <row r="2031" spans="11:13" x14ac:dyDescent="0.3">
      <c r="K2031" s="89">
        <v>45744</v>
      </c>
      <c r="L2031" s="122">
        <v>429.3</v>
      </c>
      <c r="M2031" s="122"/>
    </row>
    <row r="2032" spans="11:13" x14ac:dyDescent="0.3">
      <c r="K2032" s="89">
        <v>45771</v>
      </c>
      <c r="L2032" s="122">
        <v>473.58</v>
      </c>
      <c r="M2032" s="122"/>
    </row>
    <row r="2033" spans="11:13" x14ac:dyDescent="0.3">
      <c r="K2033" s="89">
        <v>45805</v>
      </c>
      <c r="L2033" s="122">
        <v>291.95999999999998</v>
      </c>
      <c r="M2033" s="122"/>
    </row>
    <row r="2034" spans="11:13" x14ac:dyDescent="0.3">
      <c r="K2034" s="89">
        <v>45828</v>
      </c>
      <c r="L2034" s="122">
        <v>326.33999999999997</v>
      </c>
      <c r="M2034" s="122"/>
    </row>
    <row r="2035" spans="11:13" x14ac:dyDescent="0.3">
      <c r="K2035" s="89">
        <v>45874</v>
      </c>
      <c r="L2035" s="122">
        <v>426.96</v>
      </c>
      <c r="M2035" s="122"/>
    </row>
    <row r="2036" spans="11:13" x14ac:dyDescent="0.3">
      <c r="K2036" s="89">
        <v>45889</v>
      </c>
      <c r="L2036" s="122">
        <v>933.84</v>
      </c>
      <c r="M2036" s="122"/>
    </row>
    <row r="2037" spans="11:13" x14ac:dyDescent="0.3">
      <c r="K2037" s="89">
        <v>45918</v>
      </c>
      <c r="L2037" s="122">
        <v>219.27</v>
      </c>
      <c r="M2037" s="122"/>
    </row>
    <row r="2038" spans="11:13" x14ac:dyDescent="0.3">
      <c r="K2038" s="89">
        <v>45950</v>
      </c>
      <c r="L2038" s="122">
        <v>601.20000000000005</v>
      </c>
      <c r="M2038" s="122"/>
    </row>
    <row r="2039" spans="11:13" x14ac:dyDescent="0.3">
      <c r="K2039" s="89">
        <v>45980</v>
      </c>
      <c r="L2039" s="122">
        <v>554.58000000000004</v>
      </c>
      <c r="M2039" s="122"/>
    </row>
    <row r="2040" spans="11:13" x14ac:dyDescent="0.3">
      <c r="K2040" s="89">
        <v>46000</v>
      </c>
      <c r="L2040" s="122">
        <v>464.58</v>
      </c>
      <c r="M2040" s="122"/>
    </row>
    <row r="2041" spans="11:13" x14ac:dyDescent="0.3">
      <c r="K2041" s="89">
        <v>46041</v>
      </c>
      <c r="L2041" s="122">
        <v>150.47999999999999</v>
      </c>
      <c r="M2041" s="122"/>
    </row>
    <row r="2042" spans="11:13" x14ac:dyDescent="0.3">
      <c r="K2042" s="89">
        <v>46077</v>
      </c>
      <c r="L2042" s="122">
        <v>444.06</v>
      </c>
      <c r="M2042" s="122"/>
    </row>
    <row r="2043" spans="11:13" x14ac:dyDescent="0.3">
      <c r="K2043" s="89">
        <v>46132</v>
      </c>
      <c r="L2043" s="122">
        <v>1478.7</v>
      </c>
      <c r="M2043" s="122"/>
    </row>
    <row r="2044" spans="11:13" x14ac:dyDescent="0.3">
      <c r="K2044" s="89">
        <v>46185</v>
      </c>
      <c r="L2044" s="122">
        <v>678.78</v>
      </c>
      <c r="M2044" s="122"/>
    </row>
    <row r="2045" spans="11:13" x14ac:dyDescent="0.3">
      <c r="K2045" s="89">
        <v>46223</v>
      </c>
      <c r="L2045" s="122">
        <v>728.64</v>
      </c>
      <c r="M2045" s="122"/>
    </row>
    <row r="2046" spans="11:13" x14ac:dyDescent="0.3">
      <c r="K2046" s="89">
        <v>46232</v>
      </c>
      <c r="L2046" s="122">
        <v>564.29999999999995</v>
      </c>
      <c r="M2046" s="122"/>
    </row>
    <row r="2047" spans="11:13" x14ac:dyDescent="0.3">
      <c r="K2047" s="89">
        <v>46253</v>
      </c>
      <c r="L2047" s="122">
        <v>749.16</v>
      </c>
      <c r="M2047" s="122"/>
    </row>
    <row r="2048" spans="11:13" x14ac:dyDescent="0.3">
      <c r="K2048" s="88" t="s">
        <v>466</v>
      </c>
      <c r="L2048" s="121"/>
      <c r="M2048" s="121"/>
    </row>
    <row r="2049" spans="11:13" x14ac:dyDescent="0.3">
      <c r="K2049" s="89">
        <v>45040</v>
      </c>
      <c r="L2049" s="122">
        <v>1495.19</v>
      </c>
      <c r="M2049" s="122"/>
    </row>
    <row r="2050" spans="11:13" x14ac:dyDescent="0.3">
      <c r="K2050" s="89">
        <v>45055</v>
      </c>
      <c r="L2050" s="122">
        <v>4032.36</v>
      </c>
      <c r="M2050" s="122"/>
    </row>
    <row r="2051" spans="11:13" x14ac:dyDescent="0.3">
      <c r="K2051" s="89">
        <v>45119</v>
      </c>
      <c r="L2051" s="122">
        <v>3684.07</v>
      </c>
      <c r="M2051" s="122"/>
    </row>
    <row r="2052" spans="11:13" x14ac:dyDescent="0.3">
      <c r="K2052" s="89">
        <v>45120</v>
      </c>
      <c r="L2052" s="122">
        <v>1541.75</v>
      </c>
      <c r="M2052" s="122"/>
    </row>
    <row r="2053" spans="11:13" x14ac:dyDescent="0.3">
      <c r="K2053" s="89">
        <v>45139</v>
      </c>
      <c r="L2053" s="122">
        <v>2727.39</v>
      </c>
      <c r="M2053" s="122"/>
    </row>
    <row r="2054" spans="11:13" x14ac:dyDescent="0.3">
      <c r="K2054" s="89">
        <v>45252</v>
      </c>
      <c r="L2054" s="122">
        <v>6586.04</v>
      </c>
      <c r="M2054" s="122"/>
    </row>
    <row r="2055" spans="11:13" x14ac:dyDescent="0.3">
      <c r="K2055" s="89">
        <v>45266</v>
      </c>
      <c r="L2055" s="122">
        <v>218.19</v>
      </c>
      <c r="M2055" s="122"/>
    </row>
    <row r="2056" spans="11:13" x14ac:dyDescent="0.3">
      <c r="K2056" s="89">
        <v>45282</v>
      </c>
      <c r="L2056" s="122">
        <v>2798.28</v>
      </c>
      <c r="M2056" s="122"/>
    </row>
    <row r="2057" spans="11:13" x14ac:dyDescent="0.3">
      <c r="K2057" s="89">
        <v>45350</v>
      </c>
      <c r="L2057" s="122">
        <v>2840.43</v>
      </c>
      <c r="M2057" s="122"/>
    </row>
    <row r="2058" spans="11:13" x14ac:dyDescent="0.3">
      <c r="K2058" s="89">
        <v>45371</v>
      </c>
      <c r="L2058" s="122">
        <v>1290.3399999999999</v>
      </c>
      <c r="M2058" s="122"/>
    </row>
    <row r="2059" spans="11:13" x14ac:dyDescent="0.3">
      <c r="K2059" s="89">
        <v>45378</v>
      </c>
      <c r="L2059" s="122">
        <v>3026.97</v>
      </c>
      <c r="M2059" s="122"/>
    </row>
    <row r="2060" spans="11:13" x14ac:dyDescent="0.3">
      <c r="K2060" s="89">
        <v>45436</v>
      </c>
      <c r="L2060" s="122">
        <v>3390.66</v>
      </c>
      <c r="M2060" s="122"/>
    </row>
    <row r="2061" spans="11:13" x14ac:dyDescent="0.3">
      <c r="K2061" s="89">
        <v>45450</v>
      </c>
      <c r="L2061" s="122">
        <v>2719.8</v>
      </c>
      <c r="M2061" s="122"/>
    </row>
    <row r="2062" spans="11:13" x14ac:dyDescent="0.3">
      <c r="K2062" s="89">
        <v>45457</v>
      </c>
      <c r="L2062" s="122">
        <v>2901.42</v>
      </c>
      <c r="M2062" s="122"/>
    </row>
    <row r="2063" spans="11:13" x14ac:dyDescent="0.3">
      <c r="K2063" s="89">
        <v>45471</v>
      </c>
      <c r="L2063" s="122">
        <v>3019.86</v>
      </c>
      <c r="M2063" s="122"/>
    </row>
    <row r="2064" spans="11:13" x14ac:dyDescent="0.3">
      <c r="K2064" s="89">
        <v>45552</v>
      </c>
      <c r="L2064" s="122">
        <v>3502.8</v>
      </c>
      <c r="M2064" s="122"/>
    </row>
    <row r="2065" spans="11:13" x14ac:dyDescent="0.3">
      <c r="K2065" s="89">
        <v>45572</v>
      </c>
      <c r="L2065" s="122">
        <v>3885.66</v>
      </c>
      <c r="M2065" s="122"/>
    </row>
    <row r="2066" spans="11:13" x14ac:dyDescent="0.3">
      <c r="K2066" s="89">
        <v>45614</v>
      </c>
      <c r="L2066" s="122">
        <v>6003.54</v>
      </c>
      <c r="M2066" s="122"/>
    </row>
    <row r="2067" spans="11:13" x14ac:dyDescent="0.3">
      <c r="K2067" s="89">
        <v>45638</v>
      </c>
      <c r="L2067" s="122">
        <v>8064.72</v>
      </c>
      <c r="M2067" s="122"/>
    </row>
    <row r="2068" spans="11:13" x14ac:dyDescent="0.3">
      <c r="K2068" s="89">
        <v>45707</v>
      </c>
      <c r="L2068" s="122">
        <v>3185.64</v>
      </c>
      <c r="M2068" s="122"/>
    </row>
    <row r="2069" spans="11:13" x14ac:dyDescent="0.3">
      <c r="K2069" s="89">
        <v>45729</v>
      </c>
      <c r="L2069" s="122">
        <v>3915.18</v>
      </c>
      <c r="M2069" s="122"/>
    </row>
    <row r="2070" spans="11:13" x14ac:dyDescent="0.3">
      <c r="K2070" s="89">
        <v>45758</v>
      </c>
      <c r="L2070" s="122">
        <v>4357.9799999999996</v>
      </c>
      <c r="M2070" s="122"/>
    </row>
    <row r="2071" spans="11:13" x14ac:dyDescent="0.3">
      <c r="K2071" s="89">
        <v>45771</v>
      </c>
      <c r="L2071" s="122">
        <v>3650.76</v>
      </c>
      <c r="M2071" s="122"/>
    </row>
    <row r="2072" spans="11:13" x14ac:dyDescent="0.3">
      <c r="K2072" s="89">
        <v>45805</v>
      </c>
      <c r="L2072" s="122">
        <v>4807.8</v>
      </c>
      <c r="M2072" s="122"/>
    </row>
    <row r="2073" spans="11:13" x14ac:dyDescent="0.3">
      <c r="K2073" s="89">
        <v>45835</v>
      </c>
      <c r="L2073" s="122">
        <v>3876.84</v>
      </c>
      <c r="M2073" s="122"/>
    </row>
    <row r="2074" spans="11:13" x14ac:dyDescent="0.3">
      <c r="K2074" s="89">
        <v>45877</v>
      </c>
      <c r="L2074" s="122">
        <v>4298.3999999999996</v>
      </c>
      <c r="M2074" s="122"/>
    </row>
    <row r="2075" spans="11:13" x14ac:dyDescent="0.3">
      <c r="K2075" s="89">
        <v>45889</v>
      </c>
      <c r="L2075" s="122">
        <v>4420.26</v>
      </c>
      <c r="M2075" s="122"/>
    </row>
    <row r="2076" spans="11:13" x14ac:dyDescent="0.3">
      <c r="K2076" s="89">
        <v>45923</v>
      </c>
      <c r="L2076" s="122">
        <v>2120.94</v>
      </c>
      <c r="M2076" s="122"/>
    </row>
    <row r="2077" spans="11:13" x14ac:dyDescent="0.3">
      <c r="K2077" s="89">
        <v>45950</v>
      </c>
      <c r="L2077" s="122">
        <v>5418.36</v>
      </c>
      <c r="M2077" s="122"/>
    </row>
    <row r="2078" spans="11:13" x14ac:dyDescent="0.3">
      <c r="K2078" s="89">
        <v>45980</v>
      </c>
      <c r="L2078" s="122">
        <v>4419.18</v>
      </c>
      <c r="M2078" s="122"/>
    </row>
    <row r="2079" spans="11:13" x14ac:dyDescent="0.3">
      <c r="K2079" s="89">
        <v>46041</v>
      </c>
      <c r="L2079" s="122">
        <v>2310.3000000000002</v>
      </c>
      <c r="M2079" s="122"/>
    </row>
    <row r="2080" spans="11:13" x14ac:dyDescent="0.3">
      <c r="K2080" s="89">
        <v>46052</v>
      </c>
      <c r="L2080" s="122">
        <v>2129.4</v>
      </c>
      <c r="M2080" s="122"/>
    </row>
    <row r="2081" spans="11:13" x14ac:dyDescent="0.3">
      <c r="K2081" s="89">
        <v>46078</v>
      </c>
      <c r="L2081" s="122">
        <v>2199.96</v>
      </c>
      <c r="M2081" s="122"/>
    </row>
    <row r="2082" spans="11:13" x14ac:dyDescent="0.3">
      <c r="K2082" s="89">
        <v>46126</v>
      </c>
      <c r="L2082" s="122">
        <v>1790.78</v>
      </c>
      <c r="M2082" s="122"/>
    </row>
    <row r="2083" spans="11:13" x14ac:dyDescent="0.3">
      <c r="K2083" s="89">
        <v>46147</v>
      </c>
      <c r="L2083" s="122">
        <v>2206.48</v>
      </c>
      <c r="M2083" s="122"/>
    </row>
    <row r="2084" spans="11:13" x14ac:dyDescent="0.3">
      <c r="K2084" s="89">
        <v>46189</v>
      </c>
      <c r="L2084" s="122">
        <v>4746.5200000000004</v>
      </c>
      <c r="M2084" s="122"/>
    </row>
    <row r="2085" spans="11:13" x14ac:dyDescent="0.3">
      <c r="K2085" s="89">
        <v>46232</v>
      </c>
      <c r="L2085" s="122">
        <v>2451.8000000000002</v>
      </c>
      <c r="M2085" s="122"/>
    </row>
    <row r="2086" spans="11:13" x14ac:dyDescent="0.3">
      <c r="K2086" s="89">
        <v>46245</v>
      </c>
      <c r="L2086" s="122">
        <v>2436.42</v>
      </c>
      <c r="M2086" s="122"/>
    </row>
    <row r="2087" spans="11:13" x14ac:dyDescent="0.3">
      <c r="K2087" s="88" t="s">
        <v>467</v>
      </c>
      <c r="L2087" s="121"/>
      <c r="M2087" s="121"/>
    </row>
    <row r="2088" spans="11:13" x14ac:dyDescent="0.3">
      <c r="K2088" s="89">
        <v>45407</v>
      </c>
      <c r="L2088" s="122">
        <v>6270.66</v>
      </c>
      <c r="M2088" s="122"/>
    </row>
    <row r="2089" spans="11:13" x14ac:dyDescent="0.3">
      <c r="K2089" s="89">
        <v>45448</v>
      </c>
      <c r="L2089" s="122">
        <v>30042.58</v>
      </c>
      <c r="M2089" s="122"/>
    </row>
    <row r="2090" spans="11:13" x14ac:dyDescent="0.3">
      <c r="K2090" s="89">
        <v>45509</v>
      </c>
      <c r="L2090" s="122">
        <v>64565.63</v>
      </c>
      <c r="M2090" s="122"/>
    </row>
    <row r="2091" spans="11:13" x14ac:dyDescent="0.3">
      <c r="K2091" s="88" t="s">
        <v>200</v>
      </c>
      <c r="L2091" s="121"/>
      <c r="M2091" s="121"/>
    </row>
    <row r="2092" spans="11:13" x14ac:dyDescent="0.3">
      <c r="K2092" s="89">
        <v>44966</v>
      </c>
      <c r="L2092" s="122">
        <v>222</v>
      </c>
      <c r="M2092" s="122"/>
    </row>
    <row r="2093" spans="11:13" x14ac:dyDescent="0.3">
      <c r="K2093" s="89">
        <v>45030</v>
      </c>
      <c r="L2093" s="122">
        <v>222</v>
      </c>
      <c r="M2093" s="122"/>
    </row>
    <row r="2094" spans="11:13" x14ac:dyDescent="0.3">
      <c r="K2094" s="89">
        <v>45061</v>
      </c>
      <c r="L2094" s="122">
        <v>348.02</v>
      </c>
      <c r="M2094" s="122"/>
    </row>
    <row r="2095" spans="11:13" x14ac:dyDescent="0.3">
      <c r="K2095" s="89">
        <v>45085</v>
      </c>
      <c r="L2095" s="122">
        <v>1178.81</v>
      </c>
      <c r="M2095" s="122"/>
    </row>
    <row r="2096" spans="11:13" x14ac:dyDescent="0.3">
      <c r="K2096" s="89">
        <v>45098</v>
      </c>
      <c r="L2096" s="122">
        <v>366.02</v>
      </c>
      <c r="M2096" s="122"/>
    </row>
    <row r="2097" spans="11:13" x14ac:dyDescent="0.3">
      <c r="K2097" s="89">
        <v>45099</v>
      </c>
      <c r="L2097" s="122">
        <v>235.76</v>
      </c>
      <c r="M2097" s="122"/>
    </row>
    <row r="2098" spans="11:13" x14ac:dyDescent="0.3">
      <c r="K2098" s="89">
        <v>45120</v>
      </c>
      <c r="L2098" s="122">
        <v>348.02</v>
      </c>
      <c r="M2098" s="122"/>
    </row>
    <row r="2099" spans="11:13" x14ac:dyDescent="0.3">
      <c r="K2099" s="89">
        <v>45138</v>
      </c>
      <c r="L2099" s="122">
        <v>235.76</v>
      </c>
      <c r="M2099" s="122"/>
    </row>
    <row r="2100" spans="11:13" x14ac:dyDescent="0.3">
      <c r="K2100" s="89">
        <v>45160</v>
      </c>
      <c r="L2100" s="122">
        <v>481.84</v>
      </c>
      <c r="M2100" s="122"/>
    </row>
    <row r="2101" spans="11:13" x14ac:dyDescent="0.3">
      <c r="K2101" s="89">
        <v>45175</v>
      </c>
      <c r="L2101" s="122">
        <v>235.76</v>
      </c>
      <c r="M2101" s="122"/>
    </row>
    <row r="2102" spans="11:13" x14ac:dyDescent="0.3">
      <c r="K2102" s="89">
        <v>45183</v>
      </c>
      <c r="L2102" s="122">
        <v>348.02</v>
      </c>
      <c r="M2102" s="122"/>
    </row>
    <row r="2103" spans="11:13" x14ac:dyDescent="0.3">
      <c r="K2103" s="89">
        <v>45187</v>
      </c>
      <c r="L2103" s="122">
        <v>235.76</v>
      </c>
      <c r="M2103" s="122"/>
    </row>
    <row r="2104" spans="11:13" x14ac:dyDescent="0.3">
      <c r="K2104" s="89">
        <v>45212</v>
      </c>
      <c r="L2104" s="122">
        <v>372.02</v>
      </c>
      <c r="M2104" s="122"/>
    </row>
    <row r="2105" spans="11:13" x14ac:dyDescent="0.3">
      <c r="K2105" s="89">
        <v>45217</v>
      </c>
      <c r="L2105" s="122">
        <v>235.76</v>
      </c>
      <c r="M2105" s="122"/>
    </row>
    <row r="2106" spans="11:13" x14ac:dyDescent="0.3">
      <c r="K2106" s="89">
        <v>45243</v>
      </c>
      <c r="L2106" s="122">
        <v>348.02</v>
      </c>
      <c r="M2106" s="122"/>
    </row>
    <row r="2107" spans="11:13" x14ac:dyDescent="0.3">
      <c r="K2107" s="89">
        <v>45261</v>
      </c>
      <c r="L2107" s="122">
        <v>235.76</v>
      </c>
      <c r="M2107" s="122"/>
    </row>
    <row r="2108" spans="11:13" x14ac:dyDescent="0.3">
      <c r="K2108" s="89">
        <v>45271</v>
      </c>
      <c r="L2108" s="122">
        <v>348.02</v>
      </c>
      <c r="M2108" s="122"/>
    </row>
    <row r="2109" spans="11:13" x14ac:dyDescent="0.3">
      <c r="K2109" s="89">
        <v>45280</v>
      </c>
      <c r="L2109" s="122">
        <v>235.76</v>
      </c>
      <c r="M2109" s="122"/>
    </row>
    <row r="2110" spans="11:13" x14ac:dyDescent="0.3">
      <c r="K2110" s="89">
        <v>45307</v>
      </c>
      <c r="L2110" s="122">
        <v>348.02</v>
      </c>
      <c r="M2110" s="122"/>
    </row>
    <row r="2111" spans="11:13" x14ac:dyDescent="0.3">
      <c r="K2111" s="89">
        <v>45324</v>
      </c>
      <c r="L2111" s="122">
        <v>235.76</v>
      </c>
      <c r="M2111" s="122"/>
    </row>
    <row r="2112" spans="11:13" x14ac:dyDescent="0.3">
      <c r="K2112" s="89">
        <v>45365</v>
      </c>
      <c r="L2112" s="122">
        <v>1177.8800000000001</v>
      </c>
      <c r="M2112" s="122"/>
    </row>
    <row r="2113" spans="11:13" x14ac:dyDescent="0.3">
      <c r="K2113" s="89">
        <v>45419</v>
      </c>
      <c r="L2113" s="122">
        <v>494.64</v>
      </c>
      <c r="M2113" s="122"/>
    </row>
    <row r="2114" spans="11:13" x14ac:dyDescent="0.3">
      <c r="K2114" s="89">
        <v>45433</v>
      </c>
      <c r="L2114" s="122">
        <v>494.64</v>
      </c>
      <c r="M2114" s="122"/>
    </row>
    <row r="2115" spans="11:13" x14ac:dyDescent="0.3">
      <c r="K2115" s="89">
        <v>45449</v>
      </c>
      <c r="L2115" s="122">
        <v>247.32</v>
      </c>
      <c r="M2115" s="122"/>
    </row>
    <row r="2116" spans="11:13" x14ac:dyDescent="0.3">
      <c r="K2116" s="89">
        <v>45474</v>
      </c>
      <c r="L2116" s="122">
        <v>247.32</v>
      </c>
      <c r="M2116" s="122"/>
    </row>
    <row r="2117" spans="11:13" x14ac:dyDescent="0.3">
      <c r="K2117" s="89">
        <v>45511</v>
      </c>
      <c r="L2117" s="122">
        <v>247.32</v>
      </c>
      <c r="M2117" s="122"/>
    </row>
    <row r="2118" spans="11:13" x14ac:dyDescent="0.3">
      <c r="K2118" s="89">
        <v>45524</v>
      </c>
      <c r="L2118" s="122">
        <v>247.32</v>
      </c>
      <c r="M2118" s="122"/>
    </row>
    <row r="2119" spans="11:13" x14ac:dyDescent="0.3">
      <c r="K2119" s="89">
        <v>45611</v>
      </c>
      <c r="L2119" s="122">
        <v>247.32</v>
      </c>
      <c r="M2119" s="122"/>
    </row>
    <row r="2120" spans="11:13" x14ac:dyDescent="0.3">
      <c r="K2120" s="89">
        <v>45623</v>
      </c>
      <c r="L2120" s="122">
        <v>247.32</v>
      </c>
      <c r="M2120" s="122"/>
    </row>
    <row r="2121" spans="11:13" x14ac:dyDescent="0.3">
      <c r="K2121" s="89">
        <v>45631</v>
      </c>
      <c r="L2121" s="122">
        <v>247.32</v>
      </c>
      <c r="M2121" s="122"/>
    </row>
    <row r="2122" spans="11:13" x14ac:dyDescent="0.3">
      <c r="K2122" s="89">
        <v>45639</v>
      </c>
      <c r="L2122" s="122">
        <v>4298.8599999999997</v>
      </c>
      <c r="M2122" s="122"/>
    </row>
    <row r="2123" spans="11:13" x14ac:dyDescent="0.3">
      <c r="K2123" s="89">
        <v>45691</v>
      </c>
      <c r="L2123" s="122">
        <v>247.32</v>
      </c>
      <c r="M2123" s="122"/>
    </row>
    <row r="2124" spans="11:13" x14ac:dyDescent="0.3">
      <c r="K2124" s="89">
        <v>45692</v>
      </c>
      <c r="L2124" s="122">
        <v>506.59</v>
      </c>
      <c r="M2124" s="122"/>
    </row>
    <row r="2125" spans="11:13" x14ac:dyDescent="0.3">
      <c r="K2125" s="89">
        <v>45708</v>
      </c>
      <c r="L2125" s="122">
        <v>557.57000000000005</v>
      </c>
      <c r="M2125" s="122"/>
    </row>
    <row r="2126" spans="11:13" x14ac:dyDescent="0.3">
      <c r="K2126" s="89">
        <v>45765</v>
      </c>
      <c r="L2126" s="122">
        <v>313.95999999999998</v>
      </c>
      <c r="M2126" s="122"/>
    </row>
    <row r="2127" spans="11:13" x14ac:dyDescent="0.3">
      <c r="K2127" s="89">
        <v>45769</v>
      </c>
      <c r="L2127" s="122">
        <v>250.28</v>
      </c>
      <c r="M2127" s="122"/>
    </row>
    <row r="2128" spans="11:13" x14ac:dyDescent="0.3">
      <c r="K2128" s="89">
        <v>45776</v>
      </c>
      <c r="L2128" s="122">
        <v>250.28</v>
      </c>
      <c r="M2128" s="122"/>
    </row>
    <row r="2129" spans="11:13" x14ac:dyDescent="0.3">
      <c r="K2129" s="89">
        <v>45800</v>
      </c>
      <c r="L2129" s="122">
        <v>250.28</v>
      </c>
      <c r="M2129" s="122"/>
    </row>
    <row r="2130" spans="11:13" x14ac:dyDescent="0.3">
      <c r="K2130" s="89">
        <v>45834</v>
      </c>
      <c r="L2130" s="122">
        <v>250.28</v>
      </c>
      <c r="M2130" s="122"/>
    </row>
    <row r="2131" spans="11:13" x14ac:dyDescent="0.3">
      <c r="K2131" s="89">
        <v>45846</v>
      </c>
      <c r="L2131" s="122">
        <v>250.28</v>
      </c>
      <c r="M2131" s="122"/>
    </row>
    <row r="2132" spans="11:13" x14ac:dyDescent="0.3">
      <c r="K2132" s="89">
        <v>45880</v>
      </c>
      <c r="L2132" s="122">
        <v>250.28</v>
      </c>
      <c r="M2132" s="122"/>
    </row>
    <row r="2133" spans="11:13" x14ac:dyDescent="0.3">
      <c r="K2133" s="89">
        <v>45986</v>
      </c>
      <c r="L2133" s="122">
        <v>369.47</v>
      </c>
      <c r="M2133" s="122"/>
    </row>
    <row r="2134" spans="11:13" x14ac:dyDescent="0.3">
      <c r="K2134" s="89">
        <v>45989</v>
      </c>
      <c r="L2134" s="122">
        <v>1108.4100000000001</v>
      </c>
      <c r="M2134" s="122"/>
    </row>
    <row r="2135" spans="11:13" x14ac:dyDescent="0.3">
      <c r="K2135" s="89">
        <v>45992</v>
      </c>
      <c r="L2135" s="122">
        <v>2023.87</v>
      </c>
      <c r="M2135" s="122"/>
    </row>
    <row r="2136" spans="11:13" x14ac:dyDescent="0.3">
      <c r="K2136" s="88" t="s">
        <v>468</v>
      </c>
      <c r="L2136" s="121"/>
      <c r="M2136" s="121"/>
    </row>
    <row r="2137" spans="11:13" x14ac:dyDescent="0.3">
      <c r="K2137" s="89">
        <v>45924</v>
      </c>
      <c r="L2137" s="122">
        <v>578.79999999999995</v>
      </c>
      <c r="M2137" s="122"/>
    </row>
    <row r="2138" spans="11:13" x14ac:dyDescent="0.3">
      <c r="K2138" s="89">
        <v>45926</v>
      </c>
      <c r="L2138" s="122">
        <v>244.41</v>
      </c>
      <c r="M2138" s="122"/>
    </row>
    <row r="2139" spans="11:13" x14ac:dyDescent="0.3">
      <c r="K2139" s="88" t="s">
        <v>718</v>
      </c>
      <c r="L2139" s="121"/>
      <c r="M2139" s="121"/>
    </row>
    <row r="2140" spans="11:13" x14ac:dyDescent="0.3">
      <c r="K2140" s="89">
        <v>45510</v>
      </c>
      <c r="L2140" s="122">
        <v>13696</v>
      </c>
      <c r="M2140" s="122"/>
    </row>
    <row r="2141" spans="11:13" x14ac:dyDescent="0.3">
      <c r="K2141" s="88" t="s">
        <v>656</v>
      </c>
      <c r="L2141" s="121"/>
      <c r="M2141" s="121"/>
    </row>
    <row r="2142" spans="11:13" x14ac:dyDescent="0.3">
      <c r="K2142" s="89">
        <v>45048</v>
      </c>
      <c r="L2142" s="122">
        <v>12429.16</v>
      </c>
      <c r="M2142" s="122"/>
    </row>
    <row r="2143" spans="11:13" x14ac:dyDescent="0.3">
      <c r="K2143" s="89">
        <v>45099</v>
      </c>
      <c r="L2143" s="122">
        <v>862.1</v>
      </c>
      <c r="M2143" s="122"/>
    </row>
    <row r="2144" spans="11:13" x14ac:dyDescent="0.3">
      <c r="K2144" s="89">
        <v>45107</v>
      </c>
      <c r="L2144" s="122">
        <v>1245.1199999999999</v>
      </c>
      <c r="M2144" s="122"/>
    </row>
    <row r="2145" spans="11:13" x14ac:dyDescent="0.3">
      <c r="K2145" s="89">
        <v>45119</v>
      </c>
      <c r="L2145" s="122">
        <v>19670.830000000002</v>
      </c>
      <c r="M2145" s="122"/>
    </row>
    <row r="2146" spans="11:13" x14ac:dyDescent="0.3">
      <c r="K2146" s="89">
        <v>45163</v>
      </c>
      <c r="L2146" s="122">
        <v>11690.98</v>
      </c>
      <c r="M2146" s="122"/>
    </row>
    <row r="2147" spans="11:13" x14ac:dyDescent="0.3">
      <c r="K2147" s="89">
        <v>45217</v>
      </c>
      <c r="L2147" s="122">
        <v>1541.04</v>
      </c>
      <c r="M2147" s="122"/>
    </row>
    <row r="2148" spans="11:13" x14ac:dyDescent="0.3">
      <c r="K2148" s="89">
        <v>45223</v>
      </c>
      <c r="L2148" s="122">
        <v>3631.58</v>
      </c>
      <c r="M2148" s="122"/>
    </row>
    <row r="2149" spans="11:13" x14ac:dyDescent="0.3">
      <c r="K2149" s="89">
        <v>45273</v>
      </c>
      <c r="L2149" s="122">
        <v>2466.33</v>
      </c>
      <c r="M2149" s="122"/>
    </row>
    <row r="2150" spans="11:13" x14ac:dyDescent="0.3">
      <c r="K2150" s="89">
        <v>45313</v>
      </c>
      <c r="L2150" s="122">
        <v>28122.12</v>
      </c>
      <c r="M2150" s="122"/>
    </row>
    <row r="2151" spans="11:13" x14ac:dyDescent="0.3">
      <c r="K2151" s="89">
        <v>45336</v>
      </c>
      <c r="L2151" s="122">
        <v>3407.33</v>
      </c>
      <c r="M2151" s="122"/>
    </row>
    <row r="2152" spans="11:13" x14ac:dyDescent="0.3">
      <c r="K2152" s="89">
        <v>45405</v>
      </c>
      <c r="L2152" s="122">
        <v>16570.689999999999</v>
      </c>
      <c r="M2152" s="122"/>
    </row>
    <row r="2153" spans="11:13" x14ac:dyDescent="0.3">
      <c r="K2153" s="89">
        <v>45506</v>
      </c>
      <c r="L2153" s="122">
        <v>5119.8599999999997</v>
      </c>
      <c r="M2153" s="122"/>
    </row>
    <row r="2154" spans="11:13" x14ac:dyDescent="0.3">
      <c r="K2154" s="89">
        <v>45561</v>
      </c>
      <c r="L2154" s="122">
        <v>8177.52</v>
      </c>
      <c r="M2154" s="122"/>
    </row>
    <row r="2155" spans="11:13" x14ac:dyDescent="0.3">
      <c r="K2155" s="89">
        <v>45632</v>
      </c>
      <c r="L2155" s="122">
        <v>23400.09</v>
      </c>
      <c r="M2155" s="122"/>
    </row>
    <row r="2156" spans="11:13" x14ac:dyDescent="0.3">
      <c r="K2156" s="89">
        <v>45747</v>
      </c>
      <c r="L2156" s="122">
        <v>4444.42</v>
      </c>
      <c r="M2156" s="122"/>
    </row>
    <row r="2157" spans="11:13" x14ac:dyDescent="0.3">
      <c r="K2157" s="89">
        <v>45749</v>
      </c>
      <c r="L2157" s="122">
        <v>643.29999999999995</v>
      </c>
      <c r="M2157" s="122"/>
    </row>
    <row r="2158" spans="11:13" x14ac:dyDescent="0.3">
      <c r="K2158" s="89">
        <v>45784</v>
      </c>
      <c r="L2158" s="122">
        <v>4793.57</v>
      </c>
      <c r="M2158" s="122"/>
    </row>
    <row r="2159" spans="11:13" x14ac:dyDescent="0.3">
      <c r="K2159" s="89">
        <v>45818</v>
      </c>
      <c r="L2159" s="122">
        <v>41961.8</v>
      </c>
      <c r="M2159" s="122"/>
    </row>
    <row r="2160" spans="11:13" x14ac:dyDescent="0.3">
      <c r="K2160" s="89">
        <v>45832</v>
      </c>
      <c r="L2160" s="122">
        <v>21620.53</v>
      </c>
      <c r="M2160" s="122"/>
    </row>
    <row r="2161" spans="11:13" x14ac:dyDescent="0.3">
      <c r="K2161" s="89">
        <v>45866</v>
      </c>
      <c r="L2161" s="122">
        <v>27972.74</v>
      </c>
      <c r="M2161" s="122"/>
    </row>
    <row r="2162" spans="11:13" x14ac:dyDescent="0.3">
      <c r="K2162" s="88" t="s">
        <v>469</v>
      </c>
      <c r="L2162" s="121"/>
      <c r="M2162" s="121"/>
    </row>
    <row r="2163" spans="11:13" x14ac:dyDescent="0.3">
      <c r="K2163" s="90" t="s">
        <v>409</v>
      </c>
      <c r="L2163" s="122"/>
      <c r="M2163" s="122">
        <v>465.6</v>
      </c>
    </row>
    <row r="2164" spans="11:13" x14ac:dyDescent="0.3">
      <c r="K2164" s="89">
        <v>45838</v>
      </c>
      <c r="L2164" s="122">
        <v>3605.76</v>
      </c>
      <c r="M2164" s="122"/>
    </row>
    <row r="2165" spans="11:13" x14ac:dyDescent="0.3">
      <c r="K2165" s="89">
        <v>45842</v>
      </c>
      <c r="L2165" s="122">
        <v>1811.04</v>
      </c>
      <c r="M2165" s="122"/>
    </row>
    <row r="2166" spans="11:13" x14ac:dyDescent="0.3">
      <c r="K2166" s="89">
        <v>46002</v>
      </c>
      <c r="L2166" s="122">
        <v>6973.68</v>
      </c>
      <c r="M2166" s="122"/>
    </row>
    <row r="2167" spans="11:13" x14ac:dyDescent="0.3">
      <c r="K2167" s="89">
        <v>46007</v>
      </c>
      <c r="L2167" s="122">
        <v>56763.11</v>
      </c>
      <c r="M2167" s="122"/>
    </row>
    <row r="2168" spans="11:13" x14ac:dyDescent="0.3">
      <c r="K2168" s="89">
        <v>46009</v>
      </c>
      <c r="L2168" s="122">
        <v>9491.6200000000008</v>
      </c>
      <c r="M2168" s="122"/>
    </row>
    <row r="2169" spans="11:13" x14ac:dyDescent="0.3">
      <c r="K2169" s="89">
        <v>46051</v>
      </c>
      <c r="L2169" s="122">
        <v>4190.6400000000003</v>
      </c>
      <c r="M2169" s="122"/>
    </row>
    <row r="2170" spans="11:13" x14ac:dyDescent="0.3">
      <c r="K2170" s="89">
        <v>46169</v>
      </c>
      <c r="L2170" s="122">
        <v>5620.1</v>
      </c>
      <c r="M2170" s="122"/>
    </row>
    <row r="2171" spans="11:13" x14ac:dyDescent="0.3">
      <c r="K2171" s="89">
        <v>46170</v>
      </c>
      <c r="L2171" s="122">
        <v>5232.7700000000004</v>
      </c>
      <c r="M2171" s="122"/>
    </row>
    <row r="2172" spans="11:13" x14ac:dyDescent="0.3">
      <c r="K2172" s="89">
        <v>46202</v>
      </c>
      <c r="L2172" s="122">
        <v>7436.91</v>
      </c>
      <c r="M2172" s="122"/>
    </row>
    <row r="2173" spans="11:13" x14ac:dyDescent="0.3">
      <c r="K2173" s="89">
        <v>46203</v>
      </c>
      <c r="L2173" s="122">
        <v>4190.6499999999996</v>
      </c>
      <c r="M2173" s="122"/>
    </row>
    <row r="2174" spans="11:13" x14ac:dyDescent="0.3">
      <c r="K2174" s="88" t="s">
        <v>470</v>
      </c>
      <c r="L2174" s="121"/>
      <c r="M2174" s="121"/>
    </row>
    <row r="2175" spans="11:13" x14ac:dyDescent="0.3">
      <c r="K2175" s="89">
        <v>46142</v>
      </c>
      <c r="L2175" s="122">
        <v>3515.19</v>
      </c>
      <c r="M2175" s="122"/>
    </row>
    <row r="2176" spans="11:13" x14ac:dyDescent="0.3">
      <c r="K2176" s="89">
        <v>46149</v>
      </c>
      <c r="L2176" s="122">
        <v>3124.22</v>
      </c>
      <c r="M2176" s="122"/>
    </row>
    <row r="2177" spans="11:13" x14ac:dyDescent="0.3">
      <c r="K2177" s="89">
        <v>46163</v>
      </c>
      <c r="L2177" s="122">
        <v>2159.37</v>
      </c>
      <c r="M2177" s="122"/>
    </row>
    <row r="2178" spans="11:13" x14ac:dyDescent="0.3">
      <c r="K2178" s="89">
        <v>46164</v>
      </c>
      <c r="L2178" s="122">
        <v>2014.4</v>
      </c>
      <c r="M2178" s="122"/>
    </row>
    <row r="2179" spans="11:13" x14ac:dyDescent="0.3">
      <c r="K2179" s="89">
        <v>46185</v>
      </c>
      <c r="L2179" s="122">
        <v>1396.7</v>
      </c>
      <c r="M2179" s="122"/>
    </row>
    <row r="2180" spans="11:13" x14ac:dyDescent="0.3">
      <c r="K2180" s="89">
        <v>46189</v>
      </c>
      <c r="L2180" s="122">
        <v>1341.7</v>
      </c>
      <c r="M2180" s="122"/>
    </row>
    <row r="2181" spans="11:13" x14ac:dyDescent="0.3">
      <c r="K2181" s="89">
        <v>46190</v>
      </c>
      <c r="L2181" s="122">
        <v>1714.57</v>
      </c>
      <c r="M2181" s="122"/>
    </row>
    <row r="2182" spans="11:13" x14ac:dyDescent="0.3">
      <c r="K2182" s="89">
        <v>46219</v>
      </c>
      <c r="L2182" s="122">
        <v>2172.4699999999998</v>
      </c>
      <c r="M2182" s="122"/>
    </row>
    <row r="2183" spans="11:13" x14ac:dyDescent="0.3">
      <c r="K2183" s="89">
        <v>46244</v>
      </c>
      <c r="L2183" s="122">
        <v>2260.1</v>
      </c>
      <c r="M2183" s="122"/>
    </row>
    <row r="2184" spans="11:13" x14ac:dyDescent="0.3">
      <c r="K2184" s="89">
        <v>46245</v>
      </c>
      <c r="L2184" s="122">
        <v>3080.7</v>
      </c>
      <c r="M2184" s="122"/>
    </row>
    <row r="2185" spans="11:13" x14ac:dyDescent="0.3">
      <c r="K2185" s="89">
        <v>46252</v>
      </c>
      <c r="L2185" s="122">
        <v>2829.3</v>
      </c>
      <c r="M2185" s="122"/>
    </row>
    <row r="2186" spans="11:13" x14ac:dyDescent="0.3">
      <c r="K2186" s="88" t="s">
        <v>196</v>
      </c>
      <c r="L2186" s="121"/>
      <c r="M2186" s="121"/>
    </row>
    <row r="2187" spans="11:13" x14ac:dyDescent="0.3">
      <c r="K2187" s="89">
        <v>45306</v>
      </c>
      <c r="L2187" s="122">
        <v>1884.58</v>
      </c>
      <c r="M2187" s="122"/>
    </row>
    <row r="2188" spans="11:13" x14ac:dyDescent="0.3">
      <c r="K2188" s="89">
        <v>45350</v>
      </c>
      <c r="L2188" s="122">
        <v>1884.58</v>
      </c>
      <c r="M2188" s="122"/>
    </row>
    <row r="2189" spans="11:13" x14ac:dyDescent="0.3">
      <c r="K2189" s="88" t="s">
        <v>706</v>
      </c>
      <c r="L2189" s="121"/>
      <c r="M2189" s="121"/>
    </row>
    <row r="2190" spans="11:13" x14ac:dyDescent="0.3">
      <c r="K2190" s="89">
        <v>45588</v>
      </c>
      <c r="L2190" s="122">
        <v>4620</v>
      </c>
      <c r="M2190" s="122"/>
    </row>
    <row r="2191" spans="11:13" x14ac:dyDescent="0.3">
      <c r="K2191" s="88" t="s">
        <v>121</v>
      </c>
      <c r="L2191" s="121"/>
      <c r="M2191" s="121"/>
    </row>
    <row r="2192" spans="11:13" x14ac:dyDescent="0.3">
      <c r="K2192" s="89">
        <v>44942</v>
      </c>
      <c r="L2192" s="122">
        <v>1290</v>
      </c>
      <c r="M2192" s="122"/>
    </row>
    <row r="2193" spans="11:13" x14ac:dyDescent="0.3">
      <c r="K2193" s="89">
        <v>45019</v>
      </c>
      <c r="L2193" s="122">
        <v>2525.94</v>
      </c>
      <c r="M2193" s="122"/>
    </row>
    <row r="2194" spans="11:13" x14ac:dyDescent="0.3">
      <c r="K2194" s="89">
        <v>45022</v>
      </c>
      <c r="L2194" s="122">
        <v>1290</v>
      </c>
      <c r="M2194" s="122"/>
    </row>
    <row r="2195" spans="11:13" x14ac:dyDescent="0.3">
      <c r="K2195" s="88" t="s">
        <v>104</v>
      </c>
      <c r="L2195" s="121"/>
      <c r="M2195" s="121"/>
    </row>
    <row r="2196" spans="11:13" x14ac:dyDescent="0.3">
      <c r="K2196" s="89">
        <v>45147</v>
      </c>
      <c r="L2196" s="122">
        <v>793.92</v>
      </c>
      <c r="M2196" s="122"/>
    </row>
    <row r="2197" spans="11:13" x14ac:dyDescent="0.3">
      <c r="K2197" s="89">
        <v>45259</v>
      </c>
      <c r="L2197" s="122">
        <v>821.09</v>
      </c>
      <c r="M2197" s="122"/>
    </row>
    <row r="2198" spans="11:13" x14ac:dyDescent="0.3">
      <c r="K2198" s="89">
        <v>45502</v>
      </c>
      <c r="L2198" s="122">
        <v>821.09</v>
      </c>
      <c r="M2198" s="122"/>
    </row>
    <row r="2199" spans="11:13" x14ac:dyDescent="0.3">
      <c r="K2199" s="89">
        <v>45637</v>
      </c>
      <c r="L2199" s="122">
        <v>847.04</v>
      </c>
      <c r="M2199" s="122"/>
    </row>
    <row r="2200" spans="11:13" x14ac:dyDescent="0.3">
      <c r="K2200" s="89">
        <v>45846</v>
      </c>
      <c r="L2200" s="122">
        <v>847.04</v>
      </c>
      <c r="M2200" s="122"/>
    </row>
    <row r="2201" spans="11:13" x14ac:dyDescent="0.3">
      <c r="K2201" s="88" t="s">
        <v>471</v>
      </c>
      <c r="L2201" s="121"/>
      <c r="M2201" s="121"/>
    </row>
    <row r="2202" spans="11:13" x14ac:dyDescent="0.3">
      <c r="K2202" s="89">
        <v>45846</v>
      </c>
      <c r="L2202" s="122">
        <v>20760</v>
      </c>
      <c r="M2202" s="122"/>
    </row>
    <row r="2203" spans="11:13" x14ac:dyDescent="0.3">
      <c r="K2203" s="89">
        <v>45868</v>
      </c>
      <c r="L2203" s="122">
        <v>8700</v>
      </c>
      <c r="M2203" s="122"/>
    </row>
    <row r="2204" spans="11:13" x14ac:dyDescent="0.3">
      <c r="K2204" s="89">
        <v>45898</v>
      </c>
      <c r="L2204" s="122">
        <v>10380</v>
      </c>
      <c r="M2204" s="122"/>
    </row>
    <row r="2205" spans="11:13" x14ac:dyDescent="0.3">
      <c r="K2205" s="88" t="s">
        <v>472</v>
      </c>
      <c r="L2205" s="121"/>
      <c r="M2205" s="121"/>
    </row>
    <row r="2206" spans="11:13" x14ac:dyDescent="0.3">
      <c r="K2206" s="90" t="s">
        <v>409</v>
      </c>
      <c r="L2206" s="122"/>
      <c r="M2206" s="122">
        <v>1014.69</v>
      </c>
    </row>
    <row r="2207" spans="11:13" x14ac:dyDescent="0.3">
      <c r="K2207" s="89">
        <v>45792</v>
      </c>
      <c r="L2207" s="122">
        <v>222.76</v>
      </c>
      <c r="M2207" s="122"/>
    </row>
    <row r="2208" spans="11:13" x14ac:dyDescent="0.3">
      <c r="K2208" s="89">
        <v>45796</v>
      </c>
      <c r="L2208" s="122">
        <v>786.37</v>
      </c>
      <c r="M2208" s="122"/>
    </row>
    <row r="2209" spans="11:13" x14ac:dyDescent="0.3">
      <c r="K2209" s="89">
        <v>45849</v>
      </c>
      <c r="L2209" s="122">
        <v>643.45000000000005</v>
      </c>
      <c r="M2209" s="122"/>
    </row>
    <row r="2210" spans="11:13" x14ac:dyDescent="0.3">
      <c r="K2210" s="89">
        <v>45880</v>
      </c>
      <c r="L2210" s="122">
        <v>129.09</v>
      </c>
      <c r="M2210" s="122"/>
    </row>
    <row r="2211" spans="11:13" x14ac:dyDescent="0.3">
      <c r="K2211" s="89">
        <v>45883</v>
      </c>
      <c r="L2211" s="122">
        <v>220.96</v>
      </c>
      <c r="M2211" s="122"/>
    </row>
    <row r="2212" spans="11:13" x14ac:dyDescent="0.3">
      <c r="K2212" s="89">
        <v>45887</v>
      </c>
      <c r="L2212" s="122">
        <v>287.36</v>
      </c>
      <c r="M2212" s="122"/>
    </row>
    <row r="2213" spans="11:13" x14ac:dyDescent="0.3">
      <c r="K2213" s="89">
        <v>45888</v>
      </c>
      <c r="L2213" s="122">
        <v>291</v>
      </c>
      <c r="M2213" s="122"/>
    </row>
    <row r="2214" spans="11:13" x14ac:dyDescent="0.3">
      <c r="K2214" s="89">
        <v>45890</v>
      </c>
      <c r="L2214" s="122">
        <v>221.14</v>
      </c>
      <c r="M2214" s="122"/>
    </row>
    <row r="2215" spans="11:13" x14ac:dyDescent="0.3">
      <c r="K2215" s="89">
        <v>45897</v>
      </c>
      <c r="L2215" s="122">
        <v>38.32</v>
      </c>
      <c r="M2215" s="122"/>
    </row>
    <row r="2216" spans="11:13" x14ac:dyDescent="0.3">
      <c r="K2216" s="89">
        <v>45904</v>
      </c>
      <c r="L2216" s="122">
        <v>18.420000000000002</v>
      </c>
      <c r="M2216" s="122"/>
    </row>
    <row r="2217" spans="11:13" x14ac:dyDescent="0.3">
      <c r="K2217" s="89">
        <v>45915</v>
      </c>
      <c r="L2217" s="122">
        <v>320.17</v>
      </c>
      <c r="M2217" s="122"/>
    </row>
    <row r="2218" spans="11:13" x14ac:dyDescent="0.3">
      <c r="K2218" s="89">
        <v>45924</v>
      </c>
      <c r="L2218" s="122">
        <v>241.31</v>
      </c>
      <c r="M2218" s="122"/>
    </row>
    <row r="2219" spans="11:13" x14ac:dyDescent="0.3">
      <c r="K2219" s="89">
        <v>45933</v>
      </c>
      <c r="L2219" s="122">
        <v>244.58</v>
      </c>
      <c r="M2219" s="122"/>
    </row>
    <row r="2220" spans="11:13" x14ac:dyDescent="0.3">
      <c r="K2220" s="89">
        <v>45968</v>
      </c>
      <c r="L2220" s="122">
        <v>259.75</v>
      </c>
      <c r="M2220" s="122"/>
    </row>
    <row r="2221" spans="11:13" x14ac:dyDescent="0.3">
      <c r="K2221" s="89">
        <v>45973</v>
      </c>
      <c r="L2221" s="122">
        <v>380.16</v>
      </c>
      <c r="M2221" s="122"/>
    </row>
    <row r="2222" spans="11:13" x14ac:dyDescent="0.3">
      <c r="K2222" s="89">
        <v>45979</v>
      </c>
      <c r="L2222" s="122">
        <v>637.26</v>
      </c>
      <c r="M2222" s="122"/>
    </row>
    <row r="2223" spans="11:13" x14ac:dyDescent="0.3">
      <c r="K2223" s="89">
        <v>45981</v>
      </c>
      <c r="L2223" s="122">
        <v>906.5</v>
      </c>
      <c r="M2223" s="122"/>
    </row>
    <row r="2224" spans="11:13" x14ac:dyDescent="0.3">
      <c r="K2224" s="89">
        <v>46009</v>
      </c>
      <c r="L2224" s="122">
        <v>1524.53</v>
      </c>
      <c r="M2224" s="122"/>
    </row>
    <row r="2225" spans="11:13" x14ac:dyDescent="0.3">
      <c r="K2225" s="89">
        <v>46041</v>
      </c>
      <c r="L2225" s="122">
        <v>118.8</v>
      </c>
      <c r="M2225" s="122"/>
    </row>
    <row r="2226" spans="11:13" x14ac:dyDescent="0.3">
      <c r="K2226" s="89">
        <v>46174</v>
      </c>
      <c r="L2226" s="122">
        <v>155.16999999999999</v>
      </c>
      <c r="M2226" s="122"/>
    </row>
    <row r="2227" spans="11:13" x14ac:dyDescent="0.3">
      <c r="K2227" s="89">
        <v>46175</v>
      </c>
      <c r="L2227" s="122">
        <v>157.81</v>
      </c>
      <c r="M2227" s="122"/>
    </row>
    <row r="2228" spans="11:13" x14ac:dyDescent="0.3">
      <c r="K2228" s="89">
        <v>46195</v>
      </c>
      <c r="L2228" s="122">
        <v>208.21</v>
      </c>
      <c r="M2228" s="122"/>
    </row>
    <row r="2229" spans="11:13" x14ac:dyDescent="0.3">
      <c r="K2229" s="88" t="s">
        <v>187</v>
      </c>
      <c r="L2229" s="121"/>
      <c r="M2229" s="121"/>
    </row>
    <row r="2230" spans="11:13" x14ac:dyDescent="0.3">
      <c r="K2230" s="89">
        <v>44963</v>
      </c>
      <c r="L2230" s="122">
        <v>887.92</v>
      </c>
      <c r="M2230" s="122"/>
    </row>
    <row r="2231" spans="11:13" x14ac:dyDescent="0.3">
      <c r="K2231" s="89">
        <v>45068</v>
      </c>
      <c r="L2231" s="122">
        <v>944.39</v>
      </c>
      <c r="M2231" s="122"/>
    </row>
    <row r="2232" spans="11:13" x14ac:dyDescent="0.3">
      <c r="K2232" s="89">
        <v>45079</v>
      </c>
      <c r="L2232" s="122">
        <v>23.22</v>
      </c>
      <c r="M2232" s="122"/>
    </row>
    <row r="2233" spans="11:13" x14ac:dyDescent="0.3">
      <c r="K2233" s="89">
        <v>45145</v>
      </c>
      <c r="L2233" s="122">
        <v>39.24</v>
      </c>
      <c r="M2233" s="122"/>
    </row>
    <row r="2234" spans="11:13" x14ac:dyDescent="0.3">
      <c r="K2234" s="89">
        <v>45160</v>
      </c>
      <c r="L2234" s="122">
        <v>944.39</v>
      </c>
      <c r="M2234" s="122"/>
    </row>
    <row r="2235" spans="11:13" x14ac:dyDescent="0.3">
      <c r="K2235" s="89">
        <v>45223</v>
      </c>
      <c r="L2235" s="122">
        <v>39.24</v>
      </c>
      <c r="M2235" s="122"/>
    </row>
    <row r="2236" spans="11:13" x14ac:dyDescent="0.3">
      <c r="K2236" s="89">
        <v>45224</v>
      </c>
      <c r="L2236" s="122">
        <v>944.39</v>
      </c>
      <c r="M2236" s="122"/>
    </row>
    <row r="2237" spans="11:13" x14ac:dyDescent="0.3">
      <c r="K2237" s="89">
        <v>45342</v>
      </c>
      <c r="L2237" s="122">
        <v>944.39</v>
      </c>
      <c r="M2237" s="122"/>
    </row>
    <row r="2238" spans="11:13" x14ac:dyDescent="0.3">
      <c r="K2238" s="89">
        <v>45385</v>
      </c>
      <c r="L2238" s="122">
        <v>39.24</v>
      </c>
      <c r="M2238" s="122"/>
    </row>
    <row r="2239" spans="11:13" x14ac:dyDescent="0.3">
      <c r="K2239" s="89">
        <v>45616</v>
      </c>
      <c r="L2239" s="122">
        <v>1038.6099999999999</v>
      </c>
      <c r="M2239" s="122"/>
    </row>
    <row r="2240" spans="11:13" x14ac:dyDescent="0.3">
      <c r="K2240" s="89">
        <v>45706</v>
      </c>
      <c r="L2240" s="122">
        <v>39.840000000000003</v>
      </c>
      <c r="M2240" s="122"/>
    </row>
    <row r="2241" spans="11:13" x14ac:dyDescent="0.3">
      <c r="K2241" s="89">
        <v>45733</v>
      </c>
      <c r="L2241" s="122">
        <v>1917.86</v>
      </c>
      <c r="M2241" s="122"/>
    </row>
    <row r="2242" spans="11:13" x14ac:dyDescent="0.3">
      <c r="K2242" s="88" t="s">
        <v>473</v>
      </c>
      <c r="L2242" s="121"/>
      <c r="M2242" s="121"/>
    </row>
    <row r="2243" spans="11:13" x14ac:dyDescent="0.3">
      <c r="K2243" s="89">
        <v>45498</v>
      </c>
      <c r="L2243" s="122">
        <v>16696.8</v>
      </c>
      <c r="M2243" s="122"/>
    </row>
    <row r="2244" spans="11:13" x14ac:dyDescent="0.3">
      <c r="K2244" s="89">
        <v>45824</v>
      </c>
      <c r="L2244" s="122">
        <v>1200</v>
      </c>
      <c r="M2244" s="122"/>
    </row>
    <row r="2245" spans="11:13" x14ac:dyDescent="0.3">
      <c r="K2245" s="88" t="s">
        <v>474</v>
      </c>
      <c r="L2245" s="121"/>
      <c r="M2245" s="121"/>
    </row>
    <row r="2246" spans="11:13" x14ac:dyDescent="0.3">
      <c r="K2246" s="89">
        <v>45341</v>
      </c>
      <c r="L2246" s="122">
        <v>5728.28</v>
      </c>
      <c r="M2246" s="122"/>
    </row>
    <row r="2247" spans="11:13" x14ac:dyDescent="0.3">
      <c r="K2247" s="89">
        <v>45457</v>
      </c>
      <c r="L2247" s="122">
        <v>8592.42</v>
      </c>
      <c r="M2247" s="122"/>
    </row>
    <row r="2248" spans="11:13" x14ac:dyDescent="0.3">
      <c r="K2248" s="88" t="s">
        <v>702</v>
      </c>
      <c r="L2248" s="121"/>
      <c r="M2248" s="121"/>
    </row>
    <row r="2249" spans="11:13" x14ac:dyDescent="0.3">
      <c r="K2249" s="89">
        <v>45589</v>
      </c>
      <c r="L2249" s="122">
        <v>156.05000000000001</v>
      </c>
      <c r="M2249" s="122"/>
    </row>
    <row r="2250" spans="11:13" x14ac:dyDescent="0.3">
      <c r="K2250" s="88" t="s">
        <v>475</v>
      </c>
      <c r="L2250" s="121"/>
      <c r="M2250" s="121"/>
    </row>
    <row r="2251" spans="11:13" x14ac:dyDescent="0.3">
      <c r="K2251" s="89">
        <v>45267</v>
      </c>
      <c r="L2251" s="122">
        <v>10417.870000000001</v>
      </c>
      <c r="M2251" s="122"/>
    </row>
    <row r="2252" spans="11:13" x14ac:dyDescent="0.3">
      <c r="K2252" s="89">
        <v>45331</v>
      </c>
      <c r="L2252" s="122">
        <v>3525.46</v>
      </c>
      <c r="M2252" s="122"/>
    </row>
    <row r="2253" spans="11:13" x14ac:dyDescent="0.3">
      <c r="K2253" s="89">
        <v>45371</v>
      </c>
      <c r="L2253" s="122">
        <v>5030.6099999999997</v>
      </c>
      <c r="M2253" s="122"/>
    </row>
    <row r="2254" spans="11:13" x14ac:dyDescent="0.3">
      <c r="K2254" s="89">
        <v>45378</v>
      </c>
      <c r="L2254" s="122">
        <v>4733.4799999999996</v>
      </c>
      <c r="M2254" s="122"/>
    </row>
    <row r="2255" spans="11:13" x14ac:dyDescent="0.3">
      <c r="K2255" s="89">
        <v>45419</v>
      </c>
      <c r="L2255" s="122">
        <v>5188.4399999999996</v>
      </c>
      <c r="M2255" s="122"/>
    </row>
    <row r="2256" spans="11:13" x14ac:dyDescent="0.3">
      <c r="K2256" s="89">
        <v>45436</v>
      </c>
      <c r="L2256" s="122">
        <v>7342.18</v>
      </c>
      <c r="M2256" s="122"/>
    </row>
    <row r="2257" spans="11:13" x14ac:dyDescent="0.3">
      <c r="K2257" s="89">
        <v>45481</v>
      </c>
      <c r="L2257" s="122">
        <v>7534.09</v>
      </c>
      <c r="M2257" s="122"/>
    </row>
    <row r="2258" spans="11:13" x14ac:dyDescent="0.3">
      <c r="K2258" s="89">
        <v>45546</v>
      </c>
      <c r="L2258" s="122">
        <v>7618.5</v>
      </c>
      <c r="M2258" s="122"/>
    </row>
    <row r="2259" spans="11:13" x14ac:dyDescent="0.3">
      <c r="K2259" s="89">
        <v>45552</v>
      </c>
      <c r="L2259" s="122">
        <v>8626.1</v>
      </c>
      <c r="M2259" s="122"/>
    </row>
    <row r="2260" spans="11:13" x14ac:dyDescent="0.3">
      <c r="K2260" s="89">
        <v>45569</v>
      </c>
      <c r="L2260" s="122">
        <v>6372.63</v>
      </c>
      <c r="M2260" s="122"/>
    </row>
    <row r="2261" spans="11:13" x14ac:dyDescent="0.3">
      <c r="K2261" s="89">
        <v>45611</v>
      </c>
      <c r="L2261" s="122">
        <v>12219.84</v>
      </c>
      <c r="M2261" s="122"/>
    </row>
    <row r="2262" spans="11:13" x14ac:dyDescent="0.3">
      <c r="K2262" s="89">
        <v>45625</v>
      </c>
      <c r="L2262" s="122">
        <v>13946.22</v>
      </c>
      <c r="M2262" s="122"/>
    </row>
    <row r="2263" spans="11:13" x14ac:dyDescent="0.3">
      <c r="K2263" s="89">
        <v>45638</v>
      </c>
      <c r="L2263" s="122">
        <v>12028.68</v>
      </c>
      <c r="M2263" s="122"/>
    </row>
    <row r="2264" spans="11:13" x14ac:dyDescent="0.3">
      <c r="K2264" s="89">
        <v>45698</v>
      </c>
      <c r="L2264" s="122">
        <v>12913.74</v>
      </c>
      <c r="M2264" s="122"/>
    </row>
    <row r="2265" spans="11:13" x14ac:dyDescent="0.3">
      <c r="K2265" s="89">
        <v>45713</v>
      </c>
      <c r="L2265" s="122">
        <v>15925.32</v>
      </c>
      <c r="M2265" s="122"/>
    </row>
    <row r="2266" spans="11:13" x14ac:dyDescent="0.3">
      <c r="K2266" s="89">
        <v>45741</v>
      </c>
      <c r="L2266" s="122">
        <v>14952.42</v>
      </c>
      <c r="M2266" s="122"/>
    </row>
    <row r="2267" spans="11:13" x14ac:dyDescent="0.3">
      <c r="K2267" s="89">
        <v>45758</v>
      </c>
      <c r="L2267" s="122">
        <v>15852.42</v>
      </c>
      <c r="M2267" s="122"/>
    </row>
    <row r="2268" spans="11:13" x14ac:dyDescent="0.3">
      <c r="K2268" s="89">
        <v>45814</v>
      </c>
      <c r="L2268" s="122">
        <v>15114.42</v>
      </c>
      <c r="M2268" s="122"/>
    </row>
    <row r="2269" spans="11:13" x14ac:dyDescent="0.3">
      <c r="K2269" s="89">
        <v>45827</v>
      </c>
      <c r="L2269" s="122">
        <v>6599.18</v>
      </c>
      <c r="M2269" s="122"/>
    </row>
    <row r="2270" spans="11:13" x14ac:dyDescent="0.3">
      <c r="K2270" s="89">
        <v>45876</v>
      </c>
      <c r="L2270" s="122">
        <v>7788.22</v>
      </c>
      <c r="M2270" s="122"/>
    </row>
    <row r="2271" spans="11:13" x14ac:dyDescent="0.3">
      <c r="K2271" s="89">
        <v>45889</v>
      </c>
      <c r="L2271" s="122">
        <v>7598.04</v>
      </c>
      <c r="M2271" s="122"/>
    </row>
    <row r="2272" spans="11:13" x14ac:dyDescent="0.3">
      <c r="K2272" s="89">
        <v>45923</v>
      </c>
      <c r="L2272" s="122">
        <v>5885.76</v>
      </c>
      <c r="M2272" s="122"/>
    </row>
    <row r="2273" spans="11:13" x14ac:dyDescent="0.3">
      <c r="K2273" s="89">
        <v>45950</v>
      </c>
      <c r="L2273" s="122">
        <v>7687.64</v>
      </c>
      <c r="M2273" s="122"/>
    </row>
    <row r="2274" spans="11:13" x14ac:dyDescent="0.3">
      <c r="K2274" s="89">
        <v>45980</v>
      </c>
      <c r="L2274" s="122">
        <v>8040.04</v>
      </c>
      <c r="M2274" s="122"/>
    </row>
    <row r="2275" spans="11:13" x14ac:dyDescent="0.3">
      <c r="K2275" s="89">
        <v>46002</v>
      </c>
      <c r="L2275" s="122">
        <v>7045.6</v>
      </c>
      <c r="M2275" s="122"/>
    </row>
    <row r="2276" spans="11:13" x14ac:dyDescent="0.3">
      <c r="K2276" s="89">
        <v>46052</v>
      </c>
      <c r="L2276" s="122">
        <v>6560</v>
      </c>
      <c r="M2276" s="122"/>
    </row>
    <row r="2277" spans="11:13" x14ac:dyDescent="0.3">
      <c r="K2277" s="89">
        <v>46064</v>
      </c>
      <c r="L2277" s="122">
        <v>7263.54</v>
      </c>
      <c r="M2277" s="122"/>
    </row>
    <row r="2278" spans="11:13" x14ac:dyDescent="0.3">
      <c r="K2278" s="89">
        <v>46125</v>
      </c>
      <c r="L2278" s="122">
        <v>6475.7</v>
      </c>
      <c r="M2278" s="122"/>
    </row>
    <row r="2279" spans="11:13" x14ac:dyDescent="0.3">
      <c r="K2279" s="89">
        <v>46132</v>
      </c>
      <c r="L2279" s="122">
        <v>7692.66</v>
      </c>
      <c r="M2279" s="122"/>
    </row>
    <row r="2280" spans="11:13" x14ac:dyDescent="0.3">
      <c r="K2280" s="89">
        <v>46170</v>
      </c>
      <c r="L2280" s="122">
        <v>6639.78</v>
      </c>
      <c r="M2280" s="122"/>
    </row>
    <row r="2281" spans="11:13" x14ac:dyDescent="0.3">
      <c r="K2281" s="89">
        <v>46192</v>
      </c>
      <c r="L2281" s="122">
        <v>6467.58</v>
      </c>
      <c r="M2281" s="122"/>
    </row>
    <row r="2282" spans="11:13" x14ac:dyDescent="0.3">
      <c r="K2282" s="89">
        <v>46232</v>
      </c>
      <c r="L2282" s="122">
        <v>8434.82</v>
      </c>
      <c r="M2282" s="122"/>
    </row>
    <row r="2283" spans="11:13" x14ac:dyDescent="0.3">
      <c r="K2283" s="89">
        <v>46245</v>
      </c>
      <c r="L2283" s="122">
        <v>7221.16</v>
      </c>
      <c r="M2283" s="122"/>
    </row>
    <row r="2284" spans="11:13" x14ac:dyDescent="0.3">
      <c r="K2284" s="88" t="s">
        <v>778</v>
      </c>
      <c r="L2284" s="121"/>
      <c r="M2284" s="121"/>
    </row>
    <row r="2285" spans="11:13" x14ac:dyDescent="0.3">
      <c r="K2285" s="89">
        <v>44991</v>
      </c>
      <c r="L2285" s="122">
        <v>7833.84</v>
      </c>
      <c r="M2285" s="122"/>
    </row>
    <row r="2286" spans="11:13" x14ac:dyDescent="0.3">
      <c r="K2286" s="89">
        <v>44992</v>
      </c>
      <c r="L2286" s="122">
        <v>8645.2000000000007</v>
      </c>
      <c r="M2286" s="122"/>
    </row>
    <row r="2287" spans="11:13" x14ac:dyDescent="0.3">
      <c r="K2287" s="89">
        <v>44998</v>
      </c>
      <c r="L2287" s="122">
        <v>559.55999999999995</v>
      </c>
      <c r="M2287" s="122"/>
    </row>
    <row r="2288" spans="11:13" x14ac:dyDescent="0.3">
      <c r="K2288" s="89">
        <v>45021</v>
      </c>
      <c r="L2288" s="122">
        <v>13709.22</v>
      </c>
      <c r="M2288" s="122"/>
    </row>
    <row r="2289" spans="11:13" x14ac:dyDescent="0.3">
      <c r="K2289" s="89">
        <v>45061</v>
      </c>
      <c r="L2289" s="122">
        <v>17682.099999999999</v>
      </c>
      <c r="M2289" s="122"/>
    </row>
    <row r="2290" spans="11:13" x14ac:dyDescent="0.3">
      <c r="K2290" s="89">
        <v>45097</v>
      </c>
      <c r="L2290" s="122">
        <v>17178.490000000002</v>
      </c>
      <c r="M2290" s="122"/>
    </row>
    <row r="2291" spans="11:13" x14ac:dyDescent="0.3">
      <c r="K2291" s="89">
        <v>45120</v>
      </c>
      <c r="L2291" s="122">
        <v>18857.169999999998</v>
      </c>
      <c r="M2291" s="122"/>
    </row>
    <row r="2292" spans="11:13" x14ac:dyDescent="0.3">
      <c r="K2292" s="89">
        <v>45145</v>
      </c>
      <c r="L2292" s="122">
        <v>2909.71</v>
      </c>
      <c r="M2292" s="122"/>
    </row>
    <row r="2293" spans="11:13" x14ac:dyDescent="0.3">
      <c r="K2293" s="89">
        <v>45180</v>
      </c>
      <c r="L2293" s="122">
        <v>4252.66</v>
      </c>
      <c r="M2293" s="122"/>
    </row>
    <row r="2294" spans="11:13" x14ac:dyDescent="0.3">
      <c r="K2294" s="89">
        <v>45205</v>
      </c>
      <c r="L2294" s="122">
        <v>17682.099999999999</v>
      </c>
      <c r="M2294" s="122"/>
    </row>
    <row r="2295" spans="11:13" x14ac:dyDescent="0.3">
      <c r="K2295" s="89">
        <v>45238</v>
      </c>
      <c r="L2295" s="122">
        <v>9904.2099999999991</v>
      </c>
      <c r="M2295" s="122"/>
    </row>
    <row r="2296" spans="11:13" x14ac:dyDescent="0.3">
      <c r="K2296" s="89">
        <v>45271</v>
      </c>
      <c r="L2296" s="122">
        <v>13289.55</v>
      </c>
      <c r="M2296" s="122"/>
    </row>
    <row r="2297" spans="11:13" x14ac:dyDescent="0.3">
      <c r="K2297" s="89">
        <v>45280</v>
      </c>
      <c r="L2297" s="122">
        <v>16507.02</v>
      </c>
      <c r="M2297" s="122"/>
    </row>
    <row r="2298" spans="11:13" x14ac:dyDescent="0.3">
      <c r="K2298" s="89">
        <v>45348</v>
      </c>
      <c r="L2298" s="122">
        <v>13618.84</v>
      </c>
      <c r="M2298" s="122"/>
    </row>
    <row r="2299" spans="11:13" x14ac:dyDescent="0.3">
      <c r="K2299" s="89">
        <v>45359</v>
      </c>
      <c r="L2299" s="122">
        <v>15328.56</v>
      </c>
      <c r="M2299" s="122"/>
    </row>
    <row r="2300" spans="11:13" x14ac:dyDescent="0.3">
      <c r="K2300" s="89">
        <v>45399</v>
      </c>
      <c r="L2300" s="122">
        <v>10759.47</v>
      </c>
      <c r="M2300" s="122"/>
    </row>
    <row r="2301" spans="11:13" x14ac:dyDescent="0.3">
      <c r="K2301" s="89">
        <v>45414</v>
      </c>
      <c r="L2301" s="122">
        <v>7310.54</v>
      </c>
      <c r="M2301" s="122"/>
    </row>
    <row r="2302" spans="11:13" x14ac:dyDescent="0.3">
      <c r="K2302" s="89">
        <v>45455</v>
      </c>
      <c r="L2302" s="122">
        <v>26559.68</v>
      </c>
      <c r="M2302" s="122"/>
    </row>
    <row r="2303" spans="11:13" x14ac:dyDescent="0.3">
      <c r="K2303" s="89">
        <v>45525</v>
      </c>
      <c r="L2303" s="122">
        <v>1473.9</v>
      </c>
      <c r="M2303" s="122"/>
    </row>
    <row r="2304" spans="11:13" x14ac:dyDescent="0.3">
      <c r="K2304" s="89">
        <v>45540</v>
      </c>
      <c r="L2304" s="122">
        <v>2594.06</v>
      </c>
      <c r="M2304" s="122"/>
    </row>
    <row r="2305" spans="11:13" x14ac:dyDescent="0.3">
      <c r="K2305" s="89">
        <v>45569</v>
      </c>
      <c r="L2305" s="122">
        <v>18040.54</v>
      </c>
      <c r="M2305" s="122"/>
    </row>
    <row r="2306" spans="11:13" x14ac:dyDescent="0.3">
      <c r="K2306" s="89">
        <v>45579</v>
      </c>
      <c r="L2306" s="122">
        <v>15829.69</v>
      </c>
      <c r="M2306" s="122"/>
    </row>
    <row r="2307" spans="11:13" x14ac:dyDescent="0.3">
      <c r="K2307" s="89">
        <v>45604</v>
      </c>
      <c r="L2307" s="122">
        <v>19337.57</v>
      </c>
      <c r="M2307" s="122"/>
    </row>
    <row r="2308" spans="11:13" x14ac:dyDescent="0.3">
      <c r="K2308" s="89">
        <v>45629</v>
      </c>
      <c r="L2308" s="122">
        <v>29536.959999999999</v>
      </c>
      <c r="M2308" s="122"/>
    </row>
    <row r="2309" spans="11:13" x14ac:dyDescent="0.3">
      <c r="K2309" s="89">
        <v>45705</v>
      </c>
      <c r="L2309" s="122">
        <v>26530.2</v>
      </c>
      <c r="M2309" s="122"/>
    </row>
    <row r="2310" spans="11:13" x14ac:dyDescent="0.3">
      <c r="K2310" s="89">
        <v>45708</v>
      </c>
      <c r="L2310" s="122">
        <v>16917.32</v>
      </c>
      <c r="M2310" s="122"/>
    </row>
    <row r="2311" spans="11:13" x14ac:dyDescent="0.3">
      <c r="K2311" s="89">
        <v>45742</v>
      </c>
      <c r="L2311" s="122">
        <v>12763.25</v>
      </c>
      <c r="M2311" s="122"/>
    </row>
    <row r="2312" spans="11:13" x14ac:dyDescent="0.3">
      <c r="K2312" s="89">
        <v>45771</v>
      </c>
      <c r="L2312" s="122">
        <v>19506.099999999999</v>
      </c>
      <c r="M2312" s="122"/>
    </row>
    <row r="2313" spans="11:13" x14ac:dyDescent="0.3">
      <c r="K2313" s="89">
        <v>45791</v>
      </c>
      <c r="L2313" s="122">
        <v>32148.94</v>
      </c>
      <c r="M2313" s="122"/>
    </row>
    <row r="2314" spans="11:13" x14ac:dyDescent="0.3">
      <c r="K2314" s="89">
        <v>45818</v>
      </c>
      <c r="L2314" s="122">
        <v>10234.68</v>
      </c>
      <c r="M2314" s="122"/>
    </row>
    <row r="2315" spans="11:13" x14ac:dyDescent="0.3">
      <c r="K2315" s="89">
        <v>45855</v>
      </c>
      <c r="L2315" s="122">
        <v>17489.259999999998</v>
      </c>
      <c r="M2315" s="122"/>
    </row>
    <row r="2316" spans="11:13" x14ac:dyDescent="0.3">
      <c r="K2316" s="89">
        <v>45883</v>
      </c>
      <c r="L2316" s="122">
        <v>7405.09</v>
      </c>
      <c r="M2316" s="122"/>
    </row>
    <row r="2317" spans="11:13" x14ac:dyDescent="0.3">
      <c r="K2317" s="89">
        <v>45916</v>
      </c>
      <c r="L2317" s="122">
        <v>3251.02</v>
      </c>
      <c r="M2317" s="122"/>
    </row>
    <row r="2318" spans="11:13" x14ac:dyDescent="0.3">
      <c r="K2318" s="89">
        <v>45993</v>
      </c>
      <c r="L2318" s="122">
        <v>30433.119999999999</v>
      </c>
      <c r="M2318" s="122"/>
    </row>
    <row r="2319" spans="11:13" x14ac:dyDescent="0.3">
      <c r="K2319" s="89">
        <v>46056</v>
      </c>
      <c r="L2319" s="122">
        <v>23449.46</v>
      </c>
      <c r="M2319" s="122"/>
    </row>
    <row r="2320" spans="11:13" x14ac:dyDescent="0.3">
      <c r="K2320" s="89">
        <v>46064</v>
      </c>
      <c r="L2320" s="122">
        <v>29108.63</v>
      </c>
      <c r="M2320" s="122"/>
    </row>
    <row r="2321" spans="11:13" x14ac:dyDescent="0.3">
      <c r="K2321" s="89">
        <v>46071</v>
      </c>
      <c r="L2321" s="122">
        <v>16540.2</v>
      </c>
      <c r="M2321" s="122"/>
    </row>
    <row r="2322" spans="11:13" x14ac:dyDescent="0.3">
      <c r="K2322" s="89">
        <v>46094</v>
      </c>
      <c r="L2322" s="122">
        <v>8668.2900000000009</v>
      </c>
      <c r="M2322" s="122"/>
    </row>
    <row r="2323" spans="11:13" x14ac:dyDescent="0.3">
      <c r="K2323" s="89">
        <v>46129</v>
      </c>
      <c r="L2323" s="122">
        <v>11363.73</v>
      </c>
      <c r="M2323" s="122"/>
    </row>
    <row r="2324" spans="11:13" x14ac:dyDescent="0.3">
      <c r="K2324" s="89">
        <v>46199</v>
      </c>
      <c r="L2324" s="122">
        <v>10506.09</v>
      </c>
      <c r="M2324" s="122"/>
    </row>
    <row r="2325" spans="11:13" x14ac:dyDescent="0.3">
      <c r="K2325" s="89">
        <v>46254</v>
      </c>
      <c r="L2325" s="122">
        <v>37491.120000000003</v>
      </c>
      <c r="M2325" s="122"/>
    </row>
    <row r="2326" spans="11:13" x14ac:dyDescent="0.3">
      <c r="K2326" s="88" t="s">
        <v>476</v>
      </c>
      <c r="L2326" s="121"/>
      <c r="M2326" s="121"/>
    </row>
    <row r="2327" spans="11:13" x14ac:dyDescent="0.3">
      <c r="K2327" s="89">
        <v>44980</v>
      </c>
      <c r="L2327" s="122">
        <v>1956.75</v>
      </c>
      <c r="M2327" s="122"/>
    </row>
    <row r="2328" spans="11:13" x14ac:dyDescent="0.3">
      <c r="K2328" s="89">
        <v>45036</v>
      </c>
      <c r="L2328" s="122">
        <v>579.92999999999995</v>
      </c>
      <c r="M2328" s="122"/>
    </row>
    <row r="2329" spans="11:13" x14ac:dyDescent="0.3">
      <c r="K2329" s="89">
        <v>45351</v>
      </c>
      <c r="L2329" s="122">
        <v>203.18</v>
      </c>
      <c r="M2329" s="122"/>
    </row>
    <row r="2330" spans="11:13" x14ac:dyDescent="0.3">
      <c r="K2330" s="89">
        <v>45387</v>
      </c>
      <c r="L2330" s="122">
        <v>1204.01</v>
      </c>
      <c r="M2330" s="122"/>
    </row>
    <row r="2331" spans="11:13" x14ac:dyDescent="0.3">
      <c r="K2331" s="89">
        <v>45477</v>
      </c>
      <c r="L2331" s="122">
        <v>373</v>
      </c>
      <c r="M2331" s="122"/>
    </row>
    <row r="2332" spans="11:13" x14ac:dyDescent="0.3">
      <c r="K2332" s="89">
        <v>45484</v>
      </c>
      <c r="L2332" s="122">
        <v>796.02</v>
      </c>
      <c r="M2332" s="122"/>
    </row>
    <row r="2333" spans="11:13" x14ac:dyDescent="0.3">
      <c r="K2333" s="89">
        <v>45638</v>
      </c>
      <c r="L2333" s="122">
        <v>800</v>
      </c>
      <c r="M2333" s="122"/>
    </row>
    <row r="2334" spans="11:13" x14ac:dyDescent="0.3">
      <c r="K2334" s="89">
        <v>45701</v>
      </c>
      <c r="L2334" s="122">
        <v>3695.99</v>
      </c>
      <c r="M2334" s="122"/>
    </row>
    <row r="2335" spans="11:13" x14ac:dyDescent="0.3">
      <c r="K2335" s="89">
        <v>45712</v>
      </c>
      <c r="L2335" s="122">
        <v>169</v>
      </c>
      <c r="M2335" s="122"/>
    </row>
    <row r="2336" spans="11:13" x14ac:dyDescent="0.3">
      <c r="K2336" s="89">
        <v>45993</v>
      </c>
      <c r="L2336" s="122">
        <v>3106.48</v>
      </c>
      <c r="M2336" s="122"/>
    </row>
    <row r="2337" spans="11:13" x14ac:dyDescent="0.3">
      <c r="K2337" s="89">
        <v>46002</v>
      </c>
      <c r="L2337" s="122">
        <v>2475.5500000000002</v>
      </c>
      <c r="M2337" s="122"/>
    </row>
    <row r="2338" spans="11:13" x14ac:dyDescent="0.3">
      <c r="K2338" s="88" t="s">
        <v>477</v>
      </c>
      <c r="L2338" s="121"/>
      <c r="M2338" s="121"/>
    </row>
    <row r="2339" spans="11:13" x14ac:dyDescent="0.3">
      <c r="K2339" s="89">
        <v>45351</v>
      </c>
      <c r="L2339" s="122">
        <v>2729.48</v>
      </c>
      <c r="M2339" s="122"/>
    </row>
    <row r="2340" spans="11:13" x14ac:dyDescent="0.3">
      <c r="K2340" s="89">
        <v>45357</v>
      </c>
      <c r="L2340" s="122">
        <v>109.34</v>
      </c>
      <c r="M2340" s="122"/>
    </row>
    <row r="2341" spans="11:13" x14ac:dyDescent="0.3">
      <c r="K2341" s="89">
        <v>45363</v>
      </c>
      <c r="L2341" s="122">
        <v>1105.8599999999999</v>
      </c>
      <c r="M2341" s="122"/>
    </row>
    <row r="2342" spans="11:13" x14ac:dyDescent="0.3">
      <c r="K2342" s="89">
        <v>45364</v>
      </c>
      <c r="L2342" s="122">
        <v>13183.04</v>
      </c>
      <c r="M2342" s="122"/>
    </row>
    <row r="2343" spans="11:13" x14ac:dyDescent="0.3">
      <c r="K2343" s="89">
        <v>45371</v>
      </c>
      <c r="L2343" s="122">
        <v>520.01</v>
      </c>
      <c r="M2343" s="122"/>
    </row>
    <row r="2344" spans="11:13" x14ac:dyDescent="0.3">
      <c r="K2344" s="89">
        <v>45387</v>
      </c>
      <c r="L2344" s="122">
        <v>8142.07</v>
      </c>
      <c r="M2344" s="122"/>
    </row>
    <row r="2345" spans="11:13" x14ac:dyDescent="0.3">
      <c r="K2345" s="89">
        <v>45399</v>
      </c>
      <c r="L2345" s="122">
        <v>1505.53</v>
      </c>
      <c r="M2345" s="122"/>
    </row>
    <row r="2346" spans="11:13" x14ac:dyDescent="0.3">
      <c r="K2346" s="89">
        <v>45407</v>
      </c>
      <c r="L2346" s="122">
        <v>445.85</v>
      </c>
      <c r="M2346" s="122"/>
    </row>
    <row r="2347" spans="11:13" x14ac:dyDescent="0.3">
      <c r="K2347" s="89">
        <v>45412</v>
      </c>
      <c r="L2347" s="122">
        <v>162.32</v>
      </c>
      <c r="M2347" s="122"/>
    </row>
    <row r="2348" spans="11:13" x14ac:dyDescent="0.3">
      <c r="K2348" s="89">
        <v>45429</v>
      </c>
      <c r="L2348" s="122">
        <v>7705.09</v>
      </c>
      <c r="M2348" s="122"/>
    </row>
    <row r="2349" spans="11:13" x14ac:dyDescent="0.3">
      <c r="K2349" s="89">
        <v>45456</v>
      </c>
      <c r="L2349" s="122">
        <v>5099.21</v>
      </c>
      <c r="M2349" s="122"/>
    </row>
    <row r="2350" spans="11:13" x14ac:dyDescent="0.3">
      <c r="K2350" s="89">
        <v>45475</v>
      </c>
      <c r="L2350" s="122">
        <v>3632.2</v>
      </c>
      <c r="M2350" s="122"/>
    </row>
    <row r="2351" spans="11:13" x14ac:dyDescent="0.3">
      <c r="K2351" s="89">
        <v>45477</v>
      </c>
      <c r="L2351" s="122">
        <v>1299.42</v>
      </c>
      <c r="M2351" s="122"/>
    </row>
    <row r="2352" spans="11:13" x14ac:dyDescent="0.3">
      <c r="K2352" s="89">
        <v>45509</v>
      </c>
      <c r="L2352" s="122">
        <v>1154.3399999999999</v>
      </c>
      <c r="M2352" s="122"/>
    </row>
    <row r="2353" spans="11:13" x14ac:dyDescent="0.3">
      <c r="K2353" s="89">
        <v>45510</v>
      </c>
      <c r="L2353" s="122">
        <v>3363.5</v>
      </c>
      <c r="M2353" s="122"/>
    </row>
    <row r="2354" spans="11:13" x14ac:dyDescent="0.3">
      <c r="K2354" s="89">
        <v>45531</v>
      </c>
      <c r="L2354" s="122">
        <v>4830.8100000000004</v>
      </c>
      <c r="M2354" s="122"/>
    </row>
    <row r="2355" spans="11:13" x14ac:dyDescent="0.3">
      <c r="K2355" s="89">
        <v>45565</v>
      </c>
      <c r="L2355" s="122">
        <v>1284.18</v>
      </c>
      <c r="M2355" s="122"/>
    </row>
    <row r="2356" spans="11:13" x14ac:dyDescent="0.3">
      <c r="K2356" s="89">
        <v>45588</v>
      </c>
      <c r="L2356" s="122">
        <v>1280.05</v>
      </c>
      <c r="M2356" s="122"/>
    </row>
    <row r="2357" spans="11:13" x14ac:dyDescent="0.3">
      <c r="K2357" s="89">
        <v>45602</v>
      </c>
      <c r="L2357" s="122">
        <v>3454.92</v>
      </c>
      <c r="M2357" s="122"/>
    </row>
    <row r="2358" spans="11:13" x14ac:dyDescent="0.3">
      <c r="K2358" s="89">
        <v>45616</v>
      </c>
      <c r="L2358" s="122">
        <v>3774.1</v>
      </c>
      <c r="M2358" s="122"/>
    </row>
    <row r="2359" spans="11:13" x14ac:dyDescent="0.3">
      <c r="K2359" s="89">
        <v>45622</v>
      </c>
      <c r="L2359" s="122">
        <v>1447.78</v>
      </c>
      <c r="M2359" s="122"/>
    </row>
    <row r="2360" spans="11:13" x14ac:dyDescent="0.3">
      <c r="K2360" s="89">
        <v>45630</v>
      </c>
      <c r="L2360" s="122">
        <v>4519.1000000000004</v>
      </c>
      <c r="M2360" s="122"/>
    </row>
    <row r="2361" spans="11:13" x14ac:dyDescent="0.3">
      <c r="K2361" s="89">
        <v>45637</v>
      </c>
      <c r="L2361" s="122">
        <v>1366.25</v>
      </c>
      <c r="M2361" s="122"/>
    </row>
    <row r="2362" spans="11:13" x14ac:dyDescent="0.3">
      <c r="K2362" s="89">
        <v>45688</v>
      </c>
      <c r="L2362" s="122">
        <v>589.19000000000005</v>
      </c>
      <c r="M2362" s="122"/>
    </row>
    <row r="2363" spans="11:13" x14ac:dyDescent="0.3">
      <c r="K2363" s="89">
        <v>45698</v>
      </c>
      <c r="L2363" s="122">
        <v>8092.22</v>
      </c>
      <c r="M2363" s="122"/>
    </row>
    <row r="2364" spans="11:13" x14ac:dyDescent="0.3">
      <c r="K2364" s="89">
        <v>45699</v>
      </c>
      <c r="L2364" s="122">
        <v>1652.63</v>
      </c>
      <c r="M2364" s="122"/>
    </row>
    <row r="2365" spans="11:13" x14ac:dyDescent="0.3">
      <c r="K2365" s="89">
        <v>45705</v>
      </c>
      <c r="L2365" s="122">
        <v>3886.64</v>
      </c>
      <c r="M2365" s="122"/>
    </row>
    <row r="2366" spans="11:13" x14ac:dyDescent="0.3">
      <c r="K2366" s="89">
        <v>45713</v>
      </c>
      <c r="L2366" s="122">
        <v>10374.790000000001</v>
      </c>
      <c r="M2366" s="122"/>
    </row>
    <row r="2367" spans="11:13" x14ac:dyDescent="0.3">
      <c r="K2367" s="89">
        <v>45722</v>
      </c>
      <c r="L2367" s="122">
        <v>9608.4599999999991</v>
      </c>
      <c r="M2367" s="122"/>
    </row>
    <row r="2368" spans="11:13" x14ac:dyDescent="0.3">
      <c r="K2368" s="89">
        <v>45742</v>
      </c>
      <c r="L2368" s="122">
        <v>782.68</v>
      </c>
      <c r="M2368" s="122"/>
    </row>
    <row r="2369" spans="11:13" x14ac:dyDescent="0.3">
      <c r="K2369" s="89">
        <v>45749</v>
      </c>
      <c r="L2369" s="122">
        <v>6691.94</v>
      </c>
      <c r="M2369" s="122"/>
    </row>
    <row r="2370" spans="11:13" x14ac:dyDescent="0.3">
      <c r="K2370" s="89">
        <v>45783</v>
      </c>
      <c r="L2370" s="122">
        <v>27817.54</v>
      </c>
      <c r="M2370" s="122"/>
    </row>
    <row r="2371" spans="11:13" x14ac:dyDescent="0.3">
      <c r="K2371" s="89">
        <v>45784</v>
      </c>
      <c r="L2371" s="122">
        <v>11482.02</v>
      </c>
      <c r="M2371" s="122"/>
    </row>
    <row r="2372" spans="11:13" x14ac:dyDescent="0.3">
      <c r="K2372" s="89">
        <v>45799</v>
      </c>
      <c r="L2372" s="122">
        <v>4138.57</v>
      </c>
      <c r="M2372" s="122"/>
    </row>
    <row r="2373" spans="11:13" x14ac:dyDescent="0.3">
      <c r="K2373" s="89">
        <v>45811</v>
      </c>
      <c r="L2373" s="122">
        <v>9504.4599999999991</v>
      </c>
      <c r="M2373" s="122"/>
    </row>
    <row r="2374" spans="11:13" x14ac:dyDescent="0.3">
      <c r="K2374" s="89">
        <v>45838</v>
      </c>
      <c r="L2374" s="122">
        <v>3488.05</v>
      </c>
      <c r="M2374" s="122"/>
    </row>
    <row r="2375" spans="11:13" x14ac:dyDescent="0.3">
      <c r="K2375" s="89">
        <v>45849</v>
      </c>
      <c r="L2375" s="122">
        <v>10887.61</v>
      </c>
      <c r="M2375" s="122"/>
    </row>
    <row r="2376" spans="11:13" x14ac:dyDescent="0.3">
      <c r="K2376" s="89">
        <v>45860</v>
      </c>
      <c r="L2376" s="122">
        <v>3449.38</v>
      </c>
      <c r="M2376" s="122"/>
    </row>
    <row r="2377" spans="11:13" x14ac:dyDescent="0.3">
      <c r="K2377" s="89">
        <v>45862</v>
      </c>
      <c r="L2377" s="122">
        <v>63.59</v>
      </c>
      <c r="M2377" s="122"/>
    </row>
    <row r="2378" spans="11:13" x14ac:dyDescent="0.3">
      <c r="K2378" s="89">
        <v>45869</v>
      </c>
      <c r="L2378" s="122">
        <v>243.29</v>
      </c>
      <c r="M2378" s="122"/>
    </row>
    <row r="2379" spans="11:13" x14ac:dyDescent="0.3">
      <c r="K2379" s="89">
        <v>45877</v>
      </c>
      <c r="L2379" s="122">
        <v>9979.6299999999992</v>
      </c>
      <c r="M2379" s="122"/>
    </row>
    <row r="2380" spans="11:13" x14ac:dyDescent="0.3">
      <c r="K2380" s="89">
        <v>45887</v>
      </c>
      <c r="L2380" s="122">
        <v>3133.06</v>
      </c>
      <c r="M2380" s="122"/>
    </row>
    <row r="2381" spans="11:13" x14ac:dyDescent="0.3">
      <c r="K2381" s="89">
        <v>45908</v>
      </c>
      <c r="L2381" s="122">
        <v>9440.59</v>
      </c>
      <c r="M2381" s="122"/>
    </row>
    <row r="2382" spans="11:13" x14ac:dyDescent="0.3">
      <c r="K2382" s="89">
        <v>45923</v>
      </c>
      <c r="L2382" s="122">
        <v>3302.03</v>
      </c>
      <c r="M2382" s="122"/>
    </row>
    <row r="2383" spans="11:13" x14ac:dyDescent="0.3">
      <c r="K2383" s="89">
        <v>45925</v>
      </c>
      <c r="L2383" s="122">
        <v>370.88</v>
      </c>
      <c r="M2383" s="122"/>
    </row>
    <row r="2384" spans="11:13" x14ac:dyDescent="0.3">
      <c r="K2384" s="89">
        <v>45931</v>
      </c>
      <c r="L2384" s="122">
        <v>239.71</v>
      </c>
      <c r="M2384" s="122"/>
    </row>
    <row r="2385" spans="11:13" x14ac:dyDescent="0.3">
      <c r="K2385" s="89">
        <v>45940</v>
      </c>
      <c r="L2385" s="122">
        <v>9425.2000000000007</v>
      </c>
      <c r="M2385" s="122"/>
    </row>
    <row r="2386" spans="11:13" x14ac:dyDescent="0.3">
      <c r="K2386" s="89">
        <v>45946</v>
      </c>
      <c r="L2386" s="122">
        <v>3554.86</v>
      </c>
      <c r="M2386" s="122"/>
    </row>
    <row r="2387" spans="11:13" x14ac:dyDescent="0.3">
      <c r="K2387" s="89">
        <v>45968</v>
      </c>
      <c r="L2387" s="122">
        <v>11101.7</v>
      </c>
      <c r="M2387" s="122"/>
    </row>
    <row r="2388" spans="11:13" x14ac:dyDescent="0.3">
      <c r="K2388" s="89">
        <v>45981</v>
      </c>
      <c r="L2388" s="122">
        <v>4745.92</v>
      </c>
      <c r="M2388" s="122"/>
    </row>
    <row r="2389" spans="11:13" x14ac:dyDescent="0.3">
      <c r="K2389" s="89">
        <v>45992</v>
      </c>
      <c r="L2389" s="122">
        <v>15596.98</v>
      </c>
      <c r="M2389" s="122"/>
    </row>
    <row r="2390" spans="11:13" x14ac:dyDescent="0.3">
      <c r="K2390" s="89">
        <v>46007</v>
      </c>
      <c r="L2390" s="122">
        <v>7475.03</v>
      </c>
      <c r="M2390" s="122"/>
    </row>
    <row r="2391" spans="11:13" x14ac:dyDescent="0.3">
      <c r="K2391" s="89">
        <v>46050</v>
      </c>
      <c r="L2391" s="122">
        <v>4989.04</v>
      </c>
      <c r="M2391" s="122"/>
    </row>
    <row r="2392" spans="11:13" x14ac:dyDescent="0.3">
      <c r="K2392" s="89">
        <v>46058</v>
      </c>
      <c r="L2392" s="122">
        <v>13288.09</v>
      </c>
      <c r="M2392" s="122"/>
    </row>
    <row r="2393" spans="11:13" x14ac:dyDescent="0.3">
      <c r="K2393" s="89">
        <v>46059</v>
      </c>
      <c r="L2393" s="122">
        <v>10149.98</v>
      </c>
      <c r="M2393" s="122"/>
    </row>
    <row r="2394" spans="11:13" x14ac:dyDescent="0.3">
      <c r="K2394" s="88" t="s">
        <v>708</v>
      </c>
      <c r="L2394" s="121"/>
      <c r="M2394" s="121"/>
    </row>
    <row r="2395" spans="11:13" x14ac:dyDescent="0.3">
      <c r="K2395" s="89">
        <v>45588</v>
      </c>
      <c r="L2395" s="122">
        <v>5206.5</v>
      </c>
      <c r="M2395" s="122"/>
    </row>
    <row r="2396" spans="11:13" x14ac:dyDescent="0.3">
      <c r="K2396" s="88" t="s">
        <v>478</v>
      </c>
      <c r="L2396" s="121"/>
      <c r="M2396" s="121"/>
    </row>
    <row r="2397" spans="11:13" x14ac:dyDescent="0.3">
      <c r="K2397" s="89">
        <v>45358</v>
      </c>
      <c r="L2397" s="122">
        <v>200</v>
      </c>
      <c r="M2397" s="122"/>
    </row>
    <row r="2398" spans="11:13" x14ac:dyDescent="0.3">
      <c r="K2398" s="89">
        <v>45385</v>
      </c>
      <c r="L2398" s="122">
        <v>200</v>
      </c>
      <c r="M2398" s="122"/>
    </row>
    <row r="2399" spans="11:13" x14ac:dyDescent="0.3">
      <c r="K2399" s="89">
        <v>45411</v>
      </c>
      <c r="L2399" s="122">
        <v>200</v>
      </c>
      <c r="M2399" s="122"/>
    </row>
    <row r="2400" spans="11:13" x14ac:dyDescent="0.3">
      <c r="K2400" s="89">
        <v>45449</v>
      </c>
      <c r="L2400" s="122">
        <v>200</v>
      </c>
      <c r="M2400" s="122"/>
    </row>
    <row r="2401" spans="11:13" x14ac:dyDescent="0.3">
      <c r="K2401" s="89">
        <v>45471</v>
      </c>
      <c r="L2401" s="122">
        <v>200</v>
      </c>
      <c r="M2401" s="122"/>
    </row>
    <row r="2402" spans="11:13" x14ac:dyDescent="0.3">
      <c r="K2402" s="89">
        <v>45509</v>
      </c>
      <c r="L2402" s="122">
        <v>200</v>
      </c>
      <c r="M2402" s="122"/>
    </row>
    <row r="2403" spans="11:13" x14ac:dyDescent="0.3">
      <c r="K2403" s="89">
        <v>45518</v>
      </c>
      <c r="L2403" s="122">
        <v>200</v>
      </c>
      <c r="M2403" s="122"/>
    </row>
    <row r="2404" spans="11:13" x14ac:dyDescent="0.3">
      <c r="K2404" s="89">
        <v>45566</v>
      </c>
      <c r="L2404" s="122">
        <v>200</v>
      </c>
      <c r="M2404" s="122"/>
    </row>
    <row r="2405" spans="11:13" x14ac:dyDescent="0.3">
      <c r="K2405" s="89">
        <v>45603</v>
      </c>
      <c r="L2405" s="122">
        <v>200</v>
      </c>
      <c r="M2405" s="122"/>
    </row>
    <row r="2406" spans="11:13" x14ac:dyDescent="0.3">
      <c r="K2406" s="89">
        <v>45631</v>
      </c>
      <c r="L2406" s="122">
        <v>200</v>
      </c>
      <c r="M2406" s="122"/>
    </row>
    <row r="2407" spans="11:13" x14ac:dyDescent="0.3">
      <c r="K2407" s="89">
        <v>45708</v>
      </c>
      <c r="L2407" s="122">
        <v>420</v>
      </c>
      <c r="M2407" s="122"/>
    </row>
    <row r="2408" spans="11:13" x14ac:dyDescent="0.3">
      <c r="K2408" s="89">
        <v>45730</v>
      </c>
      <c r="L2408" s="122">
        <v>220</v>
      </c>
      <c r="M2408" s="122"/>
    </row>
    <row r="2409" spans="11:13" x14ac:dyDescent="0.3">
      <c r="K2409" s="89">
        <v>45749</v>
      </c>
      <c r="L2409" s="122">
        <v>220</v>
      </c>
      <c r="M2409" s="122"/>
    </row>
    <row r="2410" spans="11:13" x14ac:dyDescent="0.3">
      <c r="K2410" s="89">
        <v>45790</v>
      </c>
      <c r="L2410" s="122">
        <v>220</v>
      </c>
      <c r="M2410" s="122"/>
    </row>
    <row r="2411" spans="11:13" x14ac:dyDescent="0.3">
      <c r="K2411" s="89">
        <v>45799</v>
      </c>
      <c r="L2411" s="122">
        <v>220</v>
      </c>
      <c r="M2411" s="122"/>
    </row>
    <row r="2412" spans="11:13" x14ac:dyDescent="0.3">
      <c r="K2412" s="89">
        <v>45826</v>
      </c>
      <c r="L2412" s="122">
        <v>220</v>
      </c>
      <c r="M2412" s="122"/>
    </row>
    <row r="2413" spans="11:13" x14ac:dyDescent="0.3">
      <c r="K2413" s="89">
        <v>45854</v>
      </c>
      <c r="L2413" s="122">
        <v>220</v>
      </c>
      <c r="M2413" s="122"/>
    </row>
    <row r="2414" spans="11:13" x14ac:dyDescent="0.3">
      <c r="K2414" s="89">
        <v>45876</v>
      </c>
      <c r="L2414" s="122">
        <v>220</v>
      </c>
      <c r="M2414" s="122"/>
    </row>
    <row r="2415" spans="11:13" x14ac:dyDescent="0.3">
      <c r="K2415" s="89">
        <v>45923</v>
      </c>
      <c r="L2415" s="122">
        <v>220</v>
      </c>
      <c r="M2415" s="122"/>
    </row>
    <row r="2416" spans="11:13" x14ac:dyDescent="0.3">
      <c r="K2416" s="89">
        <v>45954</v>
      </c>
      <c r="L2416" s="122">
        <v>220</v>
      </c>
      <c r="M2416" s="122"/>
    </row>
    <row r="2417" spans="11:13" x14ac:dyDescent="0.3">
      <c r="K2417" s="89">
        <v>45981</v>
      </c>
      <c r="L2417" s="122">
        <v>220</v>
      </c>
      <c r="M2417" s="122"/>
    </row>
    <row r="2418" spans="11:13" x14ac:dyDescent="0.3">
      <c r="K2418" s="89">
        <v>46006</v>
      </c>
      <c r="L2418" s="122">
        <v>220</v>
      </c>
      <c r="M2418" s="122"/>
    </row>
    <row r="2419" spans="11:13" x14ac:dyDescent="0.3">
      <c r="K2419" s="88" t="s">
        <v>479</v>
      </c>
      <c r="L2419" s="121"/>
      <c r="M2419" s="121"/>
    </row>
    <row r="2420" spans="11:13" x14ac:dyDescent="0.3">
      <c r="K2420" s="89">
        <v>45729</v>
      </c>
      <c r="L2420" s="122">
        <v>7388.86</v>
      </c>
      <c r="M2420" s="122"/>
    </row>
    <row r="2421" spans="11:13" x14ac:dyDescent="0.3">
      <c r="K2421" s="89">
        <v>45751</v>
      </c>
      <c r="L2421" s="122">
        <v>6425.09</v>
      </c>
      <c r="M2421" s="122"/>
    </row>
    <row r="2422" spans="11:13" x14ac:dyDescent="0.3">
      <c r="K2422" s="89">
        <v>45756</v>
      </c>
      <c r="L2422" s="122">
        <v>642.52</v>
      </c>
      <c r="M2422" s="122"/>
    </row>
    <row r="2423" spans="11:13" x14ac:dyDescent="0.3">
      <c r="K2423" s="89">
        <v>45783</v>
      </c>
      <c r="L2423" s="122">
        <v>6746.34</v>
      </c>
      <c r="M2423" s="122"/>
    </row>
    <row r="2424" spans="11:13" x14ac:dyDescent="0.3">
      <c r="K2424" s="89">
        <v>45896</v>
      </c>
      <c r="L2424" s="122">
        <v>7388.86</v>
      </c>
      <c r="M2424" s="122"/>
    </row>
    <row r="2425" spans="11:13" x14ac:dyDescent="0.3">
      <c r="K2425" s="89">
        <v>45924</v>
      </c>
      <c r="L2425" s="122">
        <v>3533.8</v>
      </c>
      <c r="M2425" s="122"/>
    </row>
    <row r="2426" spans="11:13" x14ac:dyDescent="0.3">
      <c r="K2426" s="89">
        <v>45958</v>
      </c>
      <c r="L2426" s="122">
        <v>6746.35</v>
      </c>
      <c r="M2426" s="122"/>
    </row>
    <row r="2427" spans="11:13" x14ac:dyDescent="0.3">
      <c r="K2427" s="89">
        <v>45994</v>
      </c>
      <c r="L2427" s="122">
        <v>6746.35</v>
      </c>
      <c r="M2427" s="122"/>
    </row>
    <row r="2428" spans="11:13" x14ac:dyDescent="0.3">
      <c r="K2428" s="89">
        <v>46009</v>
      </c>
      <c r="L2428" s="122">
        <v>6103.84</v>
      </c>
      <c r="M2428" s="122"/>
    </row>
    <row r="2429" spans="11:13" x14ac:dyDescent="0.3">
      <c r="K2429" s="89">
        <v>46050</v>
      </c>
      <c r="L2429" s="122">
        <v>6425.09</v>
      </c>
      <c r="M2429" s="122"/>
    </row>
    <row r="2430" spans="11:13" x14ac:dyDescent="0.3">
      <c r="K2430" s="88" t="s">
        <v>710</v>
      </c>
      <c r="L2430" s="121"/>
      <c r="M2430" s="121"/>
    </row>
    <row r="2431" spans="11:13" x14ac:dyDescent="0.3">
      <c r="K2431" s="89">
        <v>45588</v>
      </c>
      <c r="L2431" s="122">
        <v>6748</v>
      </c>
      <c r="M2431" s="122"/>
    </row>
    <row r="2432" spans="11:13" x14ac:dyDescent="0.3">
      <c r="K2432" s="88" t="s">
        <v>101</v>
      </c>
      <c r="L2432" s="121"/>
      <c r="M2432" s="121"/>
    </row>
    <row r="2433" spans="11:13" x14ac:dyDescent="0.3">
      <c r="K2433" s="89">
        <v>45581</v>
      </c>
      <c r="L2433" s="122">
        <v>1190.4000000000001</v>
      </c>
      <c r="M2433" s="122"/>
    </row>
    <row r="2434" spans="11:13" x14ac:dyDescent="0.3">
      <c r="K2434" s="89">
        <v>45622</v>
      </c>
      <c r="L2434" s="122">
        <v>926.4</v>
      </c>
      <c r="M2434" s="122"/>
    </row>
    <row r="2435" spans="11:13" x14ac:dyDescent="0.3">
      <c r="K2435" s="89">
        <v>45741</v>
      </c>
      <c r="L2435" s="122">
        <v>1944</v>
      </c>
      <c r="M2435" s="122"/>
    </row>
    <row r="2436" spans="11:13" x14ac:dyDescent="0.3">
      <c r="K2436" s="89">
        <v>45763</v>
      </c>
      <c r="L2436" s="122">
        <v>152.4</v>
      </c>
      <c r="M2436" s="122"/>
    </row>
    <row r="2437" spans="11:13" x14ac:dyDescent="0.3">
      <c r="K2437" s="88" t="s">
        <v>480</v>
      </c>
      <c r="L2437" s="121"/>
      <c r="M2437" s="121"/>
    </row>
    <row r="2438" spans="11:13" x14ac:dyDescent="0.3">
      <c r="K2438" s="89">
        <v>45552</v>
      </c>
      <c r="L2438" s="122">
        <v>3360</v>
      </c>
      <c r="M2438" s="122"/>
    </row>
    <row r="2439" spans="11:13" x14ac:dyDescent="0.3">
      <c r="K2439" s="89">
        <v>45568</v>
      </c>
      <c r="L2439" s="122">
        <v>800</v>
      </c>
      <c r="M2439" s="122"/>
    </row>
    <row r="2440" spans="11:13" x14ac:dyDescent="0.3">
      <c r="K2440" s="88" t="s">
        <v>481</v>
      </c>
      <c r="L2440" s="121"/>
      <c r="M2440" s="121"/>
    </row>
    <row r="2441" spans="11:13" x14ac:dyDescent="0.3">
      <c r="K2441" s="89">
        <v>45341</v>
      </c>
      <c r="L2441" s="122">
        <v>1530.31</v>
      </c>
      <c r="M2441" s="122"/>
    </row>
    <row r="2442" spans="11:13" x14ac:dyDescent="0.3">
      <c r="K2442" s="89">
        <v>45727</v>
      </c>
      <c r="L2442" s="122">
        <v>787.43</v>
      </c>
      <c r="M2442" s="122"/>
    </row>
    <row r="2443" spans="11:13" x14ac:dyDescent="0.3">
      <c r="K2443" s="89">
        <v>45845</v>
      </c>
      <c r="L2443" s="122">
        <v>787.44</v>
      </c>
      <c r="M2443" s="122"/>
    </row>
    <row r="2444" spans="11:13" x14ac:dyDescent="0.3">
      <c r="K2444" s="88" t="s">
        <v>181</v>
      </c>
      <c r="L2444" s="121"/>
      <c r="M2444" s="121"/>
    </row>
    <row r="2445" spans="11:13" x14ac:dyDescent="0.3">
      <c r="K2445" s="89">
        <v>45001</v>
      </c>
      <c r="L2445" s="122">
        <v>2365.1999999999998</v>
      </c>
      <c r="M2445" s="122"/>
    </row>
    <row r="2446" spans="11:13" x14ac:dyDescent="0.3">
      <c r="K2446" s="89">
        <v>45226</v>
      </c>
      <c r="L2446" s="122">
        <v>2365.1999999999998</v>
      </c>
      <c r="M2446" s="122"/>
    </row>
    <row r="2447" spans="11:13" x14ac:dyDescent="0.3">
      <c r="K2447" s="89">
        <v>45359</v>
      </c>
      <c r="L2447" s="122">
        <v>1576.8</v>
      </c>
      <c r="M2447" s="122"/>
    </row>
    <row r="2448" spans="11:13" x14ac:dyDescent="0.3">
      <c r="K2448" s="89">
        <v>45484</v>
      </c>
      <c r="L2448" s="122">
        <v>788.4</v>
      </c>
      <c r="M2448" s="122"/>
    </row>
    <row r="2449" spans="11:13" x14ac:dyDescent="0.3">
      <c r="K2449" s="88" t="s">
        <v>156</v>
      </c>
      <c r="L2449" s="121"/>
      <c r="M2449" s="121"/>
    </row>
    <row r="2450" spans="11:13" x14ac:dyDescent="0.3">
      <c r="K2450" s="90" t="s">
        <v>409</v>
      </c>
      <c r="L2450" s="122"/>
      <c r="M2450" s="122">
        <v>78</v>
      </c>
    </row>
    <row r="2451" spans="11:13" x14ac:dyDescent="0.3">
      <c r="K2451" s="89">
        <v>46013</v>
      </c>
      <c r="L2451" s="122">
        <v>158.27000000000001</v>
      </c>
      <c r="M2451" s="122"/>
    </row>
    <row r="2452" spans="11:13" x14ac:dyDescent="0.3">
      <c r="K2452" s="89">
        <v>46092</v>
      </c>
      <c r="L2452" s="122">
        <v>2.56</v>
      </c>
      <c r="M2452" s="122"/>
    </row>
    <row r="2453" spans="11:13" x14ac:dyDescent="0.3">
      <c r="K2453" s="88" t="s">
        <v>482</v>
      </c>
      <c r="L2453" s="121"/>
      <c r="M2453" s="121"/>
    </row>
    <row r="2454" spans="11:13" x14ac:dyDescent="0.3">
      <c r="K2454" s="89">
        <v>45825</v>
      </c>
      <c r="L2454" s="122">
        <v>9393.25</v>
      </c>
      <c r="M2454" s="122"/>
    </row>
    <row r="2455" spans="11:13" x14ac:dyDescent="0.3">
      <c r="K2455" s="89">
        <v>45835</v>
      </c>
      <c r="L2455" s="122">
        <v>1140.56</v>
      </c>
      <c r="M2455" s="122"/>
    </row>
    <row r="2456" spans="11:13" x14ac:dyDescent="0.3">
      <c r="K2456" s="89">
        <v>45840</v>
      </c>
      <c r="L2456" s="122">
        <v>3593.7</v>
      </c>
      <c r="M2456" s="122"/>
    </row>
    <row r="2457" spans="11:13" x14ac:dyDescent="0.3">
      <c r="K2457" s="89">
        <v>45841</v>
      </c>
      <c r="L2457" s="122">
        <v>1794.51</v>
      </c>
      <c r="M2457" s="122"/>
    </row>
    <row r="2458" spans="11:13" x14ac:dyDescent="0.3">
      <c r="K2458" s="89">
        <v>45848</v>
      </c>
      <c r="L2458" s="122">
        <v>694.03</v>
      </c>
      <c r="M2458" s="122"/>
    </row>
    <row r="2459" spans="11:13" x14ac:dyDescent="0.3">
      <c r="K2459" s="89">
        <v>45854</v>
      </c>
      <c r="L2459" s="122">
        <v>522.92999999999995</v>
      </c>
      <c r="M2459" s="122"/>
    </row>
    <row r="2460" spans="11:13" x14ac:dyDescent="0.3">
      <c r="K2460" s="89">
        <v>45870</v>
      </c>
      <c r="L2460" s="122">
        <v>3072.71</v>
      </c>
      <c r="M2460" s="122"/>
    </row>
    <row r="2461" spans="11:13" x14ac:dyDescent="0.3">
      <c r="K2461" s="89">
        <v>45881</v>
      </c>
      <c r="L2461" s="122">
        <v>1550.73</v>
      </c>
      <c r="M2461" s="122"/>
    </row>
    <row r="2462" spans="11:13" x14ac:dyDescent="0.3">
      <c r="K2462" s="89">
        <v>45910</v>
      </c>
      <c r="L2462" s="122">
        <v>2453.23</v>
      </c>
      <c r="M2462" s="122"/>
    </row>
    <row r="2463" spans="11:13" x14ac:dyDescent="0.3">
      <c r="K2463" s="89">
        <v>45938</v>
      </c>
      <c r="L2463" s="122">
        <v>3568.62</v>
      </c>
      <c r="M2463" s="122"/>
    </row>
    <row r="2464" spans="11:13" x14ac:dyDescent="0.3">
      <c r="K2464" s="89">
        <v>45954</v>
      </c>
      <c r="L2464" s="122">
        <v>1551.8</v>
      </c>
      <c r="M2464" s="122"/>
    </row>
    <row r="2465" spans="11:13" x14ac:dyDescent="0.3">
      <c r="K2465" s="89">
        <v>45967</v>
      </c>
      <c r="L2465" s="122">
        <v>5515.51</v>
      </c>
      <c r="M2465" s="122"/>
    </row>
    <row r="2466" spans="11:13" x14ac:dyDescent="0.3">
      <c r="K2466" s="89">
        <v>45993</v>
      </c>
      <c r="L2466" s="122">
        <v>3587.88</v>
      </c>
      <c r="M2466" s="122"/>
    </row>
    <row r="2467" spans="11:13" x14ac:dyDescent="0.3">
      <c r="K2467" s="89">
        <v>45994</v>
      </c>
      <c r="L2467" s="122">
        <v>2158.9899999999998</v>
      </c>
      <c r="M2467" s="122"/>
    </row>
    <row r="2468" spans="11:13" x14ac:dyDescent="0.3">
      <c r="K2468" s="89">
        <v>46041</v>
      </c>
      <c r="L2468" s="122">
        <v>4766.72</v>
      </c>
      <c r="M2468" s="122"/>
    </row>
    <row r="2469" spans="11:13" x14ac:dyDescent="0.3">
      <c r="K2469" s="89">
        <v>46056</v>
      </c>
      <c r="L2469" s="122">
        <v>2177.29</v>
      </c>
      <c r="M2469" s="122"/>
    </row>
    <row r="2470" spans="11:13" x14ac:dyDescent="0.3">
      <c r="K2470" s="89">
        <v>46057</v>
      </c>
      <c r="L2470" s="122">
        <v>1104.27</v>
      </c>
      <c r="M2470" s="122"/>
    </row>
    <row r="2471" spans="11:13" x14ac:dyDescent="0.3">
      <c r="K2471" s="89">
        <v>46085</v>
      </c>
      <c r="L2471" s="122">
        <v>2693.21</v>
      </c>
      <c r="M2471" s="122"/>
    </row>
    <row r="2472" spans="11:13" x14ac:dyDescent="0.3">
      <c r="K2472" s="89">
        <v>46091</v>
      </c>
      <c r="L2472" s="122">
        <v>3141.5</v>
      </c>
      <c r="M2472" s="122"/>
    </row>
    <row r="2473" spans="11:13" x14ac:dyDescent="0.3">
      <c r="K2473" s="89">
        <v>46125</v>
      </c>
      <c r="L2473" s="122">
        <v>3486.26</v>
      </c>
      <c r="M2473" s="122"/>
    </row>
    <row r="2474" spans="11:13" x14ac:dyDescent="0.3">
      <c r="K2474" s="89">
        <v>46127</v>
      </c>
      <c r="L2474" s="122">
        <v>2630.77</v>
      </c>
      <c r="M2474" s="122"/>
    </row>
    <row r="2475" spans="11:13" x14ac:dyDescent="0.3">
      <c r="K2475" s="89">
        <v>46163</v>
      </c>
      <c r="L2475" s="122">
        <v>3298.12</v>
      </c>
      <c r="M2475" s="122"/>
    </row>
    <row r="2476" spans="11:13" x14ac:dyDescent="0.3">
      <c r="K2476" s="89">
        <v>46175</v>
      </c>
      <c r="L2476" s="122">
        <v>1802.76</v>
      </c>
      <c r="M2476" s="122"/>
    </row>
    <row r="2477" spans="11:13" x14ac:dyDescent="0.3">
      <c r="K2477" s="89">
        <v>46202</v>
      </c>
      <c r="L2477" s="122">
        <v>6575.73</v>
      </c>
      <c r="M2477" s="122"/>
    </row>
    <row r="2478" spans="11:13" x14ac:dyDescent="0.3">
      <c r="K2478" s="89">
        <v>46234</v>
      </c>
      <c r="L2478" s="122">
        <v>7017.6</v>
      </c>
      <c r="M2478" s="122"/>
    </row>
    <row r="2479" spans="11:13" x14ac:dyDescent="0.3">
      <c r="K2479" s="89">
        <v>46253</v>
      </c>
      <c r="L2479" s="122">
        <v>5201.13</v>
      </c>
      <c r="M2479" s="122"/>
    </row>
    <row r="2480" spans="11:13" x14ac:dyDescent="0.3">
      <c r="K2480" s="88" t="s">
        <v>792</v>
      </c>
      <c r="L2480" s="121"/>
      <c r="M2480" s="121"/>
    </row>
    <row r="2481" spans="11:13" x14ac:dyDescent="0.3">
      <c r="K2481" s="89">
        <v>45631</v>
      </c>
      <c r="L2481" s="122">
        <v>14088</v>
      </c>
      <c r="M2481" s="122"/>
    </row>
    <row r="2482" spans="11:13" x14ac:dyDescent="0.3">
      <c r="K2482" s="89">
        <v>45758</v>
      </c>
      <c r="L2482" s="122">
        <v>12600</v>
      </c>
      <c r="M2482" s="122"/>
    </row>
    <row r="2483" spans="11:13" x14ac:dyDescent="0.3">
      <c r="K2483" s="88" t="s">
        <v>483</v>
      </c>
      <c r="L2483" s="121"/>
      <c r="M2483" s="121"/>
    </row>
    <row r="2484" spans="11:13" x14ac:dyDescent="0.3">
      <c r="K2484" s="89">
        <v>45216</v>
      </c>
      <c r="L2484" s="122">
        <v>52816.28</v>
      </c>
      <c r="M2484" s="122"/>
    </row>
    <row r="2485" spans="11:13" x14ac:dyDescent="0.3">
      <c r="K2485" s="89">
        <v>45246</v>
      </c>
      <c r="L2485" s="122">
        <v>22236.61</v>
      </c>
      <c r="M2485" s="122"/>
    </row>
    <row r="2486" spans="11:13" x14ac:dyDescent="0.3">
      <c r="K2486" s="89">
        <v>45646</v>
      </c>
      <c r="L2486" s="122">
        <v>2546.0300000000002</v>
      </c>
      <c r="M2486" s="122"/>
    </row>
    <row r="2487" spans="11:13" x14ac:dyDescent="0.3">
      <c r="K2487" s="88" t="s">
        <v>484</v>
      </c>
      <c r="L2487" s="121"/>
      <c r="M2487" s="121"/>
    </row>
    <row r="2488" spans="11:13" x14ac:dyDescent="0.3">
      <c r="K2488" s="89">
        <v>44970</v>
      </c>
      <c r="L2488" s="122">
        <v>1546.83</v>
      </c>
      <c r="M2488" s="122"/>
    </row>
    <row r="2489" spans="11:13" x14ac:dyDescent="0.3">
      <c r="K2489" s="89">
        <v>44978</v>
      </c>
      <c r="L2489" s="122">
        <v>1184.04</v>
      </c>
      <c r="M2489" s="122"/>
    </row>
    <row r="2490" spans="11:13" x14ac:dyDescent="0.3">
      <c r="K2490" s="89">
        <v>45023</v>
      </c>
      <c r="L2490" s="122">
        <v>818.58</v>
      </c>
      <c r="M2490" s="122"/>
    </row>
    <row r="2491" spans="11:13" x14ac:dyDescent="0.3">
      <c r="K2491" s="89">
        <v>45062</v>
      </c>
      <c r="L2491" s="122">
        <v>1283.1600000000001</v>
      </c>
      <c r="M2491" s="122"/>
    </row>
    <row r="2492" spans="11:13" x14ac:dyDescent="0.3">
      <c r="K2492" s="89">
        <v>45078</v>
      </c>
      <c r="L2492" s="122">
        <v>683.9</v>
      </c>
      <c r="M2492" s="122"/>
    </row>
    <row r="2493" spans="11:13" x14ac:dyDescent="0.3">
      <c r="K2493" s="89">
        <v>45132</v>
      </c>
      <c r="L2493" s="122">
        <v>993.72</v>
      </c>
      <c r="M2493" s="122"/>
    </row>
    <row r="2494" spans="11:13" x14ac:dyDescent="0.3">
      <c r="K2494" s="89">
        <v>45160</v>
      </c>
      <c r="L2494" s="122">
        <v>1320.26</v>
      </c>
      <c r="M2494" s="122"/>
    </row>
    <row r="2495" spans="11:13" x14ac:dyDescent="0.3">
      <c r="K2495" s="89">
        <v>45203</v>
      </c>
      <c r="L2495" s="122">
        <v>576.39</v>
      </c>
      <c r="M2495" s="122"/>
    </row>
    <row r="2496" spans="11:13" x14ac:dyDescent="0.3">
      <c r="K2496" s="89">
        <v>45252</v>
      </c>
      <c r="L2496" s="122">
        <v>2021.15</v>
      </c>
      <c r="M2496" s="122"/>
    </row>
    <row r="2497" spans="11:13" x14ac:dyDescent="0.3">
      <c r="K2497" s="89">
        <v>45282</v>
      </c>
      <c r="L2497" s="122">
        <v>1131.44</v>
      </c>
      <c r="M2497" s="122"/>
    </row>
    <row r="2498" spans="11:13" x14ac:dyDescent="0.3">
      <c r="K2498" s="89">
        <v>45324</v>
      </c>
      <c r="L2498" s="122">
        <v>923.07</v>
      </c>
      <c r="M2498" s="122"/>
    </row>
    <row r="2499" spans="11:13" x14ac:dyDescent="0.3">
      <c r="K2499" s="89">
        <v>45448</v>
      </c>
      <c r="L2499" s="122">
        <v>1184.94</v>
      </c>
      <c r="M2499" s="122"/>
    </row>
    <row r="2500" spans="11:13" x14ac:dyDescent="0.3">
      <c r="K2500" s="89">
        <v>45450</v>
      </c>
      <c r="L2500" s="122">
        <v>3556.92</v>
      </c>
      <c r="M2500" s="122"/>
    </row>
    <row r="2501" spans="11:13" x14ac:dyDescent="0.3">
      <c r="K2501" s="89">
        <v>45457</v>
      </c>
      <c r="L2501" s="122">
        <v>46.26</v>
      </c>
      <c r="M2501" s="122"/>
    </row>
    <row r="2502" spans="11:13" x14ac:dyDescent="0.3">
      <c r="K2502" s="89">
        <v>45497</v>
      </c>
      <c r="L2502" s="122">
        <v>1096.08</v>
      </c>
      <c r="M2502" s="122"/>
    </row>
    <row r="2503" spans="11:13" x14ac:dyDescent="0.3">
      <c r="K2503" s="89">
        <v>45567</v>
      </c>
      <c r="L2503" s="122">
        <v>1211.28</v>
      </c>
      <c r="M2503" s="122"/>
    </row>
    <row r="2504" spans="11:13" x14ac:dyDescent="0.3">
      <c r="K2504" s="89">
        <v>45569</v>
      </c>
      <c r="L2504" s="122">
        <v>1301.76</v>
      </c>
      <c r="M2504" s="122"/>
    </row>
    <row r="2505" spans="11:13" x14ac:dyDescent="0.3">
      <c r="K2505" s="89">
        <v>45611</v>
      </c>
      <c r="L2505" s="122">
        <v>1466.1</v>
      </c>
      <c r="M2505" s="122"/>
    </row>
    <row r="2506" spans="11:13" x14ac:dyDescent="0.3">
      <c r="K2506" s="89">
        <v>45638</v>
      </c>
      <c r="L2506" s="122">
        <v>2898.18</v>
      </c>
      <c r="M2506" s="122"/>
    </row>
    <row r="2507" spans="11:13" x14ac:dyDescent="0.3">
      <c r="K2507" s="89">
        <v>45699</v>
      </c>
      <c r="L2507" s="122">
        <v>1200.3599999999999</v>
      </c>
      <c r="M2507" s="122"/>
    </row>
    <row r="2508" spans="11:13" x14ac:dyDescent="0.3">
      <c r="K2508" s="89">
        <v>45729</v>
      </c>
      <c r="L2508" s="122">
        <v>1269.78</v>
      </c>
      <c r="M2508" s="122"/>
    </row>
    <row r="2509" spans="11:13" x14ac:dyDescent="0.3">
      <c r="K2509" s="89">
        <v>45737</v>
      </c>
      <c r="L2509" s="122">
        <v>1090.3800000000001</v>
      </c>
      <c r="M2509" s="122"/>
    </row>
    <row r="2510" spans="11:13" x14ac:dyDescent="0.3">
      <c r="K2510" s="89">
        <v>45771</v>
      </c>
      <c r="L2510" s="122">
        <v>1748.58</v>
      </c>
      <c r="M2510" s="122"/>
    </row>
    <row r="2511" spans="11:13" x14ac:dyDescent="0.3">
      <c r="K2511" s="89">
        <v>45805</v>
      </c>
      <c r="L2511" s="122">
        <v>1131.78</v>
      </c>
      <c r="M2511" s="122"/>
    </row>
    <row r="2512" spans="11:13" x14ac:dyDescent="0.3">
      <c r="K2512" s="89">
        <v>45831</v>
      </c>
      <c r="L2512" s="122">
        <v>1235.7</v>
      </c>
      <c r="M2512" s="122"/>
    </row>
    <row r="2513" spans="11:13" x14ac:dyDescent="0.3">
      <c r="K2513" s="89">
        <v>45875</v>
      </c>
      <c r="L2513" s="122">
        <v>1405.74</v>
      </c>
      <c r="M2513" s="122"/>
    </row>
    <row r="2514" spans="11:13" x14ac:dyDescent="0.3">
      <c r="K2514" s="89">
        <v>45889</v>
      </c>
      <c r="L2514" s="122">
        <v>1442.22</v>
      </c>
      <c r="M2514" s="122"/>
    </row>
    <row r="2515" spans="11:13" x14ac:dyDescent="0.3">
      <c r="K2515" s="89">
        <v>45918</v>
      </c>
      <c r="L2515" s="122">
        <v>1407.36</v>
      </c>
      <c r="M2515" s="122"/>
    </row>
    <row r="2516" spans="11:13" x14ac:dyDescent="0.3">
      <c r="K2516" s="89">
        <v>45950</v>
      </c>
      <c r="L2516" s="122">
        <v>1665</v>
      </c>
      <c r="M2516" s="122"/>
    </row>
    <row r="2517" spans="11:13" x14ac:dyDescent="0.3">
      <c r="K2517" s="89">
        <v>45981</v>
      </c>
      <c r="L2517" s="122">
        <v>1485.6</v>
      </c>
      <c r="M2517" s="122"/>
    </row>
    <row r="2518" spans="11:13" x14ac:dyDescent="0.3">
      <c r="K2518" s="89">
        <v>46001</v>
      </c>
      <c r="L2518" s="122">
        <v>1628.46</v>
      </c>
      <c r="M2518" s="122"/>
    </row>
    <row r="2519" spans="11:13" x14ac:dyDescent="0.3">
      <c r="K2519" s="89">
        <v>46077</v>
      </c>
      <c r="L2519" s="122">
        <v>1688.16</v>
      </c>
      <c r="M2519" s="122"/>
    </row>
    <row r="2520" spans="11:13" x14ac:dyDescent="0.3">
      <c r="K2520" s="89">
        <v>46104</v>
      </c>
      <c r="L2520" s="122">
        <v>1413.42</v>
      </c>
      <c r="M2520" s="122"/>
    </row>
    <row r="2521" spans="11:13" x14ac:dyDescent="0.3">
      <c r="K2521" s="89">
        <v>46175</v>
      </c>
      <c r="L2521" s="122">
        <v>1951.28</v>
      </c>
      <c r="M2521" s="122"/>
    </row>
    <row r="2522" spans="11:13" x14ac:dyDescent="0.3">
      <c r="K2522" s="89">
        <v>46185</v>
      </c>
      <c r="L2522" s="122">
        <v>904.55</v>
      </c>
      <c r="M2522" s="122"/>
    </row>
    <row r="2523" spans="11:13" x14ac:dyDescent="0.3">
      <c r="K2523" s="89">
        <v>46190</v>
      </c>
      <c r="L2523" s="122">
        <v>841.08</v>
      </c>
      <c r="M2523" s="122"/>
    </row>
    <row r="2524" spans="11:13" x14ac:dyDescent="0.3">
      <c r="K2524" s="89">
        <v>46232</v>
      </c>
      <c r="L2524" s="122">
        <v>1072.3800000000001</v>
      </c>
      <c r="M2524" s="122"/>
    </row>
    <row r="2525" spans="11:13" x14ac:dyDescent="0.3">
      <c r="K2525" s="89">
        <v>46244</v>
      </c>
      <c r="L2525" s="122">
        <v>1150.3</v>
      </c>
      <c r="M2525" s="122"/>
    </row>
    <row r="2526" spans="11:13" x14ac:dyDescent="0.3">
      <c r="K2526" s="88" t="s">
        <v>722</v>
      </c>
      <c r="L2526" s="121"/>
      <c r="M2526" s="121"/>
    </row>
    <row r="2527" spans="11:13" x14ac:dyDescent="0.3">
      <c r="K2527" s="89">
        <v>45448</v>
      </c>
      <c r="L2527" s="122">
        <v>19948</v>
      </c>
      <c r="M2527" s="122"/>
    </row>
    <row r="2528" spans="11:13" x14ac:dyDescent="0.3">
      <c r="K2528" s="88" t="s">
        <v>485</v>
      </c>
      <c r="L2528" s="121"/>
      <c r="M2528" s="121"/>
    </row>
    <row r="2529" spans="11:13" x14ac:dyDescent="0.3">
      <c r="K2529" s="89">
        <v>46160</v>
      </c>
      <c r="L2529" s="122">
        <v>36619.919999999998</v>
      </c>
      <c r="M2529" s="122"/>
    </row>
    <row r="2530" spans="11:13" x14ac:dyDescent="0.3">
      <c r="K2530" s="88" t="s">
        <v>698</v>
      </c>
      <c r="L2530" s="121"/>
      <c r="M2530" s="121"/>
    </row>
    <row r="2531" spans="11:13" x14ac:dyDescent="0.3">
      <c r="K2531" s="89">
        <v>45756</v>
      </c>
      <c r="L2531" s="122">
        <v>495</v>
      </c>
      <c r="M2531" s="122"/>
    </row>
    <row r="2532" spans="11:13" x14ac:dyDescent="0.3">
      <c r="K2532" s="89">
        <v>45834</v>
      </c>
      <c r="L2532" s="122">
        <v>180</v>
      </c>
      <c r="M2532" s="122"/>
    </row>
    <row r="2533" spans="11:13" x14ac:dyDescent="0.3">
      <c r="K2533" s="88" t="s">
        <v>486</v>
      </c>
      <c r="L2533" s="121"/>
      <c r="M2533" s="121"/>
    </row>
    <row r="2534" spans="11:13" x14ac:dyDescent="0.3">
      <c r="K2534" s="89">
        <v>44963</v>
      </c>
      <c r="L2534" s="122">
        <v>474.08</v>
      </c>
      <c r="M2534" s="122"/>
    </row>
    <row r="2535" spans="11:13" x14ac:dyDescent="0.3">
      <c r="K2535" s="89">
        <v>44987</v>
      </c>
      <c r="L2535" s="122">
        <v>633.44000000000005</v>
      </c>
      <c r="M2535" s="122"/>
    </row>
    <row r="2536" spans="11:13" x14ac:dyDescent="0.3">
      <c r="K2536" s="89">
        <v>45020</v>
      </c>
      <c r="L2536" s="122">
        <v>601.30999999999995</v>
      </c>
      <c r="M2536" s="122"/>
    </row>
    <row r="2537" spans="11:13" x14ac:dyDescent="0.3">
      <c r="K2537" s="89">
        <v>45040</v>
      </c>
      <c r="L2537" s="122">
        <v>654.92999999999995</v>
      </c>
      <c r="M2537" s="122"/>
    </row>
    <row r="2538" spans="11:13" x14ac:dyDescent="0.3">
      <c r="K2538" s="89">
        <v>45076</v>
      </c>
      <c r="L2538" s="122">
        <v>726.94</v>
      </c>
      <c r="M2538" s="122"/>
    </row>
    <row r="2539" spans="11:13" x14ac:dyDescent="0.3">
      <c r="K2539" s="89">
        <v>45093</v>
      </c>
      <c r="L2539" s="122">
        <v>588.32000000000005</v>
      </c>
      <c r="M2539" s="122"/>
    </row>
    <row r="2540" spans="11:13" x14ac:dyDescent="0.3">
      <c r="K2540" s="89">
        <v>45127</v>
      </c>
      <c r="L2540" s="122">
        <v>820.28</v>
      </c>
      <c r="M2540" s="122"/>
    </row>
    <row r="2541" spans="11:13" x14ac:dyDescent="0.3">
      <c r="K2541" s="89">
        <v>45160</v>
      </c>
      <c r="L2541" s="122">
        <v>654.92999999999995</v>
      </c>
      <c r="M2541" s="122"/>
    </row>
    <row r="2542" spans="11:13" x14ac:dyDescent="0.3">
      <c r="K2542" s="89">
        <v>45217</v>
      </c>
      <c r="L2542" s="122">
        <v>801.89</v>
      </c>
      <c r="M2542" s="122"/>
    </row>
    <row r="2543" spans="11:13" x14ac:dyDescent="0.3">
      <c r="K2543" s="89">
        <v>45247</v>
      </c>
      <c r="L2543" s="122">
        <v>647.98</v>
      </c>
      <c r="M2543" s="122"/>
    </row>
    <row r="2544" spans="11:13" x14ac:dyDescent="0.3">
      <c r="K2544" s="89">
        <v>45271</v>
      </c>
      <c r="L2544" s="122">
        <v>653.54</v>
      </c>
      <c r="M2544" s="122"/>
    </row>
    <row r="2545" spans="11:13" x14ac:dyDescent="0.3">
      <c r="K2545" s="89">
        <v>45317</v>
      </c>
      <c r="L2545" s="122">
        <v>743.78</v>
      </c>
      <c r="M2545" s="122"/>
    </row>
    <row r="2546" spans="11:13" x14ac:dyDescent="0.3">
      <c r="K2546" s="89">
        <v>45371</v>
      </c>
      <c r="L2546" s="122">
        <v>558.20000000000005</v>
      </c>
      <c r="M2546" s="122"/>
    </row>
    <row r="2547" spans="11:13" x14ac:dyDescent="0.3">
      <c r="K2547" s="89">
        <v>45385</v>
      </c>
      <c r="L2547" s="122">
        <v>643.28</v>
      </c>
      <c r="M2547" s="122"/>
    </row>
    <row r="2548" spans="11:13" x14ac:dyDescent="0.3">
      <c r="K2548" s="89">
        <v>45426</v>
      </c>
      <c r="L2548" s="122">
        <v>4.71</v>
      </c>
      <c r="M2548" s="122"/>
    </row>
    <row r="2549" spans="11:13" x14ac:dyDescent="0.3">
      <c r="K2549" s="89">
        <v>45436</v>
      </c>
      <c r="L2549" s="122">
        <v>694.2</v>
      </c>
      <c r="M2549" s="122"/>
    </row>
    <row r="2550" spans="11:13" x14ac:dyDescent="0.3">
      <c r="K2550" s="89">
        <v>45464</v>
      </c>
      <c r="L2550" s="122">
        <v>842.36</v>
      </c>
      <c r="M2550" s="122"/>
    </row>
    <row r="2551" spans="11:13" x14ac:dyDescent="0.3">
      <c r="K2551" s="89">
        <v>45497</v>
      </c>
      <c r="L2551" s="122">
        <v>785.28</v>
      </c>
      <c r="M2551" s="122"/>
    </row>
    <row r="2552" spans="11:13" x14ac:dyDescent="0.3">
      <c r="K2552" s="89">
        <v>45546</v>
      </c>
      <c r="L2552" s="122">
        <v>526.62</v>
      </c>
      <c r="M2552" s="122"/>
    </row>
    <row r="2553" spans="11:13" x14ac:dyDescent="0.3">
      <c r="K2553" s="89">
        <v>45614</v>
      </c>
      <c r="L2553" s="122">
        <v>814.42</v>
      </c>
      <c r="M2553" s="122"/>
    </row>
    <row r="2554" spans="11:13" x14ac:dyDescent="0.3">
      <c r="K2554" s="89">
        <v>45615</v>
      </c>
      <c r="L2554" s="122">
        <v>899.44</v>
      </c>
      <c r="M2554" s="122"/>
    </row>
    <row r="2555" spans="11:13" x14ac:dyDescent="0.3">
      <c r="K2555" s="89">
        <v>45638</v>
      </c>
      <c r="L2555" s="122">
        <v>981.6</v>
      </c>
      <c r="M2555" s="122"/>
    </row>
    <row r="2556" spans="11:13" x14ac:dyDescent="0.3">
      <c r="K2556" s="89">
        <v>45699</v>
      </c>
      <c r="L2556" s="122">
        <v>938.7</v>
      </c>
      <c r="M2556" s="122"/>
    </row>
    <row r="2557" spans="11:13" x14ac:dyDescent="0.3">
      <c r="K2557" s="89">
        <v>45713</v>
      </c>
      <c r="L2557" s="122">
        <v>1181.98</v>
      </c>
      <c r="M2557" s="122"/>
    </row>
    <row r="2558" spans="11:13" x14ac:dyDescent="0.3">
      <c r="K2558" s="89">
        <v>45740</v>
      </c>
      <c r="L2558" s="122">
        <v>1124.5</v>
      </c>
      <c r="M2558" s="122"/>
    </row>
    <row r="2559" spans="11:13" x14ac:dyDescent="0.3">
      <c r="K2559" s="89">
        <v>45771</v>
      </c>
      <c r="L2559" s="122">
        <v>930.2</v>
      </c>
      <c r="M2559" s="122"/>
    </row>
    <row r="2560" spans="11:13" x14ac:dyDescent="0.3">
      <c r="K2560" s="89">
        <v>45799</v>
      </c>
      <c r="L2560" s="122">
        <v>1056.9000000000001</v>
      </c>
      <c r="M2560" s="122"/>
    </row>
    <row r="2561" spans="11:13" x14ac:dyDescent="0.3">
      <c r="K2561" s="89">
        <v>45831</v>
      </c>
      <c r="L2561" s="122">
        <v>1124.0999999999999</v>
      </c>
      <c r="M2561" s="122"/>
    </row>
    <row r="2562" spans="11:13" x14ac:dyDescent="0.3">
      <c r="K2562" s="89">
        <v>45874</v>
      </c>
      <c r="L2562" s="122">
        <v>1077.94</v>
      </c>
      <c r="M2562" s="122"/>
    </row>
    <row r="2563" spans="11:13" x14ac:dyDescent="0.3">
      <c r="K2563" s="89">
        <v>45889</v>
      </c>
      <c r="L2563" s="122">
        <v>938.3</v>
      </c>
      <c r="M2563" s="122"/>
    </row>
    <row r="2564" spans="11:13" x14ac:dyDescent="0.3">
      <c r="K2564" s="89">
        <v>45950</v>
      </c>
      <c r="L2564" s="122">
        <v>1811.02</v>
      </c>
      <c r="M2564" s="122"/>
    </row>
    <row r="2565" spans="11:13" x14ac:dyDescent="0.3">
      <c r="K2565" s="89">
        <v>45980</v>
      </c>
      <c r="L2565" s="122">
        <v>1467.76</v>
      </c>
      <c r="M2565" s="122"/>
    </row>
    <row r="2566" spans="11:13" x14ac:dyDescent="0.3">
      <c r="K2566" s="89">
        <v>46001</v>
      </c>
      <c r="L2566" s="122">
        <v>1725.62</v>
      </c>
      <c r="M2566" s="122"/>
    </row>
    <row r="2567" spans="11:13" x14ac:dyDescent="0.3">
      <c r="K2567" s="89">
        <v>46041</v>
      </c>
      <c r="L2567" s="122">
        <v>1366.16</v>
      </c>
      <c r="M2567" s="122"/>
    </row>
    <row r="2568" spans="11:13" x14ac:dyDescent="0.3">
      <c r="K2568" s="89">
        <v>46064</v>
      </c>
      <c r="L2568" s="122">
        <v>1813.46</v>
      </c>
      <c r="M2568" s="122"/>
    </row>
    <row r="2569" spans="11:13" x14ac:dyDescent="0.3">
      <c r="K2569" s="89">
        <v>46126</v>
      </c>
      <c r="L2569" s="122">
        <v>1574.1</v>
      </c>
      <c r="M2569" s="122"/>
    </row>
    <row r="2570" spans="11:13" x14ac:dyDescent="0.3">
      <c r="K2570" s="89">
        <v>46132</v>
      </c>
      <c r="L2570" s="122">
        <v>1517.94</v>
      </c>
      <c r="M2570" s="122"/>
    </row>
    <row r="2571" spans="11:13" x14ac:dyDescent="0.3">
      <c r="K2571" s="89">
        <v>46170</v>
      </c>
      <c r="L2571" s="122">
        <v>1342.08</v>
      </c>
      <c r="M2571" s="122"/>
    </row>
    <row r="2572" spans="11:13" x14ac:dyDescent="0.3">
      <c r="K2572" s="89">
        <v>46190</v>
      </c>
      <c r="L2572" s="122">
        <v>946.62</v>
      </c>
      <c r="M2572" s="122"/>
    </row>
    <row r="2573" spans="11:13" x14ac:dyDescent="0.3">
      <c r="K2573" s="89">
        <v>46220</v>
      </c>
      <c r="L2573" s="122">
        <v>1177.92</v>
      </c>
      <c r="M2573" s="122"/>
    </row>
    <row r="2574" spans="11:13" x14ac:dyDescent="0.3">
      <c r="K2574" s="89">
        <v>46244</v>
      </c>
      <c r="L2574" s="122">
        <v>954.72</v>
      </c>
      <c r="M2574" s="122"/>
    </row>
    <row r="2575" spans="11:13" x14ac:dyDescent="0.3">
      <c r="K2575" s="88" t="s">
        <v>110</v>
      </c>
      <c r="L2575" s="121"/>
      <c r="M2575" s="121"/>
    </row>
    <row r="2576" spans="11:13" x14ac:dyDescent="0.3">
      <c r="K2576" s="89">
        <v>46225</v>
      </c>
      <c r="L2576" s="122">
        <v>2974.44</v>
      </c>
      <c r="M2576" s="122"/>
    </row>
    <row r="2577" spans="11:13" x14ac:dyDescent="0.3">
      <c r="K2577" s="89">
        <v>46253</v>
      </c>
      <c r="L2577" s="122">
        <v>6416.28</v>
      </c>
      <c r="M2577" s="122"/>
    </row>
    <row r="2578" spans="11:13" x14ac:dyDescent="0.3">
      <c r="K2578" s="88" t="s">
        <v>487</v>
      </c>
      <c r="L2578" s="121"/>
      <c r="M2578" s="121"/>
    </row>
    <row r="2579" spans="11:13" x14ac:dyDescent="0.3">
      <c r="K2579" s="90" t="s">
        <v>409</v>
      </c>
      <c r="L2579" s="122"/>
      <c r="M2579" s="122">
        <v>7663.74</v>
      </c>
    </row>
    <row r="2580" spans="11:13" x14ac:dyDescent="0.3">
      <c r="K2580" s="88" t="s">
        <v>789</v>
      </c>
      <c r="L2580" s="121"/>
      <c r="M2580" s="121"/>
    </row>
    <row r="2581" spans="11:13" x14ac:dyDescent="0.3">
      <c r="K2581" s="89">
        <v>45923</v>
      </c>
      <c r="L2581" s="122">
        <v>7486.92</v>
      </c>
      <c r="M2581" s="122"/>
    </row>
    <row r="2582" spans="11:13" x14ac:dyDescent="0.3">
      <c r="K2582" s="89">
        <v>45954</v>
      </c>
      <c r="L2582" s="122">
        <v>8492.26</v>
      </c>
      <c r="M2582" s="122"/>
    </row>
    <row r="2583" spans="11:13" x14ac:dyDescent="0.3">
      <c r="K2583" s="89">
        <v>45979</v>
      </c>
      <c r="L2583" s="122">
        <v>8087.38</v>
      </c>
      <c r="M2583" s="122"/>
    </row>
    <row r="2584" spans="11:13" x14ac:dyDescent="0.3">
      <c r="K2584" s="88" t="s">
        <v>488</v>
      </c>
      <c r="L2584" s="121"/>
      <c r="M2584" s="121"/>
    </row>
    <row r="2585" spans="11:13" x14ac:dyDescent="0.3">
      <c r="K2585" s="89">
        <v>45821</v>
      </c>
      <c r="L2585" s="122">
        <v>140.58000000000001</v>
      </c>
      <c r="M2585" s="122"/>
    </row>
    <row r="2586" spans="11:13" x14ac:dyDescent="0.3">
      <c r="K2586" s="89">
        <v>45877</v>
      </c>
      <c r="L2586" s="122">
        <v>69.48</v>
      </c>
      <c r="M2586" s="122"/>
    </row>
    <row r="2587" spans="11:13" x14ac:dyDescent="0.3">
      <c r="K2587" s="88" t="s">
        <v>63</v>
      </c>
      <c r="L2587" s="121"/>
      <c r="M2587" s="121"/>
    </row>
    <row r="2588" spans="11:13" x14ac:dyDescent="0.3">
      <c r="K2588" s="89">
        <v>45510</v>
      </c>
      <c r="L2588" s="122">
        <v>3787.7</v>
      </c>
      <c r="M2588" s="122"/>
    </row>
    <row r="2589" spans="11:13" x14ac:dyDescent="0.3">
      <c r="K2589" s="88" t="s">
        <v>135</v>
      </c>
      <c r="L2589" s="121"/>
      <c r="M2589" s="121"/>
    </row>
    <row r="2590" spans="11:13" x14ac:dyDescent="0.3">
      <c r="K2590" s="89">
        <v>44942</v>
      </c>
      <c r="L2590" s="122">
        <v>4286.1400000000003</v>
      </c>
      <c r="M2590" s="122"/>
    </row>
    <row r="2591" spans="11:13" x14ac:dyDescent="0.3">
      <c r="K2591" s="89">
        <v>44965</v>
      </c>
      <c r="L2591" s="122">
        <v>366.95</v>
      </c>
      <c r="M2591" s="122"/>
    </row>
    <row r="2592" spans="11:13" x14ac:dyDescent="0.3">
      <c r="K2592" s="89">
        <v>44981</v>
      </c>
      <c r="L2592" s="122">
        <v>6291.38</v>
      </c>
      <c r="M2592" s="122"/>
    </row>
    <row r="2593" spans="11:13" x14ac:dyDescent="0.3">
      <c r="K2593" s="89">
        <v>44987</v>
      </c>
      <c r="L2593" s="122">
        <v>366.95</v>
      </c>
      <c r="M2593" s="122"/>
    </row>
    <row r="2594" spans="11:13" x14ac:dyDescent="0.3">
      <c r="K2594" s="89">
        <v>44991</v>
      </c>
      <c r="L2594" s="122">
        <v>3469.36</v>
      </c>
      <c r="M2594" s="122"/>
    </row>
    <row r="2595" spans="11:13" x14ac:dyDescent="0.3">
      <c r="K2595" s="89">
        <v>44998</v>
      </c>
      <c r="L2595" s="122">
        <v>366.95</v>
      </c>
      <c r="M2595" s="122"/>
    </row>
    <row r="2596" spans="11:13" x14ac:dyDescent="0.3">
      <c r="K2596" s="89">
        <v>45022</v>
      </c>
      <c r="L2596" s="122">
        <v>366.95</v>
      </c>
      <c r="M2596" s="122"/>
    </row>
    <row r="2597" spans="11:13" x14ac:dyDescent="0.3">
      <c r="K2597" s="89">
        <v>45040</v>
      </c>
      <c r="L2597" s="122">
        <v>5905.16</v>
      </c>
      <c r="M2597" s="122"/>
    </row>
    <row r="2598" spans="11:13" x14ac:dyDescent="0.3">
      <c r="K2598" s="89">
        <v>45048</v>
      </c>
      <c r="L2598" s="122">
        <v>366.95</v>
      </c>
      <c r="M2598" s="122"/>
    </row>
    <row r="2599" spans="11:13" x14ac:dyDescent="0.3">
      <c r="K2599" s="89">
        <v>45058</v>
      </c>
      <c r="L2599" s="122">
        <v>4471.18</v>
      </c>
      <c r="M2599" s="122"/>
    </row>
    <row r="2600" spans="11:13" x14ac:dyDescent="0.3">
      <c r="K2600" s="89">
        <v>45078</v>
      </c>
      <c r="L2600" s="122">
        <v>366.95</v>
      </c>
      <c r="M2600" s="122"/>
    </row>
    <row r="2601" spans="11:13" x14ac:dyDescent="0.3">
      <c r="K2601" s="89">
        <v>45091</v>
      </c>
      <c r="L2601" s="122">
        <v>3330.22</v>
      </c>
      <c r="M2601" s="122"/>
    </row>
    <row r="2602" spans="11:13" x14ac:dyDescent="0.3">
      <c r="K2602" s="89">
        <v>45117</v>
      </c>
      <c r="L2602" s="122">
        <v>366.95</v>
      </c>
      <c r="M2602" s="122"/>
    </row>
    <row r="2603" spans="11:13" x14ac:dyDescent="0.3">
      <c r="K2603" s="89">
        <v>45135</v>
      </c>
      <c r="L2603" s="122">
        <v>5386.75</v>
      </c>
      <c r="M2603" s="122"/>
    </row>
    <row r="2604" spans="11:13" x14ac:dyDescent="0.3">
      <c r="K2604" s="89">
        <v>45167</v>
      </c>
      <c r="L2604" s="122">
        <v>5983.78</v>
      </c>
      <c r="M2604" s="122"/>
    </row>
    <row r="2605" spans="11:13" x14ac:dyDescent="0.3">
      <c r="K2605" s="89">
        <v>45175</v>
      </c>
      <c r="L2605" s="122">
        <v>597.35</v>
      </c>
      <c r="M2605" s="122"/>
    </row>
    <row r="2606" spans="11:13" x14ac:dyDescent="0.3">
      <c r="K2606" s="89">
        <v>45216</v>
      </c>
      <c r="L2606" s="122">
        <v>4031.76</v>
      </c>
      <c r="M2606" s="122"/>
    </row>
    <row r="2607" spans="11:13" x14ac:dyDescent="0.3">
      <c r="K2607" s="89">
        <v>45217</v>
      </c>
      <c r="L2607" s="122">
        <v>2938.75</v>
      </c>
      <c r="M2607" s="122"/>
    </row>
    <row r="2608" spans="11:13" x14ac:dyDescent="0.3">
      <c r="K2608" s="89">
        <v>45232</v>
      </c>
      <c r="L2608" s="122">
        <v>230.4</v>
      </c>
      <c r="M2608" s="122"/>
    </row>
    <row r="2609" spans="11:13" x14ac:dyDescent="0.3">
      <c r="K2609" s="89">
        <v>45238</v>
      </c>
      <c r="L2609" s="122">
        <v>1464.87</v>
      </c>
      <c r="M2609" s="122"/>
    </row>
    <row r="2610" spans="11:13" x14ac:dyDescent="0.3">
      <c r="K2610" s="89">
        <v>45245</v>
      </c>
      <c r="L2610" s="122">
        <v>129.6</v>
      </c>
      <c r="M2610" s="122"/>
    </row>
    <row r="2611" spans="11:13" x14ac:dyDescent="0.3">
      <c r="K2611" s="89">
        <v>45260</v>
      </c>
      <c r="L2611" s="122">
        <v>2862.5</v>
      </c>
      <c r="M2611" s="122"/>
    </row>
    <row r="2612" spans="11:13" x14ac:dyDescent="0.3">
      <c r="K2612" s="89">
        <v>45267</v>
      </c>
      <c r="L2612" s="122">
        <v>1795.48</v>
      </c>
      <c r="M2612" s="122"/>
    </row>
    <row r="2613" spans="11:13" x14ac:dyDescent="0.3">
      <c r="K2613" s="89">
        <v>45275</v>
      </c>
      <c r="L2613" s="122">
        <v>1009.8</v>
      </c>
      <c r="M2613" s="122"/>
    </row>
    <row r="2614" spans="11:13" x14ac:dyDescent="0.3">
      <c r="K2614" s="89">
        <v>45308</v>
      </c>
      <c r="L2614" s="122">
        <v>4136.75</v>
      </c>
      <c r="M2614" s="122"/>
    </row>
    <row r="2615" spans="11:13" x14ac:dyDescent="0.3">
      <c r="K2615" s="89">
        <v>45343</v>
      </c>
      <c r="L2615" s="122">
        <v>920.45</v>
      </c>
      <c r="M2615" s="122"/>
    </row>
    <row r="2616" spans="11:13" x14ac:dyDescent="0.3">
      <c r="K2616" s="89">
        <v>45344</v>
      </c>
      <c r="L2616" s="122">
        <v>1088.73</v>
      </c>
      <c r="M2616" s="122"/>
    </row>
    <row r="2617" spans="11:13" x14ac:dyDescent="0.3">
      <c r="K2617" s="89">
        <v>45345</v>
      </c>
      <c r="L2617" s="122">
        <v>239.9</v>
      </c>
      <c r="M2617" s="122"/>
    </row>
    <row r="2618" spans="11:13" x14ac:dyDescent="0.3">
      <c r="K2618" s="89">
        <v>45352</v>
      </c>
      <c r="L2618" s="122">
        <v>1344.26</v>
      </c>
      <c r="M2618" s="122"/>
    </row>
    <row r="2619" spans="11:13" x14ac:dyDescent="0.3">
      <c r="K2619" s="89">
        <v>45357</v>
      </c>
      <c r="L2619" s="122">
        <v>2353.36</v>
      </c>
      <c r="M2619" s="122"/>
    </row>
    <row r="2620" spans="11:13" x14ac:dyDescent="0.3">
      <c r="K2620" s="89">
        <v>45364</v>
      </c>
      <c r="L2620" s="122">
        <v>132.19</v>
      </c>
      <c r="M2620" s="122"/>
    </row>
    <row r="2621" spans="11:13" x14ac:dyDescent="0.3">
      <c r="K2621" s="89">
        <v>45376</v>
      </c>
      <c r="L2621" s="122">
        <v>491.27</v>
      </c>
      <c r="M2621" s="122"/>
    </row>
    <row r="2622" spans="11:13" x14ac:dyDescent="0.3">
      <c r="K2622" s="89">
        <v>45397</v>
      </c>
      <c r="L2622" s="122">
        <v>1249.3399999999999</v>
      </c>
      <c r="M2622" s="122"/>
    </row>
    <row r="2623" spans="11:13" x14ac:dyDescent="0.3">
      <c r="K2623" s="89">
        <v>45398</v>
      </c>
      <c r="L2623" s="122">
        <v>2631.5</v>
      </c>
      <c r="M2623" s="122"/>
    </row>
    <row r="2624" spans="11:13" x14ac:dyDescent="0.3">
      <c r="K2624" s="89">
        <v>45414</v>
      </c>
      <c r="L2624" s="122">
        <v>239.9</v>
      </c>
      <c r="M2624" s="122"/>
    </row>
    <row r="2625" spans="11:13" x14ac:dyDescent="0.3">
      <c r="K2625" s="89">
        <v>45490</v>
      </c>
      <c r="L2625" s="122">
        <v>8255.51</v>
      </c>
      <c r="M2625" s="122"/>
    </row>
    <row r="2626" spans="11:13" x14ac:dyDescent="0.3">
      <c r="K2626" s="89">
        <v>45491</v>
      </c>
      <c r="L2626" s="122">
        <v>2563.15</v>
      </c>
      <c r="M2626" s="122"/>
    </row>
    <row r="2627" spans="11:13" x14ac:dyDescent="0.3">
      <c r="K2627" s="89">
        <v>45503</v>
      </c>
      <c r="L2627" s="122">
        <v>3691.17</v>
      </c>
      <c r="M2627" s="122"/>
    </row>
    <row r="2628" spans="11:13" x14ac:dyDescent="0.3">
      <c r="K2628" s="89">
        <v>45506</v>
      </c>
      <c r="L2628" s="122">
        <v>239.9</v>
      </c>
      <c r="M2628" s="122"/>
    </row>
    <row r="2629" spans="11:13" x14ac:dyDescent="0.3">
      <c r="K2629" s="89">
        <v>45510</v>
      </c>
      <c r="L2629" s="122">
        <v>132.19</v>
      </c>
      <c r="M2629" s="122"/>
    </row>
    <row r="2630" spans="11:13" x14ac:dyDescent="0.3">
      <c r="K2630" s="89">
        <v>45513</v>
      </c>
      <c r="L2630" s="122">
        <v>2979.35</v>
      </c>
      <c r="M2630" s="122"/>
    </row>
    <row r="2631" spans="11:13" x14ac:dyDescent="0.3">
      <c r="K2631" s="89">
        <v>45525</v>
      </c>
      <c r="L2631" s="122">
        <v>1727.34</v>
      </c>
      <c r="M2631" s="122"/>
    </row>
    <row r="2632" spans="11:13" x14ac:dyDescent="0.3">
      <c r="K2632" s="89">
        <v>45527</v>
      </c>
      <c r="L2632" s="122">
        <v>5355.85</v>
      </c>
      <c r="M2632" s="122"/>
    </row>
    <row r="2633" spans="11:13" x14ac:dyDescent="0.3">
      <c r="K2633" s="89">
        <v>45538</v>
      </c>
      <c r="L2633" s="122">
        <v>239.9</v>
      </c>
      <c r="M2633" s="122"/>
    </row>
    <row r="2634" spans="11:13" x14ac:dyDescent="0.3">
      <c r="K2634" s="89">
        <v>45539</v>
      </c>
      <c r="L2634" s="122">
        <v>2316.59</v>
      </c>
      <c r="M2634" s="122"/>
    </row>
    <row r="2635" spans="11:13" x14ac:dyDescent="0.3">
      <c r="K2635" s="89">
        <v>45595</v>
      </c>
      <c r="L2635" s="122">
        <v>239.9</v>
      </c>
      <c r="M2635" s="122"/>
    </row>
    <row r="2636" spans="11:13" x14ac:dyDescent="0.3">
      <c r="K2636" s="89">
        <v>45596</v>
      </c>
      <c r="L2636" s="122">
        <v>3023.8</v>
      </c>
      <c r="M2636" s="122"/>
    </row>
    <row r="2637" spans="11:13" x14ac:dyDescent="0.3">
      <c r="K2637" s="89">
        <v>45600</v>
      </c>
      <c r="L2637" s="122">
        <v>1878.4</v>
      </c>
      <c r="M2637" s="122"/>
    </row>
    <row r="2638" spans="11:13" x14ac:dyDescent="0.3">
      <c r="K2638" s="89">
        <v>45621</v>
      </c>
      <c r="L2638" s="122">
        <v>132.19</v>
      </c>
      <c r="M2638" s="122"/>
    </row>
    <row r="2639" spans="11:13" x14ac:dyDescent="0.3">
      <c r="K2639" s="89">
        <v>45622</v>
      </c>
      <c r="L2639" s="122">
        <v>11758.4</v>
      </c>
      <c r="M2639" s="122"/>
    </row>
    <row r="2640" spans="11:13" x14ac:dyDescent="0.3">
      <c r="K2640" s="89">
        <v>45623</v>
      </c>
      <c r="L2640" s="122">
        <v>5727.84</v>
      </c>
      <c r="M2640" s="122"/>
    </row>
    <row r="2641" spans="11:13" x14ac:dyDescent="0.3">
      <c r="K2641" s="89">
        <v>45629</v>
      </c>
      <c r="L2641" s="122">
        <v>598.5</v>
      </c>
      <c r="M2641" s="122"/>
    </row>
    <row r="2642" spans="11:13" x14ac:dyDescent="0.3">
      <c r="K2642" s="89">
        <v>45631</v>
      </c>
      <c r="L2642" s="122">
        <v>1850.28</v>
      </c>
      <c r="M2642" s="122"/>
    </row>
    <row r="2643" spans="11:13" x14ac:dyDescent="0.3">
      <c r="K2643" s="89">
        <v>45632</v>
      </c>
      <c r="L2643" s="122">
        <v>4681.42</v>
      </c>
      <c r="M2643" s="122"/>
    </row>
    <row r="2644" spans="11:13" x14ac:dyDescent="0.3">
      <c r="K2644" s="89">
        <v>45685</v>
      </c>
      <c r="L2644" s="122">
        <v>271.44</v>
      </c>
      <c r="M2644" s="122"/>
    </row>
    <row r="2645" spans="11:13" x14ac:dyDescent="0.3">
      <c r="K2645" s="89">
        <v>45691</v>
      </c>
      <c r="L2645" s="122">
        <v>507.6</v>
      </c>
      <c r="M2645" s="122"/>
    </row>
    <row r="2646" spans="11:13" x14ac:dyDescent="0.3">
      <c r="K2646" s="89">
        <v>45692</v>
      </c>
      <c r="L2646" s="122">
        <v>3540.12</v>
      </c>
      <c r="M2646" s="122"/>
    </row>
    <row r="2647" spans="11:13" x14ac:dyDescent="0.3">
      <c r="K2647" s="89">
        <v>45701</v>
      </c>
      <c r="L2647" s="122">
        <v>137.05000000000001</v>
      </c>
      <c r="M2647" s="122"/>
    </row>
    <row r="2648" spans="11:13" x14ac:dyDescent="0.3">
      <c r="K2648" s="89">
        <v>45707</v>
      </c>
      <c r="L2648" s="122">
        <v>2561.4899999999998</v>
      </c>
      <c r="M2648" s="122"/>
    </row>
    <row r="2649" spans="11:13" x14ac:dyDescent="0.3">
      <c r="K2649" s="89">
        <v>45708</v>
      </c>
      <c r="L2649" s="122">
        <v>137.05000000000001</v>
      </c>
      <c r="M2649" s="122"/>
    </row>
    <row r="2650" spans="11:13" x14ac:dyDescent="0.3">
      <c r="K2650" s="89">
        <v>45709</v>
      </c>
      <c r="L2650" s="122">
        <v>3887.67</v>
      </c>
      <c r="M2650" s="122"/>
    </row>
    <row r="2651" spans="11:13" x14ac:dyDescent="0.3">
      <c r="K2651" s="89">
        <v>45712</v>
      </c>
      <c r="L2651" s="122">
        <v>5047.4399999999996</v>
      </c>
      <c r="M2651" s="122"/>
    </row>
    <row r="2652" spans="11:13" x14ac:dyDescent="0.3">
      <c r="K2652" s="89">
        <v>45720</v>
      </c>
      <c r="L2652" s="122">
        <v>233.49</v>
      </c>
      <c r="M2652" s="122"/>
    </row>
    <row r="2653" spans="11:13" x14ac:dyDescent="0.3">
      <c r="K2653" s="89">
        <v>45723</v>
      </c>
      <c r="L2653" s="122">
        <v>137.05000000000001</v>
      </c>
      <c r="M2653" s="122"/>
    </row>
    <row r="2654" spans="11:13" x14ac:dyDescent="0.3">
      <c r="K2654" s="89">
        <v>45729</v>
      </c>
      <c r="L2654" s="122">
        <v>4944.5200000000004</v>
      </c>
      <c r="M2654" s="122"/>
    </row>
    <row r="2655" spans="11:13" x14ac:dyDescent="0.3">
      <c r="K2655" s="89">
        <v>45750</v>
      </c>
      <c r="L2655" s="122">
        <v>233.49</v>
      </c>
      <c r="M2655" s="122"/>
    </row>
    <row r="2656" spans="11:13" x14ac:dyDescent="0.3">
      <c r="K2656" s="89">
        <v>45755</v>
      </c>
      <c r="L2656" s="122">
        <v>137.05000000000001</v>
      </c>
      <c r="M2656" s="122"/>
    </row>
    <row r="2657" spans="11:13" x14ac:dyDescent="0.3">
      <c r="K2657" s="89">
        <v>45757</v>
      </c>
      <c r="L2657" s="122">
        <v>4211.9799999999996</v>
      </c>
      <c r="M2657" s="122"/>
    </row>
    <row r="2658" spans="11:13" x14ac:dyDescent="0.3">
      <c r="K2658" s="89">
        <v>45783</v>
      </c>
      <c r="L2658" s="122">
        <v>233.49</v>
      </c>
      <c r="M2658" s="122"/>
    </row>
    <row r="2659" spans="11:13" x14ac:dyDescent="0.3">
      <c r="K2659" s="89">
        <v>45799</v>
      </c>
      <c r="L2659" s="122">
        <v>1065.96</v>
      </c>
      <c r="M2659" s="122"/>
    </row>
    <row r="2660" spans="11:13" x14ac:dyDescent="0.3">
      <c r="K2660" s="89">
        <v>45800</v>
      </c>
      <c r="L2660" s="122">
        <v>137.05000000000001</v>
      </c>
      <c r="M2660" s="122"/>
    </row>
    <row r="2661" spans="11:13" x14ac:dyDescent="0.3">
      <c r="K2661" s="89">
        <v>45803</v>
      </c>
      <c r="L2661" s="122">
        <v>7968.17</v>
      </c>
      <c r="M2661" s="122"/>
    </row>
    <row r="2662" spans="11:13" x14ac:dyDescent="0.3">
      <c r="K2662" s="89">
        <v>45811</v>
      </c>
      <c r="L2662" s="122">
        <v>233.49</v>
      </c>
      <c r="M2662" s="122"/>
    </row>
    <row r="2663" spans="11:13" x14ac:dyDescent="0.3">
      <c r="K2663" s="89">
        <v>45813</v>
      </c>
      <c r="L2663" s="122">
        <v>2152.9</v>
      </c>
      <c r="M2663" s="122"/>
    </row>
    <row r="2664" spans="11:13" x14ac:dyDescent="0.3">
      <c r="K2664" s="89">
        <v>45825</v>
      </c>
      <c r="L2664" s="122">
        <v>409.93</v>
      </c>
      <c r="M2664" s="122"/>
    </row>
    <row r="2665" spans="11:13" x14ac:dyDescent="0.3">
      <c r="K2665" s="89">
        <v>45840</v>
      </c>
      <c r="L2665" s="122">
        <v>370.54</v>
      </c>
      <c r="M2665" s="122"/>
    </row>
    <row r="2666" spans="11:13" x14ac:dyDescent="0.3">
      <c r="K2666" s="89">
        <v>45846</v>
      </c>
      <c r="L2666" s="122">
        <v>1114.56</v>
      </c>
      <c r="M2666" s="122"/>
    </row>
    <row r="2667" spans="11:13" x14ac:dyDescent="0.3">
      <c r="K2667" s="89">
        <v>45863</v>
      </c>
      <c r="L2667" s="122">
        <v>7094.48</v>
      </c>
      <c r="M2667" s="122"/>
    </row>
    <row r="2668" spans="11:13" x14ac:dyDescent="0.3">
      <c r="K2668" s="89">
        <v>45870</v>
      </c>
      <c r="L2668" s="122">
        <v>233.49</v>
      </c>
      <c r="M2668" s="122"/>
    </row>
    <row r="2669" spans="11:13" x14ac:dyDescent="0.3">
      <c r="K2669" s="89">
        <v>45875</v>
      </c>
      <c r="L2669" s="122">
        <v>1109.8699999999999</v>
      </c>
      <c r="M2669" s="122"/>
    </row>
    <row r="2670" spans="11:13" x14ac:dyDescent="0.3">
      <c r="K2670" s="89">
        <v>45883</v>
      </c>
      <c r="L2670" s="122">
        <v>1546.2</v>
      </c>
      <c r="M2670" s="122"/>
    </row>
    <row r="2671" spans="11:13" x14ac:dyDescent="0.3">
      <c r="K2671" s="89">
        <v>45887</v>
      </c>
      <c r="L2671" s="122">
        <v>137.05000000000001</v>
      </c>
      <c r="M2671" s="122"/>
    </row>
    <row r="2672" spans="11:13" x14ac:dyDescent="0.3">
      <c r="K2672" s="89">
        <v>45910</v>
      </c>
      <c r="L2672" s="122">
        <v>4700.45</v>
      </c>
      <c r="M2672" s="122"/>
    </row>
    <row r="2673" spans="11:13" x14ac:dyDescent="0.3">
      <c r="K2673" s="89">
        <v>45911</v>
      </c>
      <c r="L2673" s="122">
        <v>233.49</v>
      </c>
      <c r="M2673" s="122"/>
    </row>
    <row r="2674" spans="11:13" x14ac:dyDescent="0.3">
      <c r="K2674" s="89">
        <v>45951</v>
      </c>
      <c r="L2674" s="122">
        <v>1125.33</v>
      </c>
      <c r="M2674" s="122"/>
    </row>
    <row r="2675" spans="11:13" x14ac:dyDescent="0.3">
      <c r="K2675" s="89">
        <v>45978</v>
      </c>
      <c r="L2675" s="122">
        <v>2244.6</v>
      </c>
      <c r="M2675" s="122"/>
    </row>
    <row r="2676" spans="11:13" x14ac:dyDescent="0.3">
      <c r="K2676" s="89">
        <v>45980</v>
      </c>
      <c r="L2676" s="122">
        <v>1764.22</v>
      </c>
      <c r="M2676" s="122"/>
    </row>
    <row r="2677" spans="11:13" x14ac:dyDescent="0.3">
      <c r="K2677" s="89">
        <v>45994</v>
      </c>
      <c r="L2677" s="122">
        <v>2239.56</v>
      </c>
      <c r="M2677" s="122"/>
    </row>
    <row r="2678" spans="11:13" x14ac:dyDescent="0.3">
      <c r="K2678" s="89">
        <v>45999</v>
      </c>
      <c r="L2678" s="122">
        <v>1992.26</v>
      </c>
      <c r="M2678" s="122"/>
    </row>
    <row r="2679" spans="11:13" x14ac:dyDescent="0.3">
      <c r="K2679" s="89">
        <v>46000</v>
      </c>
      <c r="L2679" s="122">
        <v>238.47</v>
      </c>
      <c r="M2679" s="122"/>
    </row>
    <row r="2680" spans="11:13" x14ac:dyDescent="0.3">
      <c r="K2680" s="89">
        <v>46007</v>
      </c>
      <c r="L2680" s="122">
        <v>139.97</v>
      </c>
      <c r="M2680" s="122"/>
    </row>
    <row r="2681" spans="11:13" x14ac:dyDescent="0.3">
      <c r="K2681" s="89">
        <v>46048</v>
      </c>
      <c r="L2681" s="122">
        <v>1388.17</v>
      </c>
      <c r="M2681" s="122"/>
    </row>
    <row r="2682" spans="11:13" x14ac:dyDescent="0.3">
      <c r="K2682" s="89">
        <v>46057</v>
      </c>
      <c r="L2682" s="122">
        <v>2830.86</v>
      </c>
      <c r="M2682" s="122"/>
    </row>
    <row r="2683" spans="11:13" x14ac:dyDescent="0.3">
      <c r="K2683" s="89">
        <v>46058</v>
      </c>
      <c r="L2683" s="122">
        <v>603.36</v>
      </c>
      <c r="M2683" s="122"/>
    </row>
    <row r="2684" spans="11:13" x14ac:dyDescent="0.3">
      <c r="K2684" s="89">
        <v>46066</v>
      </c>
      <c r="L2684" s="122">
        <v>3047.26</v>
      </c>
      <c r="M2684" s="122"/>
    </row>
    <row r="2685" spans="11:13" x14ac:dyDescent="0.3">
      <c r="K2685" s="89">
        <v>46070</v>
      </c>
      <c r="L2685" s="122">
        <v>238.47</v>
      </c>
      <c r="M2685" s="122"/>
    </row>
    <row r="2686" spans="11:13" x14ac:dyDescent="0.3">
      <c r="K2686" s="89">
        <v>46085</v>
      </c>
      <c r="L2686" s="122">
        <v>1577.28</v>
      </c>
      <c r="M2686" s="122"/>
    </row>
    <row r="2687" spans="11:13" x14ac:dyDescent="0.3">
      <c r="K2687" s="89">
        <v>46086</v>
      </c>
      <c r="L2687" s="122">
        <v>145.15</v>
      </c>
      <c r="M2687" s="122"/>
    </row>
    <row r="2688" spans="11:13" x14ac:dyDescent="0.3">
      <c r="K2688" s="89">
        <v>46094</v>
      </c>
      <c r="L2688" s="122">
        <v>3305.39</v>
      </c>
      <c r="M2688" s="122"/>
    </row>
    <row r="2689" spans="11:13" x14ac:dyDescent="0.3">
      <c r="K2689" s="89">
        <v>46119</v>
      </c>
      <c r="L2689" s="122">
        <v>715.4</v>
      </c>
      <c r="M2689" s="122"/>
    </row>
    <row r="2690" spans="11:13" x14ac:dyDescent="0.3">
      <c r="K2690" s="89">
        <v>46129</v>
      </c>
      <c r="L2690" s="122">
        <v>2169.35</v>
      </c>
      <c r="M2690" s="122"/>
    </row>
    <row r="2691" spans="11:13" x14ac:dyDescent="0.3">
      <c r="K2691" s="89">
        <v>46155</v>
      </c>
      <c r="L2691" s="122">
        <v>1742.24</v>
      </c>
      <c r="M2691" s="122"/>
    </row>
    <row r="2692" spans="11:13" x14ac:dyDescent="0.3">
      <c r="K2692" s="89">
        <v>46160</v>
      </c>
      <c r="L2692" s="122">
        <v>243.65</v>
      </c>
      <c r="M2692" s="122"/>
    </row>
    <row r="2693" spans="11:13" x14ac:dyDescent="0.3">
      <c r="K2693" s="89">
        <v>46161</v>
      </c>
      <c r="L2693" s="122">
        <v>5580.89</v>
      </c>
      <c r="M2693" s="122"/>
    </row>
    <row r="2694" spans="11:13" x14ac:dyDescent="0.3">
      <c r="K2694" s="89">
        <v>46188</v>
      </c>
      <c r="L2694" s="122">
        <v>155.52000000000001</v>
      </c>
      <c r="M2694" s="122"/>
    </row>
    <row r="2695" spans="11:13" x14ac:dyDescent="0.3">
      <c r="K2695" s="89">
        <v>46205</v>
      </c>
      <c r="L2695" s="122">
        <v>3257.15</v>
      </c>
      <c r="M2695" s="122"/>
    </row>
    <row r="2696" spans="11:13" x14ac:dyDescent="0.3">
      <c r="K2696" s="89">
        <v>46209</v>
      </c>
      <c r="L2696" s="122">
        <v>2075.84</v>
      </c>
      <c r="M2696" s="122"/>
    </row>
    <row r="2697" spans="11:13" x14ac:dyDescent="0.3">
      <c r="K2697" s="89">
        <v>46211</v>
      </c>
      <c r="L2697" s="122">
        <v>3036.84</v>
      </c>
      <c r="M2697" s="122"/>
    </row>
    <row r="2698" spans="11:13" x14ac:dyDescent="0.3">
      <c r="K2698" s="89">
        <v>46231</v>
      </c>
      <c r="L2698" s="122">
        <v>3264.06</v>
      </c>
      <c r="M2698" s="122"/>
    </row>
    <row r="2699" spans="11:13" x14ac:dyDescent="0.3">
      <c r="K2699" s="89">
        <v>46246</v>
      </c>
      <c r="L2699" s="122">
        <v>8123.51</v>
      </c>
      <c r="M2699" s="122"/>
    </row>
    <row r="2700" spans="11:13" x14ac:dyDescent="0.3">
      <c r="K2700" s="88" t="s">
        <v>489</v>
      </c>
      <c r="L2700" s="121"/>
      <c r="M2700" s="121"/>
    </row>
    <row r="2701" spans="11:13" x14ac:dyDescent="0.3">
      <c r="K2701" s="89">
        <v>45797</v>
      </c>
      <c r="L2701" s="122">
        <v>8844.66</v>
      </c>
      <c r="M2701" s="122"/>
    </row>
    <row r="2702" spans="11:13" x14ac:dyDescent="0.3">
      <c r="K2702" s="89">
        <v>45840</v>
      </c>
      <c r="L2702" s="122">
        <v>8844.66</v>
      </c>
      <c r="M2702" s="122"/>
    </row>
    <row r="2703" spans="11:13" x14ac:dyDescent="0.3">
      <c r="K2703" s="89">
        <v>45943</v>
      </c>
      <c r="L2703" s="122">
        <v>11792.88</v>
      </c>
      <c r="M2703" s="122"/>
    </row>
    <row r="2704" spans="11:13" x14ac:dyDescent="0.3">
      <c r="K2704" s="88" t="s">
        <v>490</v>
      </c>
      <c r="L2704" s="121"/>
      <c r="M2704" s="121"/>
    </row>
    <row r="2705" spans="11:13" x14ac:dyDescent="0.3">
      <c r="K2705" s="89">
        <v>44977</v>
      </c>
      <c r="L2705" s="122">
        <v>754.39</v>
      </c>
      <c r="M2705" s="122"/>
    </row>
    <row r="2706" spans="11:13" x14ac:dyDescent="0.3">
      <c r="K2706" s="89">
        <v>45090</v>
      </c>
      <c r="L2706" s="122">
        <v>6989.61</v>
      </c>
      <c r="M2706" s="122"/>
    </row>
    <row r="2707" spans="11:13" x14ac:dyDescent="0.3">
      <c r="K2707" s="89">
        <v>45838</v>
      </c>
      <c r="L2707" s="122">
        <v>761.51</v>
      </c>
      <c r="M2707" s="122"/>
    </row>
    <row r="2708" spans="11:13" x14ac:dyDescent="0.3">
      <c r="K2708" s="89">
        <v>45839</v>
      </c>
      <c r="L2708" s="122">
        <v>1523.06</v>
      </c>
      <c r="M2708" s="122"/>
    </row>
    <row r="2709" spans="11:13" x14ac:dyDescent="0.3">
      <c r="K2709" s="88" t="s">
        <v>491</v>
      </c>
      <c r="L2709" s="121"/>
      <c r="M2709" s="121"/>
    </row>
    <row r="2710" spans="11:13" x14ac:dyDescent="0.3">
      <c r="K2710" s="89">
        <v>44944</v>
      </c>
      <c r="L2710" s="122">
        <v>3025.15</v>
      </c>
      <c r="M2710" s="122"/>
    </row>
    <row r="2711" spans="11:13" x14ac:dyDescent="0.3">
      <c r="K2711" s="89">
        <v>45000</v>
      </c>
      <c r="L2711" s="122">
        <v>6493.38</v>
      </c>
      <c r="M2711" s="122"/>
    </row>
    <row r="2712" spans="11:13" x14ac:dyDescent="0.3">
      <c r="K2712" s="89">
        <v>45009</v>
      </c>
      <c r="L2712" s="122">
        <v>5652.04</v>
      </c>
      <c r="M2712" s="122"/>
    </row>
    <row r="2713" spans="11:13" x14ac:dyDescent="0.3">
      <c r="K2713" s="89">
        <v>45023</v>
      </c>
      <c r="L2713" s="122">
        <v>3395.78</v>
      </c>
      <c r="M2713" s="122"/>
    </row>
    <row r="2714" spans="11:13" x14ac:dyDescent="0.3">
      <c r="K2714" s="89">
        <v>45056</v>
      </c>
      <c r="L2714" s="122">
        <v>2861.14</v>
      </c>
      <c r="M2714" s="122"/>
    </row>
    <row r="2715" spans="11:13" x14ac:dyDescent="0.3">
      <c r="K2715" s="89">
        <v>45084</v>
      </c>
      <c r="L2715" s="122">
        <v>1647.09</v>
      </c>
      <c r="M2715" s="122"/>
    </row>
    <row r="2716" spans="11:13" x14ac:dyDescent="0.3">
      <c r="K2716" s="89">
        <v>45118</v>
      </c>
      <c r="L2716" s="122">
        <v>1029.92</v>
      </c>
      <c r="M2716" s="122"/>
    </row>
    <row r="2717" spans="11:13" x14ac:dyDescent="0.3">
      <c r="K2717" s="89">
        <v>45142</v>
      </c>
      <c r="L2717" s="122">
        <v>649.83000000000004</v>
      </c>
      <c r="M2717" s="122"/>
    </row>
    <row r="2718" spans="11:13" x14ac:dyDescent="0.3">
      <c r="K2718" s="89">
        <v>45175</v>
      </c>
      <c r="L2718" s="122">
        <v>421.94</v>
      </c>
      <c r="M2718" s="122"/>
    </row>
    <row r="2719" spans="11:13" x14ac:dyDescent="0.3">
      <c r="K2719" s="89">
        <v>45212</v>
      </c>
      <c r="L2719" s="122">
        <v>553.04</v>
      </c>
      <c r="M2719" s="122"/>
    </row>
    <row r="2720" spans="11:13" x14ac:dyDescent="0.3">
      <c r="K2720" s="89">
        <v>45237</v>
      </c>
      <c r="L2720" s="122">
        <v>2195.39</v>
      </c>
      <c r="M2720" s="122"/>
    </row>
    <row r="2721" spans="11:13" x14ac:dyDescent="0.3">
      <c r="K2721" s="89">
        <v>45265</v>
      </c>
      <c r="L2721" s="122">
        <v>3832.7</v>
      </c>
      <c r="M2721" s="122"/>
    </row>
    <row r="2722" spans="11:13" x14ac:dyDescent="0.3">
      <c r="K2722" s="89">
        <v>45314</v>
      </c>
      <c r="L2722" s="122">
        <v>5909.09</v>
      </c>
      <c r="M2722" s="122"/>
    </row>
    <row r="2723" spans="11:13" x14ac:dyDescent="0.3">
      <c r="K2723" s="89">
        <v>46169</v>
      </c>
      <c r="L2723" s="122">
        <v>4959.22</v>
      </c>
      <c r="M2723" s="122"/>
    </row>
    <row r="2724" spans="11:13" x14ac:dyDescent="0.3">
      <c r="K2724" s="89">
        <v>46170</v>
      </c>
      <c r="L2724" s="122">
        <v>62522.89</v>
      </c>
      <c r="M2724" s="122"/>
    </row>
    <row r="2725" spans="11:13" x14ac:dyDescent="0.3">
      <c r="K2725" s="89">
        <v>46171</v>
      </c>
      <c r="L2725" s="122">
        <v>19927.189999999999</v>
      </c>
      <c r="M2725" s="122"/>
    </row>
    <row r="2726" spans="11:13" x14ac:dyDescent="0.3">
      <c r="K2726" s="89">
        <v>46174</v>
      </c>
      <c r="L2726" s="122">
        <v>24686.02</v>
      </c>
      <c r="M2726" s="122"/>
    </row>
    <row r="2727" spans="11:13" x14ac:dyDescent="0.3">
      <c r="K2727" s="89">
        <v>46178</v>
      </c>
      <c r="L2727" s="122">
        <v>7522.61</v>
      </c>
      <c r="M2727" s="122"/>
    </row>
    <row r="2728" spans="11:13" x14ac:dyDescent="0.3">
      <c r="K2728" s="89">
        <v>46192</v>
      </c>
      <c r="L2728" s="122">
        <v>3818.72</v>
      </c>
      <c r="M2728" s="122"/>
    </row>
    <row r="2729" spans="11:13" x14ac:dyDescent="0.3">
      <c r="K2729" s="89">
        <v>46220</v>
      </c>
      <c r="L2729" s="122">
        <v>3319.27</v>
      </c>
      <c r="M2729" s="122"/>
    </row>
    <row r="2730" spans="11:13" x14ac:dyDescent="0.3">
      <c r="K2730" s="89">
        <v>46232</v>
      </c>
      <c r="L2730" s="122">
        <v>377.41</v>
      </c>
      <c r="M2730" s="122"/>
    </row>
    <row r="2731" spans="11:13" x14ac:dyDescent="0.3">
      <c r="K2731" s="89">
        <v>46233</v>
      </c>
      <c r="L2731" s="122">
        <v>5988.27</v>
      </c>
      <c r="M2731" s="122"/>
    </row>
    <row r="2732" spans="11:13" x14ac:dyDescent="0.3">
      <c r="K2732" s="89">
        <v>46234</v>
      </c>
      <c r="L2732" s="122">
        <v>7369.5</v>
      </c>
      <c r="M2732" s="122"/>
    </row>
    <row r="2733" spans="11:13" x14ac:dyDescent="0.3">
      <c r="K2733" s="89">
        <v>46245</v>
      </c>
      <c r="L2733" s="122">
        <v>3292.4</v>
      </c>
      <c r="M2733" s="122"/>
    </row>
    <row r="2734" spans="11:13" x14ac:dyDescent="0.3">
      <c r="K2734" s="89">
        <v>46248</v>
      </c>
      <c r="L2734" s="122">
        <v>7712.84</v>
      </c>
      <c r="M2734" s="122"/>
    </row>
    <row r="2735" spans="11:13" x14ac:dyDescent="0.3">
      <c r="K2735" s="89">
        <v>46254</v>
      </c>
      <c r="L2735" s="122">
        <v>4404.88</v>
      </c>
      <c r="M2735" s="122"/>
    </row>
    <row r="2736" spans="11:13" x14ac:dyDescent="0.3">
      <c r="K2736" s="88" t="s">
        <v>492</v>
      </c>
      <c r="L2736" s="121"/>
      <c r="M2736" s="121"/>
    </row>
    <row r="2737" spans="11:13" x14ac:dyDescent="0.3">
      <c r="K2737" s="89">
        <v>44965</v>
      </c>
      <c r="L2737" s="122">
        <v>4343.13</v>
      </c>
      <c r="M2737" s="122"/>
    </row>
    <row r="2738" spans="11:13" x14ac:dyDescent="0.3">
      <c r="K2738" s="89">
        <v>44991</v>
      </c>
      <c r="L2738" s="122">
        <v>6610.47</v>
      </c>
      <c r="M2738" s="122"/>
    </row>
    <row r="2739" spans="11:13" x14ac:dyDescent="0.3">
      <c r="K2739" s="89">
        <v>44995</v>
      </c>
      <c r="L2739" s="122">
        <v>2953.15</v>
      </c>
      <c r="M2739" s="122"/>
    </row>
    <row r="2740" spans="11:13" x14ac:dyDescent="0.3">
      <c r="K2740" s="89">
        <v>45014</v>
      </c>
      <c r="L2740" s="122">
        <v>1502.38</v>
      </c>
      <c r="M2740" s="122"/>
    </row>
    <row r="2741" spans="11:13" x14ac:dyDescent="0.3">
      <c r="K2741" s="89">
        <v>45016</v>
      </c>
      <c r="L2741" s="122">
        <v>2458.36</v>
      </c>
      <c r="M2741" s="122"/>
    </row>
    <row r="2742" spans="11:13" x14ac:dyDescent="0.3">
      <c r="K2742" s="89">
        <v>45021</v>
      </c>
      <c r="L2742" s="122">
        <v>4331.26</v>
      </c>
      <c r="M2742" s="122"/>
    </row>
    <row r="2743" spans="11:13" x14ac:dyDescent="0.3">
      <c r="K2743" s="89">
        <v>45036</v>
      </c>
      <c r="L2743" s="122">
        <v>2651.25</v>
      </c>
      <c r="M2743" s="122"/>
    </row>
    <row r="2744" spans="11:13" x14ac:dyDescent="0.3">
      <c r="K2744" s="89">
        <v>45058</v>
      </c>
      <c r="L2744" s="122">
        <v>3283.02</v>
      </c>
      <c r="M2744" s="122"/>
    </row>
    <row r="2745" spans="11:13" x14ac:dyDescent="0.3">
      <c r="K2745" s="89">
        <v>45070</v>
      </c>
      <c r="L2745" s="122">
        <v>2624.12</v>
      </c>
      <c r="M2745" s="122"/>
    </row>
    <row r="2746" spans="11:13" x14ac:dyDescent="0.3">
      <c r="K2746" s="89">
        <v>45091</v>
      </c>
      <c r="L2746" s="122">
        <v>3738.47</v>
      </c>
      <c r="M2746" s="122"/>
    </row>
    <row r="2747" spans="11:13" x14ac:dyDescent="0.3">
      <c r="K2747" s="89">
        <v>45092</v>
      </c>
      <c r="L2747" s="122">
        <v>2208.11</v>
      </c>
      <c r="M2747" s="122"/>
    </row>
    <row r="2748" spans="11:13" x14ac:dyDescent="0.3">
      <c r="K2748" s="89">
        <v>45118</v>
      </c>
      <c r="L2748" s="122">
        <v>5059.7299999999996</v>
      </c>
      <c r="M2748" s="122"/>
    </row>
    <row r="2749" spans="11:13" x14ac:dyDescent="0.3">
      <c r="K2749" s="89">
        <v>45131</v>
      </c>
      <c r="L2749" s="122">
        <v>2656.09</v>
      </c>
      <c r="M2749" s="122"/>
    </row>
    <row r="2750" spans="11:13" x14ac:dyDescent="0.3">
      <c r="K2750" s="89">
        <v>45146</v>
      </c>
      <c r="L2750" s="122">
        <v>3448.98</v>
      </c>
      <c r="M2750" s="122"/>
    </row>
    <row r="2751" spans="11:13" x14ac:dyDescent="0.3">
      <c r="K2751" s="89">
        <v>45149</v>
      </c>
      <c r="L2751" s="122">
        <v>1627.89</v>
      </c>
      <c r="M2751" s="122"/>
    </row>
    <row r="2752" spans="11:13" x14ac:dyDescent="0.3">
      <c r="K2752" s="89">
        <v>45176</v>
      </c>
      <c r="L2752" s="122">
        <v>3437.56</v>
      </c>
      <c r="M2752" s="122"/>
    </row>
    <row r="2753" spans="11:13" x14ac:dyDescent="0.3">
      <c r="K2753" s="89">
        <v>45181</v>
      </c>
      <c r="L2753" s="122">
        <v>45.6</v>
      </c>
      <c r="M2753" s="122"/>
    </row>
    <row r="2754" spans="11:13" x14ac:dyDescent="0.3">
      <c r="K2754" s="89">
        <v>45182</v>
      </c>
      <c r="L2754" s="122">
        <v>1390.26</v>
      </c>
      <c r="M2754" s="122"/>
    </row>
    <row r="2755" spans="11:13" x14ac:dyDescent="0.3">
      <c r="K2755" s="89">
        <v>45204</v>
      </c>
      <c r="L2755" s="122">
        <v>2309.36</v>
      </c>
      <c r="M2755" s="122"/>
    </row>
    <row r="2756" spans="11:13" x14ac:dyDescent="0.3">
      <c r="K2756" s="89">
        <v>45209</v>
      </c>
      <c r="L2756" s="122">
        <v>4743.62</v>
      </c>
      <c r="M2756" s="122"/>
    </row>
    <row r="2757" spans="11:13" x14ac:dyDescent="0.3">
      <c r="K2757" s="89">
        <v>45261</v>
      </c>
      <c r="L2757" s="122">
        <v>2196.83</v>
      </c>
      <c r="M2757" s="122"/>
    </row>
    <row r="2758" spans="11:13" x14ac:dyDescent="0.3">
      <c r="K2758" s="89">
        <v>45264</v>
      </c>
      <c r="L2758" s="122">
        <v>45.6</v>
      </c>
      <c r="M2758" s="122"/>
    </row>
    <row r="2759" spans="11:13" x14ac:dyDescent="0.3">
      <c r="K2759" s="89">
        <v>45265</v>
      </c>
      <c r="L2759" s="122">
        <v>4542.51</v>
      </c>
      <c r="M2759" s="122"/>
    </row>
    <row r="2760" spans="11:13" x14ac:dyDescent="0.3">
      <c r="K2760" s="89">
        <v>45273</v>
      </c>
      <c r="L2760" s="122">
        <v>4836.71</v>
      </c>
      <c r="M2760" s="122"/>
    </row>
    <row r="2761" spans="11:13" x14ac:dyDescent="0.3">
      <c r="K2761" s="89">
        <v>45279</v>
      </c>
      <c r="L2761" s="122">
        <v>2393.9499999999998</v>
      </c>
      <c r="M2761" s="122"/>
    </row>
    <row r="2762" spans="11:13" x14ac:dyDescent="0.3">
      <c r="K2762" s="89">
        <v>45313</v>
      </c>
      <c r="L2762" s="122">
        <v>3749.12</v>
      </c>
      <c r="M2762" s="122"/>
    </row>
    <row r="2763" spans="11:13" x14ac:dyDescent="0.3">
      <c r="K2763" s="89">
        <v>45316</v>
      </c>
      <c r="L2763" s="122">
        <v>2007.21</v>
      </c>
      <c r="M2763" s="122"/>
    </row>
    <row r="2764" spans="11:13" x14ac:dyDescent="0.3">
      <c r="K2764" s="89">
        <v>45348</v>
      </c>
      <c r="L2764" s="122">
        <v>2162.75</v>
      </c>
      <c r="M2764" s="122"/>
    </row>
    <row r="2765" spans="11:13" x14ac:dyDescent="0.3">
      <c r="K2765" s="89">
        <v>45371</v>
      </c>
      <c r="L2765" s="122">
        <v>5624.79</v>
      </c>
      <c r="M2765" s="122"/>
    </row>
    <row r="2766" spans="11:13" x14ac:dyDescent="0.3">
      <c r="K2766" s="89">
        <v>45377</v>
      </c>
      <c r="L2766" s="122">
        <v>3284.89</v>
      </c>
      <c r="M2766" s="122"/>
    </row>
    <row r="2767" spans="11:13" x14ac:dyDescent="0.3">
      <c r="K2767" s="89">
        <v>45406</v>
      </c>
      <c r="L2767" s="122">
        <v>6514.49</v>
      </c>
      <c r="M2767" s="122"/>
    </row>
    <row r="2768" spans="11:13" x14ac:dyDescent="0.3">
      <c r="K2768" s="89">
        <v>45450</v>
      </c>
      <c r="L2768" s="122">
        <v>2100.6</v>
      </c>
      <c r="M2768" s="122"/>
    </row>
    <row r="2769" spans="11:13" x14ac:dyDescent="0.3">
      <c r="K2769" s="89">
        <v>45462</v>
      </c>
      <c r="L2769" s="122">
        <v>2230.4499999999998</v>
      </c>
      <c r="M2769" s="122"/>
    </row>
    <row r="2770" spans="11:13" x14ac:dyDescent="0.3">
      <c r="K2770" s="89">
        <v>45476</v>
      </c>
      <c r="L2770" s="122">
        <v>7254.47</v>
      </c>
      <c r="M2770" s="122"/>
    </row>
    <row r="2771" spans="11:13" x14ac:dyDescent="0.3">
      <c r="K2771" s="89">
        <v>45491</v>
      </c>
      <c r="L2771" s="122">
        <v>2242.15</v>
      </c>
      <c r="M2771" s="122"/>
    </row>
    <row r="2772" spans="11:13" x14ac:dyDescent="0.3">
      <c r="K2772" s="89">
        <v>45503</v>
      </c>
      <c r="L2772" s="122">
        <v>4170.37</v>
      </c>
      <c r="M2772" s="122"/>
    </row>
    <row r="2773" spans="11:13" x14ac:dyDescent="0.3">
      <c r="K2773" s="89">
        <v>45524</v>
      </c>
      <c r="L2773" s="122">
        <v>1727.14</v>
      </c>
      <c r="M2773" s="122"/>
    </row>
    <row r="2774" spans="11:13" x14ac:dyDescent="0.3">
      <c r="K2774" s="89">
        <v>45582</v>
      </c>
      <c r="L2774" s="122">
        <v>9543.1</v>
      </c>
      <c r="M2774" s="122"/>
    </row>
    <row r="2775" spans="11:13" x14ac:dyDescent="0.3">
      <c r="K2775" s="89">
        <v>45600</v>
      </c>
      <c r="L2775" s="122">
        <v>1799.71</v>
      </c>
      <c r="M2775" s="122"/>
    </row>
    <row r="2776" spans="11:13" x14ac:dyDescent="0.3">
      <c r="K2776" s="89">
        <v>45603</v>
      </c>
      <c r="L2776" s="122">
        <v>1754.21</v>
      </c>
      <c r="M2776" s="122"/>
    </row>
    <row r="2777" spans="11:13" x14ac:dyDescent="0.3">
      <c r="K2777" s="89">
        <v>45622</v>
      </c>
      <c r="L2777" s="122">
        <v>1712.95</v>
      </c>
      <c r="M2777" s="122"/>
    </row>
    <row r="2778" spans="11:13" x14ac:dyDescent="0.3">
      <c r="K2778" s="89">
        <v>45692</v>
      </c>
      <c r="L2778" s="122">
        <v>2471.06</v>
      </c>
      <c r="M2778" s="122"/>
    </row>
    <row r="2779" spans="11:13" x14ac:dyDescent="0.3">
      <c r="K2779" s="89">
        <v>45707</v>
      </c>
      <c r="L2779" s="122">
        <v>1273.3599999999999</v>
      </c>
      <c r="M2779" s="122"/>
    </row>
    <row r="2780" spans="11:13" x14ac:dyDescent="0.3">
      <c r="K2780" s="89">
        <v>45709</v>
      </c>
      <c r="L2780" s="122">
        <v>2144.34</v>
      </c>
      <c r="M2780" s="122"/>
    </row>
    <row r="2781" spans="11:13" x14ac:dyDescent="0.3">
      <c r="K2781" s="89">
        <v>45741</v>
      </c>
      <c r="L2781" s="122">
        <v>2050.42</v>
      </c>
      <c r="M2781" s="122"/>
    </row>
    <row r="2782" spans="11:13" x14ac:dyDescent="0.3">
      <c r="K2782" s="89">
        <v>45747</v>
      </c>
      <c r="L2782" s="122">
        <v>273.60000000000002</v>
      </c>
      <c r="M2782" s="122"/>
    </row>
    <row r="2783" spans="11:13" x14ac:dyDescent="0.3">
      <c r="K2783" s="89">
        <v>45749</v>
      </c>
      <c r="L2783" s="122">
        <v>14120.78</v>
      </c>
      <c r="M2783" s="122"/>
    </row>
    <row r="2784" spans="11:13" x14ac:dyDescent="0.3">
      <c r="K2784" s="89">
        <v>45750</v>
      </c>
      <c r="L2784" s="122">
        <v>2801.91</v>
      </c>
      <c r="M2784" s="122"/>
    </row>
    <row r="2785" spans="11:13" x14ac:dyDescent="0.3">
      <c r="K2785" s="89">
        <v>45754</v>
      </c>
      <c r="L2785" s="122">
        <v>79.8</v>
      </c>
      <c r="M2785" s="122"/>
    </row>
    <row r="2786" spans="11:13" x14ac:dyDescent="0.3">
      <c r="K2786" s="89">
        <v>45762</v>
      </c>
      <c r="L2786" s="122">
        <v>1252.26</v>
      </c>
      <c r="M2786" s="122"/>
    </row>
    <row r="2787" spans="11:13" x14ac:dyDescent="0.3">
      <c r="K2787" s="89">
        <v>45784</v>
      </c>
      <c r="L2787" s="122">
        <v>2151.35</v>
      </c>
      <c r="M2787" s="122"/>
    </row>
    <row r="2788" spans="11:13" x14ac:dyDescent="0.3">
      <c r="K2788" s="88" t="s">
        <v>493</v>
      </c>
      <c r="L2788" s="121"/>
      <c r="M2788" s="121"/>
    </row>
    <row r="2789" spans="11:13" x14ac:dyDescent="0.3">
      <c r="K2789" s="89">
        <v>44988</v>
      </c>
      <c r="L2789" s="122">
        <v>240.94</v>
      </c>
      <c r="M2789" s="122"/>
    </row>
    <row r="2790" spans="11:13" x14ac:dyDescent="0.3">
      <c r="K2790" s="89">
        <v>45012</v>
      </c>
      <c r="L2790" s="122">
        <v>407.07</v>
      </c>
      <c r="M2790" s="122"/>
    </row>
    <row r="2791" spans="11:13" x14ac:dyDescent="0.3">
      <c r="K2791" s="89">
        <v>45049</v>
      </c>
      <c r="L2791" s="122">
        <v>407.1</v>
      </c>
      <c r="M2791" s="122"/>
    </row>
    <row r="2792" spans="11:13" x14ac:dyDescent="0.3">
      <c r="K2792" s="89">
        <v>45076</v>
      </c>
      <c r="L2792" s="122">
        <v>266.55</v>
      </c>
      <c r="M2792" s="122"/>
    </row>
    <row r="2793" spans="11:13" x14ac:dyDescent="0.3">
      <c r="K2793" s="89">
        <v>45127</v>
      </c>
      <c r="L2793" s="122">
        <v>463.15</v>
      </c>
      <c r="M2793" s="122"/>
    </row>
    <row r="2794" spans="11:13" x14ac:dyDescent="0.3">
      <c r="K2794" s="89">
        <v>45145</v>
      </c>
      <c r="L2794" s="122">
        <v>338.52</v>
      </c>
      <c r="M2794" s="122"/>
    </row>
    <row r="2795" spans="11:13" x14ac:dyDescent="0.3">
      <c r="K2795" s="89">
        <v>45160</v>
      </c>
      <c r="L2795" s="122">
        <v>442.38</v>
      </c>
      <c r="M2795" s="122"/>
    </row>
    <row r="2796" spans="11:13" x14ac:dyDescent="0.3">
      <c r="K2796" s="89">
        <v>45181</v>
      </c>
      <c r="L2796" s="122">
        <v>319.14999999999998</v>
      </c>
      <c r="M2796" s="122"/>
    </row>
    <row r="2797" spans="11:13" x14ac:dyDescent="0.3">
      <c r="K2797" s="89">
        <v>45239</v>
      </c>
      <c r="L2797" s="122">
        <v>353.78</v>
      </c>
      <c r="M2797" s="122"/>
    </row>
    <row r="2798" spans="11:13" x14ac:dyDescent="0.3">
      <c r="K2798" s="89">
        <v>45265</v>
      </c>
      <c r="L2798" s="122">
        <v>445.17</v>
      </c>
      <c r="M2798" s="122"/>
    </row>
    <row r="2799" spans="11:13" x14ac:dyDescent="0.3">
      <c r="K2799" s="89">
        <v>45282</v>
      </c>
      <c r="L2799" s="122">
        <v>247.17</v>
      </c>
      <c r="M2799" s="122"/>
    </row>
    <row r="2800" spans="11:13" x14ac:dyDescent="0.3">
      <c r="K2800" s="89">
        <v>45371</v>
      </c>
      <c r="L2800" s="122">
        <v>289.39</v>
      </c>
      <c r="M2800" s="122"/>
    </row>
    <row r="2801" spans="11:13" x14ac:dyDescent="0.3">
      <c r="K2801" s="89">
        <v>45428</v>
      </c>
      <c r="L2801" s="122">
        <v>863.82</v>
      </c>
      <c r="M2801" s="122"/>
    </row>
    <row r="2802" spans="11:13" x14ac:dyDescent="0.3">
      <c r="K2802" s="89">
        <v>45471</v>
      </c>
      <c r="L2802" s="122">
        <v>623.52</v>
      </c>
      <c r="M2802" s="122"/>
    </row>
    <row r="2803" spans="11:13" x14ac:dyDescent="0.3">
      <c r="K2803" s="89">
        <v>45497</v>
      </c>
      <c r="L2803" s="122">
        <v>650.34</v>
      </c>
      <c r="M2803" s="122"/>
    </row>
    <row r="2804" spans="11:13" x14ac:dyDescent="0.3">
      <c r="K2804" s="89">
        <v>45537</v>
      </c>
      <c r="L2804" s="122">
        <v>771.48</v>
      </c>
      <c r="M2804" s="122"/>
    </row>
    <row r="2805" spans="11:13" x14ac:dyDescent="0.3">
      <c r="K2805" s="89">
        <v>45569</v>
      </c>
      <c r="L2805" s="122">
        <v>690.48</v>
      </c>
      <c r="M2805" s="122"/>
    </row>
    <row r="2806" spans="11:13" x14ac:dyDescent="0.3">
      <c r="K2806" s="89">
        <v>45615</v>
      </c>
      <c r="L2806" s="122">
        <v>575.1</v>
      </c>
      <c r="M2806" s="122"/>
    </row>
    <row r="2807" spans="11:13" x14ac:dyDescent="0.3">
      <c r="K2807" s="89">
        <v>45638</v>
      </c>
      <c r="L2807" s="122">
        <v>819.72</v>
      </c>
      <c r="M2807" s="122"/>
    </row>
    <row r="2808" spans="11:13" x14ac:dyDescent="0.3">
      <c r="K2808" s="89">
        <v>45645</v>
      </c>
      <c r="L2808" s="122">
        <v>639.72</v>
      </c>
      <c r="M2808" s="122"/>
    </row>
    <row r="2809" spans="11:13" x14ac:dyDescent="0.3">
      <c r="K2809" s="89">
        <v>45701</v>
      </c>
      <c r="L2809" s="122">
        <v>693.72</v>
      </c>
      <c r="M2809" s="122"/>
    </row>
    <row r="2810" spans="11:13" x14ac:dyDescent="0.3">
      <c r="K2810" s="89">
        <v>45729</v>
      </c>
      <c r="L2810" s="122">
        <v>802.47</v>
      </c>
      <c r="M2810" s="122"/>
    </row>
    <row r="2811" spans="11:13" x14ac:dyDescent="0.3">
      <c r="K2811" s="89">
        <v>45755</v>
      </c>
      <c r="L2811" s="122">
        <v>826.17</v>
      </c>
      <c r="M2811" s="122"/>
    </row>
    <row r="2812" spans="11:13" x14ac:dyDescent="0.3">
      <c r="K2812" s="89">
        <v>45771</v>
      </c>
      <c r="L2812" s="122">
        <v>612</v>
      </c>
      <c r="M2812" s="122"/>
    </row>
    <row r="2813" spans="11:13" x14ac:dyDescent="0.3">
      <c r="K2813" s="89">
        <v>45799</v>
      </c>
      <c r="L2813" s="122">
        <v>981</v>
      </c>
      <c r="M2813" s="122"/>
    </row>
    <row r="2814" spans="11:13" x14ac:dyDescent="0.3">
      <c r="K2814" s="89">
        <v>45827</v>
      </c>
      <c r="L2814" s="122">
        <v>864</v>
      </c>
      <c r="M2814" s="122"/>
    </row>
    <row r="2815" spans="11:13" x14ac:dyDescent="0.3">
      <c r="K2815" s="89">
        <v>45875</v>
      </c>
      <c r="L2815" s="122">
        <v>838.62</v>
      </c>
      <c r="M2815" s="122"/>
    </row>
    <row r="2816" spans="11:13" x14ac:dyDescent="0.3">
      <c r="K2816" s="89">
        <v>45889</v>
      </c>
      <c r="L2816" s="122">
        <v>757.62</v>
      </c>
      <c r="M2816" s="122"/>
    </row>
    <row r="2817" spans="11:13" x14ac:dyDescent="0.3">
      <c r="K2817" s="89">
        <v>45931</v>
      </c>
      <c r="L2817" s="122">
        <v>739.62</v>
      </c>
      <c r="M2817" s="122"/>
    </row>
    <row r="2818" spans="11:13" x14ac:dyDescent="0.3">
      <c r="K2818" s="89">
        <v>45950</v>
      </c>
      <c r="L2818" s="122">
        <v>877.85</v>
      </c>
      <c r="M2818" s="122"/>
    </row>
    <row r="2819" spans="11:13" x14ac:dyDescent="0.3">
      <c r="K2819" s="89">
        <v>45980</v>
      </c>
      <c r="L2819" s="122">
        <v>987.47</v>
      </c>
      <c r="M2819" s="122"/>
    </row>
    <row r="2820" spans="11:13" x14ac:dyDescent="0.3">
      <c r="K2820" s="89">
        <v>46001</v>
      </c>
      <c r="L2820" s="122">
        <v>849.94</v>
      </c>
      <c r="M2820" s="122"/>
    </row>
    <row r="2821" spans="11:13" x14ac:dyDescent="0.3">
      <c r="K2821" s="89">
        <v>46052</v>
      </c>
      <c r="L2821" s="122">
        <v>754.17</v>
      </c>
      <c r="M2821" s="122"/>
    </row>
    <row r="2822" spans="11:13" x14ac:dyDescent="0.3">
      <c r="K2822" s="89">
        <v>46100</v>
      </c>
      <c r="L2822" s="122">
        <v>684.72</v>
      </c>
      <c r="M2822" s="122"/>
    </row>
    <row r="2823" spans="11:13" x14ac:dyDescent="0.3">
      <c r="K2823" s="89">
        <v>46121</v>
      </c>
      <c r="L2823" s="122">
        <v>773.09</v>
      </c>
      <c r="M2823" s="122"/>
    </row>
    <row r="2824" spans="11:13" x14ac:dyDescent="0.3">
      <c r="K2824" s="89">
        <v>46132</v>
      </c>
      <c r="L2824" s="122">
        <v>984.02</v>
      </c>
      <c r="M2824" s="122"/>
    </row>
    <row r="2825" spans="11:13" x14ac:dyDescent="0.3">
      <c r="K2825" s="89">
        <v>46170</v>
      </c>
      <c r="L2825" s="122">
        <v>970.87</v>
      </c>
      <c r="M2825" s="122"/>
    </row>
    <row r="2826" spans="11:13" x14ac:dyDescent="0.3">
      <c r="K2826" s="89">
        <v>46189</v>
      </c>
      <c r="L2826" s="122">
        <v>923.55</v>
      </c>
      <c r="M2826" s="122"/>
    </row>
    <row r="2827" spans="11:13" x14ac:dyDescent="0.3">
      <c r="K2827" s="89">
        <v>46223</v>
      </c>
      <c r="L2827" s="122">
        <v>1321.17</v>
      </c>
      <c r="M2827" s="122"/>
    </row>
    <row r="2828" spans="11:13" x14ac:dyDescent="0.3">
      <c r="K2828" s="89">
        <v>46245</v>
      </c>
      <c r="L2828" s="122">
        <v>1097.79</v>
      </c>
      <c r="M2828" s="122"/>
    </row>
    <row r="2829" spans="11:13" x14ac:dyDescent="0.3">
      <c r="K2829" s="88" t="s">
        <v>141</v>
      </c>
      <c r="L2829" s="121"/>
      <c r="M2829" s="121"/>
    </row>
    <row r="2830" spans="11:13" x14ac:dyDescent="0.3">
      <c r="K2830" s="89">
        <v>45091</v>
      </c>
      <c r="L2830" s="122">
        <v>608.11</v>
      </c>
      <c r="M2830" s="122"/>
    </row>
    <row r="2831" spans="11:13" x14ac:dyDescent="0.3">
      <c r="K2831" s="88" t="s">
        <v>494</v>
      </c>
      <c r="L2831" s="121"/>
      <c r="M2831" s="121"/>
    </row>
    <row r="2832" spans="11:13" x14ac:dyDescent="0.3">
      <c r="K2832" s="90" t="s">
        <v>409</v>
      </c>
      <c r="L2832" s="122"/>
      <c r="M2832" s="122">
        <v>5910.7</v>
      </c>
    </row>
    <row r="2833" spans="11:13" x14ac:dyDescent="0.3">
      <c r="K2833" s="89">
        <v>44951</v>
      </c>
      <c r="L2833" s="122">
        <v>2075.27</v>
      </c>
      <c r="M2833" s="122"/>
    </row>
    <row r="2834" spans="11:13" x14ac:dyDescent="0.3">
      <c r="K2834" s="89">
        <v>44958</v>
      </c>
      <c r="L2834" s="122">
        <v>386.63</v>
      </c>
      <c r="M2834" s="122"/>
    </row>
    <row r="2835" spans="11:13" x14ac:dyDescent="0.3">
      <c r="K2835" s="89">
        <v>44985</v>
      </c>
      <c r="L2835" s="122">
        <v>3392.9</v>
      </c>
      <c r="M2835" s="122"/>
    </row>
    <row r="2836" spans="11:13" x14ac:dyDescent="0.3">
      <c r="K2836" s="89">
        <v>44999</v>
      </c>
      <c r="L2836" s="122">
        <v>3392.9</v>
      </c>
      <c r="M2836" s="122"/>
    </row>
    <row r="2837" spans="11:13" x14ac:dyDescent="0.3">
      <c r="K2837" s="89">
        <v>45023</v>
      </c>
      <c r="L2837" s="122">
        <v>1306.1199999999999</v>
      </c>
      <c r="M2837" s="122"/>
    </row>
    <row r="2838" spans="11:13" x14ac:dyDescent="0.3">
      <c r="K2838" s="89">
        <v>45028</v>
      </c>
      <c r="L2838" s="122">
        <v>2335.9699999999998</v>
      </c>
      <c r="M2838" s="122"/>
    </row>
    <row r="2839" spans="11:13" x14ac:dyDescent="0.3">
      <c r="K2839" s="89">
        <v>45063</v>
      </c>
      <c r="L2839" s="122">
        <v>1403.7</v>
      </c>
      <c r="M2839" s="122"/>
    </row>
    <row r="2840" spans="11:13" x14ac:dyDescent="0.3">
      <c r="K2840" s="89">
        <v>45069</v>
      </c>
      <c r="L2840" s="122">
        <v>2671.56</v>
      </c>
      <c r="M2840" s="122"/>
    </row>
    <row r="2841" spans="11:13" x14ac:dyDescent="0.3">
      <c r="K2841" s="89">
        <v>45092</v>
      </c>
      <c r="L2841" s="122">
        <v>3392.9</v>
      </c>
      <c r="M2841" s="122"/>
    </row>
    <row r="2842" spans="11:13" x14ac:dyDescent="0.3">
      <c r="K2842" s="89">
        <v>45119</v>
      </c>
      <c r="L2842" s="122">
        <v>1777.18</v>
      </c>
      <c r="M2842" s="122"/>
    </row>
    <row r="2843" spans="11:13" x14ac:dyDescent="0.3">
      <c r="K2843" s="89">
        <v>45120</v>
      </c>
      <c r="L2843" s="122">
        <v>3392.9</v>
      </c>
      <c r="M2843" s="122"/>
    </row>
    <row r="2844" spans="11:13" x14ac:dyDescent="0.3">
      <c r="K2844" s="89">
        <v>45134</v>
      </c>
      <c r="L2844" s="122">
        <v>127.36</v>
      </c>
      <c r="M2844" s="122"/>
    </row>
    <row r="2845" spans="11:13" x14ac:dyDescent="0.3">
      <c r="K2845" s="89">
        <v>45140</v>
      </c>
      <c r="L2845" s="122">
        <v>744.8</v>
      </c>
      <c r="M2845" s="122"/>
    </row>
    <row r="2846" spans="11:13" x14ac:dyDescent="0.3">
      <c r="K2846" s="89">
        <v>45142</v>
      </c>
      <c r="L2846" s="122">
        <v>206.86</v>
      </c>
      <c r="M2846" s="122"/>
    </row>
    <row r="2847" spans="11:13" x14ac:dyDescent="0.3">
      <c r="K2847" s="89">
        <v>45145</v>
      </c>
      <c r="L2847" s="122">
        <v>3186.04</v>
      </c>
      <c r="M2847" s="122"/>
    </row>
    <row r="2848" spans="11:13" x14ac:dyDescent="0.3">
      <c r="K2848" s="89">
        <v>45148</v>
      </c>
      <c r="L2848" s="122">
        <v>2238.48</v>
      </c>
      <c r="M2848" s="122"/>
    </row>
    <row r="2849" spans="11:13" x14ac:dyDescent="0.3">
      <c r="K2849" s="89">
        <v>45162</v>
      </c>
      <c r="L2849" s="122">
        <v>3183.03</v>
      </c>
      <c r="M2849" s="122"/>
    </row>
    <row r="2850" spans="11:13" x14ac:dyDescent="0.3">
      <c r="K2850" s="89">
        <v>45175</v>
      </c>
      <c r="L2850" s="122">
        <v>1233.57</v>
      </c>
      <c r="M2850" s="122"/>
    </row>
    <row r="2851" spans="11:13" x14ac:dyDescent="0.3">
      <c r="K2851" s="89">
        <v>45182</v>
      </c>
      <c r="L2851" s="122">
        <v>2593.21</v>
      </c>
      <c r="M2851" s="122"/>
    </row>
    <row r="2852" spans="11:13" x14ac:dyDescent="0.3">
      <c r="K2852" s="89">
        <v>45211</v>
      </c>
      <c r="L2852" s="122">
        <v>3392.9</v>
      </c>
      <c r="M2852" s="122"/>
    </row>
    <row r="2853" spans="11:13" x14ac:dyDescent="0.3">
      <c r="K2853" s="89">
        <v>45232</v>
      </c>
      <c r="L2853" s="122">
        <v>261.77999999999997</v>
      </c>
      <c r="M2853" s="122"/>
    </row>
    <row r="2854" spans="11:13" x14ac:dyDescent="0.3">
      <c r="K2854" s="89">
        <v>45238</v>
      </c>
      <c r="L2854" s="122">
        <v>2234.4899999999998</v>
      </c>
      <c r="M2854" s="122"/>
    </row>
    <row r="2855" spans="11:13" x14ac:dyDescent="0.3">
      <c r="K2855" s="89">
        <v>45253</v>
      </c>
      <c r="L2855" s="122">
        <v>190.37</v>
      </c>
      <c r="M2855" s="122"/>
    </row>
    <row r="2856" spans="11:13" x14ac:dyDescent="0.3">
      <c r="K2856" s="89">
        <v>45259</v>
      </c>
      <c r="L2856" s="122">
        <v>3392.9</v>
      </c>
      <c r="M2856" s="122"/>
    </row>
    <row r="2857" spans="11:13" x14ac:dyDescent="0.3">
      <c r="K2857" s="89">
        <v>45261</v>
      </c>
      <c r="L2857" s="122">
        <v>11605.97</v>
      </c>
      <c r="M2857" s="122"/>
    </row>
    <row r="2858" spans="11:13" x14ac:dyDescent="0.3">
      <c r="K2858" s="89">
        <v>45265</v>
      </c>
      <c r="L2858" s="122">
        <v>67.08</v>
      </c>
      <c r="M2858" s="122"/>
    </row>
    <row r="2859" spans="11:13" x14ac:dyDescent="0.3">
      <c r="K2859" s="89">
        <v>45268</v>
      </c>
      <c r="L2859" s="122">
        <v>19713.060000000001</v>
      </c>
      <c r="M2859" s="122"/>
    </row>
    <row r="2860" spans="11:13" x14ac:dyDescent="0.3">
      <c r="K2860" s="89">
        <v>45271</v>
      </c>
      <c r="L2860" s="122">
        <v>3527.21</v>
      </c>
      <c r="M2860" s="122"/>
    </row>
    <row r="2861" spans="11:13" x14ac:dyDescent="0.3">
      <c r="K2861" s="89">
        <v>45278</v>
      </c>
      <c r="L2861" s="122">
        <v>1230.8599999999999</v>
      </c>
      <c r="M2861" s="122"/>
    </row>
    <row r="2862" spans="11:13" x14ac:dyDescent="0.3">
      <c r="K2862" s="89">
        <v>45279</v>
      </c>
      <c r="L2862" s="122">
        <v>349.92</v>
      </c>
      <c r="M2862" s="122"/>
    </row>
    <row r="2863" spans="11:13" x14ac:dyDescent="0.3">
      <c r="K2863" s="89">
        <v>45308</v>
      </c>
      <c r="L2863" s="122">
        <v>3186.04</v>
      </c>
      <c r="M2863" s="122"/>
    </row>
    <row r="2864" spans="11:13" x14ac:dyDescent="0.3">
      <c r="K2864" s="89">
        <v>45309</v>
      </c>
      <c r="L2864" s="122">
        <v>206.86</v>
      </c>
      <c r="M2864" s="122"/>
    </row>
    <row r="2865" spans="11:13" x14ac:dyDescent="0.3">
      <c r="K2865" s="89">
        <v>45323</v>
      </c>
      <c r="L2865" s="122">
        <v>72.14</v>
      </c>
      <c r="M2865" s="122"/>
    </row>
    <row r="2866" spans="11:13" x14ac:dyDescent="0.3">
      <c r="K2866" s="89">
        <v>45324</v>
      </c>
      <c r="L2866" s="122">
        <v>111.26</v>
      </c>
      <c r="M2866" s="122"/>
    </row>
    <row r="2867" spans="11:13" x14ac:dyDescent="0.3">
      <c r="K2867" s="89">
        <v>45328</v>
      </c>
      <c r="L2867" s="122">
        <v>269.02999999999997</v>
      </c>
      <c r="M2867" s="122"/>
    </row>
    <row r="2868" spans="11:13" x14ac:dyDescent="0.3">
      <c r="K2868" s="89">
        <v>45329</v>
      </c>
      <c r="L2868" s="122">
        <v>950.88</v>
      </c>
      <c r="M2868" s="122"/>
    </row>
    <row r="2869" spans="11:13" x14ac:dyDescent="0.3">
      <c r="K2869" s="89">
        <v>45331</v>
      </c>
      <c r="L2869" s="122">
        <v>1758.41</v>
      </c>
      <c r="M2869" s="122"/>
    </row>
    <row r="2870" spans="11:13" x14ac:dyDescent="0.3">
      <c r="K2870" s="89">
        <v>45336</v>
      </c>
      <c r="L2870" s="122">
        <v>950.15</v>
      </c>
      <c r="M2870" s="122"/>
    </row>
    <row r="2871" spans="11:13" x14ac:dyDescent="0.3">
      <c r="K2871" s="89">
        <v>45348</v>
      </c>
      <c r="L2871" s="122">
        <v>1038.0899999999999</v>
      </c>
      <c r="M2871" s="122"/>
    </row>
    <row r="2872" spans="11:13" x14ac:dyDescent="0.3">
      <c r="K2872" s="89">
        <v>45352</v>
      </c>
      <c r="L2872" s="122">
        <v>1488.25</v>
      </c>
      <c r="M2872" s="122"/>
    </row>
    <row r="2873" spans="11:13" x14ac:dyDescent="0.3">
      <c r="K2873" s="89">
        <v>45355</v>
      </c>
      <c r="L2873" s="122">
        <v>2084.9</v>
      </c>
      <c r="M2873" s="122"/>
    </row>
    <row r="2874" spans="11:13" x14ac:dyDescent="0.3">
      <c r="K2874" s="89">
        <v>45357</v>
      </c>
      <c r="L2874" s="122">
        <v>581.91999999999996</v>
      </c>
      <c r="M2874" s="122"/>
    </row>
    <row r="2875" spans="11:13" x14ac:dyDescent="0.3">
      <c r="K2875" s="89">
        <v>45363</v>
      </c>
      <c r="L2875" s="122">
        <v>1113.8</v>
      </c>
      <c r="M2875" s="122"/>
    </row>
    <row r="2876" spans="11:13" x14ac:dyDescent="0.3">
      <c r="K2876" s="89">
        <v>45364</v>
      </c>
      <c r="L2876" s="122">
        <v>61.73</v>
      </c>
      <c r="M2876" s="122"/>
    </row>
    <row r="2877" spans="11:13" x14ac:dyDescent="0.3">
      <c r="K2877" s="89">
        <v>45365</v>
      </c>
      <c r="L2877" s="122">
        <v>3183.18</v>
      </c>
      <c r="M2877" s="122"/>
    </row>
    <row r="2878" spans="11:13" x14ac:dyDescent="0.3">
      <c r="K2878" s="89">
        <v>45385</v>
      </c>
      <c r="L2878" s="122">
        <v>1590.96</v>
      </c>
      <c r="M2878" s="122"/>
    </row>
    <row r="2879" spans="11:13" x14ac:dyDescent="0.3">
      <c r="K2879" s="89">
        <v>45393</v>
      </c>
      <c r="L2879" s="122">
        <v>916.51</v>
      </c>
      <c r="M2879" s="122"/>
    </row>
    <row r="2880" spans="11:13" x14ac:dyDescent="0.3">
      <c r="K2880" s="89">
        <v>45394</v>
      </c>
      <c r="L2880" s="122">
        <v>2259.5700000000002</v>
      </c>
      <c r="M2880" s="122"/>
    </row>
    <row r="2881" spans="11:13" x14ac:dyDescent="0.3">
      <c r="K2881" s="89">
        <v>45397</v>
      </c>
      <c r="L2881" s="122">
        <v>49.22</v>
      </c>
      <c r="M2881" s="122"/>
    </row>
    <row r="2882" spans="11:13" x14ac:dyDescent="0.3">
      <c r="K2882" s="89">
        <v>45398</v>
      </c>
      <c r="L2882" s="122">
        <v>82.2</v>
      </c>
      <c r="M2882" s="122"/>
    </row>
    <row r="2883" spans="11:13" x14ac:dyDescent="0.3">
      <c r="K2883" s="89">
        <v>45405</v>
      </c>
      <c r="L2883" s="122">
        <v>388.43</v>
      </c>
      <c r="M2883" s="122"/>
    </row>
    <row r="2884" spans="11:13" x14ac:dyDescent="0.3">
      <c r="K2884" s="89">
        <v>45428</v>
      </c>
      <c r="L2884" s="122">
        <v>1302.3499999999999</v>
      </c>
      <c r="M2884" s="122"/>
    </row>
    <row r="2885" spans="11:13" x14ac:dyDescent="0.3">
      <c r="K2885" s="89">
        <v>45436</v>
      </c>
      <c r="L2885" s="122">
        <v>3389.84</v>
      </c>
      <c r="M2885" s="122"/>
    </row>
    <row r="2886" spans="11:13" x14ac:dyDescent="0.3">
      <c r="K2886" s="89">
        <v>45439</v>
      </c>
      <c r="L2886" s="122">
        <v>323.93</v>
      </c>
      <c r="M2886" s="122"/>
    </row>
    <row r="2887" spans="11:13" x14ac:dyDescent="0.3">
      <c r="K2887" s="89">
        <v>45441</v>
      </c>
      <c r="L2887" s="122">
        <v>250.91</v>
      </c>
      <c r="M2887" s="122"/>
    </row>
    <row r="2888" spans="11:13" x14ac:dyDescent="0.3">
      <c r="K2888" s="89">
        <v>45443</v>
      </c>
      <c r="L2888" s="122">
        <v>558.97</v>
      </c>
      <c r="M2888" s="122"/>
    </row>
    <row r="2889" spans="11:13" x14ac:dyDescent="0.3">
      <c r="K2889" s="89">
        <v>45455</v>
      </c>
      <c r="L2889" s="122">
        <v>1023.56</v>
      </c>
      <c r="M2889" s="122"/>
    </row>
    <row r="2890" spans="11:13" x14ac:dyDescent="0.3">
      <c r="K2890" s="89">
        <v>45456</v>
      </c>
      <c r="L2890" s="122">
        <v>1680.6</v>
      </c>
      <c r="M2890" s="122"/>
    </row>
    <row r="2891" spans="11:13" x14ac:dyDescent="0.3">
      <c r="K2891" s="89">
        <v>45460</v>
      </c>
      <c r="L2891" s="122">
        <v>3389.84</v>
      </c>
      <c r="M2891" s="122"/>
    </row>
    <row r="2892" spans="11:13" x14ac:dyDescent="0.3">
      <c r="K2892" s="89">
        <v>45462</v>
      </c>
      <c r="L2892" s="122">
        <v>230.56</v>
      </c>
      <c r="M2892" s="122"/>
    </row>
    <row r="2893" spans="11:13" x14ac:dyDescent="0.3">
      <c r="K2893" s="89">
        <v>45468</v>
      </c>
      <c r="L2893" s="122">
        <v>2276.34</v>
      </c>
      <c r="M2893" s="122"/>
    </row>
    <row r="2894" spans="11:13" x14ac:dyDescent="0.3">
      <c r="K2894" s="89">
        <v>45477</v>
      </c>
      <c r="L2894" s="122">
        <v>2403.6999999999998</v>
      </c>
      <c r="M2894" s="122"/>
    </row>
    <row r="2895" spans="11:13" x14ac:dyDescent="0.3">
      <c r="K2895" s="89">
        <v>45481</v>
      </c>
      <c r="L2895" s="122">
        <v>174.67</v>
      </c>
      <c r="M2895" s="122"/>
    </row>
    <row r="2896" spans="11:13" x14ac:dyDescent="0.3">
      <c r="K2896" s="89">
        <v>45483</v>
      </c>
      <c r="L2896" s="122">
        <v>3389.84</v>
      </c>
      <c r="M2896" s="122"/>
    </row>
    <row r="2897" spans="11:13" x14ac:dyDescent="0.3">
      <c r="K2897" s="89">
        <v>45491</v>
      </c>
      <c r="L2897" s="122">
        <v>2061.83</v>
      </c>
      <c r="M2897" s="122"/>
    </row>
    <row r="2898" spans="11:13" x14ac:dyDescent="0.3">
      <c r="K2898" s="89">
        <v>45497</v>
      </c>
      <c r="L2898" s="122">
        <v>13745.5</v>
      </c>
      <c r="M2898" s="122"/>
    </row>
    <row r="2899" spans="11:13" x14ac:dyDescent="0.3">
      <c r="K2899" s="89">
        <v>45502</v>
      </c>
      <c r="L2899" s="122">
        <v>5983.88</v>
      </c>
      <c r="M2899" s="122"/>
    </row>
    <row r="2900" spans="11:13" x14ac:dyDescent="0.3">
      <c r="K2900" s="89">
        <v>45504</v>
      </c>
      <c r="L2900" s="122">
        <v>3646.02</v>
      </c>
      <c r="M2900" s="122"/>
    </row>
    <row r="2901" spans="11:13" x14ac:dyDescent="0.3">
      <c r="K2901" s="89">
        <v>45506</v>
      </c>
      <c r="L2901" s="122">
        <v>960.49</v>
      </c>
      <c r="M2901" s="122"/>
    </row>
    <row r="2902" spans="11:13" x14ac:dyDescent="0.3">
      <c r="K2902" s="89">
        <v>45511</v>
      </c>
      <c r="L2902" s="122">
        <v>2176.6</v>
      </c>
      <c r="M2902" s="122"/>
    </row>
    <row r="2903" spans="11:13" x14ac:dyDescent="0.3">
      <c r="K2903" s="89">
        <v>45531</v>
      </c>
      <c r="L2903" s="122">
        <v>2345.88</v>
      </c>
      <c r="M2903" s="122"/>
    </row>
    <row r="2904" spans="11:13" x14ac:dyDescent="0.3">
      <c r="K2904" s="89">
        <v>45532</v>
      </c>
      <c r="L2904" s="122">
        <v>862.9</v>
      </c>
      <c r="M2904" s="122"/>
    </row>
    <row r="2905" spans="11:13" x14ac:dyDescent="0.3">
      <c r="K2905" s="89">
        <v>45539</v>
      </c>
      <c r="L2905" s="122">
        <v>174.67</v>
      </c>
      <c r="M2905" s="122"/>
    </row>
    <row r="2906" spans="11:13" x14ac:dyDescent="0.3">
      <c r="K2906" s="89">
        <v>45545</v>
      </c>
      <c r="L2906" s="122">
        <v>72.77</v>
      </c>
      <c r="M2906" s="122"/>
    </row>
    <row r="2907" spans="11:13" x14ac:dyDescent="0.3">
      <c r="K2907" s="89">
        <v>45546</v>
      </c>
      <c r="L2907" s="122">
        <v>75.77</v>
      </c>
      <c r="M2907" s="122"/>
    </row>
    <row r="2908" spans="11:13" x14ac:dyDescent="0.3">
      <c r="K2908" s="89">
        <v>45554</v>
      </c>
      <c r="L2908" s="122">
        <v>3028.34</v>
      </c>
      <c r="M2908" s="122"/>
    </row>
    <row r="2909" spans="11:13" x14ac:dyDescent="0.3">
      <c r="K2909" s="89">
        <v>45561</v>
      </c>
      <c r="L2909" s="122">
        <v>795.09</v>
      </c>
      <c r="M2909" s="122"/>
    </row>
    <row r="2910" spans="11:13" x14ac:dyDescent="0.3">
      <c r="K2910" s="89">
        <v>45565</v>
      </c>
      <c r="L2910" s="122">
        <v>33190.29</v>
      </c>
      <c r="M2910" s="122"/>
    </row>
    <row r="2911" spans="11:13" x14ac:dyDescent="0.3">
      <c r="K2911" s="89">
        <v>45567</v>
      </c>
      <c r="L2911" s="122">
        <v>809</v>
      </c>
      <c r="M2911" s="122"/>
    </row>
    <row r="2912" spans="11:13" x14ac:dyDescent="0.3">
      <c r="K2912" s="89">
        <v>45569</v>
      </c>
      <c r="L2912" s="122">
        <v>147.66</v>
      </c>
      <c r="M2912" s="122"/>
    </row>
    <row r="2913" spans="11:13" x14ac:dyDescent="0.3">
      <c r="K2913" s="89">
        <v>45572</v>
      </c>
      <c r="L2913" s="122">
        <v>3389.84</v>
      </c>
      <c r="M2913" s="122"/>
    </row>
    <row r="2914" spans="11:13" x14ac:dyDescent="0.3">
      <c r="K2914" s="89">
        <v>45573</v>
      </c>
      <c r="L2914" s="122">
        <v>170.1</v>
      </c>
      <c r="M2914" s="122"/>
    </row>
    <row r="2915" spans="11:13" x14ac:dyDescent="0.3">
      <c r="K2915" s="89">
        <v>45574</v>
      </c>
      <c r="L2915" s="122">
        <v>2801.38</v>
      </c>
      <c r="M2915" s="122"/>
    </row>
    <row r="2916" spans="11:13" x14ac:dyDescent="0.3">
      <c r="K2916" s="89">
        <v>45594</v>
      </c>
      <c r="L2916" s="122">
        <v>437.43</v>
      </c>
      <c r="M2916" s="122"/>
    </row>
    <row r="2917" spans="11:13" x14ac:dyDescent="0.3">
      <c r="K2917" s="89">
        <v>45595</v>
      </c>
      <c r="L2917" s="122">
        <v>2794.75</v>
      </c>
      <c r="M2917" s="122"/>
    </row>
    <row r="2918" spans="11:13" x14ac:dyDescent="0.3">
      <c r="K2918" s="89">
        <v>45596</v>
      </c>
      <c r="L2918" s="122">
        <v>18465.34</v>
      </c>
      <c r="M2918" s="122"/>
    </row>
    <row r="2919" spans="11:13" x14ac:dyDescent="0.3">
      <c r="K2919" s="89">
        <v>45609</v>
      </c>
      <c r="L2919" s="122">
        <v>174.94</v>
      </c>
      <c r="M2919" s="122"/>
    </row>
    <row r="2920" spans="11:13" x14ac:dyDescent="0.3">
      <c r="K2920" s="89">
        <v>45610</v>
      </c>
      <c r="L2920" s="122">
        <v>4564.8900000000003</v>
      </c>
      <c r="M2920" s="122"/>
    </row>
    <row r="2921" spans="11:13" x14ac:dyDescent="0.3">
      <c r="K2921" s="89">
        <v>45614</v>
      </c>
      <c r="L2921" s="122">
        <v>8034.22</v>
      </c>
      <c r="M2921" s="122"/>
    </row>
    <row r="2922" spans="11:13" x14ac:dyDescent="0.3">
      <c r="K2922" s="89">
        <v>45617</v>
      </c>
      <c r="L2922" s="122">
        <v>105.79</v>
      </c>
      <c r="M2922" s="122"/>
    </row>
    <row r="2923" spans="11:13" x14ac:dyDescent="0.3">
      <c r="K2923" s="89">
        <v>45621</v>
      </c>
      <c r="L2923" s="122">
        <v>68.88</v>
      </c>
      <c r="M2923" s="122"/>
    </row>
    <row r="2924" spans="11:13" x14ac:dyDescent="0.3">
      <c r="K2924" s="89">
        <v>45622</v>
      </c>
      <c r="L2924" s="122">
        <v>174.67</v>
      </c>
      <c r="M2924" s="122"/>
    </row>
    <row r="2925" spans="11:13" x14ac:dyDescent="0.3">
      <c r="K2925" s="89">
        <v>45623</v>
      </c>
      <c r="L2925" s="122">
        <v>416.14</v>
      </c>
      <c r="M2925" s="122"/>
    </row>
    <row r="2926" spans="11:13" x14ac:dyDescent="0.3">
      <c r="K2926" s="89">
        <v>45628</v>
      </c>
      <c r="L2926" s="122">
        <v>13901.8</v>
      </c>
      <c r="M2926" s="122"/>
    </row>
    <row r="2927" spans="11:13" x14ac:dyDescent="0.3">
      <c r="K2927" s="89">
        <v>45629</v>
      </c>
      <c r="L2927" s="122">
        <v>116.34</v>
      </c>
      <c r="M2927" s="122"/>
    </row>
    <row r="2928" spans="11:13" x14ac:dyDescent="0.3">
      <c r="K2928" s="89">
        <v>45630</v>
      </c>
      <c r="L2928" s="122">
        <v>5158.9799999999996</v>
      </c>
      <c r="M2928" s="122"/>
    </row>
    <row r="2929" spans="11:13" x14ac:dyDescent="0.3">
      <c r="K2929" s="89">
        <v>45637</v>
      </c>
      <c r="L2929" s="122">
        <v>206.66</v>
      </c>
      <c r="M2929" s="122"/>
    </row>
    <row r="2930" spans="11:13" x14ac:dyDescent="0.3">
      <c r="K2930" s="89">
        <v>45638</v>
      </c>
      <c r="L2930" s="122">
        <v>6493.08</v>
      </c>
      <c r="M2930" s="122"/>
    </row>
    <row r="2931" spans="11:13" x14ac:dyDescent="0.3">
      <c r="K2931" s="89">
        <v>45639</v>
      </c>
      <c r="L2931" s="122">
        <v>68.88</v>
      </c>
      <c r="M2931" s="122"/>
    </row>
    <row r="2932" spans="11:13" x14ac:dyDescent="0.3">
      <c r="K2932" s="89">
        <v>45642</v>
      </c>
      <c r="L2932" s="122">
        <v>29111.119999999999</v>
      </c>
      <c r="M2932" s="122"/>
    </row>
    <row r="2933" spans="11:13" x14ac:dyDescent="0.3">
      <c r="K2933" s="89">
        <v>45645</v>
      </c>
      <c r="L2933" s="122">
        <v>1920.62</v>
      </c>
      <c r="M2933" s="122"/>
    </row>
    <row r="2934" spans="11:13" x14ac:dyDescent="0.3">
      <c r="K2934" s="89">
        <v>45685</v>
      </c>
      <c r="L2934" s="122">
        <v>4864.79</v>
      </c>
      <c r="M2934" s="122"/>
    </row>
    <row r="2935" spans="11:13" x14ac:dyDescent="0.3">
      <c r="K2935" s="89">
        <v>45691</v>
      </c>
      <c r="L2935" s="122">
        <v>6193.81</v>
      </c>
      <c r="M2935" s="122"/>
    </row>
    <row r="2936" spans="11:13" x14ac:dyDescent="0.3">
      <c r="K2936" s="89">
        <v>45692</v>
      </c>
      <c r="L2936" s="122">
        <v>12324.27</v>
      </c>
      <c r="M2936" s="122"/>
    </row>
    <row r="2937" spans="11:13" x14ac:dyDescent="0.3">
      <c r="K2937" s="89">
        <v>45694</v>
      </c>
      <c r="L2937" s="122">
        <v>174.67</v>
      </c>
      <c r="M2937" s="122"/>
    </row>
    <row r="2938" spans="11:13" x14ac:dyDescent="0.3">
      <c r="K2938" s="89">
        <v>45699</v>
      </c>
      <c r="L2938" s="122">
        <v>2021.71</v>
      </c>
      <c r="M2938" s="122"/>
    </row>
    <row r="2939" spans="11:13" x14ac:dyDescent="0.3">
      <c r="K2939" s="89">
        <v>45700</v>
      </c>
      <c r="L2939" s="122">
        <v>321.61</v>
      </c>
      <c r="M2939" s="122"/>
    </row>
    <row r="2940" spans="11:13" x14ac:dyDescent="0.3">
      <c r="K2940" s="89">
        <v>45701</v>
      </c>
      <c r="L2940" s="122">
        <v>257.38</v>
      </c>
      <c r="M2940" s="122"/>
    </row>
    <row r="2941" spans="11:13" x14ac:dyDescent="0.3">
      <c r="K2941" s="89">
        <v>45705</v>
      </c>
      <c r="L2941" s="122">
        <v>137.68</v>
      </c>
      <c r="M2941" s="122"/>
    </row>
    <row r="2942" spans="11:13" x14ac:dyDescent="0.3">
      <c r="K2942" s="89">
        <v>45706</v>
      </c>
      <c r="L2942" s="122">
        <v>104.3</v>
      </c>
      <c r="M2942" s="122"/>
    </row>
    <row r="2943" spans="11:13" x14ac:dyDescent="0.3">
      <c r="K2943" s="89">
        <v>45707</v>
      </c>
      <c r="L2943" s="122">
        <v>5701.95</v>
      </c>
      <c r="M2943" s="122"/>
    </row>
    <row r="2944" spans="11:13" x14ac:dyDescent="0.3">
      <c r="K2944" s="89">
        <v>45708</v>
      </c>
      <c r="L2944" s="122">
        <v>328.5</v>
      </c>
      <c r="M2944" s="122"/>
    </row>
    <row r="2945" spans="11:13" x14ac:dyDescent="0.3">
      <c r="K2945" s="89">
        <v>45709</v>
      </c>
      <c r="L2945" s="122">
        <v>276.60000000000002</v>
      </c>
      <c r="M2945" s="122"/>
    </row>
    <row r="2946" spans="11:13" x14ac:dyDescent="0.3">
      <c r="K2946" s="89">
        <v>45715</v>
      </c>
      <c r="L2946" s="122">
        <v>193.66</v>
      </c>
      <c r="M2946" s="122"/>
    </row>
    <row r="2947" spans="11:13" x14ac:dyDescent="0.3">
      <c r="K2947" s="89">
        <v>45720</v>
      </c>
      <c r="L2947" s="122">
        <v>219.62</v>
      </c>
      <c r="M2947" s="122"/>
    </row>
    <row r="2948" spans="11:13" x14ac:dyDescent="0.3">
      <c r="K2948" s="89">
        <v>45734</v>
      </c>
      <c r="L2948" s="122">
        <v>174.67</v>
      </c>
      <c r="M2948" s="122"/>
    </row>
    <row r="2949" spans="11:13" x14ac:dyDescent="0.3">
      <c r="K2949" s="89">
        <v>45740</v>
      </c>
      <c r="L2949" s="122">
        <v>3593.23</v>
      </c>
      <c r="M2949" s="122"/>
    </row>
    <row r="2950" spans="11:13" x14ac:dyDescent="0.3">
      <c r="K2950" s="89">
        <v>45741</v>
      </c>
      <c r="L2950" s="122">
        <v>249.24</v>
      </c>
      <c r="M2950" s="122"/>
    </row>
    <row r="2951" spans="11:13" x14ac:dyDescent="0.3">
      <c r="K2951" s="89">
        <v>45742</v>
      </c>
      <c r="L2951" s="122">
        <v>2921.07</v>
      </c>
      <c r="M2951" s="122"/>
    </row>
    <row r="2952" spans="11:13" x14ac:dyDescent="0.3">
      <c r="K2952" s="89">
        <v>45743</v>
      </c>
      <c r="L2952" s="122">
        <v>1105.75</v>
      </c>
      <c r="M2952" s="122"/>
    </row>
    <row r="2953" spans="11:13" x14ac:dyDescent="0.3">
      <c r="K2953" s="89">
        <v>45749</v>
      </c>
      <c r="L2953" s="122">
        <v>4239.22</v>
      </c>
      <c r="M2953" s="122"/>
    </row>
    <row r="2954" spans="11:13" x14ac:dyDescent="0.3">
      <c r="K2954" s="89">
        <v>45755</v>
      </c>
      <c r="L2954" s="122">
        <v>21310.21</v>
      </c>
      <c r="M2954" s="122"/>
    </row>
    <row r="2955" spans="11:13" x14ac:dyDescent="0.3">
      <c r="K2955" s="89">
        <v>45761</v>
      </c>
      <c r="L2955" s="122">
        <v>1566.48</v>
      </c>
      <c r="M2955" s="122"/>
    </row>
    <row r="2956" spans="11:13" x14ac:dyDescent="0.3">
      <c r="K2956" s="89">
        <v>45762</v>
      </c>
      <c r="L2956" s="122">
        <v>2209.9899999999998</v>
      </c>
      <c r="M2956" s="122"/>
    </row>
    <row r="2957" spans="11:13" x14ac:dyDescent="0.3">
      <c r="K2957" s="89">
        <v>45763</v>
      </c>
      <c r="L2957" s="122">
        <v>67.08</v>
      </c>
      <c r="M2957" s="122"/>
    </row>
    <row r="2958" spans="11:13" x14ac:dyDescent="0.3">
      <c r="K2958" s="89">
        <v>45764</v>
      </c>
      <c r="L2958" s="122">
        <v>174.67</v>
      </c>
      <c r="M2958" s="122"/>
    </row>
    <row r="2959" spans="11:13" x14ac:dyDescent="0.3">
      <c r="K2959" s="89">
        <v>45769</v>
      </c>
      <c r="L2959" s="122">
        <v>33033.440000000002</v>
      </c>
      <c r="M2959" s="122"/>
    </row>
    <row r="2960" spans="11:13" x14ac:dyDescent="0.3">
      <c r="K2960" s="89">
        <v>45783</v>
      </c>
      <c r="L2960" s="122">
        <v>6728.88</v>
      </c>
      <c r="M2960" s="122"/>
    </row>
    <row r="2961" spans="11:13" x14ac:dyDescent="0.3">
      <c r="K2961" s="89">
        <v>45784</v>
      </c>
      <c r="L2961" s="122">
        <v>6117.16</v>
      </c>
      <c r="M2961" s="122"/>
    </row>
    <row r="2962" spans="11:13" x14ac:dyDescent="0.3">
      <c r="K2962" s="89">
        <v>45789</v>
      </c>
      <c r="L2962" s="122">
        <v>174.67</v>
      </c>
      <c r="M2962" s="122"/>
    </row>
    <row r="2963" spans="11:13" x14ac:dyDescent="0.3">
      <c r="K2963" s="89">
        <v>45792</v>
      </c>
      <c r="L2963" s="122">
        <v>953.99</v>
      </c>
      <c r="M2963" s="122"/>
    </row>
    <row r="2964" spans="11:13" x14ac:dyDescent="0.3">
      <c r="K2964" s="89">
        <v>45798</v>
      </c>
      <c r="L2964" s="122">
        <v>228.8</v>
      </c>
      <c r="M2964" s="122"/>
    </row>
    <row r="2965" spans="11:13" x14ac:dyDescent="0.3">
      <c r="K2965" s="89">
        <v>45805</v>
      </c>
      <c r="L2965" s="122">
        <v>3593.23</v>
      </c>
      <c r="M2965" s="122"/>
    </row>
    <row r="2966" spans="11:13" x14ac:dyDescent="0.3">
      <c r="K2966" s="89">
        <v>45819</v>
      </c>
      <c r="L2966" s="122">
        <v>1586.18</v>
      </c>
      <c r="M2966" s="122"/>
    </row>
    <row r="2967" spans="11:13" x14ac:dyDescent="0.3">
      <c r="K2967" s="89">
        <v>45824</v>
      </c>
      <c r="L2967" s="122">
        <v>3730.91</v>
      </c>
      <c r="M2967" s="122"/>
    </row>
    <row r="2968" spans="11:13" x14ac:dyDescent="0.3">
      <c r="K2968" s="89">
        <v>45826</v>
      </c>
      <c r="L2968" s="122">
        <v>26.17</v>
      </c>
      <c r="M2968" s="122"/>
    </row>
    <row r="2969" spans="11:13" x14ac:dyDescent="0.3">
      <c r="K2969" s="89">
        <v>45834</v>
      </c>
      <c r="L2969" s="122">
        <v>1800.48</v>
      </c>
      <c r="M2969" s="122"/>
    </row>
    <row r="2970" spans="11:13" x14ac:dyDescent="0.3">
      <c r="K2970" s="89">
        <v>45835</v>
      </c>
      <c r="L2970" s="122">
        <v>174.67</v>
      </c>
      <c r="M2970" s="122"/>
    </row>
    <row r="2971" spans="11:13" x14ac:dyDescent="0.3">
      <c r="K2971" s="89">
        <v>45839</v>
      </c>
      <c r="L2971" s="122">
        <v>773.92</v>
      </c>
      <c r="M2971" s="122"/>
    </row>
    <row r="2972" spans="11:13" x14ac:dyDescent="0.3">
      <c r="K2972" s="89">
        <v>45842</v>
      </c>
      <c r="L2972" s="122">
        <v>1888.63</v>
      </c>
      <c r="M2972" s="122"/>
    </row>
    <row r="2973" spans="11:13" x14ac:dyDescent="0.3">
      <c r="K2973" s="89">
        <v>45846</v>
      </c>
      <c r="L2973" s="122">
        <v>471.41</v>
      </c>
      <c r="M2973" s="122"/>
    </row>
    <row r="2974" spans="11:13" x14ac:dyDescent="0.3">
      <c r="K2974" s="89">
        <v>45847</v>
      </c>
      <c r="L2974" s="122">
        <v>9026.8700000000008</v>
      </c>
      <c r="M2974" s="122"/>
    </row>
    <row r="2975" spans="11:13" x14ac:dyDescent="0.3">
      <c r="K2975" s="89">
        <v>45849</v>
      </c>
      <c r="L2975" s="122">
        <v>21671.87</v>
      </c>
      <c r="M2975" s="122"/>
    </row>
    <row r="2976" spans="11:13" x14ac:dyDescent="0.3">
      <c r="K2976" s="89">
        <v>45853</v>
      </c>
      <c r="L2976" s="122">
        <v>1130.72</v>
      </c>
      <c r="M2976" s="122"/>
    </row>
    <row r="2977" spans="11:13" x14ac:dyDescent="0.3">
      <c r="K2977" s="89">
        <v>45856</v>
      </c>
      <c r="L2977" s="122">
        <v>414.14</v>
      </c>
      <c r="M2977" s="122"/>
    </row>
    <row r="2978" spans="11:13" x14ac:dyDescent="0.3">
      <c r="K2978" s="89">
        <v>45860</v>
      </c>
      <c r="L2978" s="122">
        <v>1873.76</v>
      </c>
      <c r="M2978" s="122"/>
    </row>
    <row r="2979" spans="11:13" x14ac:dyDescent="0.3">
      <c r="K2979" s="89">
        <v>45861</v>
      </c>
      <c r="L2979" s="122">
        <v>30714.22</v>
      </c>
      <c r="M2979" s="122"/>
    </row>
    <row r="2980" spans="11:13" x14ac:dyDescent="0.3">
      <c r="K2980" s="89">
        <v>45862</v>
      </c>
      <c r="L2980" s="122">
        <v>58.7</v>
      </c>
      <c r="M2980" s="122"/>
    </row>
    <row r="2981" spans="11:13" x14ac:dyDescent="0.3">
      <c r="K2981" s="89">
        <v>45863</v>
      </c>
      <c r="L2981" s="122">
        <v>101.7</v>
      </c>
      <c r="M2981" s="122"/>
    </row>
    <row r="2982" spans="11:13" x14ac:dyDescent="0.3">
      <c r="K2982" s="89">
        <v>45867</v>
      </c>
      <c r="L2982" s="122">
        <v>22754.28</v>
      </c>
      <c r="M2982" s="122"/>
    </row>
    <row r="2983" spans="11:13" x14ac:dyDescent="0.3">
      <c r="K2983" s="89">
        <v>45870</v>
      </c>
      <c r="L2983" s="122">
        <v>532.79</v>
      </c>
      <c r="M2983" s="122"/>
    </row>
    <row r="2984" spans="11:13" x14ac:dyDescent="0.3">
      <c r="K2984" s="89">
        <v>45874</v>
      </c>
      <c r="L2984" s="122">
        <v>3424.13</v>
      </c>
      <c r="M2984" s="122"/>
    </row>
    <row r="2985" spans="11:13" x14ac:dyDescent="0.3">
      <c r="K2985" s="89">
        <v>45875</v>
      </c>
      <c r="L2985" s="122">
        <v>1857.46</v>
      </c>
      <c r="M2985" s="122"/>
    </row>
    <row r="2986" spans="11:13" x14ac:dyDescent="0.3">
      <c r="K2986" s="89">
        <v>45876</v>
      </c>
      <c r="L2986" s="122">
        <v>359.53</v>
      </c>
      <c r="M2986" s="122"/>
    </row>
    <row r="2987" spans="11:13" x14ac:dyDescent="0.3">
      <c r="K2987" s="89">
        <v>45877</v>
      </c>
      <c r="L2987" s="122">
        <v>5419.5</v>
      </c>
      <c r="M2987" s="122"/>
    </row>
    <row r="2988" spans="11:13" x14ac:dyDescent="0.3">
      <c r="K2988" s="89">
        <v>45880</v>
      </c>
      <c r="L2988" s="122">
        <v>1572.03</v>
      </c>
      <c r="M2988" s="122"/>
    </row>
    <row r="2989" spans="11:13" x14ac:dyDescent="0.3">
      <c r="K2989" s="89">
        <v>45883</v>
      </c>
      <c r="L2989" s="122">
        <v>471.41</v>
      </c>
      <c r="M2989" s="122"/>
    </row>
    <row r="2990" spans="11:13" x14ac:dyDescent="0.3">
      <c r="K2990" s="89">
        <v>45887</v>
      </c>
      <c r="L2990" s="122">
        <v>2846.28</v>
      </c>
      <c r="M2990" s="122"/>
    </row>
    <row r="2991" spans="11:13" x14ac:dyDescent="0.3">
      <c r="K2991" s="89">
        <v>45888</v>
      </c>
      <c r="L2991" s="122">
        <v>111.91</v>
      </c>
      <c r="M2991" s="122"/>
    </row>
    <row r="2992" spans="11:13" x14ac:dyDescent="0.3">
      <c r="K2992" s="89">
        <v>45891</v>
      </c>
      <c r="L2992" s="122">
        <v>5692</v>
      </c>
      <c r="M2992" s="122"/>
    </row>
    <row r="2993" spans="11:13" x14ac:dyDescent="0.3">
      <c r="K2993" s="89">
        <v>45895</v>
      </c>
      <c r="L2993" s="122">
        <v>1551.56</v>
      </c>
      <c r="M2993" s="122"/>
    </row>
    <row r="2994" spans="11:13" x14ac:dyDescent="0.3">
      <c r="K2994" s="89">
        <v>45908</v>
      </c>
      <c r="L2994" s="122">
        <v>105.79</v>
      </c>
      <c r="M2994" s="122"/>
    </row>
    <row r="2995" spans="11:13" x14ac:dyDescent="0.3">
      <c r="K2995" s="89">
        <v>45910</v>
      </c>
      <c r="L2995" s="122">
        <v>4237.78</v>
      </c>
      <c r="M2995" s="122"/>
    </row>
    <row r="2996" spans="11:13" x14ac:dyDescent="0.3">
      <c r="K2996" s="89">
        <v>45911</v>
      </c>
      <c r="L2996" s="122">
        <v>1003.7</v>
      </c>
      <c r="M2996" s="122"/>
    </row>
    <row r="2997" spans="11:13" x14ac:dyDescent="0.3">
      <c r="K2997" s="89">
        <v>45917</v>
      </c>
      <c r="L2997" s="122">
        <v>103.02</v>
      </c>
      <c r="M2997" s="122"/>
    </row>
    <row r="2998" spans="11:13" x14ac:dyDescent="0.3">
      <c r="K2998" s="89">
        <v>45924</v>
      </c>
      <c r="L2998" s="122">
        <v>3445.47</v>
      </c>
      <c r="M2998" s="122"/>
    </row>
    <row r="2999" spans="11:13" x14ac:dyDescent="0.3">
      <c r="K2999" s="89">
        <v>45925</v>
      </c>
      <c r="L2999" s="122">
        <v>471.41</v>
      </c>
      <c r="M2999" s="122"/>
    </row>
    <row r="3000" spans="11:13" x14ac:dyDescent="0.3">
      <c r="K3000" s="89">
        <v>45926</v>
      </c>
      <c r="L3000" s="122">
        <v>397.97</v>
      </c>
      <c r="M3000" s="122"/>
    </row>
    <row r="3001" spans="11:13" x14ac:dyDescent="0.3">
      <c r="K3001" s="89">
        <v>45945</v>
      </c>
      <c r="L3001" s="122">
        <v>715.56</v>
      </c>
      <c r="M3001" s="122"/>
    </row>
    <row r="3002" spans="11:13" x14ac:dyDescent="0.3">
      <c r="K3002" s="89">
        <v>45946</v>
      </c>
      <c r="L3002" s="122">
        <v>3322.05</v>
      </c>
      <c r="M3002" s="122"/>
    </row>
    <row r="3003" spans="11:13" x14ac:dyDescent="0.3">
      <c r="K3003" s="89">
        <v>45950</v>
      </c>
      <c r="L3003" s="122">
        <v>233.99</v>
      </c>
      <c r="M3003" s="122"/>
    </row>
    <row r="3004" spans="11:13" x14ac:dyDescent="0.3">
      <c r="K3004" s="89">
        <v>45951</v>
      </c>
      <c r="L3004" s="122">
        <v>3914.11</v>
      </c>
      <c r="M3004" s="122"/>
    </row>
    <row r="3005" spans="11:13" x14ac:dyDescent="0.3">
      <c r="K3005" s="89">
        <v>45952</v>
      </c>
      <c r="L3005" s="122">
        <v>729.24</v>
      </c>
      <c r="M3005" s="122"/>
    </row>
    <row r="3006" spans="11:13" x14ac:dyDescent="0.3">
      <c r="K3006" s="89">
        <v>45953</v>
      </c>
      <c r="L3006" s="122">
        <v>116.77</v>
      </c>
      <c r="M3006" s="122"/>
    </row>
    <row r="3007" spans="11:13" x14ac:dyDescent="0.3">
      <c r="K3007" s="89">
        <v>45954</v>
      </c>
      <c r="L3007" s="122">
        <v>1643.99</v>
      </c>
      <c r="M3007" s="122"/>
    </row>
    <row r="3008" spans="11:13" x14ac:dyDescent="0.3">
      <c r="K3008" s="89">
        <v>45957</v>
      </c>
      <c r="L3008" s="122">
        <v>713.48</v>
      </c>
      <c r="M3008" s="122"/>
    </row>
    <row r="3009" spans="11:13" x14ac:dyDescent="0.3">
      <c r="K3009" s="89">
        <v>45958</v>
      </c>
      <c r="L3009" s="122">
        <v>1372.69</v>
      </c>
      <c r="M3009" s="122"/>
    </row>
    <row r="3010" spans="11:13" x14ac:dyDescent="0.3">
      <c r="K3010" s="89">
        <v>45959</v>
      </c>
      <c r="L3010" s="122">
        <v>2644.36</v>
      </c>
      <c r="M3010" s="122"/>
    </row>
    <row r="3011" spans="11:13" x14ac:dyDescent="0.3">
      <c r="K3011" s="89">
        <v>45961</v>
      </c>
      <c r="L3011" s="122">
        <v>2028.5</v>
      </c>
      <c r="M3011" s="122"/>
    </row>
    <row r="3012" spans="11:13" x14ac:dyDescent="0.3">
      <c r="K3012" s="89">
        <v>45965</v>
      </c>
      <c r="L3012" s="122">
        <v>105.79</v>
      </c>
      <c r="M3012" s="122"/>
    </row>
    <row r="3013" spans="11:13" x14ac:dyDescent="0.3">
      <c r="K3013" s="89">
        <v>45967</v>
      </c>
      <c r="L3013" s="122">
        <v>1738.74</v>
      </c>
      <c r="M3013" s="122"/>
    </row>
    <row r="3014" spans="11:13" x14ac:dyDescent="0.3">
      <c r="K3014" s="89">
        <v>45973</v>
      </c>
      <c r="L3014" s="122">
        <v>68.88</v>
      </c>
      <c r="M3014" s="122"/>
    </row>
    <row r="3015" spans="11:13" x14ac:dyDescent="0.3">
      <c r="K3015" s="89">
        <v>45974</v>
      </c>
      <c r="L3015" s="122">
        <v>1100.5999999999999</v>
      </c>
      <c r="M3015" s="122"/>
    </row>
    <row r="3016" spans="11:13" x14ac:dyDescent="0.3">
      <c r="K3016" s="89">
        <v>45979</v>
      </c>
      <c r="L3016" s="122">
        <v>803.65</v>
      </c>
      <c r="M3016" s="122"/>
    </row>
    <row r="3017" spans="11:13" x14ac:dyDescent="0.3">
      <c r="K3017" s="89">
        <v>45981</v>
      </c>
      <c r="L3017" s="122">
        <v>3593.23</v>
      </c>
      <c r="M3017" s="122"/>
    </row>
    <row r="3018" spans="11:13" x14ac:dyDescent="0.3">
      <c r="K3018" s="89">
        <v>45982</v>
      </c>
      <c r="L3018" s="122">
        <v>6106.81</v>
      </c>
      <c r="M3018" s="122"/>
    </row>
    <row r="3019" spans="11:13" x14ac:dyDescent="0.3">
      <c r="K3019" s="89">
        <v>45989</v>
      </c>
      <c r="L3019" s="122">
        <v>6600.5</v>
      </c>
      <c r="M3019" s="122"/>
    </row>
    <row r="3020" spans="11:13" x14ac:dyDescent="0.3">
      <c r="K3020" s="89">
        <v>45992</v>
      </c>
      <c r="L3020" s="122">
        <v>5684.14</v>
      </c>
      <c r="M3020" s="122"/>
    </row>
    <row r="3021" spans="11:13" x14ac:dyDescent="0.3">
      <c r="K3021" s="89">
        <v>45993</v>
      </c>
      <c r="L3021" s="122">
        <v>350.69</v>
      </c>
      <c r="M3021" s="122"/>
    </row>
    <row r="3022" spans="11:13" x14ac:dyDescent="0.3">
      <c r="K3022" s="89">
        <v>45994</v>
      </c>
      <c r="L3022" s="122">
        <v>138.18</v>
      </c>
      <c r="M3022" s="122"/>
    </row>
    <row r="3023" spans="11:13" x14ac:dyDescent="0.3">
      <c r="K3023" s="89">
        <v>46000</v>
      </c>
      <c r="L3023" s="122">
        <v>139.38</v>
      </c>
      <c r="M3023" s="122"/>
    </row>
    <row r="3024" spans="11:13" x14ac:dyDescent="0.3">
      <c r="K3024" s="89">
        <v>46006</v>
      </c>
      <c r="L3024" s="122">
        <v>1557.68</v>
      </c>
      <c r="M3024" s="122"/>
    </row>
    <row r="3025" spans="11:13" x14ac:dyDescent="0.3">
      <c r="K3025" s="89">
        <v>46007</v>
      </c>
      <c r="L3025" s="122">
        <v>471.41</v>
      </c>
      <c r="M3025" s="122"/>
    </row>
    <row r="3026" spans="11:13" x14ac:dyDescent="0.3">
      <c r="K3026" s="89">
        <v>46041</v>
      </c>
      <c r="L3026" s="122">
        <v>483.23</v>
      </c>
      <c r="M3026" s="122"/>
    </row>
    <row r="3027" spans="11:13" x14ac:dyDescent="0.3">
      <c r="K3027" s="89">
        <v>46042</v>
      </c>
      <c r="L3027" s="122">
        <v>446.46</v>
      </c>
      <c r="M3027" s="122"/>
    </row>
    <row r="3028" spans="11:13" x14ac:dyDescent="0.3">
      <c r="K3028" s="89">
        <v>46048</v>
      </c>
      <c r="L3028" s="122">
        <v>34049.82</v>
      </c>
      <c r="M3028" s="122"/>
    </row>
    <row r="3029" spans="11:13" x14ac:dyDescent="0.3">
      <c r="K3029" s="89">
        <v>46052</v>
      </c>
      <c r="L3029" s="122">
        <v>588.16999999999996</v>
      </c>
      <c r="M3029" s="122"/>
    </row>
    <row r="3030" spans="11:13" x14ac:dyDescent="0.3">
      <c r="K3030" s="89">
        <v>46055</v>
      </c>
      <c r="L3030" s="122">
        <v>471.41</v>
      </c>
      <c r="M3030" s="122"/>
    </row>
    <row r="3031" spans="11:13" x14ac:dyDescent="0.3">
      <c r="K3031" s="89">
        <v>46056</v>
      </c>
      <c r="L3031" s="122">
        <v>646.08000000000004</v>
      </c>
      <c r="M3031" s="122"/>
    </row>
    <row r="3032" spans="11:13" x14ac:dyDescent="0.3">
      <c r="K3032" s="89">
        <v>46066</v>
      </c>
      <c r="L3032" s="122">
        <v>431.84</v>
      </c>
      <c r="M3032" s="122"/>
    </row>
    <row r="3033" spans="11:13" x14ac:dyDescent="0.3">
      <c r="K3033" s="89">
        <v>46069</v>
      </c>
      <c r="L3033" s="122">
        <v>2080.5700000000002</v>
      </c>
      <c r="M3033" s="122"/>
    </row>
    <row r="3034" spans="11:13" x14ac:dyDescent="0.3">
      <c r="K3034" s="89">
        <v>46078</v>
      </c>
      <c r="L3034" s="122">
        <v>358.39</v>
      </c>
      <c r="M3034" s="122"/>
    </row>
    <row r="3035" spans="11:13" x14ac:dyDescent="0.3">
      <c r="K3035" s="89">
        <v>46090</v>
      </c>
      <c r="L3035" s="122">
        <v>174.67</v>
      </c>
      <c r="M3035" s="122"/>
    </row>
    <row r="3036" spans="11:13" x14ac:dyDescent="0.3">
      <c r="K3036" s="89">
        <v>46091</v>
      </c>
      <c r="L3036" s="122">
        <v>2038.76</v>
      </c>
      <c r="M3036" s="122"/>
    </row>
    <row r="3037" spans="11:13" x14ac:dyDescent="0.3">
      <c r="K3037" s="89">
        <v>46098</v>
      </c>
      <c r="L3037" s="122">
        <v>138.16999999999999</v>
      </c>
      <c r="M3037" s="122"/>
    </row>
    <row r="3038" spans="11:13" x14ac:dyDescent="0.3">
      <c r="K3038" s="89">
        <v>46100</v>
      </c>
      <c r="L3038" s="122">
        <v>29300.58</v>
      </c>
      <c r="M3038" s="122"/>
    </row>
    <row r="3039" spans="11:13" x14ac:dyDescent="0.3">
      <c r="K3039" s="89">
        <v>46107</v>
      </c>
      <c r="L3039" s="122">
        <v>2776.54</v>
      </c>
      <c r="M3039" s="122"/>
    </row>
    <row r="3040" spans="11:13" x14ac:dyDescent="0.3">
      <c r="K3040" s="89">
        <v>46108</v>
      </c>
      <c r="L3040" s="122">
        <v>2886.06</v>
      </c>
      <c r="M3040" s="122"/>
    </row>
    <row r="3041" spans="11:13" x14ac:dyDescent="0.3">
      <c r="K3041" s="89">
        <v>46127</v>
      </c>
      <c r="L3041" s="122">
        <v>111.5</v>
      </c>
      <c r="M3041" s="122"/>
    </row>
    <row r="3042" spans="11:13" x14ac:dyDescent="0.3">
      <c r="K3042" s="89">
        <v>46129</v>
      </c>
      <c r="L3042" s="122">
        <v>590.98</v>
      </c>
      <c r="M3042" s="122"/>
    </row>
    <row r="3043" spans="11:13" x14ac:dyDescent="0.3">
      <c r="K3043" s="89">
        <v>46140</v>
      </c>
      <c r="L3043" s="122">
        <v>174.67</v>
      </c>
      <c r="M3043" s="122"/>
    </row>
    <row r="3044" spans="11:13" x14ac:dyDescent="0.3">
      <c r="K3044" s="89">
        <v>46146</v>
      </c>
      <c r="L3044" s="122">
        <v>3636.28</v>
      </c>
      <c r="M3044" s="122"/>
    </row>
    <row r="3045" spans="11:13" x14ac:dyDescent="0.3">
      <c r="K3045" s="89">
        <v>46154</v>
      </c>
      <c r="L3045" s="122">
        <v>5285.76</v>
      </c>
      <c r="M3045" s="122"/>
    </row>
    <row r="3046" spans="11:13" x14ac:dyDescent="0.3">
      <c r="K3046" s="89">
        <v>46162</v>
      </c>
      <c r="L3046" s="122">
        <v>4078.42</v>
      </c>
      <c r="M3046" s="122"/>
    </row>
    <row r="3047" spans="11:13" x14ac:dyDescent="0.3">
      <c r="K3047" s="89">
        <v>46164</v>
      </c>
      <c r="L3047" s="122">
        <v>5723.04</v>
      </c>
      <c r="M3047" s="122"/>
    </row>
    <row r="3048" spans="11:13" x14ac:dyDescent="0.3">
      <c r="K3048" s="89">
        <v>46171</v>
      </c>
      <c r="L3048" s="122">
        <v>11752.91</v>
      </c>
      <c r="M3048" s="122"/>
    </row>
    <row r="3049" spans="11:13" x14ac:dyDescent="0.3">
      <c r="K3049" s="89">
        <v>46174</v>
      </c>
      <c r="L3049" s="122">
        <v>13073.77</v>
      </c>
      <c r="M3049" s="122"/>
    </row>
    <row r="3050" spans="11:13" x14ac:dyDescent="0.3">
      <c r="K3050" s="89">
        <v>46181</v>
      </c>
      <c r="L3050" s="122">
        <v>797.36</v>
      </c>
      <c r="M3050" s="122"/>
    </row>
    <row r="3051" spans="11:13" x14ac:dyDescent="0.3">
      <c r="K3051" s="89">
        <v>46190</v>
      </c>
      <c r="L3051" s="122">
        <v>2819.56</v>
      </c>
      <c r="M3051" s="122"/>
    </row>
    <row r="3052" spans="11:13" x14ac:dyDescent="0.3">
      <c r="K3052" s="89">
        <v>46196</v>
      </c>
      <c r="L3052" s="122">
        <v>471.41</v>
      </c>
      <c r="M3052" s="122"/>
    </row>
    <row r="3053" spans="11:13" x14ac:dyDescent="0.3">
      <c r="K3053" s="89">
        <v>46197</v>
      </c>
      <c r="L3053" s="122">
        <v>35345.78</v>
      </c>
      <c r="M3053" s="122"/>
    </row>
    <row r="3054" spans="11:13" x14ac:dyDescent="0.3">
      <c r="K3054" s="89">
        <v>46199</v>
      </c>
      <c r="L3054" s="122">
        <v>347.75</v>
      </c>
      <c r="M3054" s="122"/>
    </row>
    <row r="3055" spans="11:13" x14ac:dyDescent="0.3">
      <c r="K3055" s="89">
        <v>46220</v>
      </c>
      <c r="L3055" s="122">
        <v>2515.8200000000002</v>
      </c>
      <c r="M3055" s="122"/>
    </row>
    <row r="3056" spans="11:13" x14ac:dyDescent="0.3">
      <c r="K3056" s="89">
        <v>46233</v>
      </c>
      <c r="L3056" s="122">
        <v>471.41</v>
      </c>
      <c r="M3056" s="122"/>
    </row>
    <row r="3057" spans="11:13" x14ac:dyDescent="0.3">
      <c r="K3057" s="89">
        <v>46237</v>
      </c>
      <c r="L3057" s="122">
        <v>2621.09</v>
      </c>
      <c r="M3057" s="122"/>
    </row>
    <row r="3058" spans="11:13" x14ac:dyDescent="0.3">
      <c r="K3058" s="89">
        <v>46239</v>
      </c>
      <c r="L3058" s="122">
        <v>209.8</v>
      </c>
      <c r="M3058" s="122"/>
    </row>
    <row r="3059" spans="11:13" x14ac:dyDescent="0.3">
      <c r="K3059" s="89">
        <v>46241</v>
      </c>
      <c r="L3059" s="122">
        <v>498.16</v>
      </c>
      <c r="M3059" s="122"/>
    </row>
    <row r="3060" spans="11:13" x14ac:dyDescent="0.3">
      <c r="K3060" s="89">
        <v>46245</v>
      </c>
      <c r="L3060" s="122">
        <v>303.67</v>
      </c>
      <c r="M3060" s="122"/>
    </row>
    <row r="3061" spans="11:13" x14ac:dyDescent="0.3">
      <c r="K3061" s="89">
        <v>46246</v>
      </c>
      <c r="L3061" s="122">
        <v>3246.64</v>
      </c>
      <c r="M3061" s="122"/>
    </row>
    <row r="3062" spans="11:13" x14ac:dyDescent="0.3">
      <c r="K3062" s="89">
        <v>46247</v>
      </c>
      <c r="L3062" s="122">
        <v>1258.69</v>
      </c>
      <c r="M3062" s="122"/>
    </row>
    <row r="3063" spans="11:13" x14ac:dyDescent="0.3">
      <c r="K3063" s="89">
        <v>46253</v>
      </c>
      <c r="L3063" s="122">
        <v>161.93</v>
      </c>
      <c r="M3063" s="122"/>
    </row>
    <row r="3064" spans="11:13" x14ac:dyDescent="0.3">
      <c r="K3064" s="87" t="s">
        <v>376</v>
      </c>
      <c r="L3064" s="122">
        <v>9522260.7200000007</v>
      </c>
      <c r="M3064" s="122">
        <v>387067.22</v>
      </c>
    </row>
  </sheetData>
  <mergeCells count="3">
    <mergeCell ref="B2:E5"/>
    <mergeCell ref="G2:I5"/>
    <mergeCell ref="K2:M5"/>
  </mergeCell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9B53-E5B6-4F2E-B7A9-803732C34EB1}">
  <sheetPr codeName="Feuil5">
    <tabColor rgb="FF92D050"/>
  </sheetPr>
  <dimension ref="B1:H1484"/>
  <sheetViews>
    <sheetView showGridLines="0" topLeftCell="A2" workbookViewId="0">
      <selection activeCell="P4" sqref="P4"/>
    </sheetView>
  </sheetViews>
  <sheetFormatPr baseColWidth="10" defaultColWidth="11.5546875" defaultRowHeight="14.4" x14ac:dyDescent="0.3"/>
  <cols>
    <col min="1" max="1" width="1" style="14" customWidth="1"/>
    <col min="2" max="6" width="11.5546875" style="14"/>
    <col min="7" max="7" width="12.88671875" style="14" bestFit="1" customWidth="1"/>
    <col min="8" max="8" width="17.6640625" style="14" bestFit="1" customWidth="1"/>
    <col min="9" max="16384" width="11.5546875" style="14"/>
  </cols>
  <sheetData>
    <row r="1" spans="2:8" ht="4.95" customHeight="1" x14ac:dyDescent="0.3"/>
    <row r="2" spans="2:8" x14ac:dyDescent="0.3">
      <c r="B2" s="18" t="s">
        <v>72</v>
      </c>
      <c r="C2" s="18" t="s">
        <v>73</v>
      </c>
      <c r="D2" s="18" t="s">
        <v>74</v>
      </c>
      <c r="E2" s="18" t="s">
        <v>75</v>
      </c>
      <c r="F2" s="18" t="s">
        <v>76</v>
      </c>
      <c r="G2" s="18" t="s">
        <v>77</v>
      </c>
      <c r="H2" s="18" t="s">
        <v>78</v>
      </c>
    </row>
    <row r="3" spans="2:8" x14ac:dyDescent="0.3">
      <c r="B3" s="15">
        <v>46023</v>
      </c>
      <c r="C3" s="16">
        <f t="shared" ref="C3:C66" si="0">YEAR(B3)</f>
        <v>2026</v>
      </c>
      <c r="D3" s="17">
        <f t="shared" ref="D3:D66" si="1">MONTH(B3)</f>
        <v>1</v>
      </c>
      <c r="E3" s="17" t="str">
        <f>TEXT(D_dates[[#This Row],[Dates]],"mmmm")</f>
        <v>janvier</v>
      </c>
      <c r="F3" s="17" t="str">
        <f>TEXT(D_dates[[#This Row],[Dates]],"mmmm-aa")</f>
        <v>janvier-26</v>
      </c>
      <c r="G3" s="17">
        <f>YEAR(D_dates[[#This Row],[Dates]])*100+MONTH(B3)</f>
        <v>202601</v>
      </c>
      <c r="H3" s="15">
        <f t="shared" ref="H3:H66" si="2">DATE(YEAR(B3),MONTH(B3),1)</f>
        <v>46023</v>
      </c>
    </row>
    <row r="4" spans="2:8" x14ac:dyDescent="0.3">
      <c r="B4" s="15">
        <v>46024</v>
      </c>
      <c r="C4" s="16">
        <f t="shared" si="0"/>
        <v>2026</v>
      </c>
      <c r="D4" s="17">
        <f t="shared" si="1"/>
        <v>1</v>
      </c>
      <c r="E4" s="17" t="str">
        <f>TEXT(D_dates[[#This Row],[Dates]],"mmmm")</f>
        <v>janvier</v>
      </c>
      <c r="F4" s="17" t="str">
        <f>TEXT(D_dates[[#This Row],[Dates]],"mmmm-aa")</f>
        <v>janvier-26</v>
      </c>
      <c r="G4" s="17">
        <f>YEAR(D_dates[[#This Row],[Dates]])*100+MONTH(B4)</f>
        <v>202601</v>
      </c>
      <c r="H4" s="15">
        <f t="shared" si="2"/>
        <v>46023</v>
      </c>
    </row>
    <row r="5" spans="2:8" x14ac:dyDescent="0.3">
      <c r="B5" s="15">
        <v>46025</v>
      </c>
      <c r="C5" s="16">
        <f t="shared" si="0"/>
        <v>2026</v>
      </c>
      <c r="D5" s="17">
        <f t="shared" si="1"/>
        <v>1</v>
      </c>
      <c r="E5" s="17" t="str">
        <f>TEXT(D_dates[[#This Row],[Dates]],"mmmm")</f>
        <v>janvier</v>
      </c>
      <c r="F5" s="17" t="str">
        <f>TEXT(D_dates[[#This Row],[Dates]],"mmmm-aa")</f>
        <v>janvier-26</v>
      </c>
      <c r="G5" s="17">
        <f>YEAR(D_dates[[#This Row],[Dates]])*100+MONTH(B5)</f>
        <v>202601</v>
      </c>
      <c r="H5" s="15">
        <f t="shared" si="2"/>
        <v>46023</v>
      </c>
    </row>
    <row r="6" spans="2:8" x14ac:dyDescent="0.3">
      <c r="B6" s="15">
        <v>46026</v>
      </c>
      <c r="C6" s="16">
        <f t="shared" si="0"/>
        <v>2026</v>
      </c>
      <c r="D6" s="17">
        <f t="shared" si="1"/>
        <v>1</v>
      </c>
      <c r="E6" s="17" t="str">
        <f>TEXT(D_dates[[#This Row],[Dates]],"mmmm")</f>
        <v>janvier</v>
      </c>
      <c r="F6" s="17" t="str">
        <f>TEXT(D_dates[[#This Row],[Dates]],"mmmm-aa")</f>
        <v>janvier-26</v>
      </c>
      <c r="G6" s="17">
        <f>YEAR(D_dates[[#This Row],[Dates]])*100+MONTH(B6)</f>
        <v>202601</v>
      </c>
      <c r="H6" s="15">
        <f t="shared" si="2"/>
        <v>46023</v>
      </c>
    </row>
    <row r="7" spans="2:8" x14ac:dyDescent="0.3">
      <c r="B7" s="15">
        <v>46027</v>
      </c>
      <c r="C7" s="16">
        <f t="shared" si="0"/>
        <v>2026</v>
      </c>
      <c r="D7" s="17">
        <f t="shared" si="1"/>
        <v>1</v>
      </c>
      <c r="E7" s="17" t="str">
        <f>TEXT(D_dates[[#This Row],[Dates]],"mmmm")</f>
        <v>janvier</v>
      </c>
      <c r="F7" s="17" t="str">
        <f>TEXT(D_dates[[#This Row],[Dates]],"mmmm-aa")</f>
        <v>janvier-26</v>
      </c>
      <c r="G7" s="17">
        <f>YEAR(D_dates[[#This Row],[Dates]])*100+MONTH(B7)</f>
        <v>202601</v>
      </c>
      <c r="H7" s="15">
        <f t="shared" si="2"/>
        <v>46023</v>
      </c>
    </row>
    <row r="8" spans="2:8" x14ac:dyDescent="0.3">
      <c r="B8" s="15">
        <v>46028</v>
      </c>
      <c r="C8" s="16">
        <f t="shared" si="0"/>
        <v>2026</v>
      </c>
      <c r="D8" s="17">
        <f t="shared" si="1"/>
        <v>1</v>
      </c>
      <c r="E8" s="17" t="str">
        <f>TEXT(D_dates[[#This Row],[Dates]],"mmmm")</f>
        <v>janvier</v>
      </c>
      <c r="F8" s="17" t="str">
        <f>TEXT(D_dates[[#This Row],[Dates]],"mmmm-aa")</f>
        <v>janvier-26</v>
      </c>
      <c r="G8" s="17">
        <f>YEAR(D_dates[[#This Row],[Dates]])*100+MONTH(B8)</f>
        <v>202601</v>
      </c>
      <c r="H8" s="15">
        <f t="shared" si="2"/>
        <v>46023</v>
      </c>
    </row>
    <row r="9" spans="2:8" x14ac:dyDescent="0.3">
      <c r="B9" s="15">
        <v>46029</v>
      </c>
      <c r="C9" s="16">
        <f t="shared" si="0"/>
        <v>2026</v>
      </c>
      <c r="D9" s="17">
        <f t="shared" si="1"/>
        <v>1</v>
      </c>
      <c r="E9" s="17" t="str">
        <f>TEXT(D_dates[[#This Row],[Dates]],"mmmm")</f>
        <v>janvier</v>
      </c>
      <c r="F9" s="17" t="str">
        <f>TEXT(D_dates[[#This Row],[Dates]],"mmmm-aa")</f>
        <v>janvier-26</v>
      </c>
      <c r="G9" s="17">
        <f>YEAR(D_dates[[#This Row],[Dates]])*100+MONTH(B9)</f>
        <v>202601</v>
      </c>
      <c r="H9" s="15">
        <f t="shared" si="2"/>
        <v>46023</v>
      </c>
    </row>
    <row r="10" spans="2:8" x14ac:dyDescent="0.3">
      <c r="B10" s="15">
        <v>46030</v>
      </c>
      <c r="C10" s="16">
        <f t="shared" si="0"/>
        <v>2026</v>
      </c>
      <c r="D10" s="17">
        <f t="shared" si="1"/>
        <v>1</v>
      </c>
      <c r="E10" s="17" t="str">
        <f>TEXT(D_dates[[#This Row],[Dates]],"mmmm")</f>
        <v>janvier</v>
      </c>
      <c r="F10" s="17" t="str">
        <f>TEXT(D_dates[[#This Row],[Dates]],"mmmm-aa")</f>
        <v>janvier-26</v>
      </c>
      <c r="G10" s="17">
        <f>YEAR(D_dates[[#This Row],[Dates]])*100+MONTH(B10)</f>
        <v>202601</v>
      </c>
      <c r="H10" s="15">
        <f t="shared" si="2"/>
        <v>46023</v>
      </c>
    </row>
    <row r="11" spans="2:8" x14ac:dyDescent="0.3">
      <c r="B11" s="15">
        <v>46031</v>
      </c>
      <c r="C11" s="16">
        <f t="shared" si="0"/>
        <v>2026</v>
      </c>
      <c r="D11" s="17">
        <f t="shared" si="1"/>
        <v>1</v>
      </c>
      <c r="E11" s="17" t="str">
        <f>TEXT(D_dates[[#This Row],[Dates]],"mmmm")</f>
        <v>janvier</v>
      </c>
      <c r="F11" s="17" t="str">
        <f>TEXT(D_dates[[#This Row],[Dates]],"mmmm-aa")</f>
        <v>janvier-26</v>
      </c>
      <c r="G11" s="17">
        <f>YEAR(D_dates[[#This Row],[Dates]])*100+MONTH(B11)</f>
        <v>202601</v>
      </c>
      <c r="H11" s="15">
        <f t="shared" si="2"/>
        <v>46023</v>
      </c>
    </row>
    <row r="12" spans="2:8" x14ac:dyDescent="0.3">
      <c r="B12" s="15">
        <v>46032</v>
      </c>
      <c r="C12" s="16">
        <f t="shared" si="0"/>
        <v>2026</v>
      </c>
      <c r="D12" s="17">
        <f t="shared" si="1"/>
        <v>1</v>
      </c>
      <c r="E12" s="17" t="str">
        <f>TEXT(D_dates[[#This Row],[Dates]],"mmmm")</f>
        <v>janvier</v>
      </c>
      <c r="F12" s="17" t="str">
        <f>TEXT(D_dates[[#This Row],[Dates]],"mmmm-aa")</f>
        <v>janvier-26</v>
      </c>
      <c r="G12" s="17">
        <f>YEAR(D_dates[[#This Row],[Dates]])*100+MONTH(B12)</f>
        <v>202601</v>
      </c>
      <c r="H12" s="15">
        <f t="shared" si="2"/>
        <v>46023</v>
      </c>
    </row>
    <row r="13" spans="2:8" x14ac:dyDescent="0.3">
      <c r="B13" s="15">
        <v>46033</v>
      </c>
      <c r="C13" s="16">
        <f t="shared" si="0"/>
        <v>2026</v>
      </c>
      <c r="D13" s="17">
        <f t="shared" si="1"/>
        <v>1</v>
      </c>
      <c r="E13" s="17" t="str">
        <f>TEXT(D_dates[[#This Row],[Dates]],"mmmm")</f>
        <v>janvier</v>
      </c>
      <c r="F13" s="17" t="str">
        <f>TEXT(D_dates[[#This Row],[Dates]],"mmmm-aa")</f>
        <v>janvier-26</v>
      </c>
      <c r="G13" s="17">
        <f>YEAR(D_dates[[#This Row],[Dates]])*100+MONTH(B13)</f>
        <v>202601</v>
      </c>
      <c r="H13" s="15">
        <f t="shared" si="2"/>
        <v>46023</v>
      </c>
    </row>
    <row r="14" spans="2:8" x14ac:dyDescent="0.3">
      <c r="B14" s="15">
        <v>46034</v>
      </c>
      <c r="C14" s="16">
        <f t="shared" si="0"/>
        <v>2026</v>
      </c>
      <c r="D14" s="17">
        <f t="shared" si="1"/>
        <v>1</v>
      </c>
      <c r="E14" s="17" t="str">
        <f>TEXT(D_dates[[#This Row],[Dates]],"mmmm")</f>
        <v>janvier</v>
      </c>
      <c r="F14" s="17" t="str">
        <f>TEXT(D_dates[[#This Row],[Dates]],"mmmm-aa")</f>
        <v>janvier-26</v>
      </c>
      <c r="G14" s="17">
        <f>YEAR(D_dates[[#This Row],[Dates]])*100+MONTH(B14)</f>
        <v>202601</v>
      </c>
      <c r="H14" s="15">
        <f t="shared" si="2"/>
        <v>46023</v>
      </c>
    </row>
    <row r="15" spans="2:8" x14ac:dyDescent="0.3">
      <c r="B15" s="15">
        <v>46035</v>
      </c>
      <c r="C15" s="16">
        <f t="shared" si="0"/>
        <v>2026</v>
      </c>
      <c r="D15" s="17">
        <f t="shared" si="1"/>
        <v>1</v>
      </c>
      <c r="E15" s="17" t="str">
        <f>TEXT(D_dates[[#This Row],[Dates]],"mmmm")</f>
        <v>janvier</v>
      </c>
      <c r="F15" s="17" t="str">
        <f>TEXT(D_dates[[#This Row],[Dates]],"mmmm-aa")</f>
        <v>janvier-26</v>
      </c>
      <c r="G15" s="17">
        <f>YEAR(D_dates[[#This Row],[Dates]])*100+MONTH(B15)</f>
        <v>202601</v>
      </c>
      <c r="H15" s="15">
        <f t="shared" si="2"/>
        <v>46023</v>
      </c>
    </row>
    <row r="16" spans="2:8" x14ac:dyDescent="0.3">
      <c r="B16" s="15">
        <v>46036</v>
      </c>
      <c r="C16" s="16">
        <f t="shared" si="0"/>
        <v>2026</v>
      </c>
      <c r="D16" s="17">
        <f t="shared" si="1"/>
        <v>1</v>
      </c>
      <c r="E16" s="17" t="str">
        <f>TEXT(D_dates[[#This Row],[Dates]],"mmmm")</f>
        <v>janvier</v>
      </c>
      <c r="F16" s="17" t="str">
        <f>TEXT(D_dates[[#This Row],[Dates]],"mmmm-aa")</f>
        <v>janvier-26</v>
      </c>
      <c r="G16" s="17">
        <f>YEAR(D_dates[[#This Row],[Dates]])*100+MONTH(B16)</f>
        <v>202601</v>
      </c>
      <c r="H16" s="15">
        <f t="shared" si="2"/>
        <v>46023</v>
      </c>
    </row>
    <row r="17" spans="2:8" x14ac:dyDescent="0.3">
      <c r="B17" s="15">
        <v>46037</v>
      </c>
      <c r="C17" s="16">
        <f t="shared" si="0"/>
        <v>2026</v>
      </c>
      <c r="D17" s="17">
        <f t="shared" si="1"/>
        <v>1</v>
      </c>
      <c r="E17" s="17" t="str">
        <f>TEXT(D_dates[[#This Row],[Dates]],"mmmm")</f>
        <v>janvier</v>
      </c>
      <c r="F17" s="17" t="str">
        <f>TEXT(D_dates[[#This Row],[Dates]],"mmmm-aa")</f>
        <v>janvier-26</v>
      </c>
      <c r="G17" s="17">
        <f>YEAR(D_dates[[#This Row],[Dates]])*100+MONTH(B17)</f>
        <v>202601</v>
      </c>
      <c r="H17" s="15">
        <f t="shared" si="2"/>
        <v>46023</v>
      </c>
    </row>
    <row r="18" spans="2:8" x14ac:dyDescent="0.3">
      <c r="B18" s="15">
        <v>46038</v>
      </c>
      <c r="C18" s="16">
        <f t="shared" si="0"/>
        <v>2026</v>
      </c>
      <c r="D18" s="17">
        <f t="shared" si="1"/>
        <v>1</v>
      </c>
      <c r="E18" s="17" t="str">
        <f>TEXT(D_dates[[#This Row],[Dates]],"mmmm")</f>
        <v>janvier</v>
      </c>
      <c r="F18" s="17" t="str">
        <f>TEXT(D_dates[[#This Row],[Dates]],"mmmm-aa")</f>
        <v>janvier-26</v>
      </c>
      <c r="G18" s="17">
        <f>YEAR(D_dates[[#This Row],[Dates]])*100+MONTH(B18)</f>
        <v>202601</v>
      </c>
      <c r="H18" s="15">
        <f t="shared" si="2"/>
        <v>46023</v>
      </c>
    </row>
    <row r="19" spans="2:8" x14ac:dyDescent="0.3">
      <c r="B19" s="15">
        <v>46039</v>
      </c>
      <c r="C19" s="16">
        <f t="shared" si="0"/>
        <v>2026</v>
      </c>
      <c r="D19" s="17">
        <f t="shared" si="1"/>
        <v>1</v>
      </c>
      <c r="E19" s="17" t="str">
        <f>TEXT(D_dates[[#This Row],[Dates]],"mmmm")</f>
        <v>janvier</v>
      </c>
      <c r="F19" s="17" t="str">
        <f>TEXT(D_dates[[#This Row],[Dates]],"mmmm-aa")</f>
        <v>janvier-26</v>
      </c>
      <c r="G19" s="17">
        <f>YEAR(D_dates[[#This Row],[Dates]])*100+MONTH(B19)</f>
        <v>202601</v>
      </c>
      <c r="H19" s="15">
        <f t="shared" si="2"/>
        <v>46023</v>
      </c>
    </row>
    <row r="20" spans="2:8" x14ac:dyDescent="0.3">
      <c r="B20" s="15">
        <v>46040</v>
      </c>
      <c r="C20" s="16">
        <f t="shared" si="0"/>
        <v>2026</v>
      </c>
      <c r="D20" s="17">
        <f t="shared" si="1"/>
        <v>1</v>
      </c>
      <c r="E20" s="17" t="str">
        <f>TEXT(D_dates[[#This Row],[Dates]],"mmmm")</f>
        <v>janvier</v>
      </c>
      <c r="F20" s="17" t="str">
        <f>TEXT(D_dates[[#This Row],[Dates]],"mmmm-aa")</f>
        <v>janvier-26</v>
      </c>
      <c r="G20" s="17">
        <f>YEAR(D_dates[[#This Row],[Dates]])*100+MONTH(B20)</f>
        <v>202601</v>
      </c>
      <c r="H20" s="15">
        <f t="shared" si="2"/>
        <v>46023</v>
      </c>
    </row>
    <row r="21" spans="2:8" x14ac:dyDescent="0.3">
      <c r="B21" s="15">
        <v>46041</v>
      </c>
      <c r="C21" s="16">
        <f t="shared" si="0"/>
        <v>2026</v>
      </c>
      <c r="D21" s="17">
        <f t="shared" si="1"/>
        <v>1</v>
      </c>
      <c r="E21" s="17" t="str">
        <f>TEXT(D_dates[[#This Row],[Dates]],"mmmm")</f>
        <v>janvier</v>
      </c>
      <c r="F21" s="17" t="str">
        <f>TEXT(D_dates[[#This Row],[Dates]],"mmmm-aa")</f>
        <v>janvier-26</v>
      </c>
      <c r="G21" s="17">
        <f>YEAR(D_dates[[#This Row],[Dates]])*100+MONTH(B21)</f>
        <v>202601</v>
      </c>
      <c r="H21" s="15">
        <f t="shared" si="2"/>
        <v>46023</v>
      </c>
    </row>
    <row r="22" spans="2:8" x14ac:dyDescent="0.3">
      <c r="B22" s="15">
        <v>46042</v>
      </c>
      <c r="C22" s="16">
        <f t="shared" si="0"/>
        <v>2026</v>
      </c>
      <c r="D22" s="17">
        <f t="shared" si="1"/>
        <v>1</v>
      </c>
      <c r="E22" s="17" t="str">
        <f>TEXT(D_dates[[#This Row],[Dates]],"mmmm")</f>
        <v>janvier</v>
      </c>
      <c r="F22" s="17" t="str">
        <f>TEXT(D_dates[[#This Row],[Dates]],"mmmm-aa")</f>
        <v>janvier-26</v>
      </c>
      <c r="G22" s="17">
        <f>YEAR(D_dates[[#This Row],[Dates]])*100+MONTH(B22)</f>
        <v>202601</v>
      </c>
      <c r="H22" s="15">
        <f t="shared" si="2"/>
        <v>46023</v>
      </c>
    </row>
    <row r="23" spans="2:8" x14ac:dyDescent="0.3">
      <c r="B23" s="15">
        <v>46043</v>
      </c>
      <c r="C23" s="16">
        <f t="shared" si="0"/>
        <v>2026</v>
      </c>
      <c r="D23" s="17">
        <f t="shared" si="1"/>
        <v>1</v>
      </c>
      <c r="E23" s="17" t="str">
        <f>TEXT(D_dates[[#This Row],[Dates]],"mmmm")</f>
        <v>janvier</v>
      </c>
      <c r="F23" s="17" t="str">
        <f>TEXT(D_dates[[#This Row],[Dates]],"mmmm-aa")</f>
        <v>janvier-26</v>
      </c>
      <c r="G23" s="17">
        <f>YEAR(D_dates[[#This Row],[Dates]])*100+MONTH(B23)</f>
        <v>202601</v>
      </c>
      <c r="H23" s="15">
        <f t="shared" si="2"/>
        <v>46023</v>
      </c>
    </row>
    <row r="24" spans="2:8" x14ac:dyDescent="0.3">
      <c r="B24" s="15">
        <v>46044</v>
      </c>
      <c r="C24" s="16">
        <f t="shared" si="0"/>
        <v>2026</v>
      </c>
      <c r="D24" s="17">
        <f t="shared" si="1"/>
        <v>1</v>
      </c>
      <c r="E24" s="17" t="str">
        <f>TEXT(D_dates[[#This Row],[Dates]],"mmmm")</f>
        <v>janvier</v>
      </c>
      <c r="F24" s="17" t="str">
        <f>TEXT(D_dates[[#This Row],[Dates]],"mmmm-aa")</f>
        <v>janvier-26</v>
      </c>
      <c r="G24" s="17">
        <f>YEAR(D_dates[[#This Row],[Dates]])*100+MONTH(B24)</f>
        <v>202601</v>
      </c>
      <c r="H24" s="15">
        <f t="shared" si="2"/>
        <v>46023</v>
      </c>
    </row>
    <row r="25" spans="2:8" x14ac:dyDescent="0.3">
      <c r="B25" s="15">
        <v>46045</v>
      </c>
      <c r="C25" s="16">
        <f t="shared" si="0"/>
        <v>2026</v>
      </c>
      <c r="D25" s="17">
        <f t="shared" si="1"/>
        <v>1</v>
      </c>
      <c r="E25" s="17" t="str">
        <f>TEXT(D_dates[[#This Row],[Dates]],"mmmm")</f>
        <v>janvier</v>
      </c>
      <c r="F25" s="17" t="str">
        <f>TEXT(D_dates[[#This Row],[Dates]],"mmmm-aa")</f>
        <v>janvier-26</v>
      </c>
      <c r="G25" s="17">
        <f>YEAR(D_dates[[#This Row],[Dates]])*100+MONTH(B25)</f>
        <v>202601</v>
      </c>
      <c r="H25" s="15">
        <f t="shared" si="2"/>
        <v>46023</v>
      </c>
    </row>
    <row r="26" spans="2:8" x14ac:dyDescent="0.3">
      <c r="B26" s="15">
        <v>46046</v>
      </c>
      <c r="C26" s="16">
        <f t="shared" si="0"/>
        <v>2026</v>
      </c>
      <c r="D26" s="17">
        <f t="shared" si="1"/>
        <v>1</v>
      </c>
      <c r="E26" s="17" t="str">
        <f>TEXT(D_dates[[#This Row],[Dates]],"mmmm")</f>
        <v>janvier</v>
      </c>
      <c r="F26" s="17" t="str">
        <f>TEXT(D_dates[[#This Row],[Dates]],"mmmm-aa")</f>
        <v>janvier-26</v>
      </c>
      <c r="G26" s="17">
        <f>YEAR(D_dates[[#This Row],[Dates]])*100+MONTH(B26)</f>
        <v>202601</v>
      </c>
      <c r="H26" s="15">
        <f t="shared" si="2"/>
        <v>46023</v>
      </c>
    </row>
    <row r="27" spans="2:8" x14ac:dyDescent="0.3">
      <c r="B27" s="15">
        <v>46047</v>
      </c>
      <c r="C27" s="16">
        <f t="shared" si="0"/>
        <v>2026</v>
      </c>
      <c r="D27" s="17">
        <f t="shared" si="1"/>
        <v>1</v>
      </c>
      <c r="E27" s="17" t="str">
        <f>TEXT(D_dates[[#This Row],[Dates]],"mmmm")</f>
        <v>janvier</v>
      </c>
      <c r="F27" s="17" t="str">
        <f>TEXT(D_dates[[#This Row],[Dates]],"mmmm-aa")</f>
        <v>janvier-26</v>
      </c>
      <c r="G27" s="17">
        <f>YEAR(D_dates[[#This Row],[Dates]])*100+MONTH(B27)</f>
        <v>202601</v>
      </c>
      <c r="H27" s="15">
        <f t="shared" si="2"/>
        <v>46023</v>
      </c>
    </row>
    <row r="28" spans="2:8" x14ac:dyDescent="0.3">
      <c r="B28" s="15">
        <v>46048</v>
      </c>
      <c r="C28" s="16">
        <f t="shared" si="0"/>
        <v>2026</v>
      </c>
      <c r="D28" s="17">
        <f t="shared" si="1"/>
        <v>1</v>
      </c>
      <c r="E28" s="17" t="str">
        <f>TEXT(D_dates[[#This Row],[Dates]],"mmmm")</f>
        <v>janvier</v>
      </c>
      <c r="F28" s="17" t="str">
        <f>TEXT(D_dates[[#This Row],[Dates]],"mmmm-aa")</f>
        <v>janvier-26</v>
      </c>
      <c r="G28" s="17">
        <f>YEAR(D_dates[[#This Row],[Dates]])*100+MONTH(B28)</f>
        <v>202601</v>
      </c>
      <c r="H28" s="15">
        <f t="shared" si="2"/>
        <v>46023</v>
      </c>
    </row>
    <row r="29" spans="2:8" x14ac:dyDescent="0.3">
      <c r="B29" s="15">
        <v>46049</v>
      </c>
      <c r="C29" s="16">
        <f t="shared" si="0"/>
        <v>2026</v>
      </c>
      <c r="D29" s="17">
        <f t="shared" si="1"/>
        <v>1</v>
      </c>
      <c r="E29" s="17" t="str">
        <f>TEXT(D_dates[[#This Row],[Dates]],"mmmm")</f>
        <v>janvier</v>
      </c>
      <c r="F29" s="17" t="str">
        <f>TEXT(D_dates[[#This Row],[Dates]],"mmmm-aa")</f>
        <v>janvier-26</v>
      </c>
      <c r="G29" s="17">
        <f>YEAR(D_dates[[#This Row],[Dates]])*100+MONTH(B29)</f>
        <v>202601</v>
      </c>
      <c r="H29" s="15">
        <f t="shared" si="2"/>
        <v>46023</v>
      </c>
    </row>
    <row r="30" spans="2:8" x14ac:dyDescent="0.3">
      <c r="B30" s="15">
        <v>46050</v>
      </c>
      <c r="C30" s="16">
        <f t="shared" si="0"/>
        <v>2026</v>
      </c>
      <c r="D30" s="17">
        <f t="shared" si="1"/>
        <v>1</v>
      </c>
      <c r="E30" s="17" t="str">
        <f>TEXT(D_dates[[#This Row],[Dates]],"mmmm")</f>
        <v>janvier</v>
      </c>
      <c r="F30" s="17" t="str">
        <f>TEXT(D_dates[[#This Row],[Dates]],"mmmm-aa")</f>
        <v>janvier-26</v>
      </c>
      <c r="G30" s="17">
        <f>YEAR(D_dates[[#This Row],[Dates]])*100+MONTH(B30)</f>
        <v>202601</v>
      </c>
      <c r="H30" s="15">
        <f t="shared" si="2"/>
        <v>46023</v>
      </c>
    </row>
    <row r="31" spans="2:8" x14ac:dyDescent="0.3">
      <c r="B31" s="15">
        <v>46051</v>
      </c>
      <c r="C31" s="16">
        <f t="shared" si="0"/>
        <v>2026</v>
      </c>
      <c r="D31" s="17">
        <f t="shared" si="1"/>
        <v>1</v>
      </c>
      <c r="E31" s="17" t="str">
        <f>TEXT(D_dates[[#This Row],[Dates]],"mmmm")</f>
        <v>janvier</v>
      </c>
      <c r="F31" s="17" t="str">
        <f>TEXT(D_dates[[#This Row],[Dates]],"mmmm-aa")</f>
        <v>janvier-26</v>
      </c>
      <c r="G31" s="17">
        <f>YEAR(D_dates[[#This Row],[Dates]])*100+MONTH(B31)</f>
        <v>202601</v>
      </c>
      <c r="H31" s="15">
        <f t="shared" si="2"/>
        <v>46023</v>
      </c>
    </row>
    <row r="32" spans="2:8" x14ac:dyDescent="0.3">
      <c r="B32" s="15">
        <v>46052</v>
      </c>
      <c r="C32" s="16">
        <f t="shared" si="0"/>
        <v>2026</v>
      </c>
      <c r="D32" s="17">
        <f t="shared" si="1"/>
        <v>1</v>
      </c>
      <c r="E32" s="17" t="str">
        <f>TEXT(D_dates[[#This Row],[Dates]],"mmmm")</f>
        <v>janvier</v>
      </c>
      <c r="F32" s="17" t="str">
        <f>TEXT(D_dates[[#This Row],[Dates]],"mmmm-aa")</f>
        <v>janvier-26</v>
      </c>
      <c r="G32" s="17">
        <f>YEAR(D_dates[[#This Row],[Dates]])*100+MONTH(B32)</f>
        <v>202601</v>
      </c>
      <c r="H32" s="15">
        <f t="shared" si="2"/>
        <v>46023</v>
      </c>
    </row>
    <row r="33" spans="2:8" x14ac:dyDescent="0.3">
      <c r="B33" s="15">
        <v>46053</v>
      </c>
      <c r="C33" s="16">
        <f t="shared" si="0"/>
        <v>2026</v>
      </c>
      <c r="D33" s="17">
        <f t="shared" si="1"/>
        <v>1</v>
      </c>
      <c r="E33" s="17" t="str">
        <f>TEXT(D_dates[[#This Row],[Dates]],"mmmm")</f>
        <v>janvier</v>
      </c>
      <c r="F33" s="17" t="str">
        <f>TEXT(D_dates[[#This Row],[Dates]],"mmmm-aa")</f>
        <v>janvier-26</v>
      </c>
      <c r="G33" s="17">
        <f>YEAR(D_dates[[#This Row],[Dates]])*100+MONTH(B33)</f>
        <v>202601</v>
      </c>
      <c r="H33" s="15">
        <f t="shared" si="2"/>
        <v>46023</v>
      </c>
    </row>
    <row r="34" spans="2:8" x14ac:dyDescent="0.3">
      <c r="B34" s="15">
        <v>46054</v>
      </c>
      <c r="C34" s="16">
        <f t="shared" si="0"/>
        <v>2026</v>
      </c>
      <c r="D34" s="17">
        <f t="shared" si="1"/>
        <v>2</v>
      </c>
      <c r="E34" s="17" t="str">
        <f>TEXT(D_dates[[#This Row],[Dates]],"mmmm")</f>
        <v>février</v>
      </c>
      <c r="F34" s="17" t="str">
        <f>TEXT(D_dates[[#This Row],[Dates]],"mmmm-aa")</f>
        <v>février-26</v>
      </c>
      <c r="G34" s="17">
        <f>YEAR(D_dates[[#This Row],[Dates]])*100+MONTH(B34)</f>
        <v>202602</v>
      </c>
      <c r="H34" s="15">
        <f t="shared" si="2"/>
        <v>46054</v>
      </c>
    </row>
    <row r="35" spans="2:8" x14ac:dyDescent="0.3">
      <c r="B35" s="15">
        <v>46055</v>
      </c>
      <c r="C35" s="16">
        <f t="shared" si="0"/>
        <v>2026</v>
      </c>
      <c r="D35" s="17">
        <f t="shared" si="1"/>
        <v>2</v>
      </c>
      <c r="E35" s="17" t="str">
        <f>TEXT(D_dates[[#This Row],[Dates]],"mmmm")</f>
        <v>février</v>
      </c>
      <c r="F35" s="17" t="str">
        <f>TEXT(D_dates[[#This Row],[Dates]],"mmmm-aa")</f>
        <v>février-26</v>
      </c>
      <c r="G35" s="17">
        <f>YEAR(D_dates[[#This Row],[Dates]])*100+MONTH(B35)</f>
        <v>202602</v>
      </c>
      <c r="H35" s="15">
        <f t="shared" si="2"/>
        <v>46054</v>
      </c>
    </row>
    <row r="36" spans="2:8" x14ac:dyDescent="0.3">
      <c r="B36" s="15">
        <v>46056</v>
      </c>
      <c r="C36" s="16">
        <f t="shared" si="0"/>
        <v>2026</v>
      </c>
      <c r="D36" s="17">
        <f t="shared" si="1"/>
        <v>2</v>
      </c>
      <c r="E36" s="17" t="str">
        <f>TEXT(D_dates[[#This Row],[Dates]],"mmmm")</f>
        <v>février</v>
      </c>
      <c r="F36" s="17" t="str">
        <f>TEXT(D_dates[[#This Row],[Dates]],"mmmm-aa")</f>
        <v>février-26</v>
      </c>
      <c r="G36" s="17">
        <f>YEAR(D_dates[[#This Row],[Dates]])*100+MONTH(B36)</f>
        <v>202602</v>
      </c>
      <c r="H36" s="15">
        <f t="shared" si="2"/>
        <v>46054</v>
      </c>
    </row>
    <row r="37" spans="2:8" x14ac:dyDescent="0.3">
      <c r="B37" s="15">
        <v>46057</v>
      </c>
      <c r="C37" s="16">
        <f t="shared" si="0"/>
        <v>2026</v>
      </c>
      <c r="D37" s="17">
        <f t="shared" si="1"/>
        <v>2</v>
      </c>
      <c r="E37" s="17" t="str">
        <f>TEXT(D_dates[[#This Row],[Dates]],"mmmm")</f>
        <v>février</v>
      </c>
      <c r="F37" s="17" t="str">
        <f>TEXT(D_dates[[#This Row],[Dates]],"mmmm-aa")</f>
        <v>février-26</v>
      </c>
      <c r="G37" s="17">
        <f>YEAR(D_dates[[#This Row],[Dates]])*100+MONTH(B37)</f>
        <v>202602</v>
      </c>
      <c r="H37" s="15">
        <f t="shared" si="2"/>
        <v>46054</v>
      </c>
    </row>
    <row r="38" spans="2:8" x14ac:dyDescent="0.3">
      <c r="B38" s="15">
        <v>46058</v>
      </c>
      <c r="C38" s="16">
        <f t="shared" si="0"/>
        <v>2026</v>
      </c>
      <c r="D38" s="17">
        <f t="shared" si="1"/>
        <v>2</v>
      </c>
      <c r="E38" s="17" t="str">
        <f>TEXT(D_dates[[#This Row],[Dates]],"mmmm")</f>
        <v>février</v>
      </c>
      <c r="F38" s="17" t="str">
        <f>TEXT(D_dates[[#This Row],[Dates]],"mmmm-aa")</f>
        <v>février-26</v>
      </c>
      <c r="G38" s="17">
        <f>YEAR(D_dates[[#This Row],[Dates]])*100+MONTH(B38)</f>
        <v>202602</v>
      </c>
      <c r="H38" s="15">
        <f t="shared" si="2"/>
        <v>46054</v>
      </c>
    </row>
    <row r="39" spans="2:8" x14ac:dyDescent="0.3">
      <c r="B39" s="15">
        <v>46059</v>
      </c>
      <c r="C39" s="16">
        <f t="shared" si="0"/>
        <v>2026</v>
      </c>
      <c r="D39" s="17">
        <f t="shared" si="1"/>
        <v>2</v>
      </c>
      <c r="E39" s="17" t="str">
        <f>TEXT(D_dates[[#This Row],[Dates]],"mmmm")</f>
        <v>février</v>
      </c>
      <c r="F39" s="17" t="str">
        <f>TEXT(D_dates[[#This Row],[Dates]],"mmmm-aa")</f>
        <v>février-26</v>
      </c>
      <c r="G39" s="17">
        <f>YEAR(D_dates[[#This Row],[Dates]])*100+MONTH(B39)</f>
        <v>202602</v>
      </c>
      <c r="H39" s="15">
        <f t="shared" si="2"/>
        <v>46054</v>
      </c>
    </row>
    <row r="40" spans="2:8" x14ac:dyDescent="0.3">
      <c r="B40" s="15">
        <v>46060</v>
      </c>
      <c r="C40" s="16">
        <f t="shared" si="0"/>
        <v>2026</v>
      </c>
      <c r="D40" s="17">
        <f t="shared" si="1"/>
        <v>2</v>
      </c>
      <c r="E40" s="17" t="str">
        <f>TEXT(D_dates[[#This Row],[Dates]],"mmmm")</f>
        <v>février</v>
      </c>
      <c r="F40" s="17" t="str">
        <f>TEXT(D_dates[[#This Row],[Dates]],"mmmm-aa")</f>
        <v>février-26</v>
      </c>
      <c r="G40" s="17">
        <f>YEAR(D_dates[[#This Row],[Dates]])*100+MONTH(B40)</f>
        <v>202602</v>
      </c>
      <c r="H40" s="15">
        <f t="shared" si="2"/>
        <v>46054</v>
      </c>
    </row>
    <row r="41" spans="2:8" x14ac:dyDescent="0.3">
      <c r="B41" s="15">
        <v>46061</v>
      </c>
      <c r="C41" s="16">
        <f t="shared" si="0"/>
        <v>2026</v>
      </c>
      <c r="D41" s="17">
        <f t="shared" si="1"/>
        <v>2</v>
      </c>
      <c r="E41" s="17" t="str">
        <f>TEXT(D_dates[[#This Row],[Dates]],"mmmm")</f>
        <v>février</v>
      </c>
      <c r="F41" s="17" t="str">
        <f>TEXT(D_dates[[#This Row],[Dates]],"mmmm-aa")</f>
        <v>février-26</v>
      </c>
      <c r="G41" s="17">
        <f>YEAR(D_dates[[#This Row],[Dates]])*100+MONTH(B41)</f>
        <v>202602</v>
      </c>
      <c r="H41" s="15">
        <f t="shared" si="2"/>
        <v>46054</v>
      </c>
    </row>
    <row r="42" spans="2:8" x14ac:dyDescent="0.3">
      <c r="B42" s="15">
        <v>46062</v>
      </c>
      <c r="C42" s="16">
        <f t="shared" si="0"/>
        <v>2026</v>
      </c>
      <c r="D42" s="17">
        <f t="shared" si="1"/>
        <v>2</v>
      </c>
      <c r="E42" s="17" t="str">
        <f>TEXT(D_dates[[#This Row],[Dates]],"mmmm")</f>
        <v>février</v>
      </c>
      <c r="F42" s="17" t="str">
        <f>TEXT(D_dates[[#This Row],[Dates]],"mmmm-aa")</f>
        <v>février-26</v>
      </c>
      <c r="G42" s="17">
        <f>YEAR(D_dates[[#This Row],[Dates]])*100+MONTH(B42)</f>
        <v>202602</v>
      </c>
      <c r="H42" s="15">
        <f t="shared" si="2"/>
        <v>46054</v>
      </c>
    </row>
    <row r="43" spans="2:8" x14ac:dyDescent="0.3">
      <c r="B43" s="15">
        <v>46063</v>
      </c>
      <c r="C43" s="16">
        <f t="shared" si="0"/>
        <v>2026</v>
      </c>
      <c r="D43" s="17">
        <f t="shared" si="1"/>
        <v>2</v>
      </c>
      <c r="E43" s="17" t="str">
        <f>TEXT(D_dates[[#This Row],[Dates]],"mmmm")</f>
        <v>février</v>
      </c>
      <c r="F43" s="17" t="str">
        <f>TEXT(D_dates[[#This Row],[Dates]],"mmmm-aa")</f>
        <v>février-26</v>
      </c>
      <c r="G43" s="17">
        <f>YEAR(D_dates[[#This Row],[Dates]])*100+MONTH(B43)</f>
        <v>202602</v>
      </c>
      <c r="H43" s="15">
        <f t="shared" si="2"/>
        <v>46054</v>
      </c>
    </row>
    <row r="44" spans="2:8" x14ac:dyDescent="0.3">
      <c r="B44" s="15">
        <v>46064</v>
      </c>
      <c r="C44" s="16">
        <f t="shared" si="0"/>
        <v>2026</v>
      </c>
      <c r="D44" s="17">
        <f t="shared" si="1"/>
        <v>2</v>
      </c>
      <c r="E44" s="17" t="str">
        <f>TEXT(D_dates[[#This Row],[Dates]],"mmmm")</f>
        <v>février</v>
      </c>
      <c r="F44" s="17" t="str">
        <f>TEXT(D_dates[[#This Row],[Dates]],"mmmm-aa")</f>
        <v>février-26</v>
      </c>
      <c r="G44" s="17">
        <f>YEAR(D_dates[[#This Row],[Dates]])*100+MONTH(B44)</f>
        <v>202602</v>
      </c>
      <c r="H44" s="15">
        <f t="shared" si="2"/>
        <v>46054</v>
      </c>
    </row>
    <row r="45" spans="2:8" x14ac:dyDescent="0.3">
      <c r="B45" s="15">
        <v>46065</v>
      </c>
      <c r="C45" s="16">
        <f t="shared" si="0"/>
        <v>2026</v>
      </c>
      <c r="D45" s="17">
        <f t="shared" si="1"/>
        <v>2</v>
      </c>
      <c r="E45" s="17" t="str">
        <f>TEXT(D_dates[[#This Row],[Dates]],"mmmm")</f>
        <v>février</v>
      </c>
      <c r="F45" s="17" t="str">
        <f>TEXT(D_dates[[#This Row],[Dates]],"mmmm-aa")</f>
        <v>février-26</v>
      </c>
      <c r="G45" s="17">
        <f>YEAR(D_dates[[#This Row],[Dates]])*100+MONTH(B45)</f>
        <v>202602</v>
      </c>
      <c r="H45" s="15">
        <f t="shared" si="2"/>
        <v>46054</v>
      </c>
    </row>
    <row r="46" spans="2:8" x14ac:dyDescent="0.3">
      <c r="B46" s="15">
        <v>46066</v>
      </c>
      <c r="C46" s="16">
        <f t="shared" si="0"/>
        <v>2026</v>
      </c>
      <c r="D46" s="17">
        <f t="shared" si="1"/>
        <v>2</v>
      </c>
      <c r="E46" s="17" t="str">
        <f>TEXT(D_dates[[#This Row],[Dates]],"mmmm")</f>
        <v>février</v>
      </c>
      <c r="F46" s="17" t="str">
        <f>TEXT(D_dates[[#This Row],[Dates]],"mmmm-aa")</f>
        <v>février-26</v>
      </c>
      <c r="G46" s="17">
        <f>YEAR(D_dates[[#This Row],[Dates]])*100+MONTH(B46)</f>
        <v>202602</v>
      </c>
      <c r="H46" s="15">
        <f t="shared" si="2"/>
        <v>46054</v>
      </c>
    </row>
    <row r="47" spans="2:8" x14ac:dyDescent="0.3">
      <c r="B47" s="15">
        <v>46067</v>
      </c>
      <c r="C47" s="16">
        <f t="shared" si="0"/>
        <v>2026</v>
      </c>
      <c r="D47" s="17">
        <f t="shared" si="1"/>
        <v>2</v>
      </c>
      <c r="E47" s="17" t="str">
        <f>TEXT(D_dates[[#This Row],[Dates]],"mmmm")</f>
        <v>février</v>
      </c>
      <c r="F47" s="17" t="str">
        <f>TEXT(D_dates[[#This Row],[Dates]],"mmmm-aa")</f>
        <v>février-26</v>
      </c>
      <c r="G47" s="17">
        <f>YEAR(D_dates[[#This Row],[Dates]])*100+MONTH(B47)</f>
        <v>202602</v>
      </c>
      <c r="H47" s="15">
        <f t="shared" si="2"/>
        <v>46054</v>
      </c>
    </row>
    <row r="48" spans="2:8" x14ac:dyDescent="0.3">
      <c r="B48" s="15">
        <v>46068</v>
      </c>
      <c r="C48" s="16">
        <f t="shared" si="0"/>
        <v>2026</v>
      </c>
      <c r="D48" s="17">
        <f t="shared" si="1"/>
        <v>2</v>
      </c>
      <c r="E48" s="17" t="str">
        <f>TEXT(D_dates[[#This Row],[Dates]],"mmmm")</f>
        <v>février</v>
      </c>
      <c r="F48" s="17" t="str">
        <f>TEXT(D_dates[[#This Row],[Dates]],"mmmm-aa")</f>
        <v>février-26</v>
      </c>
      <c r="G48" s="17">
        <f>YEAR(D_dates[[#This Row],[Dates]])*100+MONTH(B48)</f>
        <v>202602</v>
      </c>
      <c r="H48" s="15">
        <f t="shared" si="2"/>
        <v>46054</v>
      </c>
    </row>
    <row r="49" spans="2:8" x14ac:dyDescent="0.3">
      <c r="B49" s="15">
        <v>46069</v>
      </c>
      <c r="C49" s="16">
        <f t="shared" si="0"/>
        <v>2026</v>
      </c>
      <c r="D49" s="17">
        <f t="shared" si="1"/>
        <v>2</v>
      </c>
      <c r="E49" s="17" t="str">
        <f>TEXT(D_dates[[#This Row],[Dates]],"mmmm")</f>
        <v>février</v>
      </c>
      <c r="F49" s="17" t="str">
        <f>TEXT(D_dates[[#This Row],[Dates]],"mmmm-aa")</f>
        <v>février-26</v>
      </c>
      <c r="G49" s="17">
        <f>YEAR(D_dates[[#This Row],[Dates]])*100+MONTH(B49)</f>
        <v>202602</v>
      </c>
      <c r="H49" s="15">
        <f t="shared" si="2"/>
        <v>46054</v>
      </c>
    </row>
    <row r="50" spans="2:8" x14ac:dyDescent="0.3">
      <c r="B50" s="15">
        <v>46070</v>
      </c>
      <c r="C50" s="16">
        <f t="shared" si="0"/>
        <v>2026</v>
      </c>
      <c r="D50" s="17">
        <f t="shared" si="1"/>
        <v>2</v>
      </c>
      <c r="E50" s="17" t="str">
        <f>TEXT(D_dates[[#This Row],[Dates]],"mmmm")</f>
        <v>février</v>
      </c>
      <c r="F50" s="17" t="str">
        <f>TEXT(D_dates[[#This Row],[Dates]],"mmmm-aa")</f>
        <v>février-26</v>
      </c>
      <c r="G50" s="17">
        <f>YEAR(D_dates[[#This Row],[Dates]])*100+MONTH(B50)</f>
        <v>202602</v>
      </c>
      <c r="H50" s="15">
        <f t="shared" si="2"/>
        <v>46054</v>
      </c>
    </row>
    <row r="51" spans="2:8" x14ac:dyDescent="0.3">
      <c r="B51" s="15">
        <v>46071</v>
      </c>
      <c r="C51" s="16">
        <f t="shared" si="0"/>
        <v>2026</v>
      </c>
      <c r="D51" s="17">
        <f t="shared" si="1"/>
        <v>2</v>
      </c>
      <c r="E51" s="17" t="str">
        <f>TEXT(D_dates[[#This Row],[Dates]],"mmmm")</f>
        <v>février</v>
      </c>
      <c r="F51" s="17" t="str">
        <f>TEXT(D_dates[[#This Row],[Dates]],"mmmm-aa")</f>
        <v>février-26</v>
      </c>
      <c r="G51" s="17">
        <f>YEAR(D_dates[[#This Row],[Dates]])*100+MONTH(B51)</f>
        <v>202602</v>
      </c>
      <c r="H51" s="15">
        <f t="shared" si="2"/>
        <v>46054</v>
      </c>
    </row>
    <row r="52" spans="2:8" x14ac:dyDescent="0.3">
      <c r="B52" s="15">
        <v>46072</v>
      </c>
      <c r="C52" s="16">
        <f t="shared" si="0"/>
        <v>2026</v>
      </c>
      <c r="D52" s="17">
        <f t="shared" si="1"/>
        <v>2</v>
      </c>
      <c r="E52" s="17" t="str">
        <f>TEXT(D_dates[[#This Row],[Dates]],"mmmm")</f>
        <v>février</v>
      </c>
      <c r="F52" s="17" t="str">
        <f>TEXT(D_dates[[#This Row],[Dates]],"mmmm-aa")</f>
        <v>février-26</v>
      </c>
      <c r="G52" s="17">
        <f>YEAR(D_dates[[#This Row],[Dates]])*100+MONTH(B52)</f>
        <v>202602</v>
      </c>
      <c r="H52" s="15">
        <f t="shared" si="2"/>
        <v>46054</v>
      </c>
    </row>
    <row r="53" spans="2:8" x14ac:dyDescent="0.3">
      <c r="B53" s="15">
        <v>46073</v>
      </c>
      <c r="C53" s="16">
        <f t="shared" si="0"/>
        <v>2026</v>
      </c>
      <c r="D53" s="17">
        <f t="shared" si="1"/>
        <v>2</v>
      </c>
      <c r="E53" s="17" t="str">
        <f>TEXT(D_dates[[#This Row],[Dates]],"mmmm")</f>
        <v>février</v>
      </c>
      <c r="F53" s="17" t="str">
        <f>TEXT(D_dates[[#This Row],[Dates]],"mmmm-aa")</f>
        <v>février-26</v>
      </c>
      <c r="G53" s="17">
        <f>YEAR(D_dates[[#This Row],[Dates]])*100+MONTH(B53)</f>
        <v>202602</v>
      </c>
      <c r="H53" s="15">
        <f t="shared" si="2"/>
        <v>46054</v>
      </c>
    </row>
    <row r="54" spans="2:8" x14ac:dyDescent="0.3">
      <c r="B54" s="15">
        <v>46074</v>
      </c>
      <c r="C54" s="16">
        <f t="shared" si="0"/>
        <v>2026</v>
      </c>
      <c r="D54" s="17">
        <f t="shared" si="1"/>
        <v>2</v>
      </c>
      <c r="E54" s="17" t="str">
        <f>TEXT(D_dates[[#This Row],[Dates]],"mmmm")</f>
        <v>février</v>
      </c>
      <c r="F54" s="17" t="str">
        <f>TEXT(D_dates[[#This Row],[Dates]],"mmmm-aa")</f>
        <v>février-26</v>
      </c>
      <c r="G54" s="17">
        <f>YEAR(D_dates[[#This Row],[Dates]])*100+MONTH(B54)</f>
        <v>202602</v>
      </c>
      <c r="H54" s="15">
        <f t="shared" si="2"/>
        <v>46054</v>
      </c>
    </row>
    <row r="55" spans="2:8" x14ac:dyDescent="0.3">
      <c r="B55" s="15">
        <v>46075</v>
      </c>
      <c r="C55" s="16">
        <f t="shared" si="0"/>
        <v>2026</v>
      </c>
      <c r="D55" s="17">
        <f t="shared" si="1"/>
        <v>2</v>
      </c>
      <c r="E55" s="17" t="str">
        <f>TEXT(D_dates[[#This Row],[Dates]],"mmmm")</f>
        <v>février</v>
      </c>
      <c r="F55" s="17" t="str">
        <f>TEXT(D_dates[[#This Row],[Dates]],"mmmm-aa")</f>
        <v>février-26</v>
      </c>
      <c r="G55" s="17">
        <f>YEAR(D_dates[[#This Row],[Dates]])*100+MONTH(B55)</f>
        <v>202602</v>
      </c>
      <c r="H55" s="15">
        <f t="shared" si="2"/>
        <v>46054</v>
      </c>
    </row>
    <row r="56" spans="2:8" x14ac:dyDescent="0.3">
      <c r="B56" s="15">
        <v>46076</v>
      </c>
      <c r="C56" s="16">
        <f t="shared" si="0"/>
        <v>2026</v>
      </c>
      <c r="D56" s="17">
        <f t="shared" si="1"/>
        <v>2</v>
      </c>
      <c r="E56" s="17" t="str">
        <f>TEXT(D_dates[[#This Row],[Dates]],"mmmm")</f>
        <v>février</v>
      </c>
      <c r="F56" s="17" t="str">
        <f>TEXT(D_dates[[#This Row],[Dates]],"mmmm-aa")</f>
        <v>février-26</v>
      </c>
      <c r="G56" s="17">
        <f>YEAR(D_dates[[#This Row],[Dates]])*100+MONTH(B56)</f>
        <v>202602</v>
      </c>
      <c r="H56" s="15">
        <f t="shared" si="2"/>
        <v>46054</v>
      </c>
    </row>
    <row r="57" spans="2:8" x14ac:dyDescent="0.3">
      <c r="B57" s="15">
        <v>46077</v>
      </c>
      <c r="C57" s="16">
        <f t="shared" si="0"/>
        <v>2026</v>
      </c>
      <c r="D57" s="17">
        <f t="shared" si="1"/>
        <v>2</v>
      </c>
      <c r="E57" s="17" t="str">
        <f>TEXT(D_dates[[#This Row],[Dates]],"mmmm")</f>
        <v>février</v>
      </c>
      <c r="F57" s="17" t="str">
        <f>TEXT(D_dates[[#This Row],[Dates]],"mmmm-aa")</f>
        <v>février-26</v>
      </c>
      <c r="G57" s="17">
        <f>YEAR(D_dates[[#This Row],[Dates]])*100+MONTH(B57)</f>
        <v>202602</v>
      </c>
      <c r="H57" s="15">
        <f t="shared" si="2"/>
        <v>46054</v>
      </c>
    </row>
    <row r="58" spans="2:8" x14ac:dyDescent="0.3">
      <c r="B58" s="15">
        <v>46078</v>
      </c>
      <c r="C58" s="16">
        <f t="shared" si="0"/>
        <v>2026</v>
      </c>
      <c r="D58" s="17">
        <f t="shared" si="1"/>
        <v>2</v>
      </c>
      <c r="E58" s="17" t="str">
        <f>TEXT(D_dates[[#This Row],[Dates]],"mmmm")</f>
        <v>février</v>
      </c>
      <c r="F58" s="17" t="str">
        <f>TEXT(D_dates[[#This Row],[Dates]],"mmmm-aa")</f>
        <v>février-26</v>
      </c>
      <c r="G58" s="17">
        <f>YEAR(D_dates[[#This Row],[Dates]])*100+MONTH(B58)</f>
        <v>202602</v>
      </c>
      <c r="H58" s="15">
        <f t="shared" si="2"/>
        <v>46054</v>
      </c>
    </row>
    <row r="59" spans="2:8" x14ac:dyDescent="0.3">
      <c r="B59" s="15">
        <v>46079</v>
      </c>
      <c r="C59" s="16">
        <f t="shared" si="0"/>
        <v>2026</v>
      </c>
      <c r="D59" s="17">
        <f t="shared" si="1"/>
        <v>2</v>
      </c>
      <c r="E59" s="17" t="str">
        <f>TEXT(D_dates[[#This Row],[Dates]],"mmmm")</f>
        <v>février</v>
      </c>
      <c r="F59" s="17" t="str">
        <f>TEXT(D_dates[[#This Row],[Dates]],"mmmm-aa")</f>
        <v>février-26</v>
      </c>
      <c r="G59" s="17">
        <f>YEAR(D_dates[[#This Row],[Dates]])*100+MONTH(B59)</f>
        <v>202602</v>
      </c>
      <c r="H59" s="15">
        <f t="shared" si="2"/>
        <v>46054</v>
      </c>
    </row>
    <row r="60" spans="2:8" x14ac:dyDescent="0.3">
      <c r="B60" s="15">
        <v>46080</v>
      </c>
      <c r="C60" s="16">
        <f t="shared" si="0"/>
        <v>2026</v>
      </c>
      <c r="D60" s="17">
        <f t="shared" si="1"/>
        <v>2</v>
      </c>
      <c r="E60" s="17" t="str">
        <f>TEXT(D_dates[[#This Row],[Dates]],"mmmm")</f>
        <v>février</v>
      </c>
      <c r="F60" s="17" t="str">
        <f>TEXT(D_dates[[#This Row],[Dates]],"mmmm-aa")</f>
        <v>février-26</v>
      </c>
      <c r="G60" s="17">
        <f>YEAR(D_dates[[#This Row],[Dates]])*100+MONTH(B60)</f>
        <v>202602</v>
      </c>
      <c r="H60" s="15">
        <f t="shared" si="2"/>
        <v>46054</v>
      </c>
    </row>
    <row r="61" spans="2:8" x14ac:dyDescent="0.3">
      <c r="B61" s="15">
        <v>46081</v>
      </c>
      <c r="C61" s="16">
        <f t="shared" si="0"/>
        <v>2026</v>
      </c>
      <c r="D61" s="17">
        <f t="shared" si="1"/>
        <v>2</v>
      </c>
      <c r="E61" s="17" t="str">
        <f>TEXT(D_dates[[#This Row],[Dates]],"mmmm")</f>
        <v>février</v>
      </c>
      <c r="F61" s="17" t="str">
        <f>TEXT(D_dates[[#This Row],[Dates]],"mmmm-aa")</f>
        <v>février-26</v>
      </c>
      <c r="G61" s="17">
        <f>YEAR(D_dates[[#This Row],[Dates]])*100+MONTH(B61)</f>
        <v>202602</v>
      </c>
      <c r="H61" s="15">
        <f t="shared" si="2"/>
        <v>46054</v>
      </c>
    </row>
    <row r="62" spans="2:8" x14ac:dyDescent="0.3">
      <c r="B62" s="15">
        <v>46082</v>
      </c>
      <c r="C62" s="16">
        <f t="shared" si="0"/>
        <v>2026</v>
      </c>
      <c r="D62" s="17">
        <f t="shared" si="1"/>
        <v>3</v>
      </c>
      <c r="E62" s="17" t="str">
        <f>TEXT(D_dates[[#This Row],[Dates]],"mmmm")</f>
        <v>mars</v>
      </c>
      <c r="F62" s="17" t="str">
        <f>TEXT(D_dates[[#This Row],[Dates]],"mmmm-aa")</f>
        <v>mars-26</v>
      </c>
      <c r="G62" s="17">
        <f>YEAR(D_dates[[#This Row],[Dates]])*100+MONTH(B62)</f>
        <v>202603</v>
      </c>
      <c r="H62" s="15">
        <f t="shared" si="2"/>
        <v>46082</v>
      </c>
    </row>
    <row r="63" spans="2:8" x14ac:dyDescent="0.3">
      <c r="B63" s="15">
        <v>46083</v>
      </c>
      <c r="C63" s="16">
        <f t="shared" si="0"/>
        <v>2026</v>
      </c>
      <c r="D63" s="17">
        <f t="shared" si="1"/>
        <v>3</v>
      </c>
      <c r="E63" s="17" t="str">
        <f>TEXT(D_dates[[#This Row],[Dates]],"mmmm")</f>
        <v>mars</v>
      </c>
      <c r="F63" s="17" t="str">
        <f>TEXT(D_dates[[#This Row],[Dates]],"mmmm-aa")</f>
        <v>mars-26</v>
      </c>
      <c r="G63" s="17">
        <f>YEAR(D_dates[[#This Row],[Dates]])*100+MONTH(B63)</f>
        <v>202603</v>
      </c>
      <c r="H63" s="15">
        <f t="shared" si="2"/>
        <v>46082</v>
      </c>
    </row>
    <row r="64" spans="2:8" x14ac:dyDescent="0.3">
      <c r="B64" s="15">
        <v>46084</v>
      </c>
      <c r="C64" s="16">
        <f t="shared" si="0"/>
        <v>2026</v>
      </c>
      <c r="D64" s="17">
        <f t="shared" si="1"/>
        <v>3</v>
      </c>
      <c r="E64" s="17" t="str">
        <f>TEXT(D_dates[[#This Row],[Dates]],"mmmm")</f>
        <v>mars</v>
      </c>
      <c r="F64" s="17" t="str">
        <f>TEXT(D_dates[[#This Row],[Dates]],"mmmm-aa")</f>
        <v>mars-26</v>
      </c>
      <c r="G64" s="17">
        <f>YEAR(D_dates[[#This Row],[Dates]])*100+MONTH(B64)</f>
        <v>202603</v>
      </c>
      <c r="H64" s="15">
        <f t="shared" si="2"/>
        <v>46082</v>
      </c>
    </row>
    <row r="65" spans="2:8" x14ac:dyDescent="0.3">
      <c r="B65" s="15">
        <v>46085</v>
      </c>
      <c r="C65" s="16">
        <f t="shared" si="0"/>
        <v>2026</v>
      </c>
      <c r="D65" s="17">
        <f t="shared" si="1"/>
        <v>3</v>
      </c>
      <c r="E65" s="17" t="str">
        <f>TEXT(D_dates[[#This Row],[Dates]],"mmmm")</f>
        <v>mars</v>
      </c>
      <c r="F65" s="17" t="str">
        <f>TEXT(D_dates[[#This Row],[Dates]],"mmmm-aa")</f>
        <v>mars-26</v>
      </c>
      <c r="G65" s="17">
        <f>YEAR(D_dates[[#This Row],[Dates]])*100+MONTH(B65)</f>
        <v>202603</v>
      </c>
      <c r="H65" s="15">
        <f t="shared" si="2"/>
        <v>46082</v>
      </c>
    </row>
    <row r="66" spans="2:8" x14ac:dyDescent="0.3">
      <c r="B66" s="15">
        <v>46086</v>
      </c>
      <c r="C66" s="16">
        <f t="shared" si="0"/>
        <v>2026</v>
      </c>
      <c r="D66" s="17">
        <f t="shared" si="1"/>
        <v>3</v>
      </c>
      <c r="E66" s="17" t="str">
        <f>TEXT(D_dates[[#This Row],[Dates]],"mmmm")</f>
        <v>mars</v>
      </c>
      <c r="F66" s="17" t="str">
        <f>TEXT(D_dates[[#This Row],[Dates]],"mmmm-aa")</f>
        <v>mars-26</v>
      </c>
      <c r="G66" s="17">
        <f>YEAR(D_dates[[#This Row],[Dates]])*100+MONTH(B66)</f>
        <v>202603</v>
      </c>
      <c r="H66" s="15">
        <f t="shared" si="2"/>
        <v>46082</v>
      </c>
    </row>
    <row r="67" spans="2:8" x14ac:dyDescent="0.3">
      <c r="B67" s="15">
        <v>46087</v>
      </c>
      <c r="C67" s="16">
        <f t="shared" ref="C67:C130" si="3">YEAR(B67)</f>
        <v>2026</v>
      </c>
      <c r="D67" s="17">
        <f t="shared" ref="D67:D130" si="4">MONTH(B67)</f>
        <v>3</v>
      </c>
      <c r="E67" s="17" t="str">
        <f>TEXT(D_dates[[#This Row],[Dates]],"mmmm")</f>
        <v>mars</v>
      </c>
      <c r="F67" s="17" t="str">
        <f>TEXT(D_dates[[#This Row],[Dates]],"mmmm-aa")</f>
        <v>mars-26</v>
      </c>
      <c r="G67" s="17">
        <f>YEAR(D_dates[[#This Row],[Dates]])*100+MONTH(B67)</f>
        <v>202603</v>
      </c>
      <c r="H67" s="15">
        <f t="shared" ref="H67:H130" si="5">DATE(YEAR(B67),MONTH(B67),1)</f>
        <v>46082</v>
      </c>
    </row>
    <row r="68" spans="2:8" x14ac:dyDescent="0.3">
      <c r="B68" s="15">
        <v>46088</v>
      </c>
      <c r="C68" s="16">
        <f t="shared" si="3"/>
        <v>2026</v>
      </c>
      <c r="D68" s="17">
        <f t="shared" si="4"/>
        <v>3</v>
      </c>
      <c r="E68" s="17" t="str">
        <f>TEXT(D_dates[[#This Row],[Dates]],"mmmm")</f>
        <v>mars</v>
      </c>
      <c r="F68" s="17" t="str">
        <f>TEXT(D_dates[[#This Row],[Dates]],"mmmm-aa")</f>
        <v>mars-26</v>
      </c>
      <c r="G68" s="17">
        <f>YEAR(D_dates[[#This Row],[Dates]])*100+MONTH(B68)</f>
        <v>202603</v>
      </c>
      <c r="H68" s="15">
        <f t="shared" si="5"/>
        <v>46082</v>
      </c>
    </row>
    <row r="69" spans="2:8" x14ac:dyDescent="0.3">
      <c r="B69" s="15">
        <v>46089</v>
      </c>
      <c r="C69" s="16">
        <f t="shared" si="3"/>
        <v>2026</v>
      </c>
      <c r="D69" s="17">
        <f t="shared" si="4"/>
        <v>3</v>
      </c>
      <c r="E69" s="17" t="str">
        <f>TEXT(D_dates[[#This Row],[Dates]],"mmmm")</f>
        <v>mars</v>
      </c>
      <c r="F69" s="17" t="str">
        <f>TEXT(D_dates[[#This Row],[Dates]],"mmmm-aa")</f>
        <v>mars-26</v>
      </c>
      <c r="G69" s="17">
        <f>YEAR(D_dates[[#This Row],[Dates]])*100+MONTH(B69)</f>
        <v>202603</v>
      </c>
      <c r="H69" s="15">
        <f t="shared" si="5"/>
        <v>46082</v>
      </c>
    </row>
    <row r="70" spans="2:8" x14ac:dyDescent="0.3">
      <c r="B70" s="15">
        <v>46090</v>
      </c>
      <c r="C70" s="16">
        <f t="shared" si="3"/>
        <v>2026</v>
      </c>
      <c r="D70" s="17">
        <f t="shared" si="4"/>
        <v>3</v>
      </c>
      <c r="E70" s="17" t="str">
        <f>TEXT(D_dates[[#This Row],[Dates]],"mmmm")</f>
        <v>mars</v>
      </c>
      <c r="F70" s="17" t="str">
        <f>TEXT(D_dates[[#This Row],[Dates]],"mmmm-aa")</f>
        <v>mars-26</v>
      </c>
      <c r="G70" s="17">
        <f>YEAR(D_dates[[#This Row],[Dates]])*100+MONTH(B70)</f>
        <v>202603</v>
      </c>
      <c r="H70" s="15">
        <f t="shared" si="5"/>
        <v>46082</v>
      </c>
    </row>
    <row r="71" spans="2:8" x14ac:dyDescent="0.3">
      <c r="B71" s="15">
        <v>46091</v>
      </c>
      <c r="C71" s="16">
        <f t="shared" si="3"/>
        <v>2026</v>
      </c>
      <c r="D71" s="17">
        <f t="shared" si="4"/>
        <v>3</v>
      </c>
      <c r="E71" s="17" t="str">
        <f>TEXT(D_dates[[#This Row],[Dates]],"mmmm")</f>
        <v>mars</v>
      </c>
      <c r="F71" s="17" t="str">
        <f>TEXT(D_dates[[#This Row],[Dates]],"mmmm-aa")</f>
        <v>mars-26</v>
      </c>
      <c r="G71" s="17">
        <f>YEAR(D_dates[[#This Row],[Dates]])*100+MONTH(B71)</f>
        <v>202603</v>
      </c>
      <c r="H71" s="15">
        <f t="shared" si="5"/>
        <v>46082</v>
      </c>
    </row>
    <row r="72" spans="2:8" x14ac:dyDescent="0.3">
      <c r="B72" s="15">
        <v>46092</v>
      </c>
      <c r="C72" s="16">
        <f t="shared" si="3"/>
        <v>2026</v>
      </c>
      <c r="D72" s="17">
        <f t="shared" si="4"/>
        <v>3</v>
      </c>
      <c r="E72" s="17" t="str">
        <f>TEXT(D_dates[[#This Row],[Dates]],"mmmm")</f>
        <v>mars</v>
      </c>
      <c r="F72" s="17" t="str">
        <f>TEXT(D_dates[[#This Row],[Dates]],"mmmm-aa")</f>
        <v>mars-26</v>
      </c>
      <c r="G72" s="17">
        <f>YEAR(D_dates[[#This Row],[Dates]])*100+MONTH(B72)</f>
        <v>202603</v>
      </c>
      <c r="H72" s="15">
        <f t="shared" si="5"/>
        <v>46082</v>
      </c>
    </row>
    <row r="73" spans="2:8" x14ac:dyDescent="0.3">
      <c r="B73" s="15">
        <v>46093</v>
      </c>
      <c r="C73" s="16">
        <f t="shared" si="3"/>
        <v>2026</v>
      </c>
      <c r="D73" s="17">
        <f t="shared" si="4"/>
        <v>3</v>
      </c>
      <c r="E73" s="17" t="str">
        <f>TEXT(D_dates[[#This Row],[Dates]],"mmmm")</f>
        <v>mars</v>
      </c>
      <c r="F73" s="17" t="str">
        <f>TEXT(D_dates[[#This Row],[Dates]],"mmmm-aa")</f>
        <v>mars-26</v>
      </c>
      <c r="G73" s="17">
        <f>YEAR(D_dates[[#This Row],[Dates]])*100+MONTH(B73)</f>
        <v>202603</v>
      </c>
      <c r="H73" s="15">
        <f t="shared" si="5"/>
        <v>46082</v>
      </c>
    </row>
    <row r="74" spans="2:8" x14ac:dyDescent="0.3">
      <c r="B74" s="15">
        <v>46094</v>
      </c>
      <c r="C74" s="16">
        <f t="shared" si="3"/>
        <v>2026</v>
      </c>
      <c r="D74" s="17">
        <f t="shared" si="4"/>
        <v>3</v>
      </c>
      <c r="E74" s="17" t="str">
        <f>TEXT(D_dates[[#This Row],[Dates]],"mmmm")</f>
        <v>mars</v>
      </c>
      <c r="F74" s="17" t="str">
        <f>TEXT(D_dates[[#This Row],[Dates]],"mmmm-aa")</f>
        <v>mars-26</v>
      </c>
      <c r="G74" s="17">
        <f>YEAR(D_dates[[#This Row],[Dates]])*100+MONTH(B74)</f>
        <v>202603</v>
      </c>
      <c r="H74" s="15">
        <f t="shared" si="5"/>
        <v>46082</v>
      </c>
    </row>
    <row r="75" spans="2:8" x14ac:dyDescent="0.3">
      <c r="B75" s="15">
        <v>46095</v>
      </c>
      <c r="C75" s="16">
        <f t="shared" si="3"/>
        <v>2026</v>
      </c>
      <c r="D75" s="17">
        <f t="shared" si="4"/>
        <v>3</v>
      </c>
      <c r="E75" s="17" t="str">
        <f>TEXT(D_dates[[#This Row],[Dates]],"mmmm")</f>
        <v>mars</v>
      </c>
      <c r="F75" s="17" t="str">
        <f>TEXT(D_dates[[#This Row],[Dates]],"mmmm-aa")</f>
        <v>mars-26</v>
      </c>
      <c r="G75" s="17">
        <f>YEAR(D_dates[[#This Row],[Dates]])*100+MONTH(B75)</f>
        <v>202603</v>
      </c>
      <c r="H75" s="15">
        <f t="shared" si="5"/>
        <v>46082</v>
      </c>
    </row>
    <row r="76" spans="2:8" x14ac:dyDescent="0.3">
      <c r="B76" s="15">
        <v>46096</v>
      </c>
      <c r="C76" s="16">
        <f t="shared" si="3"/>
        <v>2026</v>
      </c>
      <c r="D76" s="17">
        <f t="shared" si="4"/>
        <v>3</v>
      </c>
      <c r="E76" s="17" t="str">
        <f>TEXT(D_dates[[#This Row],[Dates]],"mmmm")</f>
        <v>mars</v>
      </c>
      <c r="F76" s="17" t="str">
        <f>TEXT(D_dates[[#This Row],[Dates]],"mmmm-aa")</f>
        <v>mars-26</v>
      </c>
      <c r="G76" s="17">
        <f>YEAR(D_dates[[#This Row],[Dates]])*100+MONTH(B76)</f>
        <v>202603</v>
      </c>
      <c r="H76" s="15">
        <f t="shared" si="5"/>
        <v>46082</v>
      </c>
    </row>
    <row r="77" spans="2:8" x14ac:dyDescent="0.3">
      <c r="B77" s="15">
        <v>46097</v>
      </c>
      <c r="C77" s="16">
        <f t="shared" si="3"/>
        <v>2026</v>
      </c>
      <c r="D77" s="17">
        <f t="shared" si="4"/>
        <v>3</v>
      </c>
      <c r="E77" s="17" t="str">
        <f>TEXT(D_dates[[#This Row],[Dates]],"mmmm")</f>
        <v>mars</v>
      </c>
      <c r="F77" s="17" t="str">
        <f>TEXT(D_dates[[#This Row],[Dates]],"mmmm-aa")</f>
        <v>mars-26</v>
      </c>
      <c r="G77" s="17">
        <f>YEAR(D_dates[[#This Row],[Dates]])*100+MONTH(B77)</f>
        <v>202603</v>
      </c>
      <c r="H77" s="15">
        <f t="shared" si="5"/>
        <v>46082</v>
      </c>
    </row>
    <row r="78" spans="2:8" x14ac:dyDescent="0.3">
      <c r="B78" s="15">
        <v>46098</v>
      </c>
      <c r="C78" s="16">
        <f t="shared" si="3"/>
        <v>2026</v>
      </c>
      <c r="D78" s="17">
        <f t="shared" si="4"/>
        <v>3</v>
      </c>
      <c r="E78" s="17" t="str">
        <f>TEXT(D_dates[[#This Row],[Dates]],"mmmm")</f>
        <v>mars</v>
      </c>
      <c r="F78" s="17" t="str">
        <f>TEXT(D_dates[[#This Row],[Dates]],"mmmm-aa")</f>
        <v>mars-26</v>
      </c>
      <c r="G78" s="17">
        <f>YEAR(D_dates[[#This Row],[Dates]])*100+MONTH(B78)</f>
        <v>202603</v>
      </c>
      <c r="H78" s="15">
        <f t="shared" si="5"/>
        <v>46082</v>
      </c>
    </row>
    <row r="79" spans="2:8" x14ac:dyDescent="0.3">
      <c r="B79" s="15">
        <v>46099</v>
      </c>
      <c r="C79" s="16">
        <f t="shared" si="3"/>
        <v>2026</v>
      </c>
      <c r="D79" s="17">
        <f t="shared" si="4"/>
        <v>3</v>
      </c>
      <c r="E79" s="17" t="str">
        <f>TEXT(D_dates[[#This Row],[Dates]],"mmmm")</f>
        <v>mars</v>
      </c>
      <c r="F79" s="17" t="str">
        <f>TEXT(D_dates[[#This Row],[Dates]],"mmmm-aa")</f>
        <v>mars-26</v>
      </c>
      <c r="G79" s="17">
        <f>YEAR(D_dates[[#This Row],[Dates]])*100+MONTH(B79)</f>
        <v>202603</v>
      </c>
      <c r="H79" s="15">
        <f t="shared" si="5"/>
        <v>46082</v>
      </c>
    </row>
    <row r="80" spans="2:8" x14ac:dyDescent="0.3">
      <c r="B80" s="15">
        <v>46100</v>
      </c>
      <c r="C80" s="16">
        <f t="shared" si="3"/>
        <v>2026</v>
      </c>
      <c r="D80" s="17">
        <f t="shared" si="4"/>
        <v>3</v>
      </c>
      <c r="E80" s="17" t="str">
        <f>TEXT(D_dates[[#This Row],[Dates]],"mmmm")</f>
        <v>mars</v>
      </c>
      <c r="F80" s="17" t="str">
        <f>TEXT(D_dates[[#This Row],[Dates]],"mmmm-aa")</f>
        <v>mars-26</v>
      </c>
      <c r="G80" s="17">
        <f>YEAR(D_dates[[#This Row],[Dates]])*100+MONTH(B80)</f>
        <v>202603</v>
      </c>
      <c r="H80" s="15">
        <f t="shared" si="5"/>
        <v>46082</v>
      </c>
    </row>
    <row r="81" spans="2:8" x14ac:dyDescent="0.3">
      <c r="B81" s="15">
        <v>46101</v>
      </c>
      <c r="C81" s="16">
        <f t="shared" si="3"/>
        <v>2026</v>
      </c>
      <c r="D81" s="17">
        <f t="shared" si="4"/>
        <v>3</v>
      </c>
      <c r="E81" s="17" t="str">
        <f>TEXT(D_dates[[#This Row],[Dates]],"mmmm")</f>
        <v>mars</v>
      </c>
      <c r="F81" s="17" t="str">
        <f>TEXT(D_dates[[#This Row],[Dates]],"mmmm-aa")</f>
        <v>mars-26</v>
      </c>
      <c r="G81" s="17">
        <f>YEAR(D_dates[[#This Row],[Dates]])*100+MONTH(B81)</f>
        <v>202603</v>
      </c>
      <c r="H81" s="15">
        <f t="shared" si="5"/>
        <v>46082</v>
      </c>
    </row>
    <row r="82" spans="2:8" x14ac:dyDescent="0.3">
      <c r="B82" s="15">
        <v>46102</v>
      </c>
      <c r="C82" s="16">
        <f t="shared" si="3"/>
        <v>2026</v>
      </c>
      <c r="D82" s="17">
        <f t="shared" si="4"/>
        <v>3</v>
      </c>
      <c r="E82" s="17" t="str">
        <f>TEXT(D_dates[[#This Row],[Dates]],"mmmm")</f>
        <v>mars</v>
      </c>
      <c r="F82" s="17" t="str">
        <f>TEXT(D_dates[[#This Row],[Dates]],"mmmm-aa")</f>
        <v>mars-26</v>
      </c>
      <c r="G82" s="17">
        <f>YEAR(D_dates[[#This Row],[Dates]])*100+MONTH(B82)</f>
        <v>202603</v>
      </c>
      <c r="H82" s="15">
        <f t="shared" si="5"/>
        <v>46082</v>
      </c>
    </row>
    <row r="83" spans="2:8" x14ac:dyDescent="0.3">
      <c r="B83" s="15">
        <v>46103</v>
      </c>
      <c r="C83" s="16">
        <f t="shared" si="3"/>
        <v>2026</v>
      </c>
      <c r="D83" s="17">
        <f t="shared" si="4"/>
        <v>3</v>
      </c>
      <c r="E83" s="17" t="str">
        <f>TEXT(D_dates[[#This Row],[Dates]],"mmmm")</f>
        <v>mars</v>
      </c>
      <c r="F83" s="17" t="str">
        <f>TEXT(D_dates[[#This Row],[Dates]],"mmmm-aa")</f>
        <v>mars-26</v>
      </c>
      <c r="G83" s="17">
        <f>YEAR(D_dates[[#This Row],[Dates]])*100+MONTH(B83)</f>
        <v>202603</v>
      </c>
      <c r="H83" s="15">
        <f t="shared" si="5"/>
        <v>46082</v>
      </c>
    </row>
    <row r="84" spans="2:8" x14ac:dyDescent="0.3">
      <c r="B84" s="15">
        <v>46104</v>
      </c>
      <c r="C84" s="16">
        <f t="shared" si="3"/>
        <v>2026</v>
      </c>
      <c r="D84" s="17">
        <f t="shared" si="4"/>
        <v>3</v>
      </c>
      <c r="E84" s="17" t="str">
        <f>TEXT(D_dates[[#This Row],[Dates]],"mmmm")</f>
        <v>mars</v>
      </c>
      <c r="F84" s="17" t="str">
        <f>TEXT(D_dates[[#This Row],[Dates]],"mmmm-aa")</f>
        <v>mars-26</v>
      </c>
      <c r="G84" s="17">
        <f>YEAR(D_dates[[#This Row],[Dates]])*100+MONTH(B84)</f>
        <v>202603</v>
      </c>
      <c r="H84" s="15">
        <f t="shared" si="5"/>
        <v>46082</v>
      </c>
    </row>
    <row r="85" spans="2:8" x14ac:dyDescent="0.3">
      <c r="B85" s="15">
        <v>46105</v>
      </c>
      <c r="C85" s="16">
        <f t="shared" si="3"/>
        <v>2026</v>
      </c>
      <c r="D85" s="17">
        <f t="shared" si="4"/>
        <v>3</v>
      </c>
      <c r="E85" s="17" t="str">
        <f>TEXT(D_dates[[#This Row],[Dates]],"mmmm")</f>
        <v>mars</v>
      </c>
      <c r="F85" s="17" t="str">
        <f>TEXT(D_dates[[#This Row],[Dates]],"mmmm-aa")</f>
        <v>mars-26</v>
      </c>
      <c r="G85" s="17">
        <f>YEAR(D_dates[[#This Row],[Dates]])*100+MONTH(B85)</f>
        <v>202603</v>
      </c>
      <c r="H85" s="15">
        <f t="shared" si="5"/>
        <v>46082</v>
      </c>
    </row>
    <row r="86" spans="2:8" x14ac:dyDescent="0.3">
      <c r="B86" s="15">
        <v>46106</v>
      </c>
      <c r="C86" s="16">
        <f t="shared" si="3"/>
        <v>2026</v>
      </c>
      <c r="D86" s="17">
        <f t="shared" si="4"/>
        <v>3</v>
      </c>
      <c r="E86" s="17" t="str">
        <f>TEXT(D_dates[[#This Row],[Dates]],"mmmm")</f>
        <v>mars</v>
      </c>
      <c r="F86" s="17" t="str">
        <f>TEXT(D_dates[[#This Row],[Dates]],"mmmm-aa")</f>
        <v>mars-26</v>
      </c>
      <c r="G86" s="17">
        <f>YEAR(D_dates[[#This Row],[Dates]])*100+MONTH(B86)</f>
        <v>202603</v>
      </c>
      <c r="H86" s="15">
        <f t="shared" si="5"/>
        <v>46082</v>
      </c>
    </row>
    <row r="87" spans="2:8" x14ac:dyDescent="0.3">
      <c r="B87" s="15">
        <v>46107</v>
      </c>
      <c r="C87" s="16">
        <f t="shared" si="3"/>
        <v>2026</v>
      </c>
      <c r="D87" s="17">
        <f t="shared" si="4"/>
        <v>3</v>
      </c>
      <c r="E87" s="17" t="str">
        <f>TEXT(D_dates[[#This Row],[Dates]],"mmmm")</f>
        <v>mars</v>
      </c>
      <c r="F87" s="17" t="str">
        <f>TEXT(D_dates[[#This Row],[Dates]],"mmmm-aa")</f>
        <v>mars-26</v>
      </c>
      <c r="G87" s="17">
        <f>YEAR(D_dates[[#This Row],[Dates]])*100+MONTH(B87)</f>
        <v>202603</v>
      </c>
      <c r="H87" s="15">
        <f t="shared" si="5"/>
        <v>46082</v>
      </c>
    </row>
    <row r="88" spans="2:8" x14ac:dyDescent="0.3">
      <c r="B88" s="15">
        <v>46108</v>
      </c>
      <c r="C88" s="16">
        <f t="shared" si="3"/>
        <v>2026</v>
      </c>
      <c r="D88" s="17">
        <f t="shared" si="4"/>
        <v>3</v>
      </c>
      <c r="E88" s="17" t="str">
        <f>TEXT(D_dates[[#This Row],[Dates]],"mmmm")</f>
        <v>mars</v>
      </c>
      <c r="F88" s="17" t="str">
        <f>TEXT(D_dates[[#This Row],[Dates]],"mmmm-aa")</f>
        <v>mars-26</v>
      </c>
      <c r="G88" s="17">
        <f>YEAR(D_dates[[#This Row],[Dates]])*100+MONTH(B88)</f>
        <v>202603</v>
      </c>
      <c r="H88" s="15">
        <f t="shared" si="5"/>
        <v>46082</v>
      </c>
    </row>
    <row r="89" spans="2:8" x14ac:dyDescent="0.3">
      <c r="B89" s="15">
        <v>46109</v>
      </c>
      <c r="C89" s="16">
        <f t="shared" si="3"/>
        <v>2026</v>
      </c>
      <c r="D89" s="17">
        <f t="shared" si="4"/>
        <v>3</v>
      </c>
      <c r="E89" s="17" t="str">
        <f>TEXT(D_dates[[#This Row],[Dates]],"mmmm")</f>
        <v>mars</v>
      </c>
      <c r="F89" s="17" t="str">
        <f>TEXT(D_dates[[#This Row],[Dates]],"mmmm-aa")</f>
        <v>mars-26</v>
      </c>
      <c r="G89" s="17">
        <f>YEAR(D_dates[[#This Row],[Dates]])*100+MONTH(B89)</f>
        <v>202603</v>
      </c>
      <c r="H89" s="15">
        <f t="shared" si="5"/>
        <v>46082</v>
      </c>
    </row>
    <row r="90" spans="2:8" x14ac:dyDescent="0.3">
      <c r="B90" s="15">
        <v>46110</v>
      </c>
      <c r="C90" s="16">
        <f t="shared" si="3"/>
        <v>2026</v>
      </c>
      <c r="D90" s="17">
        <f t="shared" si="4"/>
        <v>3</v>
      </c>
      <c r="E90" s="17" t="str">
        <f>TEXT(D_dates[[#This Row],[Dates]],"mmmm")</f>
        <v>mars</v>
      </c>
      <c r="F90" s="17" t="str">
        <f>TEXT(D_dates[[#This Row],[Dates]],"mmmm-aa")</f>
        <v>mars-26</v>
      </c>
      <c r="G90" s="17">
        <f>YEAR(D_dates[[#This Row],[Dates]])*100+MONTH(B90)</f>
        <v>202603</v>
      </c>
      <c r="H90" s="15">
        <f t="shared" si="5"/>
        <v>46082</v>
      </c>
    </row>
    <row r="91" spans="2:8" x14ac:dyDescent="0.3">
      <c r="B91" s="15">
        <v>46111</v>
      </c>
      <c r="C91" s="16">
        <f t="shared" si="3"/>
        <v>2026</v>
      </c>
      <c r="D91" s="17">
        <f t="shared" si="4"/>
        <v>3</v>
      </c>
      <c r="E91" s="17" t="str">
        <f>TEXT(D_dates[[#This Row],[Dates]],"mmmm")</f>
        <v>mars</v>
      </c>
      <c r="F91" s="17" t="str">
        <f>TEXT(D_dates[[#This Row],[Dates]],"mmmm-aa")</f>
        <v>mars-26</v>
      </c>
      <c r="G91" s="17">
        <f>YEAR(D_dates[[#This Row],[Dates]])*100+MONTH(B91)</f>
        <v>202603</v>
      </c>
      <c r="H91" s="15">
        <f t="shared" si="5"/>
        <v>46082</v>
      </c>
    </row>
    <row r="92" spans="2:8" x14ac:dyDescent="0.3">
      <c r="B92" s="15">
        <v>46112</v>
      </c>
      <c r="C92" s="16">
        <f t="shared" si="3"/>
        <v>2026</v>
      </c>
      <c r="D92" s="17">
        <f t="shared" si="4"/>
        <v>3</v>
      </c>
      <c r="E92" s="17" t="str">
        <f>TEXT(D_dates[[#This Row],[Dates]],"mmmm")</f>
        <v>mars</v>
      </c>
      <c r="F92" s="17" t="str">
        <f>TEXT(D_dates[[#This Row],[Dates]],"mmmm-aa")</f>
        <v>mars-26</v>
      </c>
      <c r="G92" s="17">
        <f>YEAR(D_dates[[#This Row],[Dates]])*100+MONTH(B92)</f>
        <v>202603</v>
      </c>
      <c r="H92" s="15">
        <f t="shared" si="5"/>
        <v>46082</v>
      </c>
    </row>
    <row r="93" spans="2:8" x14ac:dyDescent="0.3">
      <c r="B93" s="15">
        <v>46113</v>
      </c>
      <c r="C93" s="16">
        <f t="shared" si="3"/>
        <v>2026</v>
      </c>
      <c r="D93" s="17">
        <f t="shared" si="4"/>
        <v>4</v>
      </c>
      <c r="E93" s="17" t="str">
        <f>TEXT(D_dates[[#This Row],[Dates]],"mmmm")</f>
        <v>avril</v>
      </c>
      <c r="F93" s="17" t="str">
        <f>TEXT(D_dates[[#This Row],[Dates]],"mmmm-aa")</f>
        <v>avril-26</v>
      </c>
      <c r="G93" s="17">
        <f>YEAR(D_dates[[#This Row],[Dates]])*100+MONTH(B93)</f>
        <v>202604</v>
      </c>
      <c r="H93" s="15">
        <f t="shared" si="5"/>
        <v>46113</v>
      </c>
    </row>
    <row r="94" spans="2:8" x14ac:dyDescent="0.3">
      <c r="B94" s="15">
        <v>46114</v>
      </c>
      <c r="C94" s="16">
        <f t="shared" si="3"/>
        <v>2026</v>
      </c>
      <c r="D94" s="17">
        <f t="shared" si="4"/>
        <v>4</v>
      </c>
      <c r="E94" s="17" t="str">
        <f>TEXT(D_dates[[#This Row],[Dates]],"mmmm")</f>
        <v>avril</v>
      </c>
      <c r="F94" s="17" t="str">
        <f>TEXT(D_dates[[#This Row],[Dates]],"mmmm-aa")</f>
        <v>avril-26</v>
      </c>
      <c r="G94" s="17">
        <f>YEAR(D_dates[[#This Row],[Dates]])*100+MONTH(B94)</f>
        <v>202604</v>
      </c>
      <c r="H94" s="15">
        <f t="shared" si="5"/>
        <v>46113</v>
      </c>
    </row>
    <row r="95" spans="2:8" x14ac:dyDescent="0.3">
      <c r="B95" s="15">
        <v>46115</v>
      </c>
      <c r="C95" s="16">
        <f t="shared" si="3"/>
        <v>2026</v>
      </c>
      <c r="D95" s="17">
        <f t="shared" si="4"/>
        <v>4</v>
      </c>
      <c r="E95" s="17" t="str">
        <f>TEXT(D_dates[[#This Row],[Dates]],"mmmm")</f>
        <v>avril</v>
      </c>
      <c r="F95" s="17" t="str">
        <f>TEXT(D_dates[[#This Row],[Dates]],"mmmm-aa")</f>
        <v>avril-26</v>
      </c>
      <c r="G95" s="17">
        <f>YEAR(D_dates[[#This Row],[Dates]])*100+MONTH(B95)</f>
        <v>202604</v>
      </c>
      <c r="H95" s="15">
        <f t="shared" si="5"/>
        <v>46113</v>
      </c>
    </row>
    <row r="96" spans="2:8" x14ac:dyDescent="0.3">
      <c r="B96" s="15">
        <v>46116</v>
      </c>
      <c r="C96" s="16">
        <f t="shared" si="3"/>
        <v>2026</v>
      </c>
      <c r="D96" s="17">
        <f t="shared" si="4"/>
        <v>4</v>
      </c>
      <c r="E96" s="17" t="str">
        <f>TEXT(D_dates[[#This Row],[Dates]],"mmmm")</f>
        <v>avril</v>
      </c>
      <c r="F96" s="17" t="str">
        <f>TEXT(D_dates[[#This Row],[Dates]],"mmmm-aa")</f>
        <v>avril-26</v>
      </c>
      <c r="G96" s="17">
        <f>YEAR(D_dates[[#This Row],[Dates]])*100+MONTH(B96)</f>
        <v>202604</v>
      </c>
      <c r="H96" s="15">
        <f t="shared" si="5"/>
        <v>46113</v>
      </c>
    </row>
    <row r="97" spans="2:8" x14ac:dyDescent="0.3">
      <c r="B97" s="15">
        <v>46117</v>
      </c>
      <c r="C97" s="16">
        <f t="shared" si="3"/>
        <v>2026</v>
      </c>
      <c r="D97" s="17">
        <f t="shared" si="4"/>
        <v>4</v>
      </c>
      <c r="E97" s="17" t="str">
        <f>TEXT(D_dates[[#This Row],[Dates]],"mmmm")</f>
        <v>avril</v>
      </c>
      <c r="F97" s="17" t="str">
        <f>TEXT(D_dates[[#This Row],[Dates]],"mmmm-aa")</f>
        <v>avril-26</v>
      </c>
      <c r="G97" s="17">
        <f>YEAR(D_dates[[#This Row],[Dates]])*100+MONTH(B97)</f>
        <v>202604</v>
      </c>
      <c r="H97" s="15">
        <f t="shared" si="5"/>
        <v>46113</v>
      </c>
    </row>
    <row r="98" spans="2:8" x14ac:dyDescent="0.3">
      <c r="B98" s="15">
        <v>46118</v>
      </c>
      <c r="C98" s="16">
        <f t="shared" si="3"/>
        <v>2026</v>
      </c>
      <c r="D98" s="17">
        <f t="shared" si="4"/>
        <v>4</v>
      </c>
      <c r="E98" s="17" t="str">
        <f>TEXT(D_dates[[#This Row],[Dates]],"mmmm")</f>
        <v>avril</v>
      </c>
      <c r="F98" s="17" t="str">
        <f>TEXT(D_dates[[#This Row],[Dates]],"mmmm-aa")</f>
        <v>avril-26</v>
      </c>
      <c r="G98" s="17">
        <f>YEAR(D_dates[[#This Row],[Dates]])*100+MONTH(B98)</f>
        <v>202604</v>
      </c>
      <c r="H98" s="15">
        <f t="shared" si="5"/>
        <v>46113</v>
      </c>
    </row>
    <row r="99" spans="2:8" x14ac:dyDescent="0.3">
      <c r="B99" s="15">
        <v>46119</v>
      </c>
      <c r="C99" s="16">
        <f t="shared" si="3"/>
        <v>2026</v>
      </c>
      <c r="D99" s="17">
        <f t="shared" si="4"/>
        <v>4</v>
      </c>
      <c r="E99" s="17" t="str">
        <f>TEXT(D_dates[[#This Row],[Dates]],"mmmm")</f>
        <v>avril</v>
      </c>
      <c r="F99" s="17" t="str">
        <f>TEXT(D_dates[[#This Row],[Dates]],"mmmm-aa")</f>
        <v>avril-26</v>
      </c>
      <c r="G99" s="17">
        <f>YEAR(D_dates[[#This Row],[Dates]])*100+MONTH(B99)</f>
        <v>202604</v>
      </c>
      <c r="H99" s="15">
        <f t="shared" si="5"/>
        <v>46113</v>
      </c>
    </row>
    <row r="100" spans="2:8" x14ac:dyDescent="0.3">
      <c r="B100" s="15">
        <v>46120</v>
      </c>
      <c r="C100" s="16">
        <f t="shared" si="3"/>
        <v>2026</v>
      </c>
      <c r="D100" s="17">
        <f t="shared" si="4"/>
        <v>4</v>
      </c>
      <c r="E100" s="17" t="str">
        <f>TEXT(D_dates[[#This Row],[Dates]],"mmmm")</f>
        <v>avril</v>
      </c>
      <c r="F100" s="17" t="str">
        <f>TEXT(D_dates[[#This Row],[Dates]],"mmmm-aa")</f>
        <v>avril-26</v>
      </c>
      <c r="G100" s="17">
        <f>YEAR(D_dates[[#This Row],[Dates]])*100+MONTH(B100)</f>
        <v>202604</v>
      </c>
      <c r="H100" s="15">
        <f t="shared" si="5"/>
        <v>46113</v>
      </c>
    </row>
    <row r="101" spans="2:8" x14ac:dyDescent="0.3">
      <c r="B101" s="15">
        <v>46121</v>
      </c>
      <c r="C101" s="16">
        <f t="shared" si="3"/>
        <v>2026</v>
      </c>
      <c r="D101" s="17">
        <f t="shared" si="4"/>
        <v>4</v>
      </c>
      <c r="E101" s="17" t="str">
        <f>TEXT(D_dates[[#This Row],[Dates]],"mmmm")</f>
        <v>avril</v>
      </c>
      <c r="F101" s="17" t="str">
        <f>TEXT(D_dates[[#This Row],[Dates]],"mmmm-aa")</f>
        <v>avril-26</v>
      </c>
      <c r="G101" s="17">
        <f>YEAR(D_dates[[#This Row],[Dates]])*100+MONTH(B101)</f>
        <v>202604</v>
      </c>
      <c r="H101" s="15">
        <f t="shared" si="5"/>
        <v>46113</v>
      </c>
    </row>
    <row r="102" spans="2:8" x14ac:dyDescent="0.3">
      <c r="B102" s="15">
        <v>46122</v>
      </c>
      <c r="C102" s="16">
        <f t="shared" si="3"/>
        <v>2026</v>
      </c>
      <c r="D102" s="17">
        <f t="shared" si="4"/>
        <v>4</v>
      </c>
      <c r="E102" s="17" t="str">
        <f>TEXT(D_dates[[#This Row],[Dates]],"mmmm")</f>
        <v>avril</v>
      </c>
      <c r="F102" s="17" t="str">
        <f>TEXT(D_dates[[#This Row],[Dates]],"mmmm-aa")</f>
        <v>avril-26</v>
      </c>
      <c r="G102" s="17">
        <f>YEAR(D_dates[[#This Row],[Dates]])*100+MONTH(B102)</f>
        <v>202604</v>
      </c>
      <c r="H102" s="15">
        <f t="shared" si="5"/>
        <v>46113</v>
      </c>
    </row>
    <row r="103" spans="2:8" x14ac:dyDescent="0.3">
      <c r="B103" s="15">
        <v>46123</v>
      </c>
      <c r="C103" s="16">
        <f t="shared" si="3"/>
        <v>2026</v>
      </c>
      <c r="D103" s="17">
        <f t="shared" si="4"/>
        <v>4</v>
      </c>
      <c r="E103" s="17" t="str">
        <f>TEXT(D_dates[[#This Row],[Dates]],"mmmm")</f>
        <v>avril</v>
      </c>
      <c r="F103" s="17" t="str">
        <f>TEXT(D_dates[[#This Row],[Dates]],"mmmm-aa")</f>
        <v>avril-26</v>
      </c>
      <c r="G103" s="17">
        <f>YEAR(D_dates[[#This Row],[Dates]])*100+MONTH(B103)</f>
        <v>202604</v>
      </c>
      <c r="H103" s="15">
        <f t="shared" si="5"/>
        <v>46113</v>
      </c>
    </row>
    <row r="104" spans="2:8" x14ac:dyDescent="0.3">
      <c r="B104" s="15">
        <v>46124</v>
      </c>
      <c r="C104" s="16">
        <f t="shared" si="3"/>
        <v>2026</v>
      </c>
      <c r="D104" s="17">
        <f t="shared" si="4"/>
        <v>4</v>
      </c>
      <c r="E104" s="17" t="str">
        <f>TEXT(D_dates[[#This Row],[Dates]],"mmmm")</f>
        <v>avril</v>
      </c>
      <c r="F104" s="17" t="str">
        <f>TEXT(D_dates[[#This Row],[Dates]],"mmmm-aa")</f>
        <v>avril-26</v>
      </c>
      <c r="G104" s="17">
        <f>YEAR(D_dates[[#This Row],[Dates]])*100+MONTH(B104)</f>
        <v>202604</v>
      </c>
      <c r="H104" s="15">
        <f t="shared" si="5"/>
        <v>46113</v>
      </c>
    </row>
    <row r="105" spans="2:8" x14ac:dyDescent="0.3">
      <c r="B105" s="15">
        <v>46125</v>
      </c>
      <c r="C105" s="16">
        <f t="shared" si="3"/>
        <v>2026</v>
      </c>
      <c r="D105" s="17">
        <f t="shared" si="4"/>
        <v>4</v>
      </c>
      <c r="E105" s="17" t="str">
        <f>TEXT(D_dates[[#This Row],[Dates]],"mmmm")</f>
        <v>avril</v>
      </c>
      <c r="F105" s="17" t="str">
        <f>TEXT(D_dates[[#This Row],[Dates]],"mmmm-aa")</f>
        <v>avril-26</v>
      </c>
      <c r="G105" s="17">
        <f>YEAR(D_dates[[#This Row],[Dates]])*100+MONTH(B105)</f>
        <v>202604</v>
      </c>
      <c r="H105" s="15">
        <f t="shared" si="5"/>
        <v>46113</v>
      </c>
    </row>
    <row r="106" spans="2:8" x14ac:dyDescent="0.3">
      <c r="B106" s="15">
        <v>46126</v>
      </c>
      <c r="C106" s="16">
        <f t="shared" si="3"/>
        <v>2026</v>
      </c>
      <c r="D106" s="17">
        <f t="shared" si="4"/>
        <v>4</v>
      </c>
      <c r="E106" s="17" t="str">
        <f>TEXT(D_dates[[#This Row],[Dates]],"mmmm")</f>
        <v>avril</v>
      </c>
      <c r="F106" s="17" t="str">
        <f>TEXT(D_dates[[#This Row],[Dates]],"mmmm-aa")</f>
        <v>avril-26</v>
      </c>
      <c r="G106" s="17">
        <f>YEAR(D_dates[[#This Row],[Dates]])*100+MONTH(B106)</f>
        <v>202604</v>
      </c>
      <c r="H106" s="15">
        <f t="shared" si="5"/>
        <v>46113</v>
      </c>
    </row>
    <row r="107" spans="2:8" x14ac:dyDescent="0.3">
      <c r="B107" s="15">
        <v>46127</v>
      </c>
      <c r="C107" s="16">
        <f t="shared" si="3"/>
        <v>2026</v>
      </c>
      <c r="D107" s="17">
        <f t="shared" si="4"/>
        <v>4</v>
      </c>
      <c r="E107" s="17" t="str">
        <f>TEXT(D_dates[[#This Row],[Dates]],"mmmm")</f>
        <v>avril</v>
      </c>
      <c r="F107" s="17" t="str">
        <f>TEXT(D_dates[[#This Row],[Dates]],"mmmm-aa")</f>
        <v>avril-26</v>
      </c>
      <c r="G107" s="17">
        <f>YEAR(D_dates[[#This Row],[Dates]])*100+MONTH(B107)</f>
        <v>202604</v>
      </c>
      <c r="H107" s="15">
        <f t="shared" si="5"/>
        <v>46113</v>
      </c>
    </row>
    <row r="108" spans="2:8" x14ac:dyDescent="0.3">
      <c r="B108" s="15">
        <v>46128</v>
      </c>
      <c r="C108" s="16">
        <f t="shared" si="3"/>
        <v>2026</v>
      </c>
      <c r="D108" s="17">
        <f t="shared" si="4"/>
        <v>4</v>
      </c>
      <c r="E108" s="17" t="str">
        <f>TEXT(D_dates[[#This Row],[Dates]],"mmmm")</f>
        <v>avril</v>
      </c>
      <c r="F108" s="17" t="str">
        <f>TEXT(D_dates[[#This Row],[Dates]],"mmmm-aa")</f>
        <v>avril-26</v>
      </c>
      <c r="G108" s="17">
        <f>YEAR(D_dates[[#This Row],[Dates]])*100+MONTH(B108)</f>
        <v>202604</v>
      </c>
      <c r="H108" s="15">
        <f t="shared" si="5"/>
        <v>46113</v>
      </c>
    </row>
    <row r="109" spans="2:8" x14ac:dyDescent="0.3">
      <c r="B109" s="15">
        <v>46129</v>
      </c>
      <c r="C109" s="16">
        <f t="shared" si="3"/>
        <v>2026</v>
      </c>
      <c r="D109" s="17">
        <f t="shared" si="4"/>
        <v>4</v>
      </c>
      <c r="E109" s="17" t="str">
        <f>TEXT(D_dates[[#This Row],[Dates]],"mmmm")</f>
        <v>avril</v>
      </c>
      <c r="F109" s="17" t="str">
        <f>TEXT(D_dates[[#This Row],[Dates]],"mmmm-aa")</f>
        <v>avril-26</v>
      </c>
      <c r="G109" s="17">
        <f>YEAR(D_dates[[#This Row],[Dates]])*100+MONTH(B109)</f>
        <v>202604</v>
      </c>
      <c r="H109" s="15">
        <f t="shared" si="5"/>
        <v>46113</v>
      </c>
    </row>
    <row r="110" spans="2:8" x14ac:dyDescent="0.3">
      <c r="B110" s="15">
        <v>46130</v>
      </c>
      <c r="C110" s="16">
        <f t="shared" si="3"/>
        <v>2026</v>
      </c>
      <c r="D110" s="17">
        <f t="shared" si="4"/>
        <v>4</v>
      </c>
      <c r="E110" s="17" t="str">
        <f>TEXT(D_dates[[#This Row],[Dates]],"mmmm")</f>
        <v>avril</v>
      </c>
      <c r="F110" s="17" t="str">
        <f>TEXT(D_dates[[#This Row],[Dates]],"mmmm-aa")</f>
        <v>avril-26</v>
      </c>
      <c r="G110" s="17">
        <f>YEAR(D_dates[[#This Row],[Dates]])*100+MONTH(B110)</f>
        <v>202604</v>
      </c>
      <c r="H110" s="15">
        <f t="shared" si="5"/>
        <v>46113</v>
      </c>
    </row>
    <row r="111" spans="2:8" x14ac:dyDescent="0.3">
      <c r="B111" s="15">
        <v>46131</v>
      </c>
      <c r="C111" s="16">
        <f t="shared" si="3"/>
        <v>2026</v>
      </c>
      <c r="D111" s="17">
        <f t="shared" si="4"/>
        <v>4</v>
      </c>
      <c r="E111" s="17" t="str">
        <f>TEXT(D_dates[[#This Row],[Dates]],"mmmm")</f>
        <v>avril</v>
      </c>
      <c r="F111" s="17" t="str">
        <f>TEXT(D_dates[[#This Row],[Dates]],"mmmm-aa")</f>
        <v>avril-26</v>
      </c>
      <c r="G111" s="17">
        <f>YEAR(D_dates[[#This Row],[Dates]])*100+MONTH(B111)</f>
        <v>202604</v>
      </c>
      <c r="H111" s="15">
        <f t="shared" si="5"/>
        <v>46113</v>
      </c>
    </row>
    <row r="112" spans="2:8" x14ac:dyDescent="0.3">
      <c r="B112" s="15">
        <v>46132</v>
      </c>
      <c r="C112" s="16">
        <f t="shared" si="3"/>
        <v>2026</v>
      </c>
      <c r="D112" s="17">
        <f t="shared" si="4"/>
        <v>4</v>
      </c>
      <c r="E112" s="17" t="str">
        <f>TEXT(D_dates[[#This Row],[Dates]],"mmmm")</f>
        <v>avril</v>
      </c>
      <c r="F112" s="17" t="str">
        <f>TEXT(D_dates[[#This Row],[Dates]],"mmmm-aa")</f>
        <v>avril-26</v>
      </c>
      <c r="G112" s="17">
        <f>YEAR(D_dates[[#This Row],[Dates]])*100+MONTH(B112)</f>
        <v>202604</v>
      </c>
      <c r="H112" s="15">
        <f t="shared" si="5"/>
        <v>46113</v>
      </c>
    </row>
    <row r="113" spans="2:8" x14ac:dyDescent="0.3">
      <c r="B113" s="15">
        <v>46133</v>
      </c>
      <c r="C113" s="16">
        <f t="shared" si="3"/>
        <v>2026</v>
      </c>
      <c r="D113" s="17">
        <f t="shared" si="4"/>
        <v>4</v>
      </c>
      <c r="E113" s="17" t="str">
        <f>TEXT(D_dates[[#This Row],[Dates]],"mmmm")</f>
        <v>avril</v>
      </c>
      <c r="F113" s="17" t="str">
        <f>TEXT(D_dates[[#This Row],[Dates]],"mmmm-aa")</f>
        <v>avril-26</v>
      </c>
      <c r="G113" s="17">
        <f>YEAR(D_dates[[#This Row],[Dates]])*100+MONTH(B113)</f>
        <v>202604</v>
      </c>
      <c r="H113" s="15">
        <f t="shared" si="5"/>
        <v>46113</v>
      </c>
    </row>
    <row r="114" spans="2:8" x14ac:dyDescent="0.3">
      <c r="B114" s="15">
        <v>46134</v>
      </c>
      <c r="C114" s="16">
        <f t="shared" si="3"/>
        <v>2026</v>
      </c>
      <c r="D114" s="17">
        <f t="shared" si="4"/>
        <v>4</v>
      </c>
      <c r="E114" s="17" t="str">
        <f>TEXT(D_dates[[#This Row],[Dates]],"mmmm")</f>
        <v>avril</v>
      </c>
      <c r="F114" s="17" t="str">
        <f>TEXT(D_dates[[#This Row],[Dates]],"mmmm-aa")</f>
        <v>avril-26</v>
      </c>
      <c r="G114" s="17">
        <f>YEAR(D_dates[[#This Row],[Dates]])*100+MONTH(B114)</f>
        <v>202604</v>
      </c>
      <c r="H114" s="15">
        <f t="shared" si="5"/>
        <v>46113</v>
      </c>
    </row>
    <row r="115" spans="2:8" x14ac:dyDescent="0.3">
      <c r="B115" s="15">
        <v>46135</v>
      </c>
      <c r="C115" s="16">
        <f t="shared" si="3"/>
        <v>2026</v>
      </c>
      <c r="D115" s="17">
        <f t="shared" si="4"/>
        <v>4</v>
      </c>
      <c r="E115" s="17" t="str">
        <f>TEXT(D_dates[[#This Row],[Dates]],"mmmm")</f>
        <v>avril</v>
      </c>
      <c r="F115" s="17" t="str">
        <f>TEXT(D_dates[[#This Row],[Dates]],"mmmm-aa")</f>
        <v>avril-26</v>
      </c>
      <c r="G115" s="17">
        <f>YEAR(D_dates[[#This Row],[Dates]])*100+MONTH(B115)</f>
        <v>202604</v>
      </c>
      <c r="H115" s="15">
        <f t="shared" si="5"/>
        <v>46113</v>
      </c>
    </row>
    <row r="116" spans="2:8" x14ac:dyDescent="0.3">
      <c r="B116" s="15">
        <v>46136</v>
      </c>
      <c r="C116" s="16">
        <f t="shared" si="3"/>
        <v>2026</v>
      </c>
      <c r="D116" s="17">
        <f t="shared" si="4"/>
        <v>4</v>
      </c>
      <c r="E116" s="17" t="str">
        <f>TEXT(D_dates[[#This Row],[Dates]],"mmmm")</f>
        <v>avril</v>
      </c>
      <c r="F116" s="17" t="str">
        <f>TEXT(D_dates[[#This Row],[Dates]],"mmmm-aa")</f>
        <v>avril-26</v>
      </c>
      <c r="G116" s="17">
        <f>YEAR(D_dates[[#This Row],[Dates]])*100+MONTH(B116)</f>
        <v>202604</v>
      </c>
      <c r="H116" s="15">
        <f t="shared" si="5"/>
        <v>46113</v>
      </c>
    </row>
    <row r="117" spans="2:8" x14ac:dyDescent="0.3">
      <c r="B117" s="15">
        <v>46137</v>
      </c>
      <c r="C117" s="16">
        <f t="shared" si="3"/>
        <v>2026</v>
      </c>
      <c r="D117" s="17">
        <f t="shared" si="4"/>
        <v>4</v>
      </c>
      <c r="E117" s="17" t="str">
        <f>TEXT(D_dates[[#This Row],[Dates]],"mmmm")</f>
        <v>avril</v>
      </c>
      <c r="F117" s="17" t="str">
        <f>TEXT(D_dates[[#This Row],[Dates]],"mmmm-aa")</f>
        <v>avril-26</v>
      </c>
      <c r="G117" s="17">
        <f>YEAR(D_dates[[#This Row],[Dates]])*100+MONTH(B117)</f>
        <v>202604</v>
      </c>
      <c r="H117" s="15">
        <f t="shared" si="5"/>
        <v>46113</v>
      </c>
    </row>
    <row r="118" spans="2:8" x14ac:dyDescent="0.3">
      <c r="B118" s="15">
        <v>46138</v>
      </c>
      <c r="C118" s="16">
        <f t="shared" si="3"/>
        <v>2026</v>
      </c>
      <c r="D118" s="17">
        <f t="shared" si="4"/>
        <v>4</v>
      </c>
      <c r="E118" s="17" t="str">
        <f>TEXT(D_dates[[#This Row],[Dates]],"mmmm")</f>
        <v>avril</v>
      </c>
      <c r="F118" s="17" t="str">
        <f>TEXT(D_dates[[#This Row],[Dates]],"mmmm-aa")</f>
        <v>avril-26</v>
      </c>
      <c r="G118" s="17">
        <f>YEAR(D_dates[[#This Row],[Dates]])*100+MONTH(B118)</f>
        <v>202604</v>
      </c>
      <c r="H118" s="15">
        <f t="shared" si="5"/>
        <v>46113</v>
      </c>
    </row>
    <row r="119" spans="2:8" x14ac:dyDescent="0.3">
      <c r="B119" s="15">
        <v>46139</v>
      </c>
      <c r="C119" s="16">
        <f t="shared" si="3"/>
        <v>2026</v>
      </c>
      <c r="D119" s="17">
        <f t="shared" si="4"/>
        <v>4</v>
      </c>
      <c r="E119" s="17" t="str">
        <f>TEXT(D_dates[[#This Row],[Dates]],"mmmm")</f>
        <v>avril</v>
      </c>
      <c r="F119" s="17" t="str">
        <f>TEXT(D_dates[[#This Row],[Dates]],"mmmm-aa")</f>
        <v>avril-26</v>
      </c>
      <c r="G119" s="17">
        <f>YEAR(D_dates[[#This Row],[Dates]])*100+MONTH(B119)</f>
        <v>202604</v>
      </c>
      <c r="H119" s="15">
        <f t="shared" si="5"/>
        <v>46113</v>
      </c>
    </row>
    <row r="120" spans="2:8" x14ac:dyDescent="0.3">
      <c r="B120" s="15">
        <v>46140</v>
      </c>
      <c r="C120" s="16">
        <f t="shared" si="3"/>
        <v>2026</v>
      </c>
      <c r="D120" s="17">
        <f t="shared" si="4"/>
        <v>4</v>
      </c>
      <c r="E120" s="17" t="str">
        <f>TEXT(D_dates[[#This Row],[Dates]],"mmmm")</f>
        <v>avril</v>
      </c>
      <c r="F120" s="17" t="str">
        <f>TEXT(D_dates[[#This Row],[Dates]],"mmmm-aa")</f>
        <v>avril-26</v>
      </c>
      <c r="G120" s="17">
        <f>YEAR(D_dates[[#This Row],[Dates]])*100+MONTH(B120)</f>
        <v>202604</v>
      </c>
      <c r="H120" s="15">
        <f t="shared" si="5"/>
        <v>46113</v>
      </c>
    </row>
    <row r="121" spans="2:8" x14ac:dyDescent="0.3">
      <c r="B121" s="15">
        <v>46141</v>
      </c>
      <c r="C121" s="16">
        <f t="shared" si="3"/>
        <v>2026</v>
      </c>
      <c r="D121" s="17">
        <f t="shared" si="4"/>
        <v>4</v>
      </c>
      <c r="E121" s="17" t="str">
        <f>TEXT(D_dates[[#This Row],[Dates]],"mmmm")</f>
        <v>avril</v>
      </c>
      <c r="F121" s="17" t="str">
        <f>TEXT(D_dates[[#This Row],[Dates]],"mmmm-aa")</f>
        <v>avril-26</v>
      </c>
      <c r="G121" s="17">
        <f>YEAR(D_dates[[#This Row],[Dates]])*100+MONTH(B121)</f>
        <v>202604</v>
      </c>
      <c r="H121" s="15">
        <f t="shared" si="5"/>
        <v>46113</v>
      </c>
    </row>
    <row r="122" spans="2:8" x14ac:dyDescent="0.3">
      <c r="B122" s="15">
        <v>46142</v>
      </c>
      <c r="C122" s="16">
        <f t="shared" si="3"/>
        <v>2026</v>
      </c>
      <c r="D122" s="17">
        <f t="shared" si="4"/>
        <v>4</v>
      </c>
      <c r="E122" s="17" t="str">
        <f>TEXT(D_dates[[#This Row],[Dates]],"mmmm")</f>
        <v>avril</v>
      </c>
      <c r="F122" s="17" t="str">
        <f>TEXT(D_dates[[#This Row],[Dates]],"mmmm-aa")</f>
        <v>avril-26</v>
      </c>
      <c r="G122" s="17">
        <f>YEAR(D_dates[[#This Row],[Dates]])*100+MONTH(B122)</f>
        <v>202604</v>
      </c>
      <c r="H122" s="15">
        <f t="shared" si="5"/>
        <v>46113</v>
      </c>
    </row>
    <row r="123" spans="2:8" x14ac:dyDescent="0.3">
      <c r="B123" s="15">
        <v>46143</v>
      </c>
      <c r="C123" s="16">
        <f t="shared" si="3"/>
        <v>2026</v>
      </c>
      <c r="D123" s="17">
        <f t="shared" si="4"/>
        <v>5</v>
      </c>
      <c r="E123" s="17" t="str">
        <f>TEXT(D_dates[[#This Row],[Dates]],"mmmm")</f>
        <v>mai</v>
      </c>
      <c r="F123" s="17" t="str">
        <f>TEXT(D_dates[[#This Row],[Dates]],"mmmm-aa")</f>
        <v>mai-26</v>
      </c>
      <c r="G123" s="17">
        <f>YEAR(D_dates[[#This Row],[Dates]])*100+MONTH(B123)</f>
        <v>202605</v>
      </c>
      <c r="H123" s="15">
        <f t="shared" si="5"/>
        <v>46143</v>
      </c>
    </row>
    <row r="124" spans="2:8" x14ac:dyDescent="0.3">
      <c r="B124" s="15">
        <v>46144</v>
      </c>
      <c r="C124" s="16">
        <f t="shared" si="3"/>
        <v>2026</v>
      </c>
      <c r="D124" s="17">
        <f t="shared" si="4"/>
        <v>5</v>
      </c>
      <c r="E124" s="17" t="str">
        <f>TEXT(D_dates[[#This Row],[Dates]],"mmmm")</f>
        <v>mai</v>
      </c>
      <c r="F124" s="17" t="str">
        <f>TEXT(D_dates[[#This Row],[Dates]],"mmmm-aa")</f>
        <v>mai-26</v>
      </c>
      <c r="G124" s="17">
        <f>YEAR(D_dates[[#This Row],[Dates]])*100+MONTH(B124)</f>
        <v>202605</v>
      </c>
      <c r="H124" s="15">
        <f t="shared" si="5"/>
        <v>46143</v>
      </c>
    </row>
    <row r="125" spans="2:8" x14ac:dyDescent="0.3">
      <c r="B125" s="15">
        <v>46145</v>
      </c>
      <c r="C125" s="16">
        <f t="shared" si="3"/>
        <v>2026</v>
      </c>
      <c r="D125" s="17">
        <f t="shared" si="4"/>
        <v>5</v>
      </c>
      <c r="E125" s="17" t="str">
        <f>TEXT(D_dates[[#This Row],[Dates]],"mmmm")</f>
        <v>mai</v>
      </c>
      <c r="F125" s="17" t="str">
        <f>TEXT(D_dates[[#This Row],[Dates]],"mmmm-aa")</f>
        <v>mai-26</v>
      </c>
      <c r="G125" s="17">
        <f>YEAR(D_dates[[#This Row],[Dates]])*100+MONTH(B125)</f>
        <v>202605</v>
      </c>
      <c r="H125" s="15">
        <f t="shared" si="5"/>
        <v>46143</v>
      </c>
    </row>
    <row r="126" spans="2:8" x14ac:dyDescent="0.3">
      <c r="B126" s="15">
        <v>46146</v>
      </c>
      <c r="C126" s="16">
        <f t="shared" si="3"/>
        <v>2026</v>
      </c>
      <c r="D126" s="17">
        <f t="shared" si="4"/>
        <v>5</v>
      </c>
      <c r="E126" s="17" t="str">
        <f>TEXT(D_dates[[#This Row],[Dates]],"mmmm")</f>
        <v>mai</v>
      </c>
      <c r="F126" s="17" t="str">
        <f>TEXT(D_dates[[#This Row],[Dates]],"mmmm-aa")</f>
        <v>mai-26</v>
      </c>
      <c r="G126" s="17">
        <f>YEAR(D_dates[[#This Row],[Dates]])*100+MONTH(B126)</f>
        <v>202605</v>
      </c>
      <c r="H126" s="15">
        <f t="shared" si="5"/>
        <v>46143</v>
      </c>
    </row>
    <row r="127" spans="2:8" x14ac:dyDescent="0.3">
      <c r="B127" s="15">
        <v>46147</v>
      </c>
      <c r="C127" s="16">
        <f t="shared" si="3"/>
        <v>2026</v>
      </c>
      <c r="D127" s="17">
        <f t="shared" si="4"/>
        <v>5</v>
      </c>
      <c r="E127" s="17" t="str">
        <f>TEXT(D_dates[[#This Row],[Dates]],"mmmm")</f>
        <v>mai</v>
      </c>
      <c r="F127" s="17" t="str">
        <f>TEXT(D_dates[[#This Row],[Dates]],"mmmm-aa")</f>
        <v>mai-26</v>
      </c>
      <c r="G127" s="17">
        <f>YEAR(D_dates[[#This Row],[Dates]])*100+MONTH(B127)</f>
        <v>202605</v>
      </c>
      <c r="H127" s="15">
        <f t="shared" si="5"/>
        <v>46143</v>
      </c>
    </row>
    <row r="128" spans="2:8" x14ac:dyDescent="0.3">
      <c r="B128" s="15">
        <v>46148</v>
      </c>
      <c r="C128" s="16">
        <f t="shared" si="3"/>
        <v>2026</v>
      </c>
      <c r="D128" s="17">
        <f t="shared" si="4"/>
        <v>5</v>
      </c>
      <c r="E128" s="17" t="str">
        <f>TEXT(D_dates[[#This Row],[Dates]],"mmmm")</f>
        <v>mai</v>
      </c>
      <c r="F128" s="17" t="str">
        <f>TEXT(D_dates[[#This Row],[Dates]],"mmmm-aa")</f>
        <v>mai-26</v>
      </c>
      <c r="G128" s="17">
        <f>YEAR(D_dates[[#This Row],[Dates]])*100+MONTH(B128)</f>
        <v>202605</v>
      </c>
      <c r="H128" s="15">
        <f t="shared" si="5"/>
        <v>46143</v>
      </c>
    </row>
    <row r="129" spans="2:8" x14ac:dyDescent="0.3">
      <c r="B129" s="15">
        <v>46149</v>
      </c>
      <c r="C129" s="16">
        <f t="shared" si="3"/>
        <v>2026</v>
      </c>
      <c r="D129" s="17">
        <f t="shared" si="4"/>
        <v>5</v>
      </c>
      <c r="E129" s="17" t="str">
        <f>TEXT(D_dates[[#This Row],[Dates]],"mmmm")</f>
        <v>mai</v>
      </c>
      <c r="F129" s="17" t="str">
        <f>TEXT(D_dates[[#This Row],[Dates]],"mmmm-aa")</f>
        <v>mai-26</v>
      </c>
      <c r="G129" s="17">
        <f>YEAR(D_dates[[#This Row],[Dates]])*100+MONTH(B129)</f>
        <v>202605</v>
      </c>
      <c r="H129" s="15">
        <f t="shared" si="5"/>
        <v>46143</v>
      </c>
    </row>
    <row r="130" spans="2:8" x14ac:dyDescent="0.3">
      <c r="B130" s="15">
        <v>46150</v>
      </c>
      <c r="C130" s="16">
        <f t="shared" si="3"/>
        <v>2026</v>
      </c>
      <c r="D130" s="17">
        <f t="shared" si="4"/>
        <v>5</v>
      </c>
      <c r="E130" s="17" t="str">
        <f>TEXT(D_dates[[#This Row],[Dates]],"mmmm")</f>
        <v>mai</v>
      </c>
      <c r="F130" s="17" t="str">
        <f>TEXT(D_dates[[#This Row],[Dates]],"mmmm-aa")</f>
        <v>mai-26</v>
      </c>
      <c r="G130" s="17">
        <f>YEAR(D_dates[[#This Row],[Dates]])*100+MONTH(B130)</f>
        <v>202605</v>
      </c>
      <c r="H130" s="15">
        <f t="shared" si="5"/>
        <v>46143</v>
      </c>
    </row>
    <row r="131" spans="2:8" x14ac:dyDescent="0.3">
      <c r="B131" s="15">
        <v>46151</v>
      </c>
      <c r="C131" s="16">
        <f t="shared" ref="C131:C194" si="6">YEAR(B131)</f>
        <v>2026</v>
      </c>
      <c r="D131" s="17">
        <f t="shared" ref="D131:D194" si="7">MONTH(B131)</f>
        <v>5</v>
      </c>
      <c r="E131" s="17" t="str">
        <f>TEXT(D_dates[[#This Row],[Dates]],"mmmm")</f>
        <v>mai</v>
      </c>
      <c r="F131" s="17" t="str">
        <f>TEXT(D_dates[[#This Row],[Dates]],"mmmm-aa")</f>
        <v>mai-26</v>
      </c>
      <c r="G131" s="17">
        <f>YEAR(D_dates[[#This Row],[Dates]])*100+MONTH(B131)</f>
        <v>202605</v>
      </c>
      <c r="H131" s="15">
        <f t="shared" ref="H131:H194" si="8">DATE(YEAR(B131),MONTH(B131),1)</f>
        <v>46143</v>
      </c>
    </row>
    <row r="132" spans="2:8" x14ac:dyDescent="0.3">
      <c r="B132" s="15">
        <v>46152</v>
      </c>
      <c r="C132" s="16">
        <f t="shared" si="6"/>
        <v>2026</v>
      </c>
      <c r="D132" s="17">
        <f t="shared" si="7"/>
        <v>5</v>
      </c>
      <c r="E132" s="17" t="str">
        <f>TEXT(D_dates[[#This Row],[Dates]],"mmmm")</f>
        <v>mai</v>
      </c>
      <c r="F132" s="17" t="str">
        <f>TEXT(D_dates[[#This Row],[Dates]],"mmmm-aa")</f>
        <v>mai-26</v>
      </c>
      <c r="G132" s="17">
        <f>YEAR(D_dates[[#This Row],[Dates]])*100+MONTH(B132)</f>
        <v>202605</v>
      </c>
      <c r="H132" s="15">
        <f t="shared" si="8"/>
        <v>46143</v>
      </c>
    </row>
    <row r="133" spans="2:8" x14ac:dyDescent="0.3">
      <c r="B133" s="15">
        <v>46153</v>
      </c>
      <c r="C133" s="16">
        <f t="shared" si="6"/>
        <v>2026</v>
      </c>
      <c r="D133" s="17">
        <f t="shared" si="7"/>
        <v>5</v>
      </c>
      <c r="E133" s="17" t="str">
        <f>TEXT(D_dates[[#This Row],[Dates]],"mmmm")</f>
        <v>mai</v>
      </c>
      <c r="F133" s="17" t="str">
        <f>TEXT(D_dates[[#This Row],[Dates]],"mmmm-aa")</f>
        <v>mai-26</v>
      </c>
      <c r="G133" s="17">
        <f>YEAR(D_dates[[#This Row],[Dates]])*100+MONTH(B133)</f>
        <v>202605</v>
      </c>
      <c r="H133" s="15">
        <f t="shared" si="8"/>
        <v>46143</v>
      </c>
    </row>
    <row r="134" spans="2:8" x14ac:dyDescent="0.3">
      <c r="B134" s="15">
        <v>46154</v>
      </c>
      <c r="C134" s="16">
        <f t="shared" si="6"/>
        <v>2026</v>
      </c>
      <c r="D134" s="17">
        <f t="shared" si="7"/>
        <v>5</v>
      </c>
      <c r="E134" s="17" t="str">
        <f>TEXT(D_dates[[#This Row],[Dates]],"mmmm")</f>
        <v>mai</v>
      </c>
      <c r="F134" s="17" t="str">
        <f>TEXT(D_dates[[#This Row],[Dates]],"mmmm-aa")</f>
        <v>mai-26</v>
      </c>
      <c r="G134" s="17">
        <f>YEAR(D_dates[[#This Row],[Dates]])*100+MONTH(B134)</f>
        <v>202605</v>
      </c>
      <c r="H134" s="15">
        <f t="shared" si="8"/>
        <v>46143</v>
      </c>
    </row>
    <row r="135" spans="2:8" x14ac:dyDescent="0.3">
      <c r="B135" s="15">
        <v>46155</v>
      </c>
      <c r="C135" s="16">
        <f t="shared" si="6"/>
        <v>2026</v>
      </c>
      <c r="D135" s="17">
        <f t="shared" si="7"/>
        <v>5</v>
      </c>
      <c r="E135" s="17" t="str">
        <f>TEXT(D_dates[[#This Row],[Dates]],"mmmm")</f>
        <v>mai</v>
      </c>
      <c r="F135" s="17" t="str">
        <f>TEXT(D_dates[[#This Row],[Dates]],"mmmm-aa")</f>
        <v>mai-26</v>
      </c>
      <c r="G135" s="17">
        <f>YEAR(D_dates[[#This Row],[Dates]])*100+MONTH(B135)</f>
        <v>202605</v>
      </c>
      <c r="H135" s="15">
        <f t="shared" si="8"/>
        <v>46143</v>
      </c>
    </row>
    <row r="136" spans="2:8" x14ac:dyDescent="0.3">
      <c r="B136" s="15">
        <v>46156</v>
      </c>
      <c r="C136" s="16">
        <f t="shared" si="6"/>
        <v>2026</v>
      </c>
      <c r="D136" s="17">
        <f t="shared" si="7"/>
        <v>5</v>
      </c>
      <c r="E136" s="17" t="str">
        <f>TEXT(D_dates[[#This Row],[Dates]],"mmmm")</f>
        <v>mai</v>
      </c>
      <c r="F136" s="17" t="str">
        <f>TEXT(D_dates[[#This Row],[Dates]],"mmmm-aa")</f>
        <v>mai-26</v>
      </c>
      <c r="G136" s="17">
        <f>YEAR(D_dates[[#This Row],[Dates]])*100+MONTH(B136)</f>
        <v>202605</v>
      </c>
      <c r="H136" s="15">
        <f t="shared" si="8"/>
        <v>46143</v>
      </c>
    </row>
    <row r="137" spans="2:8" x14ac:dyDescent="0.3">
      <c r="B137" s="15">
        <v>46157</v>
      </c>
      <c r="C137" s="16">
        <f t="shared" si="6"/>
        <v>2026</v>
      </c>
      <c r="D137" s="17">
        <f t="shared" si="7"/>
        <v>5</v>
      </c>
      <c r="E137" s="17" t="str">
        <f>TEXT(D_dates[[#This Row],[Dates]],"mmmm")</f>
        <v>mai</v>
      </c>
      <c r="F137" s="17" t="str">
        <f>TEXT(D_dates[[#This Row],[Dates]],"mmmm-aa")</f>
        <v>mai-26</v>
      </c>
      <c r="G137" s="17">
        <f>YEAR(D_dates[[#This Row],[Dates]])*100+MONTH(B137)</f>
        <v>202605</v>
      </c>
      <c r="H137" s="15">
        <f t="shared" si="8"/>
        <v>46143</v>
      </c>
    </row>
    <row r="138" spans="2:8" x14ac:dyDescent="0.3">
      <c r="B138" s="15">
        <v>46158</v>
      </c>
      <c r="C138" s="16">
        <f t="shared" si="6"/>
        <v>2026</v>
      </c>
      <c r="D138" s="17">
        <f t="shared" si="7"/>
        <v>5</v>
      </c>
      <c r="E138" s="17" t="str">
        <f>TEXT(D_dates[[#This Row],[Dates]],"mmmm")</f>
        <v>mai</v>
      </c>
      <c r="F138" s="17" t="str">
        <f>TEXT(D_dates[[#This Row],[Dates]],"mmmm-aa")</f>
        <v>mai-26</v>
      </c>
      <c r="G138" s="17">
        <f>YEAR(D_dates[[#This Row],[Dates]])*100+MONTH(B138)</f>
        <v>202605</v>
      </c>
      <c r="H138" s="15">
        <f t="shared" si="8"/>
        <v>46143</v>
      </c>
    </row>
    <row r="139" spans="2:8" x14ac:dyDescent="0.3">
      <c r="B139" s="15">
        <v>46159</v>
      </c>
      <c r="C139" s="16">
        <f t="shared" si="6"/>
        <v>2026</v>
      </c>
      <c r="D139" s="17">
        <f t="shared" si="7"/>
        <v>5</v>
      </c>
      <c r="E139" s="17" t="str">
        <f>TEXT(D_dates[[#This Row],[Dates]],"mmmm")</f>
        <v>mai</v>
      </c>
      <c r="F139" s="17" t="str">
        <f>TEXT(D_dates[[#This Row],[Dates]],"mmmm-aa")</f>
        <v>mai-26</v>
      </c>
      <c r="G139" s="17">
        <f>YEAR(D_dates[[#This Row],[Dates]])*100+MONTH(B139)</f>
        <v>202605</v>
      </c>
      <c r="H139" s="15">
        <f t="shared" si="8"/>
        <v>46143</v>
      </c>
    </row>
    <row r="140" spans="2:8" x14ac:dyDescent="0.3">
      <c r="B140" s="15">
        <v>46160</v>
      </c>
      <c r="C140" s="16">
        <f t="shared" si="6"/>
        <v>2026</v>
      </c>
      <c r="D140" s="17">
        <f t="shared" si="7"/>
        <v>5</v>
      </c>
      <c r="E140" s="17" t="str">
        <f>TEXT(D_dates[[#This Row],[Dates]],"mmmm")</f>
        <v>mai</v>
      </c>
      <c r="F140" s="17" t="str">
        <f>TEXT(D_dates[[#This Row],[Dates]],"mmmm-aa")</f>
        <v>mai-26</v>
      </c>
      <c r="G140" s="17">
        <f>YEAR(D_dates[[#This Row],[Dates]])*100+MONTH(B140)</f>
        <v>202605</v>
      </c>
      <c r="H140" s="15">
        <f t="shared" si="8"/>
        <v>46143</v>
      </c>
    </row>
    <row r="141" spans="2:8" x14ac:dyDescent="0.3">
      <c r="B141" s="15">
        <v>46161</v>
      </c>
      <c r="C141" s="16">
        <f t="shared" si="6"/>
        <v>2026</v>
      </c>
      <c r="D141" s="17">
        <f t="shared" si="7"/>
        <v>5</v>
      </c>
      <c r="E141" s="17" t="str">
        <f>TEXT(D_dates[[#This Row],[Dates]],"mmmm")</f>
        <v>mai</v>
      </c>
      <c r="F141" s="17" t="str">
        <f>TEXT(D_dates[[#This Row],[Dates]],"mmmm-aa")</f>
        <v>mai-26</v>
      </c>
      <c r="G141" s="17">
        <f>YEAR(D_dates[[#This Row],[Dates]])*100+MONTH(B141)</f>
        <v>202605</v>
      </c>
      <c r="H141" s="15">
        <f t="shared" si="8"/>
        <v>46143</v>
      </c>
    </row>
    <row r="142" spans="2:8" x14ac:dyDescent="0.3">
      <c r="B142" s="15">
        <v>46162</v>
      </c>
      <c r="C142" s="16">
        <f t="shared" si="6"/>
        <v>2026</v>
      </c>
      <c r="D142" s="17">
        <f t="shared" si="7"/>
        <v>5</v>
      </c>
      <c r="E142" s="17" t="str">
        <f>TEXT(D_dates[[#This Row],[Dates]],"mmmm")</f>
        <v>mai</v>
      </c>
      <c r="F142" s="17" t="str">
        <f>TEXT(D_dates[[#This Row],[Dates]],"mmmm-aa")</f>
        <v>mai-26</v>
      </c>
      <c r="G142" s="17">
        <f>YEAR(D_dates[[#This Row],[Dates]])*100+MONTH(B142)</f>
        <v>202605</v>
      </c>
      <c r="H142" s="15">
        <f t="shared" si="8"/>
        <v>46143</v>
      </c>
    </row>
    <row r="143" spans="2:8" x14ac:dyDescent="0.3">
      <c r="B143" s="15">
        <v>46163</v>
      </c>
      <c r="C143" s="16">
        <f t="shared" si="6"/>
        <v>2026</v>
      </c>
      <c r="D143" s="17">
        <f t="shared" si="7"/>
        <v>5</v>
      </c>
      <c r="E143" s="17" t="str">
        <f>TEXT(D_dates[[#This Row],[Dates]],"mmmm")</f>
        <v>mai</v>
      </c>
      <c r="F143" s="17" t="str">
        <f>TEXT(D_dates[[#This Row],[Dates]],"mmmm-aa")</f>
        <v>mai-26</v>
      </c>
      <c r="G143" s="17">
        <f>YEAR(D_dates[[#This Row],[Dates]])*100+MONTH(B143)</f>
        <v>202605</v>
      </c>
      <c r="H143" s="15">
        <f t="shared" si="8"/>
        <v>46143</v>
      </c>
    </row>
    <row r="144" spans="2:8" x14ac:dyDescent="0.3">
      <c r="B144" s="15">
        <v>46164</v>
      </c>
      <c r="C144" s="16">
        <f t="shared" si="6"/>
        <v>2026</v>
      </c>
      <c r="D144" s="17">
        <f t="shared" si="7"/>
        <v>5</v>
      </c>
      <c r="E144" s="17" t="str">
        <f>TEXT(D_dates[[#This Row],[Dates]],"mmmm")</f>
        <v>mai</v>
      </c>
      <c r="F144" s="17" t="str">
        <f>TEXT(D_dates[[#This Row],[Dates]],"mmmm-aa")</f>
        <v>mai-26</v>
      </c>
      <c r="G144" s="17">
        <f>YEAR(D_dates[[#This Row],[Dates]])*100+MONTH(B144)</f>
        <v>202605</v>
      </c>
      <c r="H144" s="15">
        <f t="shared" si="8"/>
        <v>46143</v>
      </c>
    </row>
    <row r="145" spans="2:8" x14ac:dyDescent="0.3">
      <c r="B145" s="15">
        <v>46165</v>
      </c>
      <c r="C145" s="16">
        <f t="shared" si="6"/>
        <v>2026</v>
      </c>
      <c r="D145" s="17">
        <f t="shared" si="7"/>
        <v>5</v>
      </c>
      <c r="E145" s="17" t="str">
        <f>TEXT(D_dates[[#This Row],[Dates]],"mmmm")</f>
        <v>mai</v>
      </c>
      <c r="F145" s="17" t="str">
        <f>TEXT(D_dates[[#This Row],[Dates]],"mmmm-aa")</f>
        <v>mai-26</v>
      </c>
      <c r="G145" s="17">
        <f>YEAR(D_dates[[#This Row],[Dates]])*100+MONTH(B145)</f>
        <v>202605</v>
      </c>
      <c r="H145" s="15">
        <f t="shared" si="8"/>
        <v>46143</v>
      </c>
    </row>
    <row r="146" spans="2:8" x14ac:dyDescent="0.3">
      <c r="B146" s="15">
        <v>46166</v>
      </c>
      <c r="C146" s="16">
        <f t="shared" si="6"/>
        <v>2026</v>
      </c>
      <c r="D146" s="17">
        <f t="shared" si="7"/>
        <v>5</v>
      </c>
      <c r="E146" s="17" t="str">
        <f>TEXT(D_dates[[#This Row],[Dates]],"mmmm")</f>
        <v>mai</v>
      </c>
      <c r="F146" s="17" t="str">
        <f>TEXT(D_dates[[#This Row],[Dates]],"mmmm-aa")</f>
        <v>mai-26</v>
      </c>
      <c r="G146" s="17">
        <f>YEAR(D_dates[[#This Row],[Dates]])*100+MONTH(B146)</f>
        <v>202605</v>
      </c>
      <c r="H146" s="15">
        <f t="shared" si="8"/>
        <v>46143</v>
      </c>
    </row>
    <row r="147" spans="2:8" x14ac:dyDescent="0.3">
      <c r="B147" s="15">
        <v>46167</v>
      </c>
      <c r="C147" s="16">
        <f t="shared" si="6"/>
        <v>2026</v>
      </c>
      <c r="D147" s="17">
        <f t="shared" si="7"/>
        <v>5</v>
      </c>
      <c r="E147" s="17" t="str">
        <f>TEXT(D_dates[[#This Row],[Dates]],"mmmm")</f>
        <v>mai</v>
      </c>
      <c r="F147" s="17" t="str">
        <f>TEXT(D_dates[[#This Row],[Dates]],"mmmm-aa")</f>
        <v>mai-26</v>
      </c>
      <c r="G147" s="17">
        <f>YEAR(D_dates[[#This Row],[Dates]])*100+MONTH(B147)</f>
        <v>202605</v>
      </c>
      <c r="H147" s="15">
        <f t="shared" si="8"/>
        <v>46143</v>
      </c>
    </row>
    <row r="148" spans="2:8" x14ac:dyDescent="0.3">
      <c r="B148" s="15">
        <v>46168</v>
      </c>
      <c r="C148" s="16">
        <f t="shared" si="6"/>
        <v>2026</v>
      </c>
      <c r="D148" s="17">
        <f t="shared" si="7"/>
        <v>5</v>
      </c>
      <c r="E148" s="17" t="str">
        <f>TEXT(D_dates[[#This Row],[Dates]],"mmmm")</f>
        <v>mai</v>
      </c>
      <c r="F148" s="17" t="str">
        <f>TEXT(D_dates[[#This Row],[Dates]],"mmmm-aa")</f>
        <v>mai-26</v>
      </c>
      <c r="G148" s="17">
        <f>YEAR(D_dates[[#This Row],[Dates]])*100+MONTH(B148)</f>
        <v>202605</v>
      </c>
      <c r="H148" s="15">
        <f t="shared" si="8"/>
        <v>46143</v>
      </c>
    </row>
    <row r="149" spans="2:8" x14ac:dyDescent="0.3">
      <c r="B149" s="15">
        <v>46169</v>
      </c>
      <c r="C149" s="16">
        <f t="shared" si="6"/>
        <v>2026</v>
      </c>
      <c r="D149" s="17">
        <f t="shared" si="7"/>
        <v>5</v>
      </c>
      <c r="E149" s="17" t="str">
        <f>TEXT(D_dates[[#This Row],[Dates]],"mmmm")</f>
        <v>mai</v>
      </c>
      <c r="F149" s="17" t="str">
        <f>TEXT(D_dates[[#This Row],[Dates]],"mmmm-aa")</f>
        <v>mai-26</v>
      </c>
      <c r="G149" s="17">
        <f>YEAR(D_dates[[#This Row],[Dates]])*100+MONTH(B149)</f>
        <v>202605</v>
      </c>
      <c r="H149" s="15">
        <f t="shared" si="8"/>
        <v>46143</v>
      </c>
    </row>
    <row r="150" spans="2:8" x14ac:dyDescent="0.3">
      <c r="B150" s="15">
        <v>46170</v>
      </c>
      <c r="C150" s="16">
        <f t="shared" si="6"/>
        <v>2026</v>
      </c>
      <c r="D150" s="17">
        <f t="shared" si="7"/>
        <v>5</v>
      </c>
      <c r="E150" s="17" t="str">
        <f>TEXT(D_dates[[#This Row],[Dates]],"mmmm")</f>
        <v>mai</v>
      </c>
      <c r="F150" s="17" t="str">
        <f>TEXT(D_dates[[#This Row],[Dates]],"mmmm-aa")</f>
        <v>mai-26</v>
      </c>
      <c r="G150" s="17">
        <f>YEAR(D_dates[[#This Row],[Dates]])*100+MONTH(B150)</f>
        <v>202605</v>
      </c>
      <c r="H150" s="15">
        <f t="shared" si="8"/>
        <v>46143</v>
      </c>
    </row>
    <row r="151" spans="2:8" x14ac:dyDescent="0.3">
      <c r="B151" s="15">
        <v>46171</v>
      </c>
      <c r="C151" s="16">
        <f t="shared" si="6"/>
        <v>2026</v>
      </c>
      <c r="D151" s="17">
        <f t="shared" si="7"/>
        <v>5</v>
      </c>
      <c r="E151" s="17" t="str">
        <f>TEXT(D_dates[[#This Row],[Dates]],"mmmm")</f>
        <v>mai</v>
      </c>
      <c r="F151" s="17" t="str">
        <f>TEXT(D_dates[[#This Row],[Dates]],"mmmm-aa")</f>
        <v>mai-26</v>
      </c>
      <c r="G151" s="17">
        <f>YEAR(D_dates[[#This Row],[Dates]])*100+MONTH(B151)</f>
        <v>202605</v>
      </c>
      <c r="H151" s="15">
        <f t="shared" si="8"/>
        <v>46143</v>
      </c>
    </row>
    <row r="152" spans="2:8" x14ac:dyDescent="0.3">
      <c r="B152" s="15">
        <v>46172</v>
      </c>
      <c r="C152" s="16">
        <f t="shared" si="6"/>
        <v>2026</v>
      </c>
      <c r="D152" s="17">
        <f t="shared" si="7"/>
        <v>5</v>
      </c>
      <c r="E152" s="17" t="str">
        <f>TEXT(D_dates[[#This Row],[Dates]],"mmmm")</f>
        <v>mai</v>
      </c>
      <c r="F152" s="17" t="str">
        <f>TEXT(D_dates[[#This Row],[Dates]],"mmmm-aa")</f>
        <v>mai-26</v>
      </c>
      <c r="G152" s="17">
        <f>YEAR(D_dates[[#This Row],[Dates]])*100+MONTH(B152)</f>
        <v>202605</v>
      </c>
      <c r="H152" s="15">
        <f t="shared" si="8"/>
        <v>46143</v>
      </c>
    </row>
    <row r="153" spans="2:8" x14ac:dyDescent="0.3">
      <c r="B153" s="15">
        <v>46173</v>
      </c>
      <c r="C153" s="16">
        <f t="shared" si="6"/>
        <v>2026</v>
      </c>
      <c r="D153" s="17">
        <f t="shared" si="7"/>
        <v>5</v>
      </c>
      <c r="E153" s="17" t="str">
        <f>TEXT(D_dates[[#This Row],[Dates]],"mmmm")</f>
        <v>mai</v>
      </c>
      <c r="F153" s="17" t="str">
        <f>TEXT(D_dates[[#This Row],[Dates]],"mmmm-aa")</f>
        <v>mai-26</v>
      </c>
      <c r="G153" s="17">
        <f>YEAR(D_dates[[#This Row],[Dates]])*100+MONTH(B153)</f>
        <v>202605</v>
      </c>
      <c r="H153" s="15">
        <f t="shared" si="8"/>
        <v>46143</v>
      </c>
    </row>
    <row r="154" spans="2:8" x14ac:dyDescent="0.3">
      <c r="B154" s="15">
        <v>46174</v>
      </c>
      <c r="C154" s="16">
        <f t="shared" si="6"/>
        <v>2026</v>
      </c>
      <c r="D154" s="17">
        <f t="shared" si="7"/>
        <v>6</v>
      </c>
      <c r="E154" s="17" t="str">
        <f>TEXT(D_dates[[#This Row],[Dates]],"mmmm")</f>
        <v>juin</v>
      </c>
      <c r="F154" s="17" t="str">
        <f>TEXT(D_dates[[#This Row],[Dates]],"mmmm-aa")</f>
        <v>juin-26</v>
      </c>
      <c r="G154" s="17">
        <f>YEAR(D_dates[[#This Row],[Dates]])*100+MONTH(B154)</f>
        <v>202606</v>
      </c>
      <c r="H154" s="15">
        <f t="shared" si="8"/>
        <v>46174</v>
      </c>
    </row>
    <row r="155" spans="2:8" x14ac:dyDescent="0.3">
      <c r="B155" s="15">
        <v>46175</v>
      </c>
      <c r="C155" s="16">
        <f t="shared" si="6"/>
        <v>2026</v>
      </c>
      <c r="D155" s="17">
        <f t="shared" si="7"/>
        <v>6</v>
      </c>
      <c r="E155" s="17" t="str">
        <f>TEXT(D_dates[[#This Row],[Dates]],"mmmm")</f>
        <v>juin</v>
      </c>
      <c r="F155" s="17" t="str">
        <f>TEXT(D_dates[[#This Row],[Dates]],"mmmm-aa")</f>
        <v>juin-26</v>
      </c>
      <c r="G155" s="17">
        <f>YEAR(D_dates[[#This Row],[Dates]])*100+MONTH(B155)</f>
        <v>202606</v>
      </c>
      <c r="H155" s="15">
        <f t="shared" si="8"/>
        <v>46174</v>
      </c>
    </row>
    <row r="156" spans="2:8" x14ac:dyDescent="0.3">
      <c r="B156" s="15">
        <v>46176</v>
      </c>
      <c r="C156" s="16">
        <f t="shared" si="6"/>
        <v>2026</v>
      </c>
      <c r="D156" s="17">
        <f t="shared" si="7"/>
        <v>6</v>
      </c>
      <c r="E156" s="17" t="str">
        <f>TEXT(D_dates[[#This Row],[Dates]],"mmmm")</f>
        <v>juin</v>
      </c>
      <c r="F156" s="17" t="str">
        <f>TEXT(D_dates[[#This Row],[Dates]],"mmmm-aa")</f>
        <v>juin-26</v>
      </c>
      <c r="G156" s="17">
        <f>YEAR(D_dates[[#This Row],[Dates]])*100+MONTH(B156)</f>
        <v>202606</v>
      </c>
      <c r="H156" s="15">
        <f t="shared" si="8"/>
        <v>46174</v>
      </c>
    </row>
    <row r="157" spans="2:8" x14ac:dyDescent="0.3">
      <c r="B157" s="15">
        <v>46177</v>
      </c>
      <c r="C157" s="16">
        <f t="shared" si="6"/>
        <v>2026</v>
      </c>
      <c r="D157" s="17">
        <f t="shared" si="7"/>
        <v>6</v>
      </c>
      <c r="E157" s="17" t="str">
        <f>TEXT(D_dates[[#This Row],[Dates]],"mmmm")</f>
        <v>juin</v>
      </c>
      <c r="F157" s="17" t="str">
        <f>TEXT(D_dates[[#This Row],[Dates]],"mmmm-aa")</f>
        <v>juin-26</v>
      </c>
      <c r="G157" s="17">
        <f>YEAR(D_dates[[#This Row],[Dates]])*100+MONTH(B157)</f>
        <v>202606</v>
      </c>
      <c r="H157" s="15">
        <f t="shared" si="8"/>
        <v>46174</v>
      </c>
    </row>
    <row r="158" spans="2:8" x14ac:dyDescent="0.3">
      <c r="B158" s="15">
        <v>46178</v>
      </c>
      <c r="C158" s="16">
        <f t="shared" si="6"/>
        <v>2026</v>
      </c>
      <c r="D158" s="17">
        <f t="shared" si="7"/>
        <v>6</v>
      </c>
      <c r="E158" s="17" t="str">
        <f>TEXT(D_dates[[#This Row],[Dates]],"mmmm")</f>
        <v>juin</v>
      </c>
      <c r="F158" s="17" t="str">
        <f>TEXT(D_dates[[#This Row],[Dates]],"mmmm-aa")</f>
        <v>juin-26</v>
      </c>
      <c r="G158" s="17">
        <f>YEAR(D_dates[[#This Row],[Dates]])*100+MONTH(B158)</f>
        <v>202606</v>
      </c>
      <c r="H158" s="15">
        <f t="shared" si="8"/>
        <v>46174</v>
      </c>
    </row>
    <row r="159" spans="2:8" x14ac:dyDescent="0.3">
      <c r="B159" s="15">
        <v>46179</v>
      </c>
      <c r="C159" s="16">
        <f t="shared" si="6"/>
        <v>2026</v>
      </c>
      <c r="D159" s="17">
        <f t="shared" si="7"/>
        <v>6</v>
      </c>
      <c r="E159" s="17" t="str">
        <f>TEXT(D_dates[[#This Row],[Dates]],"mmmm")</f>
        <v>juin</v>
      </c>
      <c r="F159" s="17" t="str">
        <f>TEXT(D_dates[[#This Row],[Dates]],"mmmm-aa")</f>
        <v>juin-26</v>
      </c>
      <c r="G159" s="17">
        <f>YEAR(D_dates[[#This Row],[Dates]])*100+MONTH(B159)</f>
        <v>202606</v>
      </c>
      <c r="H159" s="15">
        <f t="shared" si="8"/>
        <v>46174</v>
      </c>
    </row>
    <row r="160" spans="2:8" x14ac:dyDescent="0.3">
      <c r="B160" s="15">
        <v>46180</v>
      </c>
      <c r="C160" s="16">
        <f t="shared" si="6"/>
        <v>2026</v>
      </c>
      <c r="D160" s="17">
        <f t="shared" si="7"/>
        <v>6</v>
      </c>
      <c r="E160" s="17" t="str">
        <f>TEXT(D_dates[[#This Row],[Dates]],"mmmm")</f>
        <v>juin</v>
      </c>
      <c r="F160" s="17" t="str">
        <f>TEXT(D_dates[[#This Row],[Dates]],"mmmm-aa")</f>
        <v>juin-26</v>
      </c>
      <c r="G160" s="17">
        <f>YEAR(D_dates[[#This Row],[Dates]])*100+MONTH(B160)</f>
        <v>202606</v>
      </c>
      <c r="H160" s="15">
        <f t="shared" si="8"/>
        <v>46174</v>
      </c>
    </row>
    <row r="161" spans="2:8" x14ac:dyDescent="0.3">
      <c r="B161" s="15">
        <v>46181</v>
      </c>
      <c r="C161" s="16">
        <f t="shared" si="6"/>
        <v>2026</v>
      </c>
      <c r="D161" s="17">
        <f t="shared" si="7"/>
        <v>6</v>
      </c>
      <c r="E161" s="17" t="str">
        <f>TEXT(D_dates[[#This Row],[Dates]],"mmmm")</f>
        <v>juin</v>
      </c>
      <c r="F161" s="17" t="str">
        <f>TEXT(D_dates[[#This Row],[Dates]],"mmmm-aa")</f>
        <v>juin-26</v>
      </c>
      <c r="G161" s="17">
        <f>YEAR(D_dates[[#This Row],[Dates]])*100+MONTH(B161)</f>
        <v>202606</v>
      </c>
      <c r="H161" s="15">
        <f t="shared" si="8"/>
        <v>46174</v>
      </c>
    </row>
    <row r="162" spans="2:8" x14ac:dyDescent="0.3">
      <c r="B162" s="15">
        <v>46182</v>
      </c>
      <c r="C162" s="16">
        <f t="shared" si="6"/>
        <v>2026</v>
      </c>
      <c r="D162" s="17">
        <f t="shared" si="7"/>
        <v>6</v>
      </c>
      <c r="E162" s="17" t="str">
        <f>TEXT(D_dates[[#This Row],[Dates]],"mmmm")</f>
        <v>juin</v>
      </c>
      <c r="F162" s="17" t="str">
        <f>TEXT(D_dates[[#This Row],[Dates]],"mmmm-aa")</f>
        <v>juin-26</v>
      </c>
      <c r="G162" s="17">
        <f>YEAR(D_dates[[#This Row],[Dates]])*100+MONTH(B162)</f>
        <v>202606</v>
      </c>
      <c r="H162" s="15">
        <f t="shared" si="8"/>
        <v>46174</v>
      </c>
    </row>
    <row r="163" spans="2:8" x14ac:dyDescent="0.3">
      <c r="B163" s="15">
        <v>46183</v>
      </c>
      <c r="C163" s="16">
        <f t="shared" si="6"/>
        <v>2026</v>
      </c>
      <c r="D163" s="17">
        <f t="shared" si="7"/>
        <v>6</v>
      </c>
      <c r="E163" s="17" t="str">
        <f>TEXT(D_dates[[#This Row],[Dates]],"mmmm")</f>
        <v>juin</v>
      </c>
      <c r="F163" s="17" t="str">
        <f>TEXT(D_dates[[#This Row],[Dates]],"mmmm-aa")</f>
        <v>juin-26</v>
      </c>
      <c r="G163" s="17">
        <f>YEAR(D_dates[[#This Row],[Dates]])*100+MONTH(B163)</f>
        <v>202606</v>
      </c>
      <c r="H163" s="15">
        <f t="shared" si="8"/>
        <v>46174</v>
      </c>
    </row>
    <row r="164" spans="2:8" x14ac:dyDescent="0.3">
      <c r="B164" s="15">
        <v>46184</v>
      </c>
      <c r="C164" s="16">
        <f t="shared" si="6"/>
        <v>2026</v>
      </c>
      <c r="D164" s="17">
        <f t="shared" si="7"/>
        <v>6</v>
      </c>
      <c r="E164" s="17" t="str">
        <f>TEXT(D_dates[[#This Row],[Dates]],"mmmm")</f>
        <v>juin</v>
      </c>
      <c r="F164" s="17" t="str">
        <f>TEXT(D_dates[[#This Row],[Dates]],"mmmm-aa")</f>
        <v>juin-26</v>
      </c>
      <c r="G164" s="17">
        <f>YEAR(D_dates[[#This Row],[Dates]])*100+MONTH(B164)</f>
        <v>202606</v>
      </c>
      <c r="H164" s="15">
        <f t="shared" si="8"/>
        <v>46174</v>
      </c>
    </row>
    <row r="165" spans="2:8" x14ac:dyDescent="0.3">
      <c r="B165" s="15">
        <v>46185</v>
      </c>
      <c r="C165" s="16">
        <f t="shared" si="6"/>
        <v>2026</v>
      </c>
      <c r="D165" s="17">
        <f t="shared" si="7"/>
        <v>6</v>
      </c>
      <c r="E165" s="17" t="str">
        <f>TEXT(D_dates[[#This Row],[Dates]],"mmmm")</f>
        <v>juin</v>
      </c>
      <c r="F165" s="17" t="str">
        <f>TEXT(D_dates[[#This Row],[Dates]],"mmmm-aa")</f>
        <v>juin-26</v>
      </c>
      <c r="G165" s="17">
        <f>YEAR(D_dates[[#This Row],[Dates]])*100+MONTH(B165)</f>
        <v>202606</v>
      </c>
      <c r="H165" s="15">
        <f t="shared" si="8"/>
        <v>46174</v>
      </c>
    </row>
    <row r="166" spans="2:8" x14ac:dyDescent="0.3">
      <c r="B166" s="15">
        <v>46186</v>
      </c>
      <c r="C166" s="16">
        <f t="shared" si="6"/>
        <v>2026</v>
      </c>
      <c r="D166" s="17">
        <f t="shared" si="7"/>
        <v>6</v>
      </c>
      <c r="E166" s="17" t="str">
        <f>TEXT(D_dates[[#This Row],[Dates]],"mmmm")</f>
        <v>juin</v>
      </c>
      <c r="F166" s="17" t="str">
        <f>TEXT(D_dates[[#This Row],[Dates]],"mmmm-aa")</f>
        <v>juin-26</v>
      </c>
      <c r="G166" s="17">
        <f>YEAR(D_dates[[#This Row],[Dates]])*100+MONTH(B166)</f>
        <v>202606</v>
      </c>
      <c r="H166" s="15">
        <f t="shared" si="8"/>
        <v>46174</v>
      </c>
    </row>
    <row r="167" spans="2:8" x14ac:dyDescent="0.3">
      <c r="B167" s="15">
        <v>46187</v>
      </c>
      <c r="C167" s="16">
        <f t="shared" si="6"/>
        <v>2026</v>
      </c>
      <c r="D167" s="17">
        <f t="shared" si="7"/>
        <v>6</v>
      </c>
      <c r="E167" s="17" t="str">
        <f>TEXT(D_dates[[#This Row],[Dates]],"mmmm")</f>
        <v>juin</v>
      </c>
      <c r="F167" s="17" t="str">
        <f>TEXT(D_dates[[#This Row],[Dates]],"mmmm-aa")</f>
        <v>juin-26</v>
      </c>
      <c r="G167" s="17">
        <f>YEAR(D_dates[[#This Row],[Dates]])*100+MONTH(B167)</f>
        <v>202606</v>
      </c>
      <c r="H167" s="15">
        <f t="shared" si="8"/>
        <v>46174</v>
      </c>
    </row>
    <row r="168" spans="2:8" x14ac:dyDescent="0.3">
      <c r="B168" s="15">
        <v>46188</v>
      </c>
      <c r="C168" s="16">
        <f t="shared" si="6"/>
        <v>2026</v>
      </c>
      <c r="D168" s="17">
        <f t="shared" si="7"/>
        <v>6</v>
      </c>
      <c r="E168" s="17" t="str">
        <f>TEXT(D_dates[[#This Row],[Dates]],"mmmm")</f>
        <v>juin</v>
      </c>
      <c r="F168" s="17" t="str">
        <f>TEXT(D_dates[[#This Row],[Dates]],"mmmm-aa")</f>
        <v>juin-26</v>
      </c>
      <c r="G168" s="17">
        <f>YEAR(D_dates[[#This Row],[Dates]])*100+MONTH(B168)</f>
        <v>202606</v>
      </c>
      <c r="H168" s="15">
        <f t="shared" si="8"/>
        <v>46174</v>
      </c>
    </row>
    <row r="169" spans="2:8" x14ac:dyDescent="0.3">
      <c r="B169" s="15">
        <v>46189</v>
      </c>
      <c r="C169" s="16">
        <f t="shared" si="6"/>
        <v>2026</v>
      </c>
      <c r="D169" s="17">
        <f t="shared" si="7"/>
        <v>6</v>
      </c>
      <c r="E169" s="17" t="str">
        <f>TEXT(D_dates[[#This Row],[Dates]],"mmmm")</f>
        <v>juin</v>
      </c>
      <c r="F169" s="17" t="str">
        <f>TEXT(D_dates[[#This Row],[Dates]],"mmmm-aa")</f>
        <v>juin-26</v>
      </c>
      <c r="G169" s="17">
        <f>YEAR(D_dates[[#This Row],[Dates]])*100+MONTH(B169)</f>
        <v>202606</v>
      </c>
      <c r="H169" s="15">
        <f t="shared" si="8"/>
        <v>46174</v>
      </c>
    </row>
    <row r="170" spans="2:8" x14ac:dyDescent="0.3">
      <c r="B170" s="15">
        <v>46190</v>
      </c>
      <c r="C170" s="16">
        <f t="shared" si="6"/>
        <v>2026</v>
      </c>
      <c r="D170" s="17">
        <f t="shared" si="7"/>
        <v>6</v>
      </c>
      <c r="E170" s="17" t="str">
        <f>TEXT(D_dates[[#This Row],[Dates]],"mmmm")</f>
        <v>juin</v>
      </c>
      <c r="F170" s="17" t="str">
        <f>TEXT(D_dates[[#This Row],[Dates]],"mmmm-aa")</f>
        <v>juin-26</v>
      </c>
      <c r="G170" s="17">
        <f>YEAR(D_dates[[#This Row],[Dates]])*100+MONTH(B170)</f>
        <v>202606</v>
      </c>
      <c r="H170" s="15">
        <f t="shared" si="8"/>
        <v>46174</v>
      </c>
    </row>
    <row r="171" spans="2:8" x14ac:dyDescent="0.3">
      <c r="B171" s="15">
        <v>46191</v>
      </c>
      <c r="C171" s="16">
        <f t="shared" si="6"/>
        <v>2026</v>
      </c>
      <c r="D171" s="17">
        <f t="shared" si="7"/>
        <v>6</v>
      </c>
      <c r="E171" s="17" t="str">
        <f>TEXT(D_dates[[#This Row],[Dates]],"mmmm")</f>
        <v>juin</v>
      </c>
      <c r="F171" s="17" t="str">
        <f>TEXT(D_dates[[#This Row],[Dates]],"mmmm-aa")</f>
        <v>juin-26</v>
      </c>
      <c r="G171" s="17">
        <f>YEAR(D_dates[[#This Row],[Dates]])*100+MONTH(B171)</f>
        <v>202606</v>
      </c>
      <c r="H171" s="15">
        <f t="shared" si="8"/>
        <v>46174</v>
      </c>
    </row>
    <row r="172" spans="2:8" x14ac:dyDescent="0.3">
      <c r="B172" s="15">
        <v>46192</v>
      </c>
      <c r="C172" s="16">
        <f t="shared" si="6"/>
        <v>2026</v>
      </c>
      <c r="D172" s="17">
        <f t="shared" si="7"/>
        <v>6</v>
      </c>
      <c r="E172" s="17" t="str">
        <f>TEXT(D_dates[[#This Row],[Dates]],"mmmm")</f>
        <v>juin</v>
      </c>
      <c r="F172" s="17" t="str">
        <f>TEXT(D_dates[[#This Row],[Dates]],"mmmm-aa")</f>
        <v>juin-26</v>
      </c>
      <c r="G172" s="17">
        <f>YEAR(D_dates[[#This Row],[Dates]])*100+MONTH(B172)</f>
        <v>202606</v>
      </c>
      <c r="H172" s="15">
        <f t="shared" si="8"/>
        <v>46174</v>
      </c>
    </row>
    <row r="173" spans="2:8" x14ac:dyDescent="0.3">
      <c r="B173" s="15">
        <v>46193</v>
      </c>
      <c r="C173" s="16">
        <f t="shared" si="6"/>
        <v>2026</v>
      </c>
      <c r="D173" s="17">
        <f t="shared" si="7"/>
        <v>6</v>
      </c>
      <c r="E173" s="17" t="str">
        <f>TEXT(D_dates[[#This Row],[Dates]],"mmmm")</f>
        <v>juin</v>
      </c>
      <c r="F173" s="17" t="str">
        <f>TEXT(D_dates[[#This Row],[Dates]],"mmmm-aa")</f>
        <v>juin-26</v>
      </c>
      <c r="G173" s="17">
        <f>YEAR(D_dates[[#This Row],[Dates]])*100+MONTH(B173)</f>
        <v>202606</v>
      </c>
      <c r="H173" s="15">
        <f t="shared" si="8"/>
        <v>46174</v>
      </c>
    </row>
    <row r="174" spans="2:8" x14ac:dyDescent="0.3">
      <c r="B174" s="15">
        <v>46194</v>
      </c>
      <c r="C174" s="16">
        <f t="shared" si="6"/>
        <v>2026</v>
      </c>
      <c r="D174" s="17">
        <f t="shared" si="7"/>
        <v>6</v>
      </c>
      <c r="E174" s="17" t="str">
        <f>TEXT(D_dates[[#This Row],[Dates]],"mmmm")</f>
        <v>juin</v>
      </c>
      <c r="F174" s="17" t="str">
        <f>TEXT(D_dates[[#This Row],[Dates]],"mmmm-aa")</f>
        <v>juin-26</v>
      </c>
      <c r="G174" s="17">
        <f>YEAR(D_dates[[#This Row],[Dates]])*100+MONTH(B174)</f>
        <v>202606</v>
      </c>
      <c r="H174" s="15">
        <f t="shared" si="8"/>
        <v>46174</v>
      </c>
    </row>
    <row r="175" spans="2:8" x14ac:dyDescent="0.3">
      <c r="B175" s="15">
        <v>46195</v>
      </c>
      <c r="C175" s="16">
        <f t="shared" si="6"/>
        <v>2026</v>
      </c>
      <c r="D175" s="17">
        <f t="shared" si="7"/>
        <v>6</v>
      </c>
      <c r="E175" s="17" t="str">
        <f>TEXT(D_dates[[#This Row],[Dates]],"mmmm")</f>
        <v>juin</v>
      </c>
      <c r="F175" s="17" t="str">
        <f>TEXT(D_dates[[#This Row],[Dates]],"mmmm-aa")</f>
        <v>juin-26</v>
      </c>
      <c r="G175" s="17">
        <f>YEAR(D_dates[[#This Row],[Dates]])*100+MONTH(B175)</f>
        <v>202606</v>
      </c>
      <c r="H175" s="15">
        <f t="shared" si="8"/>
        <v>46174</v>
      </c>
    </row>
    <row r="176" spans="2:8" x14ac:dyDescent="0.3">
      <c r="B176" s="15">
        <v>46196</v>
      </c>
      <c r="C176" s="16">
        <f t="shared" si="6"/>
        <v>2026</v>
      </c>
      <c r="D176" s="17">
        <f t="shared" si="7"/>
        <v>6</v>
      </c>
      <c r="E176" s="17" t="str">
        <f>TEXT(D_dates[[#This Row],[Dates]],"mmmm")</f>
        <v>juin</v>
      </c>
      <c r="F176" s="17" t="str">
        <f>TEXT(D_dates[[#This Row],[Dates]],"mmmm-aa")</f>
        <v>juin-26</v>
      </c>
      <c r="G176" s="17">
        <f>YEAR(D_dates[[#This Row],[Dates]])*100+MONTH(B176)</f>
        <v>202606</v>
      </c>
      <c r="H176" s="15">
        <f t="shared" si="8"/>
        <v>46174</v>
      </c>
    </row>
    <row r="177" spans="2:8" x14ac:dyDescent="0.3">
      <c r="B177" s="15">
        <v>46197</v>
      </c>
      <c r="C177" s="16">
        <f t="shared" si="6"/>
        <v>2026</v>
      </c>
      <c r="D177" s="17">
        <f t="shared" si="7"/>
        <v>6</v>
      </c>
      <c r="E177" s="17" t="str">
        <f>TEXT(D_dates[[#This Row],[Dates]],"mmmm")</f>
        <v>juin</v>
      </c>
      <c r="F177" s="17" t="str">
        <f>TEXT(D_dates[[#This Row],[Dates]],"mmmm-aa")</f>
        <v>juin-26</v>
      </c>
      <c r="G177" s="17">
        <f>YEAR(D_dates[[#This Row],[Dates]])*100+MONTH(B177)</f>
        <v>202606</v>
      </c>
      <c r="H177" s="15">
        <f t="shared" si="8"/>
        <v>46174</v>
      </c>
    </row>
    <row r="178" spans="2:8" x14ac:dyDescent="0.3">
      <c r="B178" s="15">
        <v>46198</v>
      </c>
      <c r="C178" s="16">
        <f t="shared" si="6"/>
        <v>2026</v>
      </c>
      <c r="D178" s="17">
        <f t="shared" si="7"/>
        <v>6</v>
      </c>
      <c r="E178" s="17" t="str">
        <f>TEXT(D_dates[[#This Row],[Dates]],"mmmm")</f>
        <v>juin</v>
      </c>
      <c r="F178" s="17" t="str">
        <f>TEXT(D_dates[[#This Row],[Dates]],"mmmm-aa")</f>
        <v>juin-26</v>
      </c>
      <c r="G178" s="17">
        <f>YEAR(D_dates[[#This Row],[Dates]])*100+MONTH(B178)</f>
        <v>202606</v>
      </c>
      <c r="H178" s="15">
        <f t="shared" si="8"/>
        <v>46174</v>
      </c>
    </row>
    <row r="179" spans="2:8" x14ac:dyDescent="0.3">
      <c r="B179" s="15">
        <v>46199</v>
      </c>
      <c r="C179" s="16">
        <f t="shared" si="6"/>
        <v>2026</v>
      </c>
      <c r="D179" s="17">
        <f t="shared" si="7"/>
        <v>6</v>
      </c>
      <c r="E179" s="17" t="str">
        <f>TEXT(D_dates[[#This Row],[Dates]],"mmmm")</f>
        <v>juin</v>
      </c>
      <c r="F179" s="17" t="str">
        <f>TEXT(D_dates[[#This Row],[Dates]],"mmmm-aa")</f>
        <v>juin-26</v>
      </c>
      <c r="G179" s="17">
        <f>YEAR(D_dates[[#This Row],[Dates]])*100+MONTH(B179)</f>
        <v>202606</v>
      </c>
      <c r="H179" s="15">
        <f t="shared" si="8"/>
        <v>46174</v>
      </c>
    </row>
    <row r="180" spans="2:8" x14ac:dyDescent="0.3">
      <c r="B180" s="15">
        <v>46200</v>
      </c>
      <c r="C180" s="16">
        <f t="shared" si="6"/>
        <v>2026</v>
      </c>
      <c r="D180" s="17">
        <f t="shared" si="7"/>
        <v>6</v>
      </c>
      <c r="E180" s="17" t="str">
        <f>TEXT(D_dates[[#This Row],[Dates]],"mmmm")</f>
        <v>juin</v>
      </c>
      <c r="F180" s="17" t="str">
        <f>TEXT(D_dates[[#This Row],[Dates]],"mmmm-aa")</f>
        <v>juin-26</v>
      </c>
      <c r="G180" s="17">
        <f>YEAR(D_dates[[#This Row],[Dates]])*100+MONTH(B180)</f>
        <v>202606</v>
      </c>
      <c r="H180" s="15">
        <f t="shared" si="8"/>
        <v>46174</v>
      </c>
    </row>
    <row r="181" spans="2:8" x14ac:dyDescent="0.3">
      <c r="B181" s="15">
        <v>46201</v>
      </c>
      <c r="C181" s="16">
        <f t="shared" si="6"/>
        <v>2026</v>
      </c>
      <c r="D181" s="17">
        <f t="shared" si="7"/>
        <v>6</v>
      </c>
      <c r="E181" s="17" t="str">
        <f>TEXT(D_dates[[#This Row],[Dates]],"mmmm")</f>
        <v>juin</v>
      </c>
      <c r="F181" s="17" t="str">
        <f>TEXT(D_dates[[#This Row],[Dates]],"mmmm-aa")</f>
        <v>juin-26</v>
      </c>
      <c r="G181" s="17">
        <f>YEAR(D_dates[[#This Row],[Dates]])*100+MONTH(B181)</f>
        <v>202606</v>
      </c>
      <c r="H181" s="15">
        <f t="shared" si="8"/>
        <v>46174</v>
      </c>
    </row>
    <row r="182" spans="2:8" x14ac:dyDescent="0.3">
      <c r="B182" s="15">
        <v>46202</v>
      </c>
      <c r="C182" s="16">
        <f t="shared" si="6"/>
        <v>2026</v>
      </c>
      <c r="D182" s="17">
        <f t="shared" si="7"/>
        <v>6</v>
      </c>
      <c r="E182" s="17" t="str">
        <f>TEXT(D_dates[[#This Row],[Dates]],"mmmm")</f>
        <v>juin</v>
      </c>
      <c r="F182" s="17" t="str">
        <f>TEXT(D_dates[[#This Row],[Dates]],"mmmm-aa")</f>
        <v>juin-26</v>
      </c>
      <c r="G182" s="17">
        <f>YEAR(D_dates[[#This Row],[Dates]])*100+MONTH(B182)</f>
        <v>202606</v>
      </c>
      <c r="H182" s="15">
        <f t="shared" si="8"/>
        <v>46174</v>
      </c>
    </row>
    <row r="183" spans="2:8" x14ac:dyDescent="0.3">
      <c r="B183" s="15">
        <v>46203</v>
      </c>
      <c r="C183" s="16">
        <f t="shared" si="6"/>
        <v>2026</v>
      </c>
      <c r="D183" s="17">
        <f t="shared" si="7"/>
        <v>6</v>
      </c>
      <c r="E183" s="17" t="str">
        <f>TEXT(D_dates[[#This Row],[Dates]],"mmmm")</f>
        <v>juin</v>
      </c>
      <c r="F183" s="17" t="str">
        <f>TEXT(D_dates[[#This Row],[Dates]],"mmmm-aa")</f>
        <v>juin-26</v>
      </c>
      <c r="G183" s="17">
        <f>YEAR(D_dates[[#This Row],[Dates]])*100+MONTH(B183)</f>
        <v>202606</v>
      </c>
      <c r="H183" s="15">
        <f t="shared" si="8"/>
        <v>46174</v>
      </c>
    </row>
    <row r="184" spans="2:8" x14ac:dyDescent="0.3">
      <c r="B184" s="15">
        <v>46204</v>
      </c>
      <c r="C184" s="16">
        <f t="shared" si="6"/>
        <v>2026</v>
      </c>
      <c r="D184" s="17">
        <f t="shared" si="7"/>
        <v>7</v>
      </c>
      <c r="E184" s="17" t="str">
        <f>TEXT(D_dates[[#This Row],[Dates]],"mmmm")</f>
        <v>juillet</v>
      </c>
      <c r="F184" s="17" t="str">
        <f>TEXT(D_dates[[#This Row],[Dates]],"mmmm-aa")</f>
        <v>juillet-26</v>
      </c>
      <c r="G184" s="17">
        <f>YEAR(D_dates[[#This Row],[Dates]])*100+MONTH(B184)</f>
        <v>202607</v>
      </c>
      <c r="H184" s="15">
        <f t="shared" si="8"/>
        <v>46204</v>
      </c>
    </row>
    <row r="185" spans="2:8" x14ac:dyDescent="0.3">
      <c r="B185" s="15">
        <v>46205</v>
      </c>
      <c r="C185" s="16">
        <f t="shared" si="6"/>
        <v>2026</v>
      </c>
      <c r="D185" s="17">
        <f t="shared" si="7"/>
        <v>7</v>
      </c>
      <c r="E185" s="17" t="str">
        <f>TEXT(D_dates[[#This Row],[Dates]],"mmmm")</f>
        <v>juillet</v>
      </c>
      <c r="F185" s="17" t="str">
        <f>TEXT(D_dates[[#This Row],[Dates]],"mmmm-aa")</f>
        <v>juillet-26</v>
      </c>
      <c r="G185" s="17">
        <f>YEAR(D_dates[[#This Row],[Dates]])*100+MONTH(B185)</f>
        <v>202607</v>
      </c>
      <c r="H185" s="15">
        <f t="shared" si="8"/>
        <v>46204</v>
      </c>
    </row>
    <row r="186" spans="2:8" x14ac:dyDescent="0.3">
      <c r="B186" s="15">
        <v>46206</v>
      </c>
      <c r="C186" s="16">
        <f t="shared" si="6"/>
        <v>2026</v>
      </c>
      <c r="D186" s="17">
        <f t="shared" si="7"/>
        <v>7</v>
      </c>
      <c r="E186" s="17" t="str">
        <f>TEXT(D_dates[[#This Row],[Dates]],"mmmm")</f>
        <v>juillet</v>
      </c>
      <c r="F186" s="17" t="str">
        <f>TEXT(D_dates[[#This Row],[Dates]],"mmmm-aa")</f>
        <v>juillet-26</v>
      </c>
      <c r="G186" s="17">
        <f>YEAR(D_dates[[#This Row],[Dates]])*100+MONTH(B186)</f>
        <v>202607</v>
      </c>
      <c r="H186" s="15">
        <f t="shared" si="8"/>
        <v>46204</v>
      </c>
    </row>
    <row r="187" spans="2:8" x14ac:dyDescent="0.3">
      <c r="B187" s="15">
        <v>46207</v>
      </c>
      <c r="C187" s="16">
        <f t="shared" si="6"/>
        <v>2026</v>
      </c>
      <c r="D187" s="17">
        <f t="shared" si="7"/>
        <v>7</v>
      </c>
      <c r="E187" s="17" t="str">
        <f>TEXT(D_dates[[#This Row],[Dates]],"mmmm")</f>
        <v>juillet</v>
      </c>
      <c r="F187" s="17" t="str">
        <f>TEXT(D_dates[[#This Row],[Dates]],"mmmm-aa")</f>
        <v>juillet-26</v>
      </c>
      <c r="G187" s="17">
        <f>YEAR(D_dates[[#This Row],[Dates]])*100+MONTH(B187)</f>
        <v>202607</v>
      </c>
      <c r="H187" s="15">
        <f t="shared" si="8"/>
        <v>46204</v>
      </c>
    </row>
    <row r="188" spans="2:8" x14ac:dyDescent="0.3">
      <c r="B188" s="15">
        <v>46208</v>
      </c>
      <c r="C188" s="16">
        <f t="shared" si="6"/>
        <v>2026</v>
      </c>
      <c r="D188" s="17">
        <f t="shared" si="7"/>
        <v>7</v>
      </c>
      <c r="E188" s="17" t="str">
        <f>TEXT(D_dates[[#This Row],[Dates]],"mmmm")</f>
        <v>juillet</v>
      </c>
      <c r="F188" s="17" t="str">
        <f>TEXT(D_dates[[#This Row],[Dates]],"mmmm-aa")</f>
        <v>juillet-26</v>
      </c>
      <c r="G188" s="17">
        <f>YEAR(D_dates[[#This Row],[Dates]])*100+MONTH(B188)</f>
        <v>202607</v>
      </c>
      <c r="H188" s="15">
        <f t="shared" si="8"/>
        <v>46204</v>
      </c>
    </row>
    <row r="189" spans="2:8" x14ac:dyDescent="0.3">
      <c r="B189" s="15">
        <v>46209</v>
      </c>
      <c r="C189" s="16">
        <f t="shared" si="6"/>
        <v>2026</v>
      </c>
      <c r="D189" s="17">
        <f t="shared" si="7"/>
        <v>7</v>
      </c>
      <c r="E189" s="17" t="str">
        <f>TEXT(D_dates[[#This Row],[Dates]],"mmmm")</f>
        <v>juillet</v>
      </c>
      <c r="F189" s="17" t="str">
        <f>TEXT(D_dates[[#This Row],[Dates]],"mmmm-aa")</f>
        <v>juillet-26</v>
      </c>
      <c r="G189" s="17">
        <f>YEAR(D_dates[[#This Row],[Dates]])*100+MONTH(B189)</f>
        <v>202607</v>
      </c>
      <c r="H189" s="15">
        <f t="shared" si="8"/>
        <v>46204</v>
      </c>
    </row>
    <row r="190" spans="2:8" x14ac:dyDescent="0.3">
      <c r="B190" s="15">
        <v>46210</v>
      </c>
      <c r="C190" s="16">
        <f t="shared" si="6"/>
        <v>2026</v>
      </c>
      <c r="D190" s="17">
        <f t="shared" si="7"/>
        <v>7</v>
      </c>
      <c r="E190" s="17" t="str">
        <f>TEXT(D_dates[[#This Row],[Dates]],"mmmm")</f>
        <v>juillet</v>
      </c>
      <c r="F190" s="17" t="str">
        <f>TEXT(D_dates[[#This Row],[Dates]],"mmmm-aa")</f>
        <v>juillet-26</v>
      </c>
      <c r="G190" s="17">
        <f>YEAR(D_dates[[#This Row],[Dates]])*100+MONTH(B190)</f>
        <v>202607</v>
      </c>
      <c r="H190" s="15">
        <f t="shared" si="8"/>
        <v>46204</v>
      </c>
    </row>
    <row r="191" spans="2:8" x14ac:dyDescent="0.3">
      <c r="B191" s="15">
        <v>46211</v>
      </c>
      <c r="C191" s="16">
        <f t="shared" si="6"/>
        <v>2026</v>
      </c>
      <c r="D191" s="17">
        <f t="shared" si="7"/>
        <v>7</v>
      </c>
      <c r="E191" s="17" t="str">
        <f>TEXT(D_dates[[#This Row],[Dates]],"mmmm")</f>
        <v>juillet</v>
      </c>
      <c r="F191" s="17" t="str">
        <f>TEXT(D_dates[[#This Row],[Dates]],"mmmm-aa")</f>
        <v>juillet-26</v>
      </c>
      <c r="G191" s="17">
        <f>YEAR(D_dates[[#This Row],[Dates]])*100+MONTH(B191)</f>
        <v>202607</v>
      </c>
      <c r="H191" s="15">
        <f t="shared" si="8"/>
        <v>46204</v>
      </c>
    </row>
    <row r="192" spans="2:8" x14ac:dyDescent="0.3">
      <c r="B192" s="15">
        <v>46212</v>
      </c>
      <c r="C192" s="16">
        <f t="shared" si="6"/>
        <v>2026</v>
      </c>
      <c r="D192" s="17">
        <f t="shared" si="7"/>
        <v>7</v>
      </c>
      <c r="E192" s="17" t="str">
        <f>TEXT(D_dates[[#This Row],[Dates]],"mmmm")</f>
        <v>juillet</v>
      </c>
      <c r="F192" s="17" t="str">
        <f>TEXT(D_dates[[#This Row],[Dates]],"mmmm-aa")</f>
        <v>juillet-26</v>
      </c>
      <c r="G192" s="17">
        <f>YEAR(D_dates[[#This Row],[Dates]])*100+MONTH(B192)</f>
        <v>202607</v>
      </c>
      <c r="H192" s="15">
        <f t="shared" si="8"/>
        <v>46204</v>
      </c>
    </row>
    <row r="193" spans="2:8" x14ac:dyDescent="0.3">
      <c r="B193" s="15">
        <v>46213</v>
      </c>
      <c r="C193" s="16">
        <f t="shared" si="6"/>
        <v>2026</v>
      </c>
      <c r="D193" s="17">
        <f t="shared" si="7"/>
        <v>7</v>
      </c>
      <c r="E193" s="17" t="str">
        <f>TEXT(D_dates[[#This Row],[Dates]],"mmmm")</f>
        <v>juillet</v>
      </c>
      <c r="F193" s="17" t="str">
        <f>TEXT(D_dates[[#This Row],[Dates]],"mmmm-aa")</f>
        <v>juillet-26</v>
      </c>
      <c r="G193" s="17">
        <f>YEAR(D_dates[[#This Row],[Dates]])*100+MONTH(B193)</f>
        <v>202607</v>
      </c>
      <c r="H193" s="15">
        <f t="shared" si="8"/>
        <v>46204</v>
      </c>
    </row>
    <row r="194" spans="2:8" x14ac:dyDescent="0.3">
      <c r="B194" s="15">
        <v>46214</v>
      </c>
      <c r="C194" s="16">
        <f t="shared" si="6"/>
        <v>2026</v>
      </c>
      <c r="D194" s="17">
        <f t="shared" si="7"/>
        <v>7</v>
      </c>
      <c r="E194" s="17" t="str">
        <f>TEXT(D_dates[[#This Row],[Dates]],"mmmm")</f>
        <v>juillet</v>
      </c>
      <c r="F194" s="17" t="str">
        <f>TEXT(D_dates[[#This Row],[Dates]],"mmmm-aa")</f>
        <v>juillet-26</v>
      </c>
      <c r="G194" s="17">
        <f>YEAR(D_dates[[#This Row],[Dates]])*100+MONTH(B194)</f>
        <v>202607</v>
      </c>
      <c r="H194" s="15">
        <f t="shared" si="8"/>
        <v>46204</v>
      </c>
    </row>
    <row r="195" spans="2:8" x14ac:dyDescent="0.3">
      <c r="B195" s="15">
        <v>46215</v>
      </c>
      <c r="C195" s="16">
        <f t="shared" ref="C195:C258" si="9">YEAR(B195)</f>
        <v>2026</v>
      </c>
      <c r="D195" s="17">
        <f t="shared" ref="D195:D258" si="10">MONTH(B195)</f>
        <v>7</v>
      </c>
      <c r="E195" s="17" t="str">
        <f>TEXT(D_dates[[#This Row],[Dates]],"mmmm")</f>
        <v>juillet</v>
      </c>
      <c r="F195" s="17" t="str">
        <f>TEXT(D_dates[[#This Row],[Dates]],"mmmm-aa")</f>
        <v>juillet-26</v>
      </c>
      <c r="G195" s="17">
        <f>YEAR(D_dates[[#This Row],[Dates]])*100+MONTH(B195)</f>
        <v>202607</v>
      </c>
      <c r="H195" s="15">
        <f t="shared" ref="H195:H258" si="11">DATE(YEAR(B195),MONTH(B195),1)</f>
        <v>46204</v>
      </c>
    </row>
    <row r="196" spans="2:8" x14ac:dyDescent="0.3">
      <c r="B196" s="15">
        <v>46216</v>
      </c>
      <c r="C196" s="16">
        <f t="shared" si="9"/>
        <v>2026</v>
      </c>
      <c r="D196" s="17">
        <f t="shared" si="10"/>
        <v>7</v>
      </c>
      <c r="E196" s="17" t="str">
        <f>TEXT(D_dates[[#This Row],[Dates]],"mmmm")</f>
        <v>juillet</v>
      </c>
      <c r="F196" s="17" t="str">
        <f>TEXT(D_dates[[#This Row],[Dates]],"mmmm-aa")</f>
        <v>juillet-26</v>
      </c>
      <c r="G196" s="17">
        <f>YEAR(D_dates[[#This Row],[Dates]])*100+MONTH(B196)</f>
        <v>202607</v>
      </c>
      <c r="H196" s="15">
        <f t="shared" si="11"/>
        <v>46204</v>
      </c>
    </row>
    <row r="197" spans="2:8" x14ac:dyDescent="0.3">
      <c r="B197" s="15">
        <v>46217</v>
      </c>
      <c r="C197" s="16">
        <f t="shared" si="9"/>
        <v>2026</v>
      </c>
      <c r="D197" s="17">
        <f t="shared" si="10"/>
        <v>7</v>
      </c>
      <c r="E197" s="17" t="str">
        <f>TEXT(D_dates[[#This Row],[Dates]],"mmmm")</f>
        <v>juillet</v>
      </c>
      <c r="F197" s="17" t="str">
        <f>TEXT(D_dates[[#This Row],[Dates]],"mmmm-aa")</f>
        <v>juillet-26</v>
      </c>
      <c r="G197" s="17">
        <f>YEAR(D_dates[[#This Row],[Dates]])*100+MONTH(B197)</f>
        <v>202607</v>
      </c>
      <c r="H197" s="15">
        <f t="shared" si="11"/>
        <v>46204</v>
      </c>
    </row>
    <row r="198" spans="2:8" x14ac:dyDescent="0.3">
      <c r="B198" s="15">
        <v>46218</v>
      </c>
      <c r="C198" s="16">
        <f t="shared" si="9"/>
        <v>2026</v>
      </c>
      <c r="D198" s="17">
        <f t="shared" si="10"/>
        <v>7</v>
      </c>
      <c r="E198" s="17" t="str">
        <f>TEXT(D_dates[[#This Row],[Dates]],"mmmm")</f>
        <v>juillet</v>
      </c>
      <c r="F198" s="17" t="str">
        <f>TEXT(D_dates[[#This Row],[Dates]],"mmmm-aa")</f>
        <v>juillet-26</v>
      </c>
      <c r="G198" s="17">
        <f>YEAR(D_dates[[#This Row],[Dates]])*100+MONTH(B198)</f>
        <v>202607</v>
      </c>
      <c r="H198" s="15">
        <f t="shared" si="11"/>
        <v>46204</v>
      </c>
    </row>
    <row r="199" spans="2:8" x14ac:dyDescent="0.3">
      <c r="B199" s="15">
        <v>46219</v>
      </c>
      <c r="C199" s="16">
        <f t="shared" si="9"/>
        <v>2026</v>
      </c>
      <c r="D199" s="17">
        <f t="shared" si="10"/>
        <v>7</v>
      </c>
      <c r="E199" s="17" t="str">
        <f>TEXT(D_dates[[#This Row],[Dates]],"mmmm")</f>
        <v>juillet</v>
      </c>
      <c r="F199" s="17" t="str">
        <f>TEXT(D_dates[[#This Row],[Dates]],"mmmm-aa")</f>
        <v>juillet-26</v>
      </c>
      <c r="G199" s="17">
        <f>YEAR(D_dates[[#This Row],[Dates]])*100+MONTH(B199)</f>
        <v>202607</v>
      </c>
      <c r="H199" s="15">
        <f t="shared" si="11"/>
        <v>46204</v>
      </c>
    </row>
    <row r="200" spans="2:8" x14ac:dyDescent="0.3">
      <c r="B200" s="15">
        <v>46220</v>
      </c>
      <c r="C200" s="16">
        <f t="shared" si="9"/>
        <v>2026</v>
      </c>
      <c r="D200" s="17">
        <f t="shared" si="10"/>
        <v>7</v>
      </c>
      <c r="E200" s="17" t="str">
        <f>TEXT(D_dates[[#This Row],[Dates]],"mmmm")</f>
        <v>juillet</v>
      </c>
      <c r="F200" s="17" t="str">
        <f>TEXT(D_dates[[#This Row],[Dates]],"mmmm-aa")</f>
        <v>juillet-26</v>
      </c>
      <c r="G200" s="17">
        <f>YEAR(D_dates[[#This Row],[Dates]])*100+MONTH(B200)</f>
        <v>202607</v>
      </c>
      <c r="H200" s="15">
        <f t="shared" si="11"/>
        <v>46204</v>
      </c>
    </row>
    <row r="201" spans="2:8" x14ac:dyDescent="0.3">
      <c r="B201" s="15">
        <v>46221</v>
      </c>
      <c r="C201" s="16">
        <f t="shared" si="9"/>
        <v>2026</v>
      </c>
      <c r="D201" s="17">
        <f t="shared" si="10"/>
        <v>7</v>
      </c>
      <c r="E201" s="17" t="str">
        <f>TEXT(D_dates[[#This Row],[Dates]],"mmmm")</f>
        <v>juillet</v>
      </c>
      <c r="F201" s="17" t="str">
        <f>TEXT(D_dates[[#This Row],[Dates]],"mmmm-aa")</f>
        <v>juillet-26</v>
      </c>
      <c r="G201" s="17">
        <f>YEAR(D_dates[[#This Row],[Dates]])*100+MONTH(B201)</f>
        <v>202607</v>
      </c>
      <c r="H201" s="15">
        <f t="shared" si="11"/>
        <v>46204</v>
      </c>
    </row>
    <row r="202" spans="2:8" x14ac:dyDescent="0.3">
      <c r="B202" s="15">
        <v>46222</v>
      </c>
      <c r="C202" s="16">
        <f t="shared" si="9"/>
        <v>2026</v>
      </c>
      <c r="D202" s="17">
        <f t="shared" si="10"/>
        <v>7</v>
      </c>
      <c r="E202" s="17" t="str">
        <f>TEXT(D_dates[[#This Row],[Dates]],"mmmm")</f>
        <v>juillet</v>
      </c>
      <c r="F202" s="17" t="str">
        <f>TEXT(D_dates[[#This Row],[Dates]],"mmmm-aa")</f>
        <v>juillet-26</v>
      </c>
      <c r="G202" s="17">
        <f>YEAR(D_dates[[#This Row],[Dates]])*100+MONTH(B202)</f>
        <v>202607</v>
      </c>
      <c r="H202" s="15">
        <f t="shared" si="11"/>
        <v>46204</v>
      </c>
    </row>
    <row r="203" spans="2:8" x14ac:dyDescent="0.3">
      <c r="B203" s="15">
        <v>46223</v>
      </c>
      <c r="C203" s="16">
        <f t="shared" si="9"/>
        <v>2026</v>
      </c>
      <c r="D203" s="17">
        <f t="shared" si="10"/>
        <v>7</v>
      </c>
      <c r="E203" s="17" t="str">
        <f>TEXT(D_dates[[#This Row],[Dates]],"mmmm")</f>
        <v>juillet</v>
      </c>
      <c r="F203" s="17" t="str">
        <f>TEXT(D_dates[[#This Row],[Dates]],"mmmm-aa")</f>
        <v>juillet-26</v>
      </c>
      <c r="G203" s="17">
        <f>YEAR(D_dates[[#This Row],[Dates]])*100+MONTH(B203)</f>
        <v>202607</v>
      </c>
      <c r="H203" s="15">
        <f t="shared" si="11"/>
        <v>46204</v>
      </c>
    </row>
    <row r="204" spans="2:8" x14ac:dyDescent="0.3">
      <c r="B204" s="15">
        <v>46224</v>
      </c>
      <c r="C204" s="16">
        <f t="shared" si="9"/>
        <v>2026</v>
      </c>
      <c r="D204" s="17">
        <f t="shared" si="10"/>
        <v>7</v>
      </c>
      <c r="E204" s="17" t="str">
        <f>TEXT(D_dates[[#This Row],[Dates]],"mmmm")</f>
        <v>juillet</v>
      </c>
      <c r="F204" s="17" t="str">
        <f>TEXT(D_dates[[#This Row],[Dates]],"mmmm-aa")</f>
        <v>juillet-26</v>
      </c>
      <c r="G204" s="17">
        <f>YEAR(D_dates[[#This Row],[Dates]])*100+MONTH(B204)</f>
        <v>202607</v>
      </c>
      <c r="H204" s="15">
        <f t="shared" si="11"/>
        <v>46204</v>
      </c>
    </row>
    <row r="205" spans="2:8" x14ac:dyDescent="0.3">
      <c r="B205" s="15">
        <v>46225</v>
      </c>
      <c r="C205" s="16">
        <f t="shared" si="9"/>
        <v>2026</v>
      </c>
      <c r="D205" s="17">
        <f t="shared" si="10"/>
        <v>7</v>
      </c>
      <c r="E205" s="17" t="str">
        <f>TEXT(D_dates[[#This Row],[Dates]],"mmmm")</f>
        <v>juillet</v>
      </c>
      <c r="F205" s="17" t="str">
        <f>TEXT(D_dates[[#This Row],[Dates]],"mmmm-aa")</f>
        <v>juillet-26</v>
      </c>
      <c r="G205" s="17">
        <f>YEAR(D_dates[[#This Row],[Dates]])*100+MONTH(B205)</f>
        <v>202607</v>
      </c>
      <c r="H205" s="15">
        <f t="shared" si="11"/>
        <v>46204</v>
      </c>
    </row>
    <row r="206" spans="2:8" x14ac:dyDescent="0.3">
      <c r="B206" s="15">
        <v>46226</v>
      </c>
      <c r="C206" s="16">
        <f t="shared" si="9"/>
        <v>2026</v>
      </c>
      <c r="D206" s="17">
        <f t="shared" si="10"/>
        <v>7</v>
      </c>
      <c r="E206" s="17" t="str">
        <f>TEXT(D_dates[[#This Row],[Dates]],"mmmm")</f>
        <v>juillet</v>
      </c>
      <c r="F206" s="17" t="str">
        <f>TEXT(D_dates[[#This Row],[Dates]],"mmmm-aa")</f>
        <v>juillet-26</v>
      </c>
      <c r="G206" s="17">
        <f>YEAR(D_dates[[#This Row],[Dates]])*100+MONTH(B206)</f>
        <v>202607</v>
      </c>
      <c r="H206" s="15">
        <f t="shared" si="11"/>
        <v>46204</v>
      </c>
    </row>
    <row r="207" spans="2:8" x14ac:dyDescent="0.3">
      <c r="B207" s="15">
        <v>46227</v>
      </c>
      <c r="C207" s="16">
        <f t="shared" si="9"/>
        <v>2026</v>
      </c>
      <c r="D207" s="17">
        <f t="shared" si="10"/>
        <v>7</v>
      </c>
      <c r="E207" s="17" t="str">
        <f>TEXT(D_dates[[#This Row],[Dates]],"mmmm")</f>
        <v>juillet</v>
      </c>
      <c r="F207" s="17" t="str">
        <f>TEXT(D_dates[[#This Row],[Dates]],"mmmm-aa")</f>
        <v>juillet-26</v>
      </c>
      <c r="G207" s="17">
        <f>YEAR(D_dates[[#This Row],[Dates]])*100+MONTH(B207)</f>
        <v>202607</v>
      </c>
      <c r="H207" s="15">
        <f t="shared" si="11"/>
        <v>46204</v>
      </c>
    </row>
    <row r="208" spans="2:8" x14ac:dyDescent="0.3">
      <c r="B208" s="15">
        <v>46228</v>
      </c>
      <c r="C208" s="16">
        <f t="shared" si="9"/>
        <v>2026</v>
      </c>
      <c r="D208" s="17">
        <f t="shared" si="10"/>
        <v>7</v>
      </c>
      <c r="E208" s="17" t="str">
        <f>TEXT(D_dates[[#This Row],[Dates]],"mmmm")</f>
        <v>juillet</v>
      </c>
      <c r="F208" s="17" t="str">
        <f>TEXT(D_dates[[#This Row],[Dates]],"mmmm-aa")</f>
        <v>juillet-26</v>
      </c>
      <c r="G208" s="17">
        <f>YEAR(D_dates[[#This Row],[Dates]])*100+MONTH(B208)</f>
        <v>202607</v>
      </c>
      <c r="H208" s="15">
        <f t="shared" si="11"/>
        <v>46204</v>
      </c>
    </row>
    <row r="209" spans="2:8" x14ac:dyDescent="0.3">
      <c r="B209" s="15">
        <v>46229</v>
      </c>
      <c r="C209" s="16">
        <f t="shared" si="9"/>
        <v>2026</v>
      </c>
      <c r="D209" s="17">
        <f t="shared" si="10"/>
        <v>7</v>
      </c>
      <c r="E209" s="17" t="str">
        <f>TEXT(D_dates[[#This Row],[Dates]],"mmmm")</f>
        <v>juillet</v>
      </c>
      <c r="F209" s="17" t="str">
        <f>TEXT(D_dates[[#This Row],[Dates]],"mmmm-aa")</f>
        <v>juillet-26</v>
      </c>
      <c r="G209" s="17">
        <f>YEAR(D_dates[[#This Row],[Dates]])*100+MONTH(B209)</f>
        <v>202607</v>
      </c>
      <c r="H209" s="15">
        <f t="shared" si="11"/>
        <v>46204</v>
      </c>
    </row>
    <row r="210" spans="2:8" x14ac:dyDescent="0.3">
      <c r="B210" s="15">
        <v>46230</v>
      </c>
      <c r="C210" s="16">
        <f t="shared" si="9"/>
        <v>2026</v>
      </c>
      <c r="D210" s="17">
        <f t="shared" si="10"/>
        <v>7</v>
      </c>
      <c r="E210" s="17" t="str">
        <f>TEXT(D_dates[[#This Row],[Dates]],"mmmm")</f>
        <v>juillet</v>
      </c>
      <c r="F210" s="17" t="str">
        <f>TEXT(D_dates[[#This Row],[Dates]],"mmmm-aa")</f>
        <v>juillet-26</v>
      </c>
      <c r="G210" s="17">
        <f>YEAR(D_dates[[#This Row],[Dates]])*100+MONTH(B210)</f>
        <v>202607</v>
      </c>
      <c r="H210" s="15">
        <f t="shared" si="11"/>
        <v>46204</v>
      </c>
    </row>
    <row r="211" spans="2:8" x14ac:dyDescent="0.3">
      <c r="B211" s="15">
        <v>46231</v>
      </c>
      <c r="C211" s="16">
        <f t="shared" si="9"/>
        <v>2026</v>
      </c>
      <c r="D211" s="17">
        <f t="shared" si="10"/>
        <v>7</v>
      </c>
      <c r="E211" s="17" t="str">
        <f>TEXT(D_dates[[#This Row],[Dates]],"mmmm")</f>
        <v>juillet</v>
      </c>
      <c r="F211" s="17" t="str">
        <f>TEXT(D_dates[[#This Row],[Dates]],"mmmm-aa")</f>
        <v>juillet-26</v>
      </c>
      <c r="G211" s="17">
        <f>YEAR(D_dates[[#This Row],[Dates]])*100+MONTH(B211)</f>
        <v>202607</v>
      </c>
      <c r="H211" s="15">
        <f t="shared" si="11"/>
        <v>46204</v>
      </c>
    </row>
    <row r="212" spans="2:8" x14ac:dyDescent="0.3">
      <c r="B212" s="15">
        <v>46232</v>
      </c>
      <c r="C212" s="16">
        <f t="shared" si="9"/>
        <v>2026</v>
      </c>
      <c r="D212" s="17">
        <f t="shared" si="10"/>
        <v>7</v>
      </c>
      <c r="E212" s="17" t="str">
        <f>TEXT(D_dates[[#This Row],[Dates]],"mmmm")</f>
        <v>juillet</v>
      </c>
      <c r="F212" s="17" t="str">
        <f>TEXT(D_dates[[#This Row],[Dates]],"mmmm-aa")</f>
        <v>juillet-26</v>
      </c>
      <c r="G212" s="17">
        <f>YEAR(D_dates[[#This Row],[Dates]])*100+MONTH(B212)</f>
        <v>202607</v>
      </c>
      <c r="H212" s="15">
        <f t="shared" si="11"/>
        <v>46204</v>
      </c>
    </row>
    <row r="213" spans="2:8" x14ac:dyDescent="0.3">
      <c r="B213" s="15">
        <v>46233</v>
      </c>
      <c r="C213" s="16">
        <f t="shared" si="9"/>
        <v>2026</v>
      </c>
      <c r="D213" s="17">
        <f t="shared" si="10"/>
        <v>7</v>
      </c>
      <c r="E213" s="17" t="str">
        <f>TEXT(D_dates[[#This Row],[Dates]],"mmmm")</f>
        <v>juillet</v>
      </c>
      <c r="F213" s="17" t="str">
        <f>TEXT(D_dates[[#This Row],[Dates]],"mmmm-aa")</f>
        <v>juillet-26</v>
      </c>
      <c r="G213" s="17">
        <f>YEAR(D_dates[[#This Row],[Dates]])*100+MONTH(B213)</f>
        <v>202607</v>
      </c>
      <c r="H213" s="15">
        <f t="shared" si="11"/>
        <v>46204</v>
      </c>
    </row>
    <row r="214" spans="2:8" x14ac:dyDescent="0.3">
      <c r="B214" s="15">
        <v>46234</v>
      </c>
      <c r="C214" s="16">
        <f t="shared" si="9"/>
        <v>2026</v>
      </c>
      <c r="D214" s="17">
        <f t="shared" si="10"/>
        <v>7</v>
      </c>
      <c r="E214" s="17" t="str">
        <f>TEXT(D_dates[[#This Row],[Dates]],"mmmm")</f>
        <v>juillet</v>
      </c>
      <c r="F214" s="17" t="str">
        <f>TEXT(D_dates[[#This Row],[Dates]],"mmmm-aa")</f>
        <v>juillet-26</v>
      </c>
      <c r="G214" s="17">
        <f>YEAR(D_dates[[#This Row],[Dates]])*100+MONTH(B214)</f>
        <v>202607</v>
      </c>
      <c r="H214" s="15">
        <f t="shared" si="11"/>
        <v>46204</v>
      </c>
    </row>
    <row r="215" spans="2:8" x14ac:dyDescent="0.3">
      <c r="B215" s="15">
        <v>46235</v>
      </c>
      <c r="C215" s="16">
        <f t="shared" si="9"/>
        <v>2026</v>
      </c>
      <c r="D215" s="17">
        <f t="shared" si="10"/>
        <v>8</v>
      </c>
      <c r="E215" s="17" t="str">
        <f>TEXT(D_dates[[#This Row],[Dates]],"mmmm")</f>
        <v>août</v>
      </c>
      <c r="F215" s="17" t="str">
        <f>TEXT(D_dates[[#This Row],[Dates]],"mmmm-aa")</f>
        <v>août-26</v>
      </c>
      <c r="G215" s="17">
        <f>YEAR(D_dates[[#This Row],[Dates]])*100+MONTH(B215)</f>
        <v>202608</v>
      </c>
      <c r="H215" s="15">
        <f t="shared" si="11"/>
        <v>46235</v>
      </c>
    </row>
    <row r="216" spans="2:8" x14ac:dyDescent="0.3">
      <c r="B216" s="15">
        <v>46236</v>
      </c>
      <c r="C216" s="16">
        <f t="shared" si="9"/>
        <v>2026</v>
      </c>
      <c r="D216" s="17">
        <f t="shared" si="10"/>
        <v>8</v>
      </c>
      <c r="E216" s="17" t="str">
        <f>TEXT(D_dates[[#This Row],[Dates]],"mmmm")</f>
        <v>août</v>
      </c>
      <c r="F216" s="17" t="str">
        <f>TEXT(D_dates[[#This Row],[Dates]],"mmmm-aa")</f>
        <v>août-26</v>
      </c>
      <c r="G216" s="17">
        <f>YEAR(D_dates[[#This Row],[Dates]])*100+MONTH(B216)</f>
        <v>202608</v>
      </c>
      <c r="H216" s="15">
        <f t="shared" si="11"/>
        <v>46235</v>
      </c>
    </row>
    <row r="217" spans="2:8" x14ac:dyDescent="0.3">
      <c r="B217" s="15">
        <v>46237</v>
      </c>
      <c r="C217" s="16">
        <f t="shared" si="9"/>
        <v>2026</v>
      </c>
      <c r="D217" s="17">
        <f t="shared" si="10"/>
        <v>8</v>
      </c>
      <c r="E217" s="17" t="str">
        <f>TEXT(D_dates[[#This Row],[Dates]],"mmmm")</f>
        <v>août</v>
      </c>
      <c r="F217" s="17" t="str">
        <f>TEXT(D_dates[[#This Row],[Dates]],"mmmm-aa")</f>
        <v>août-26</v>
      </c>
      <c r="G217" s="17">
        <f>YEAR(D_dates[[#This Row],[Dates]])*100+MONTH(B217)</f>
        <v>202608</v>
      </c>
      <c r="H217" s="15">
        <f t="shared" si="11"/>
        <v>46235</v>
      </c>
    </row>
    <row r="218" spans="2:8" x14ac:dyDescent="0.3">
      <c r="B218" s="15">
        <v>46238</v>
      </c>
      <c r="C218" s="16">
        <f t="shared" si="9"/>
        <v>2026</v>
      </c>
      <c r="D218" s="17">
        <f t="shared" si="10"/>
        <v>8</v>
      </c>
      <c r="E218" s="17" t="str">
        <f>TEXT(D_dates[[#This Row],[Dates]],"mmmm")</f>
        <v>août</v>
      </c>
      <c r="F218" s="17" t="str">
        <f>TEXT(D_dates[[#This Row],[Dates]],"mmmm-aa")</f>
        <v>août-26</v>
      </c>
      <c r="G218" s="17">
        <f>YEAR(D_dates[[#This Row],[Dates]])*100+MONTH(B218)</f>
        <v>202608</v>
      </c>
      <c r="H218" s="15">
        <f t="shared" si="11"/>
        <v>46235</v>
      </c>
    </row>
    <row r="219" spans="2:8" x14ac:dyDescent="0.3">
      <c r="B219" s="15">
        <v>46239</v>
      </c>
      <c r="C219" s="16">
        <f t="shared" si="9"/>
        <v>2026</v>
      </c>
      <c r="D219" s="17">
        <f t="shared" si="10"/>
        <v>8</v>
      </c>
      <c r="E219" s="17" t="str">
        <f>TEXT(D_dates[[#This Row],[Dates]],"mmmm")</f>
        <v>août</v>
      </c>
      <c r="F219" s="17" t="str">
        <f>TEXT(D_dates[[#This Row],[Dates]],"mmmm-aa")</f>
        <v>août-26</v>
      </c>
      <c r="G219" s="17">
        <f>YEAR(D_dates[[#This Row],[Dates]])*100+MONTH(B219)</f>
        <v>202608</v>
      </c>
      <c r="H219" s="15">
        <f t="shared" si="11"/>
        <v>46235</v>
      </c>
    </row>
    <row r="220" spans="2:8" x14ac:dyDescent="0.3">
      <c r="B220" s="15">
        <v>46240</v>
      </c>
      <c r="C220" s="16">
        <f t="shared" si="9"/>
        <v>2026</v>
      </c>
      <c r="D220" s="17">
        <f t="shared" si="10"/>
        <v>8</v>
      </c>
      <c r="E220" s="17" t="str">
        <f>TEXT(D_dates[[#This Row],[Dates]],"mmmm")</f>
        <v>août</v>
      </c>
      <c r="F220" s="17" t="str">
        <f>TEXT(D_dates[[#This Row],[Dates]],"mmmm-aa")</f>
        <v>août-26</v>
      </c>
      <c r="G220" s="17">
        <f>YEAR(D_dates[[#This Row],[Dates]])*100+MONTH(B220)</f>
        <v>202608</v>
      </c>
      <c r="H220" s="15">
        <f t="shared" si="11"/>
        <v>46235</v>
      </c>
    </row>
    <row r="221" spans="2:8" x14ac:dyDescent="0.3">
      <c r="B221" s="15">
        <v>46241</v>
      </c>
      <c r="C221" s="16">
        <f t="shared" si="9"/>
        <v>2026</v>
      </c>
      <c r="D221" s="17">
        <f t="shared" si="10"/>
        <v>8</v>
      </c>
      <c r="E221" s="17" t="str">
        <f>TEXT(D_dates[[#This Row],[Dates]],"mmmm")</f>
        <v>août</v>
      </c>
      <c r="F221" s="17" t="str">
        <f>TEXT(D_dates[[#This Row],[Dates]],"mmmm-aa")</f>
        <v>août-26</v>
      </c>
      <c r="G221" s="17">
        <f>YEAR(D_dates[[#This Row],[Dates]])*100+MONTH(B221)</f>
        <v>202608</v>
      </c>
      <c r="H221" s="15">
        <f t="shared" si="11"/>
        <v>46235</v>
      </c>
    </row>
    <row r="222" spans="2:8" x14ac:dyDescent="0.3">
      <c r="B222" s="15">
        <v>46242</v>
      </c>
      <c r="C222" s="16">
        <f t="shared" si="9"/>
        <v>2026</v>
      </c>
      <c r="D222" s="17">
        <f t="shared" si="10"/>
        <v>8</v>
      </c>
      <c r="E222" s="17" t="str">
        <f>TEXT(D_dates[[#This Row],[Dates]],"mmmm")</f>
        <v>août</v>
      </c>
      <c r="F222" s="17" t="str">
        <f>TEXT(D_dates[[#This Row],[Dates]],"mmmm-aa")</f>
        <v>août-26</v>
      </c>
      <c r="G222" s="17">
        <f>YEAR(D_dates[[#This Row],[Dates]])*100+MONTH(B222)</f>
        <v>202608</v>
      </c>
      <c r="H222" s="15">
        <f t="shared" si="11"/>
        <v>46235</v>
      </c>
    </row>
    <row r="223" spans="2:8" x14ac:dyDescent="0.3">
      <c r="B223" s="15">
        <v>46243</v>
      </c>
      <c r="C223" s="16">
        <f t="shared" si="9"/>
        <v>2026</v>
      </c>
      <c r="D223" s="17">
        <f t="shared" si="10"/>
        <v>8</v>
      </c>
      <c r="E223" s="17" t="str">
        <f>TEXT(D_dates[[#This Row],[Dates]],"mmmm")</f>
        <v>août</v>
      </c>
      <c r="F223" s="17" t="str">
        <f>TEXT(D_dates[[#This Row],[Dates]],"mmmm-aa")</f>
        <v>août-26</v>
      </c>
      <c r="G223" s="17">
        <f>YEAR(D_dates[[#This Row],[Dates]])*100+MONTH(B223)</f>
        <v>202608</v>
      </c>
      <c r="H223" s="15">
        <f t="shared" si="11"/>
        <v>46235</v>
      </c>
    </row>
    <row r="224" spans="2:8" x14ac:dyDescent="0.3">
      <c r="B224" s="15">
        <v>46244</v>
      </c>
      <c r="C224" s="16">
        <f t="shared" si="9"/>
        <v>2026</v>
      </c>
      <c r="D224" s="17">
        <f t="shared" si="10"/>
        <v>8</v>
      </c>
      <c r="E224" s="17" t="str">
        <f>TEXT(D_dates[[#This Row],[Dates]],"mmmm")</f>
        <v>août</v>
      </c>
      <c r="F224" s="17" t="str">
        <f>TEXT(D_dates[[#This Row],[Dates]],"mmmm-aa")</f>
        <v>août-26</v>
      </c>
      <c r="G224" s="17">
        <f>YEAR(D_dates[[#This Row],[Dates]])*100+MONTH(B224)</f>
        <v>202608</v>
      </c>
      <c r="H224" s="15">
        <f t="shared" si="11"/>
        <v>46235</v>
      </c>
    </row>
    <row r="225" spans="2:8" x14ac:dyDescent="0.3">
      <c r="B225" s="15">
        <v>46245</v>
      </c>
      <c r="C225" s="16">
        <f t="shared" si="9"/>
        <v>2026</v>
      </c>
      <c r="D225" s="17">
        <f t="shared" si="10"/>
        <v>8</v>
      </c>
      <c r="E225" s="17" t="str">
        <f>TEXT(D_dates[[#This Row],[Dates]],"mmmm")</f>
        <v>août</v>
      </c>
      <c r="F225" s="17" t="str">
        <f>TEXT(D_dates[[#This Row],[Dates]],"mmmm-aa")</f>
        <v>août-26</v>
      </c>
      <c r="G225" s="17">
        <f>YEAR(D_dates[[#This Row],[Dates]])*100+MONTH(B225)</f>
        <v>202608</v>
      </c>
      <c r="H225" s="15">
        <f t="shared" si="11"/>
        <v>46235</v>
      </c>
    </row>
    <row r="226" spans="2:8" x14ac:dyDescent="0.3">
      <c r="B226" s="15">
        <v>46246</v>
      </c>
      <c r="C226" s="16">
        <f t="shared" si="9"/>
        <v>2026</v>
      </c>
      <c r="D226" s="17">
        <f t="shared" si="10"/>
        <v>8</v>
      </c>
      <c r="E226" s="17" t="str">
        <f>TEXT(D_dates[[#This Row],[Dates]],"mmmm")</f>
        <v>août</v>
      </c>
      <c r="F226" s="17" t="str">
        <f>TEXT(D_dates[[#This Row],[Dates]],"mmmm-aa")</f>
        <v>août-26</v>
      </c>
      <c r="G226" s="17">
        <f>YEAR(D_dates[[#This Row],[Dates]])*100+MONTH(B226)</f>
        <v>202608</v>
      </c>
      <c r="H226" s="15">
        <f t="shared" si="11"/>
        <v>46235</v>
      </c>
    </row>
    <row r="227" spans="2:8" x14ac:dyDescent="0.3">
      <c r="B227" s="15">
        <v>46247</v>
      </c>
      <c r="C227" s="16">
        <f t="shared" si="9"/>
        <v>2026</v>
      </c>
      <c r="D227" s="17">
        <f t="shared" si="10"/>
        <v>8</v>
      </c>
      <c r="E227" s="17" t="str">
        <f>TEXT(D_dates[[#This Row],[Dates]],"mmmm")</f>
        <v>août</v>
      </c>
      <c r="F227" s="17" t="str">
        <f>TEXT(D_dates[[#This Row],[Dates]],"mmmm-aa")</f>
        <v>août-26</v>
      </c>
      <c r="G227" s="17">
        <f>YEAR(D_dates[[#This Row],[Dates]])*100+MONTH(B227)</f>
        <v>202608</v>
      </c>
      <c r="H227" s="15">
        <f t="shared" si="11"/>
        <v>46235</v>
      </c>
    </row>
    <row r="228" spans="2:8" x14ac:dyDescent="0.3">
      <c r="B228" s="15">
        <v>46248</v>
      </c>
      <c r="C228" s="16">
        <f t="shared" si="9"/>
        <v>2026</v>
      </c>
      <c r="D228" s="17">
        <f t="shared" si="10"/>
        <v>8</v>
      </c>
      <c r="E228" s="17" t="str">
        <f>TEXT(D_dates[[#This Row],[Dates]],"mmmm")</f>
        <v>août</v>
      </c>
      <c r="F228" s="17" t="str">
        <f>TEXT(D_dates[[#This Row],[Dates]],"mmmm-aa")</f>
        <v>août-26</v>
      </c>
      <c r="G228" s="17">
        <f>YEAR(D_dates[[#This Row],[Dates]])*100+MONTH(B228)</f>
        <v>202608</v>
      </c>
      <c r="H228" s="15">
        <f t="shared" si="11"/>
        <v>46235</v>
      </c>
    </row>
    <row r="229" spans="2:8" x14ac:dyDescent="0.3">
      <c r="B229" s="15">
        <v>46249</v>
      </c>
      <c r="C229" s="16">
        <f t="shared" si="9"/>
        <v>2026</v>
      </c>
      <c r="D229" s="17">
        <f t="shared" si="10"/>
        <v>8</v>
      </c>
      <c r="E229" s="17" t="str">
        <f>TEXT(D_dates[[#This Row],[Dates]],"mmmm")</f>
        <v>août</v>
      </c>
      <c r="F229" s="17" t="str">
        <f>TEXT(D_dates[[#This Row],[Dates]],"mmmm-aa")</f>
        <v>août-26</v>
      </c>
      <c r="G229" s="17">
        <f>YEAR(D_dates[[#This Row],[Dates]])*100+MONTH(B229)</f>
        <v>202608</v>
      </c>
      <c r="H229" s="15">
        <f t="shared" si="11"/>
        <v>46235</v>
      </c>
    </row>
    <row r="230" spans="2:8" x14ac:dyDescent="0.3">
      <c r="B230" s="15">
        <v>46250</v>
      </c>
      <c r="C230" s="16">
        <f t="shared" si="9"/>
        <v>2026</v>
      </c>
      <c r="D230" s="17">
        <f t="shared" si="10"/>
        <v>8</v>
      </c>
      <c r="E230" s="17" t="str">
        <f>TEXT(D_dates[[#This Row],[Dates]],"mmmm")</f>
        <v>août</v>
      </c>
      <c r="F230" s="17" t="str">
        <f>TEXT(D_dates[[#This Row],[Dates]],"mmmm-aa")</f>
        <v>août-26</v>
      </c>
      <c r="G230" s="17">
        <f>YEAR(D_dates[[#This Row],[Dates]])*100+MONTH(B230)</f>
        <v>202608</v>
      </c>
      <c r="H230" s="15">
        <f t="shared" si="11"/>
        <v>46235</v>
      </c>
    </row>
    <row r="231" spans="2:8" x14ac:dyDescent="0.3">
      <c r="B231" s="15">
        <v>46251</v>
      </c>
      <c r="C231" s="16">
        <f t="shared" si="9"/>
        <v>2026</v>
      </c>
      <c r="D231" s="17">
        <f t="shared" si="10"/>
        <v>8</v>
      </c>
      <c r="E231" s="17" t="str">
        <f>TEXT(D_dates[[#This Row],[Dates]],"mmmm")</f>
        <v>août</v>
      </c>
      <c r="F231" s="17" t="str">
        <f>TEXT(D_dates[[#This Row],[Dates]],"mmmm-aa")</f>
        <v>août-26</v>
      </c>
      <c r="G231" s="17">
        <f>YEAR(D_dates[[#This Row],[Dates]])*100+MONTH(B231)</f>
        <v>202608</v>
      </c>
      <c r="H231" s="15">
        <f t="shared" si="11"/>
        <v>46235</v>
      </c>
    </row>
    <row r="232" spans="2:8" x14ac:dyDescent="0.3">
      <c r="B232" s="15">
        <v>46252</v>
      </c>
      <c r="C232" s="16">
        <f t="shared" si="9"/>
        <v>2026</v>
      </c>
      <c r="D232" s="17">
        <f t="shared" si="10"/>
        <v>8</v>
      </c>
      <c r="E232" s="17" t="str">
        <f>TEXT(D_dates[[#This Row],[Dates]],"mmmm")</f>
        <v>août</v>
      </c>
      <c r="F232" s="17" t="str">
        <f>TEXT(D_dates[[#This Row],[Dates]],"mmmm-aa")</f>
        <v>août-26</v>
      </c>
      <c r="G232" s="17">
        <f>YEAR(D_dates[[#This Row],[Dates]])*100+MONTH(B232)</f>
        <v>202608</v>
      </c>
      <c r="H232" s="15">
        <f t="shared" si="11"/>
        <v>46235</v>
      </c>
    </row>
    <row r="233" spans="2:8" x14ac:dyDescent="0.3">
      <c r="B233" s="15">
        <v>46253</v>
      </c>
      <c r="C233" s="16">
        <f t="shared" si="9"/>
        <v>2026</v>
      </c>
      <c r="D233" s="17">
        <f t="shared" si="10"/>
        <v>8</v>
      </c>
      <c r="E233" s="17" t="str">
        <f>TEXT(D_dates[[#This Row],[Dates]],"mmmm")</f>
        <v>août</v>
      </c>
      <c r="F233" s="17" t="str">
        <f>TEXT(D_dates[[#This Row],[Dates]],"mmmm-aa")</f>
        <v>août-26</v>
      </c>
      <c r="G233" s="17">
        <f>YEAR(D_dates[[#This Row],[Dates]])*100+MONTH(B233)</f>
        <v>202608</v>
      </c>
      <c r="H233" s="15">
        <f t="shared" si="11"/>
        <v>46235</v>
      </c>
    </row>
    <row r="234" spans="2:8" x14ac:dyDescent="0.3">
      <c r="B234" s="15">
        <v>46254</v>
      </c>
      <c r="C234" s="16">
        <f t="shared" si="9"/>
        <v>2026</v>
      </c>
      <c r="D234" s="17">
        <f t="shared" si="10"/>
        <v>8</v>
      </c>
      <c r="E234" s="17" t="str">
        <f>TEXT(D_dates[[#This Row],[Dates]],"mmmm")</f>
        <v>août</v>
      </c>
      <c r="F234" s="17" t="str">
        <f>TEXT(D_dates[[#This Row],[Dates]],"mmmm-aa")</f>
        <v>août-26</v>
      </c>
      <c r="G234" s="17">
        <f>YEAR(D_dates[[#This Row],[Dates]])*100+MONTH(B234)</f>
        <v>202608</v>
      </c>
      <c r="H234" s="15">
        <f t="shared" si="11"/>
        <v>46235</v>
      </c>
    </row>
    <row r="235" spans="2:8" x14ac:dyDescent="0.3">
      <c r="B235" s="15">
        <v>46255</v>
      </c>
      <c r="C235" s="16">
        <f t="shared" si="9"/>
        <v>2026</v>
      </c>
      <c r="D235" s="17">
        <f t="shared" si="10"/>
        <v>8</v>
      </c>
      <c r="E235" s="17" t="str">
        <f>TEXT(D_dates[[#This Row],[Dates]],"mmmm")</f>
        <v>août</v>
      </c>
      <c r="F235" s="17" t="str">
        <f>TEXT(D_dates[[#This Row],[Dates]],"mmmm-aa")</f>
        <v>août-26</v>
      </c>
      <c r="G235" s="17">
        <f>YEAR(D_dates[[#This Row],[Dates]])*100+MONTH(B235)</f>
        <v>202608</v>
      </c>
      <c r="H235" s="15">
        <f t="shared" si="11"/>
        <v>46235</v>
      </c>
    </row>
    <row r="236" spans="2:8" x14ac:dyDescent="0.3">
      <c r="B236" s="15">
        <v>46256</v>
      </c>
      <c r="C236" s="16">
        <f t="shared" si="9"/>
        <v>2026</v>
      </c>
      <c r="D236" s="17">
        <f t="shared" si="10"/>
        <v>8</v>
      </c>
      <c r="E236" s="17" t="str">
        <f>TEXT(D_dates[[#This Row],[Dates]],"mmmm")</f>
        <v>août</v>
      </c>
      <c r="F236" s="17" t="str">
        <f>TEXT(D_dates[[#This Row],[Dates]],"mmmm-aa")</f>
        <v>août-26</v>
      </c>
      <c r="G236" s="17">
        <f>YEAR(D_dates[[#This Row],[Dates]])*100+MONTH(B236)</f>
        <v>202608</v>
      </c>
      <c r="H236" s="15">
        <f t="shared" si="11"/>
        <v>46235</v>
      </c>
    </row>
    <row r="237" spans="2:8" x14ac:dyDescent="0.3">
      <c r="B237" s="15">
        <v>46257</v>
      </c>
      <c r="C237" s="16">
        <f t="shared" si="9"/>
        <v>2026</v>
      </c>
      <c r="D237" s="17">
        <f t="shared" si="10"/>
        <v>8</v>
      </c>
      <c r="E237" s="17" t="str">
        <f>TEXT(D_dates[[#This Row],[Dates]],"mmmm")</f>
        <v>août</v>
      </c>
      <c r="F237" s="17" t="str">
        <f>TEXT(D_dates[[#This Row],[Dates]],"mmmm-aa")</f>
        <v>août-26</v>
      </c>
      <c r="G237" s="17">
        <f>YEAR(D_dates[[#This Row],[Dates]])*100+MONTH(B237)</f>
        <v>202608</v>
      </c>
      <c r="H237" s="15">
        <f t="shared" si="11"/>
        <v>46235</v>
      </c>
    </row>
    <row r="238" spans="2:8" x14ac:dyDescent="0.3">
      <c r="B238" s="15">
        <v>46258</v>
      </c>
      <c r="C238" s="16">
        <f t="shared" si="9"/>
        <v>2026</v>
      </c>
      <c r="D238" s="17">
        <f t="shared" si="10"/>
        <v>8</v>
      </c>
      <c r="E238" s="17" t="str">
        <f>TEXT(D_dates[[#This Row],[Dates]],"mmmm")</f>
        <v>août</v>
      </c>
      <c r="F238" s="17" t="str">
        <f>TEXT(D_dates[[#This Row],[Dates]],"mmmm-aa")</f>
        <v>août-26</v>
      </c>
      <c r="G238" s="17">
        <f>YEAR(D_dates[[#This Row],[Dates]])*100+MONTH(B238)</f>
        <v>202608</v>
      </c>
      <c r="H238" s="15">
        <f t="shared" si="11"/>
        <v>46235</v>
      </c>
    </row>
    <row r="239" spans="2:8" x14ac:dyDescent="0.3">
      <c r="B239" s="15">
        <v>46259</v>
      </c>
      <c r="C239" s="16">
        <f t="shared" si="9"/>
        <v>2026</v>
      </c>
      <c r="D239" s="17">
        <f t="shared" si="10"/>
        <v>8</v>
      </c>
      <c r="E239" s="17" t="str">
        <f>TEXT(D_dates[[#This Row],[Dates]],"mmmm")</f>
        <v>août</v>
      </c>
      <c r="F239" s="17" t="str">
        <f>TEXT(D_dates[[#This Row],[Dates]],"mmmm-aa")</f>
        <v>août-26</v>
      </c>
      <c r="G239" s="17">
        <f>YEAR(D_dates[[#This Row],[Dates]])*100+MONTH(B239)</f>
        <v>202608</v>
      </c>
      <c r="H239" s="15">
        <f t="shared" si="11"/>
        <v>46235</v>
      </c>
    </row>
    <row r="240" spans="2:8" x14ac:dyDescent="0.3">
      <c r="B240" s="15">
        <v>46260</v>
      </c>
      <c r="C240" s="16">
        <f t="shared" si="9"/>
        <v>2026</v>
      </c>
      <c r="D240" s="17">
        <f t="shared" si="10"/>
        <v>8</v>
      </c>
      <c r="E240" s="17" t="str">
        <f>TEXT(D_dates[[#This Row],[Dates]],"mmmm")</f>
        <v>août</v>
      </c>
      <c r="F240" s="17" t="str">
        <f>TEXT(D_dates[[#This Row],[Dates]],"mmmm-aa")</f>
        <v>août-26</v>
      </c>
      <c r="G240" s="17">
        <f>YEAR(D_dates[[#This Row],[Dates]])*100+MONTH(B240)</f>
        <v>202608</v>
      </c>
      <c r="H240" s="15">
        <f t="shared" si="11"/>
        <v>46235</v>
      </c>
    </row>
    <row r="241" spans="2:8" x14ac:dyDescent="0.3">
      <c r="B241" s="15">
        <v>46261</v>
      </c>
      <c r="C241" s="16">
        <f t="shared" si="9"/>
        <v>2026</v>
      </c>
      <c r="D241" s="17">
        <f t="shared" si="10"/>
        <v>8</v>
      </c>
      <c r="E241" s="17" t="str">
        <f>TEXT(D_dates[[#This Row],[Dates]],"mmmm")</f>
        <v>août</v>
      </c>
      <c r="F241" s="17" t="str">
        <f>TEXT(D_dates[[#This Row],[Dates]],"mmmm-aa")</f>
        <v>août-26</v>
      </c>
      <c r="G241" s="17">
        <f>YEAR(D_dates[[#This Row],[Dates]])*100+MONTH(B241)</f>
        <v>202608</v>
      </c>
      <c r="H241" s="15">
        <f t="shared" si="11"/>
        <v>46235</v>
      </c>
    </row>
    <row r="242" spans="2:8" x14ac:dyDescent="0.3">
      <c r="B242" s="15">
        <v>46262</v>
      </c>
      <c r="C242" s="16">
        <f t="shared" si="9"/>
        <v>2026</v>
      </c>
      <c r="D242" s="17">
        <f t="shared" si="10"/>
        <v>8</v>
      </c>
      <c r="E242" s="17" t="str">
        <f>TEXT(D_dates[[#This Row],[Dates]],"mmmm")</f>
        <v>août</v>
      </c>
      <c r="F242" s="17" t="str">
        <f>TEXT(D_dates[[#This Row],[Dates]],"mmmm-aa")</f>
        <v>août-26</v>
      </c>
      <c r="G242" s="17">
        <f>YEAR(D_dates[[#This Row],[Dates]])*100+MONTH(B242)</f>
        <v>202608</v>
      </c>
      <c r="H242" s="15">
        <f t="shared" si="11"/>
        <v>46235</v>
      </c>
    </row>
    <row r="243" spans="2:8" x14ac:dyDescent="0.3">
      <c r="B243" s="15">
        <v>46263</v>
      </c>
      <c r="C243" s="16">
        <f t="shared" si="9"/>
        <v>2026</v>
      </c>
      <c r="D243" s="17">
        <f t="shared" si="10"/>
        <v>8</v>
      </c>
      <c r="E243" s="17" t="str">
        <f>TEXT(D_dates[[#This Row],[Dates]],"mmmm")</f>
        <v>août</v>
      </c>
      <c r="F243" s="17" t="str">
        <f>TEXT(D_dates[[#This Row],[Dates]],"mmmm-aa")</f>
        <v>août-26</v>
      </c>
      <c r="G243" s="17">
        <f>YEAR(D_dates[[#This Row],[Dates]])*100+MONTH(B243)</f>
        <v>202608</v>
      </c>
      <c r="H243" s="15">
        <f t="shared" si="11"/>
        <v>46235</v>
      </c>
    </row>
    <row r="244" spans="2:8" x14ac:dyDescent="0.3">
      <c r="B244" s="15">
        <v>46264</v>
      </c>
      <c r="C244" s="16">
        <f t="shared" si="9"/>
        <v>2026</v>
      </c>
      <c r="D244" s="17">
        <f t="shared" si="10"/>
        <v>8</v>
      </c>
      <c r="E244" s="17" t="str">
        <f>TEXT(D_dates[[#This Row],[Dates]],"mmmm")</f>
        <v>août</v>
      </c>
      <c r="F244" s="17" t="str">
        <f>TEXT(D_dates[[#This Row],[Dates]],"mmmm-aa")</f>
        <v>août-26</v>
      </c>
      <c r="G244" s="17">
        <f>YEAR(D_dates[[#This Row],[Dates]])*100+MONTH(B244)</f>
        <v>202608</v>
      </c>
      <c r="H244" s="15">
        <f t="shared" si="11"/>
        <v>46235</v>
      </c>
    </row>
    <row r="245" spans="2:8" x14ac:dyDescent="0.3">
      <c r="B245" s="15">
        <v>46265</v>
      </c>
      <c r="C245" s="16">
        <f t="shared" si="9"/>
        <v>2026</v>
      </c>
      <c r="D245" s="17">
        <f t="shared" si="10"/>
        <v>8</v>
      </c>
      <c r="E245" s="17" t="str">
        <f>TEXT(D_dates[[#This Row],[Dates]],"mmmm")</f>
        <v>août</v>
      </c>
      <c r="F245" s="17" t="str">
        <f>TEXT(D_dates[[#This Row],[Dates]],"mmmm-aa")</f>
        <v>août-26</v>
      </c>
      <c r="G245" s="17">
        <f>YEAR(D_dates[[#This Row],[Dates]])*100+MONTH(B245)</f>
        <v>202608</v>
      </c>
      <c r="H245" s="15">
        <f t="shared" si="11"/>
        <v>46235</v>
      </c>
    </row>
    <row r="246" spans="2:8" x14ac:dyDescent="0.3">
      <c r="B246" s="15">
        <v>46266</v>
      </c>
      <c r="C246" s="16">
        <f t="shared" si="9"/>
        <v>2026</v>
      </c>
      <c r="D246" s="17">
        <f t="shared" si="10"/>
        <v>9</v>
      </c>
      <c r="E246" s="17" t="str">
        <f>TEXT(D_dates[[#This Row],[Dates]],"mmmm")</f>
        <v>septembre</v>
      </c>
      <c r="F246" s="17" t="str">
        <f>TEXT(D_dates[[#This Row],[Dates]],"mmmm-aa")</f>
        <v>septembre-26</v>
      </c>
      <c r="G246" s="17">
        <f>YEAR(D_dates[[#This Row],[Dates]])*100+MONTH(B246)</f>
        <v>202609</v>
      </c>
      <c r="H246" s="15">
        <f t="shared" si="11"/>
        <v>46266</v>
      </c>
    </row>
    <row r="247" spans="2:8" x14ac:dyDescent="0.3">
      <c r="B247" s="15">
        <v>46267</v>
      </c>
      <c r="C247" s="16">
        <f t="shared" si="9"/>
        <v>2026</v>
      </c>
      <c r="D247" s="17">
        <f t="shared" si="10"/>
        <v>9</v>
      </c>
      <c r="E247" s="17" t="str">
        <f>TEXT(D_dates[[#This Row],[Dates]],"mmmm")</f>
        <v>septembre</v>
      </c>
      <c r="F247" s="17" t="str">
        <f>TEXT(D_dates[[#This Row],[Dates]],"mmmm-aa")</f>
        <v>septembre-26</v>
      </c>
      <c r="G247" s="17">
        <f>YEAR(D_dates[[#This Row],[Dates]])*100+MONTH(B247)</f>
        <v>202609</v>
      </c>
      <c r="H247" s="15">
        <f t="shared" si="11"/>
        <v>46266</v>
      </c>
    </row>
    <row r="248" spans="2:8" x14ac:dyDescent="0.3">
      <c r="B248" s="15">
        <v>46268</v>
      </c>
      <c r="C248" s="16">
        <f t="shared" si="9"/>
        <v>2026</v>
      </c>
      <c r="D248" s="17">
        <f t="shared" si="10"/>
        <v>9</v>
      </c>
      <c r="E248" s="17" t="str">
        <f>TEXT(D_dates[[#This Row],[Dates]],"mmmm")</f>
        <v>septembre</v>
      </c>
      <c r="F248" s="17" t="str">
        <f>TEXT(D_dates[[#This Row],[Dates]],"mmmm-aa")</f>
        <v>septembre-26</v>
      </c>
      <c r="G248" s="17">
        <f>YEAR(D_dates[[#This Row],[Dates]])*100+MONTH(B248)</f>
        <v>202609</v>
      </c>
      <c r="H248" s="15">
        <f t="shared" si="11"/>
        <v>46266</v>
      </c>
    </row>
    <row r="249" spans="2:8" x14ac:dyDescent="0.3">
      <c r="B249" s="15">
        <v>46269</v>
      </c>
      <c r="C249" s="16">
        <f t="shared" si="9"/>
        <v>2026</v>
      </c>
      <c r="D249" s="17">
        <f t="shared" si="10"/>
        <v>9</v>
      </c>
      <c r="E249" s="17" t="str">
        <f>TEXT(D_dates[[#This Row],[Dates]],"mmmm")</f>
        <v>septembre</v>
      </c>
      <c r="F249" s="17" t="str">
        <f>TEXT(D_dates[[#This Row],[Dates]],"mmmm-aa")</f>
        <v>septembre-26</v>
      </c>
      <c r="G249" s="17">
        <f>YEAR(D_dates[[#This Row],[Dates]])*100+MONTH(B249)</f>
        <v>202609</v>
      </c>
      <c r="H249" s="15">
        <f t="shared" si="11"/>
        <v>46266</v>
      </c>
    </row>
    <row r="250" spans="2:8" x14ac:dyDescent="0.3">
      <c r="B250" s="15">
        <v>46270</v>
      </c>
      <c r="C250" s="16">
        <f t="shared" si="9"/>
        <v>2026</v>
      </c>
      <c r="D250" s="17">
        <f t="shared" si="10"/>
        <v>9</v>
      </c>
      <c r="E250" s="17" t="str">
        <f>TEXT(D_dates[[#This Row],[Dates]],"mmmm")</f>
        <v>septembre</v>
      </c>
      <c r="F250" s="17" t="str">
        <f>TEXT(D_dates[[#This Row],[Dates]],"mmmm-aa")</f>
        <v>septembre-26</v>
      </c>
      <c r="G250" s="17">
        <f>YEAR(D_dates[[#This Row],[Dates]])*100+MONTH(B250)</f>
        <v>202609</v>
      </c>
      <c r="H250" s="15">
        <f t="shared" si="11"/>
        <v>46266</v>
      </c>
    </row>
    <row r="251" spans="2:8" x14ac:dyDescent="0.3">
      <c r="B251" s="15">
        <v>46271</v>
      </c>
      <c r="C251" s="16">
        <f t="shared" si="9"/>
        <v>2026</v>
      </c>
      <c r="D251" s="17">
        <f t="shared" si="10"/>
        <v>9</v>
      </c>
      <c r="E251" s="17" t="str">
        <f>TEXT(D_dates[[#This Row],[Dates]],"mmmm")</f>
        <v>septembre</v>
      </c>
      <c r="F251" s="17" t="str">
        <f>TEXT(D_dates[[#This Row],[Dates]],"mmmm-aa")</f>
        <v>septembre-26</v>
      </c>
      <c r="G251" s="17">
        <f>YEAR(D_dates[[#This Row],[Dates]])*100+MONTH(B251)</f>
        <v>202609</v>
      </c>
      <c r="H251" s="15">
        <f t="shared" si="11"/>
        <v>46266</v>
      </c>
    </row>
    <row r="252" spans="2:8" x14ac:dyDescent="0.3">
      <c r="B252" s="15">
        <v>46272</v>
      </c>
      <c r="C252" s="16">
        <f t="shared" si="9"/>
        <v>2026</v>
      </c>
      <c r="D252" s="17">
        <f t="shared" si="10"/>
        <v>9</v>
      </c>
      <c r="E252" s="17" t="str">
        <f>TEXT(D_dates[[#This Row],[Dates]],"mmmm")</f>
        <v>septembre</v>
      </c>
      <c r="F252" s="17" t="str">
        <f>TEXT(D_dates[[#This Row],[Dates]],"mmmm-aa")</f>
        <v>septembre-26</v>
      </c>
      <c r="G252" s="17">
        <f>YEAR(D_dates[[#This Row],[Dates]])*100+MONTH(B252)</f>
        <v>202609</v>
      </c>
      <c r="H252" s="15">
        <f t="shared" si="11"/>
        <v>46266</v>
      </c>
    </row>
    <row r="253" spans="2:8" x14ac:dyDescent="0.3">
      <c r="B253" s="15">
        <v>46273</v>
      </c>
      <c r="C253" s="16">
        <f t="shared" si="9"/>
        <v>2026</v>
      </c>
      <c r="D253" s="17">
        <f t="shared" si="10"/>
        <v>9</v>
      </c>
      <c r="E253" s="17" t="str">
        <f>TEXT(D_dates[[#This Row],[Dates]],"mmmm")</f>
        <v>septembre</v>
      </c>
      <c r="F253" s="17" t="str">
        <f>TEXT(D_dates[[#This Row],[Dates]],"mmmm-aa")</f>
        <v>septembre-26</v>
      </c>
      <c r="G253" s="17">
        <f>YEAR(D_dates[[#This Row],[Dates]])*100+MONTH(B253)</f>
        <v>202609</v>
      </c>
      <c r="H253" s="15">
        <f t="shared" si="11"/>
        <v>46266</v>
      </c>
    </row>
    <row r="254" spans="2:8" x14ac:dyDescent="0.3">
      <c r="B254" s="15">
        <v>46274</v>
      </c>
      <c r="C254" s="16">
        <f t="shared" si="9"/>
        <v>2026</v>
      </c>
      <c r="D254" s="17">
        <f t="shared" si="10"/>
        <v>9</v>
      </c>
      <c r="E254" s="17" t="str">
        <f>TEXT(D_dates[[#This Row],[Dates]],"mmmm")</f>
        <v>septembre</v>
      </c>
      <c r="F254" s="17" t="str">
        <f>TEXT(D_dates[[#This Row],[Dates]],"mmmm-aa")</f>
        <v>septembre-26</v>
      </c>
      <c r="G254" s="17">
        <f>YEAR(D_dates[[#This Row],[Dates]])*100+MONTH(B254)</f>
        <v>202609</v>
      </c>
      <c r="H254" s="15">
        <f t="shared" si="11"/>
        <v>46266</v>
      </c>
    </row>
    <row r="255" spans="2:8" x14ac:dyDescent="0.3">
      <c r="B255" s="15">
        <v>46275</v>
      </c>
      <c r="C255" s="16">
        <f t="shared" si="9"/>
        <v>2026</v>
      </c>
      <c r="D255" s="17">
        <f t="shared" si="10"/>
        <v>9</v>
      </c>
      <c r="E255" s="17" t="str">
        <f>TEXT(D_dates[[#This Row],[Dates]],"mmmm")</f>
        <v>septembre</v>
      </c>
      <c r="F255" s="17" t="str">
        <f>TEXT(D_dates[[#This Row],[Dates]],"mmmm-aa")</f>
        <v>septembre-26</v>
      </c>
      <c r="G255" s="17">
        <f>YEAR(D_dates[[#This Row],[Dates]])*100+MONTH(B255)</f>
        <v>202609</v>
      </c>
      <c r="H255" s="15">
        <f t="shared" si="11"/>
        <v>46266</v>
      </c>
    </row>
    <row r="256" spans="2:8" x14ac:dyDescent="0.3">
      <c r="B256" s="15">
        <v>46276</v>
      </c>
      <c r="C256" s="16">
        <f t="shared" si="9"/>
        <v>2026</v>
      </c>
      <c r="D256" s="17">
        <f t="shared" si="10"/>
        <v>9</v>
      </c>
      <c r="E256" s="17" t="str">
        <f>TEXT(D_dates[[#This Row],[Dates]],"mmmm")</f>
        <v>septembre</v>
      </c>
      <c r="F256" s="17" t="str">
        <f>TEXT(D_dates[[#This Row],[Dates]],"mmmm-aa")</f>
        <v>septembre-26</v>
      </c>
      <c r="G256" s="17">
        <f>YEAR(D_dates[[#This Row],[Dates]])*100+MONTH(B256)</f>
        <v>202609</v>
      </c>
      <c r="H256" s="15">
        <f t="shared" si="11"/>
        <v>46266</v>
      </c>
    </row>
    <row r="257" spans="2:8" x14ac:dyDescent="0.3">
      <c r="B257" s="15">
        <v>46277</v>
      </c>
      <c r="C257" s="16">
        <f t="shared" si="9"/>
        <v>2026</v>
      </c>
      <c r="D257" s="17">
        <f t="shared" si="10"/>
        <v>9</v>
      </c>
      <c r="E257" s="17" t="str">
        <f>TEXT(D_dates[[#This Row],[Dates]],"mmmm")</f>
        <v>septembre</v>
      </c>
      <c r="F257" s="17" t="str">
        <f>TEXT(D_dates[[#This Row],[Dates]],"mmmm-aa")</f>
        <v>septembre-26</v>
      </c>
      <c r="G257" s="17">
        <f>YEAR(D_dates[[#This Row],[Dates]])*100+MONTH(B257)</f>
        <v>202609</v>
      </c>
      <c r="H257" s="15">
        <f t="shared" si="11"/>
        <v>46266</v>
      </c>
    </row>
    <row r="258" spans="2:8" x14ac:dyDescent="0.3">
      <c r="B258" s="15">
        <v>46278</v>
      </c>
      <c r="C258" s="16">
        <f t="shared" si="9"/>
        <v>2026</v>
      </c>
      <c r="D258" s="17">
        <f t="shared" si="10"/>
        <v>9</v>
      </c>
      <c r="E258" s="17" t="str">
        <f>TEXT(D_dates[[#This Row],[Dates]],"mmmm")</f>
        <v>septembre</v>
      </c>
      <c r="F258" s="17" t="str">
        <f>TEXT(D_dates[[#This Row],[Dates]],"mmmm-aa")</f>
        <v>septembre-26</v>
      </c>
      <c r="G258" s="17">
        <f>YEAR(D_dates[[#This Row],[Dates]])*100+MONTH(B258)</f>
        <v>202609</v>
      </c>
      <c r="H258" s="15">
        <f t="shared" si="11"/>
        <v>46266</v>
      </c>
    </row>
    <row r="259" spans="2:8" x14ac:dyDescent="0.3">
      <c r="B259" s="15">
        <v>46279</v>
      </c>
      <c r="C259" s="16">
        <f t="shared" ref="C259:C322" si="12">YEAR(B259)</f>
        <v>2026</v>
      </c>
      <c r="D259" s="17">
        <f t="shared" ref="D259:D322" si="13">MONTH(B259)</f>
        <v>9</v>
      </c>
      <c r="E259" s="17" t="str">
        <f>TEXT(D_dates[[#This Row],[Dates]],"mmmm")</f>
        <v>septembre</v>
      </c>
      <c r="F259" s="17" t="str">
        <f>TEXT(D_dates[[#This Row],[Dates]],"mmmm-aa")</f>
        <v>septembre-26</v>
      </c>
      <c r="G259" s="17">
        <f>YEAR(D_dates[[#This Row],[Dates]])*100+MONTH(B259)</f>
        <v>202609</v>
      </c>
      <c r="H259" s="15">
        <f t="shared" ref="H259:H322" si="14">DATE(YEAR(B259),MONTH(B259),1)</f>
        <v>46266</v>
      </c>
    </row>
    <row r="260" spans="2:8" x14ac:dyDescent="0.3">
      <c r="B260" s="15">
        <v>46280</v>
      </c>
      <c r="C260" s="16">
        <f t="shared" si="12"/>
        <v>2026</v>
      </c>
      <c r="D260" s="17">
        <f t="shared" si="13"/>
        <v>9</v>
      </c>
      <c r="E260" s="17" t="str">
        <f>TEXT(D_dates[[#This Row],[Dates]],"mmmm")</f>
        <v>septembre</v>
      </c>
      <c r="F260" s="17" t="str">
        <f>TEXT(D_dates[[#This Row],[Dates]],"mmmm-aa")</f>
        <v>septembre-26</v>
      </c>
      <c r="G260" s="17">
        <f>YEAR(D_dates[[#This Row],[Dates]])*100+MONTH(B260)</f>
        <v>202609</v>
      </c>
      <c r="H260" s="15">
        <f t="shared" si="14"/>
        <v>46266</v>
      </c>
    </row>
    <row r="261" spans="2:8" x14ac:dyDescent="0.3">
      <c r="B261" s="15">
        <v>46281</v>
      </c>
      <c r="C261" s="16">
        <f t="shared" si="12"/>
        <v>2026</v>
      </c>
      <c r="D261" s="17">
        <f t="shared" si="13"/>
        <v>9</v>
      </c>
      <c r="E261" s="17" t="str">
        <f>TEXT(D_dates[[#This Row],[Dates]],"mmmm")</f>
        <v>septembre</v>
      </c>
      <c r="F261" s="17" t="str">
        <f>TEXT(D_dates[[#This Row],[Dates]],"mmmm-aa")</f>
        <v>septembre-26</v>
      </c>
      <c r="G261" s="17">
        <f>YEAR(D_dates[[#This Row],[Dates]])*100+MONTH(B261)</f>
        <v>202609</v>
      </c>
      <c r="H261" s="15">
        <f t="shared" si="14"/>
        <v>46266</v>
      </c>
    </row>
    <row r="262" spans="2:8" x14ac:dyDescent="0.3">
      <c r="B262" s="15">
        <v>46282</v>
      </c>
      <c r="C262" s="16">
        <f t="shared" si="12"/>
        <v>2026</v>
      </c>
      <c r="D262" s="17">
        <f t="shared" si="13"/>
        <v>9</v>
      </c>
      <c r="E262" s="17" t="str">
        <f>TEXT(D_dates[[#This Row],[Dates]],"mmmm")</f>
        <v>septembre</v>
      </c>
      <c r="F262" s="17" t="str">
        <f>TEXT(D_dates[[#This Row],[Dates]],"mmmm-aa")</f>
        <v>septembre-26</v>
      </c>
      <c r="G262" s="17">
        <f>YEAR(D_dates[[#This Row],[Dates]])*100+MONTH(B262)</f>
        <v>202609</v>
      </c>
      <c r="H262" s="15">
        <f t="shared" si="14"/>
        <v>46266</v>
      </c>
    </row>
    <row r="263" spans="2:8" x14ac:dyDescent="0.3">
      <c r="B263" s="15">
        <v>46283</v>
      </c>
      <c r="C263" s="16">
        <f t="shared" si="12"/>
        <v>2026</v>
      </c>
      <c r="D263" s="17">
        <f t="shared" si="13"/>
        <v>9</v>
      </c>
      <c r="E263" s="17" t="str">
        <f>TEXT(D_dates[[#This Row],[Dates]],"mmmm")</f>
        <v>septembre</v>
      </c>
      <c r="F263" s="17" t="str">
        <f>TEXT(D_dates[[#This Row],[Dates]],"mmmm-aa")</f>
        <v>septembre-26</v>
      </c>
      <c r="G263" s="17">
        <f>YEAR(D_dates[[#This Row],[Dates]])*100+MONTH(B263)</f>
        <v>202609</v>
      </c>
      <c r="H263" s="15">
        <f t="shared" si="14"/>
        <v>46266</v>
      </c>
    </row>
    <row r="264" spans="2:8" x14ac:dyDescent="0.3">
      <c r="B264" s="15">
        <v>46284</v>
      </c>
      <c r="C264" s="16">
        <f t="shared" si="12"/>
        <v>2026</v>
      </c>
      <c r="D264" s="17">
        <f t="shared" si="13"/>
        <v>9</v>
      </c>
      <c r="E264" s="17" t="str">
        <f>TEXT(D_dates[[#This Row],[Dates]],"mmmm")</f>
        <v>septembre</v>
      </c>
      <c r="F264" s="17" t="str">
        <f>TEXT(D_dates[[#This Row],[Dates]],"mmmm-aa")</f>
        <v>septembre-26</v>
      </c>
      <c r="G264" s="17">
        <f>YEAR(D_dates[[#This Row],[Dates]])*100+MONTH(B264)</f>
        <v>202609</v>
      </c>
      <c r="H264" s="15">
        <f t="shared" si="14"/>
        <v>46266</v>
      </c>
    </row>
    <row r="265" spans="2:8" x14ac:dyDescent="0.3">
      <c r="B265" s="15">
        <v>46285</v>
      </c>
      <c r="C265" s="16">
        <f t="shared" si="12"/>
        <v>2026</v>
      </c>
      <c r="D265" s="17">
        <f t="shared" si="13"/>
        <v>9</v>
      </c>
      <c r="E265" s="17" t="str">
        <f>TEXT(D_dates[[#This Row],[Dates]],"mmmm")</f>
        <v>septembre</v>
      </c>
      <c r="F265" s="17" t="str">
        <f>TEXT(D_dates[[#This Row],[Dates]],"mmmm-aa")</f>
        <v>septembre-26</v>
      </c>
      <c r="G265" s="17">
        <f>YEAR(D_dates[[#This Row],[Dates]])*100+MONTH(B265)</f>
        <v>202609</v>
      </c>
      <c r="H265" s="15">
        <f t="shared" si="14"/>
        <v>46266</v>
      </c>
    </row>
    <row r="266" spans="2:8" x14ac:dyDescent="0.3">
      <c r="B266" s="15">
        <v>46286</v>
      </c>
      <c r="C266" s="16">
        <f t="shared" si="12"/>
        <v>2026</v>
      </c>
      <c r="D266" s="17">
        <f t="shared" si="13"/>
        <v>9</v>
      </c>
      <c r="E266" s="17" t="str">
        <f>TEXT(D_dates[[#This Row],[Dates]],"mmmm")</f>
        <v>septembre</v>
      </c>
      <c r="F266" s="17" t="str">
        <f>TEXT(D_dates[[#This Row],[Dates]],"mmmm-aa")</f>
        <v>septembre-26</v>
      </c>
      <c r="G266" s="17">
        <f>YEAR(D_dates[[#This Row],[Dates]])*100+MONTH(B266)</f>
        <v>202609</v>
      </c>
      <c r="H266" s="15">
        <f t="shared" si="14"/>
        <v>46266</v>
      </c>
    </row>
    <row r="267" spans="2:8" x14ac:dyDescent="0.3">
      <c r="B267" s="15">
        <v>46287</v>
      </c>
      <c r="C267" s="16">
        <f t="shared" si="12"/>
        <v>2026</v>
      </c>
      <c r="D267" s="17">
        <f t="shared" si="13"/>
        <v>9</v>
      </c>
      <c r="E267" s="17" t="str">
        <f>TEXT(D_dates[[#This Row],[Dates]],"mmmm")</f>
        <v>septembre</v>
      </c>
      <c r="F267" s="17" t="str">
        <f>TEXT(D_dates[[#This Row],[Dates]],"mmmm-aa")</f>
        <v>septembre-26</v>
      </c>
      <c r="G267" s="17">
        <f>YEAR(D_dates[[#This Row],[Dates]])*100+MONTH(B267)</f>
        <v>202609</v>
      </c>
      <c r="H267" s="15">
        <f t="shared" si="14"/>
        <v>46266</v>
      </c>
    </row>
    <row r="268" spans="2:8" x14ac:dyDescent="0.3">
      <c r="B268" s="15">
        <v>46288</v>
      </c>
      <c r="C268" s="16">
        <f t="shared" si="12"/>
        <v>2026</v>
      </c>
      <c r="D268" s="17">
        <f t="shared" si="13"/>
        <v>9</v>
      </c>
      <c r="E268" s="17" t="str">
        <f>TEXT(D_dates[[#This Row],[Dates]],"mmmm")</f>
        <v>septembre</v>
      </c>
      <c r="F268" s="17" t="str">
        <f>TEXT(D_dates[[#This Row],[Dates]],"mmmm-aa")</f>
        <v>septembre-26</v>
      </c>
      <c r="G268" s="17">
        <f>YEAR(D_dates[[#This Row],[Dates]])*100+MONTH(B268)</f>
        <v>202609</v>
      </c>
      <c r="H268" s="15">
        <f t="shared" si="14"/>
        <v>46266</v>
      </c>
    </row>
    <row r="269" spans="2:8" x14ac:dyDescent="0.3">
      <c r="B269" s="15">
        <v>46289</v>
      </c>
      <c r="C269" s="16">
        <f t="shared" si="12"/>
        <v>2026</v>
      </c>
      <c r="D269" s="17">
        <f t="shared" si="13"/>
        <v>9</v>
      </c>
      <c r="E269" s="17" t="str">
        <f>TEXT(D_dates[[#This Row],[Dates]],"mmmm")</f>
        <v>septembre</v>
      </c>
      <c r="F269" s="17" t="str">
        <f>TEXT(D_dates[[#This Row],[Dates]],"mmmm-aa")</f>
        <v>septembre-26</v>
      </c>
      <c r="G269" s="17">
        <f>YEAR(D_dates[[#This Row],[Dates]])*100+MONTH(B269)</f>
        <v>202609</v>
      </c>
      <c r="H269" s="15">
        <f t="shared" si="14"/>
        <v>46266</v>
      </c>
    </row>
    <row r="270" spans="2:8" x14ac:dyDescent="0.3">
      <c r="B270" s="15">
        <v>46290</v>
      </c>
      <c r="C270" s="16">
        <f t="shared" si="12"/>
        <v>2026</v>
      </c>
      <c r="D270" s="17">
        <f t="shared" si="13"/>
        <v>9</v>
      </c>
      <c r="E270" s="17" t="str">
        <f>TEXT(D_dates[[#This Row],[Dates]],"mmmm")</f>
        <v>septembre</v>
      </c>
      <c r="F270" s="17" t="str">
        <f>TEXT(D_dates[[#This Row],[Dates]],"mmmm-aa")</f>
        <v>septembre-26</v>
      </c>
      <c r="G270" s="17">
        <f>YEAR(D_dates[[#This Row],[Dates]])*100+MONTH(B270)</f>
        <v>202609</v>
      </c>
      <c r="H270" s="15">
        <f t="shared" si="14"/>
        <v>46266</v>
      </c>
    </row>
    <row r="271" spans="2:8" x14ac:dyDescent="0.3">
      <c r="B271" s="15">
        <v>46291</v>
      </c>
      <c r="C271" s="16">
        <f t="shared" si="12"/>
        <v>2026</v>
      </c>
      <c r="D271" s="17">
        <f t="shared" si="13"/>
        <v>9</v>
      </c>
      <c r="E271" s="17" t="str">
        <f>TEXT(D_dates[[#This Row],[Dates]],"mmmm")</f>
        <v>septembre</v>
      </c>
      <c r="F271" s="17" t="str">
        <f>TEXT(D_dates[[#This Row],[Dates]],"mmmm-aa")</f>
        <v>septembre-26</v>
      </c>
      <c r="G271" s="17">
        <f>YEAR(D_dates[[#This Row],[Dates]])*100+MONTH(B271)</f>
        <v>202609</v>
      </c>
      <c r="H271" s="15">
        <f t="shared" si="14"/>
        <v>46266</v>
      </c>
    </row>
    <row r="272" spans="2:8" x14ac:dyDescent="0.3">
      <c r="B272" s="15">
        <v>46292</v>
      </c>
      <c r="C272" s="16">
        <f t="shared" si="12"/>
        <v>2026</v>
      </c>
      <c r="D272" s="17">
        <f t="shared" si="13"/>
        <v>9</v>
      </c>
      <c r="E272" s="17" t="str">
        <f>TEXT(D_dates[[#This Row],[Dates]],"mmmm")</f>
        <v>septembre</v>
      </c>
      <c r="F272" s="17" t="str">
        <f>TEXT(D_dates[[#This Row],[Dates]],"mmmm-aa")</f>
        <v>septembre-26</v>
      </c>
      <c r="G272" s="17">
        <f>YEAR(D_dates[[#This Row],[Dates]])*100+MONTH(B272)</f>
        <v>202609</v>
      </c>
      <c r="H272" s="15">
        <f t="shared" si="14"/>
        <v>46266</v>
      </c>
    </row>
    <row r="273" spans="2:8" x14ac:dyDescent="0.3">
      <c r="B273" s="15">
        <v>46293</v>
      </c>
      <c r="C273" s="16">
        <f t="shared" si="12"/>
        <v>2026</v>
      </c>
      <c r="D273" s="17">
        <f t="shared" si="13"/>
        <v>9</v>
      </c>
      <c r="E273" s="17" t="str">
        <f>TEXT(D_dates[[#This Row],[Dates]],"mmmm")</f>
        <v>septembre</v>
      </c>
      <c r="F273" s="17" t="str">
        <f>TEXT(D_dates[[#This Row],[Dates]],"mmmm-aa")</f>
        <v>septembre-26</v>
      </c>
      <c r="G273" s="17">
        <f>YEAR(D_dates[[#This Row],[Dates]])*100+MONTH(B273)</f>
        <v>202609</v>
      </c>
      <c r="H273" s="15">
        <f t="shared" si="14"/>
        <v>46266</v>
      </c>
    </row>
    <row r="274" spans="2:8" x14ac:dyDescent="0.3">
      <c r="B274" s="15">
        <v>46294</v>
      </c>
      <c r="C274" s="16">
        <f t="shared" si="12"/>
        <v>2026</v>
      </c>
      <c r="D274" s="17">
        <f t="shared" si="13"/>
        <v>9</v>
      </c>
      <c r="E274" s="17" t="str">
        <f>TEXT(D_dates[[#This Row],[Dates]],"mmmm")</f>
        <v>septembre</v>
      </c>
      <c r="F274" s="17" t="str">
        <f>TEXT(D_dates[[#This Row],[Dates]],"mmmm-aa")</f>
        <v>septembre-26</v>
      </c>
      <c r="G274" s="17">
        <f>YEAR(D_dates[[#This Row],[Dates]])*100+MONTH(B274)</f>
        <v>202609</v>
      </c>
      <c r="H274" s="15">
        <f t="shared" si="14"/>
        <v>46266</v>
      </c>
    </row>
    <row r="275" spans="2:8" x14ac:dyDescent="0.3">
      <c r="B275" s="15">
        <v>46295</v>
      </c>
      <c r="C275" s="16">
        <f t="shared" si="12"/>
        <v>2026</v>
      </c>
      <c r="D275" s="17">
        <f t="shared" si="13"/>
        <v>9</v>
      </c>
      <c r="E275" s="17" t="str">
        <f>TEXT(D_dates[[#This Row],[Dates]],"mmmm")</f>
        <v>septembre</v>
      </c>
      <c r="F275" s="17" t="str">
        <f>TEXT(D_dates[[#This Row],[Dates]],"mmmm-aa")</f>
        <v>septembre-26</v>
      </c>
      <c r="G275" s="17">
        <f>YEAR(D_dates[[#This Row],[Dates]])*100+MONTH(B275)</f>
        <v>202609</v>
      </c>
      <c r="H275" s="15">
        <f t="shared" si="14"/>
        <v>46266</v>
      </c>
    </row>
    <row r="276" spans="2:8" x14ac:dyDescent="0.3">
      <c r="B276" s="15">
        <v>46296</v>
      </c>
      <c r="C276" s="16">
        <f t="shared" si="12"/>
        <v>2026</v>
      </c>
      <c r="D276" s="17">
        <f t="shared" si="13"/>
        <v>10</v>
      </c>
      <c r="E276" s="17" t="str">
        <f>TEXT(D_dates[[#This Row],[Dates]],"mmmm")</f>
        <v>octobre</v>
      </c>
      <c r="F276" s="17" t="str">
        <f>TEXT(D_dates[[#This Row],[Dates]],"mmmm-aa")</f>
        <v>octobre-26</v>
      </c>
      <c r="G276" s="17">
        <f>YEAR(D_dates[[#This Row],[Dates]])*100+MONTH(B276)</f>
        <v>202610</v>
      </c>
      <c r="H276" s="15">
        <f t="shared" si="14"/>
        <v>46296</v>
      </c>
    </row>
    <row r="277" spans="2:8" x14ac:dyDescent="0.3">
      <c r="B277" s="15">
        <v>46297</v>
      </c>
      <c r="C277" s="16">
        <f t="shared" si="12"/>
        <v>2026</v>
      </c>
      <c r="D277" s="17">
        <f t="shared" si="13"/>
        <v>10</v>
      </c>
      <c r="E277" s="17" t="str">
        <f>TEXT(D_dates[[#This Row],[Dates]],"mmmm")</f>
        <v>octobre</v>
      </c>
      <c r="F277" s="17" t="str">
        <f>TEXT(D_dates[[#This Row],[Dates]],"mmmm-aa")</f>
        <v>octobre-26</v>
      </c>
      <c r="G277" s="17">
        <f>YEAR(D_dates[[#This Row],[Dates]])*100+MONTH(B277)</f>
        <v>202610</v>
      </c>
      <c r="H277" s="15">
        <f t="shared" si="14"/>
        <v>46296</v>
      </c>
    </row>
    <row r="278" spans="2:8" x14ac:dyDescent="0.3">
      <c r="B278" s="15">
        <v>46298</v>
      </c>
      <c r="C278" s="16">
        <f t="shared" si="12"/>
        <v>2026</v>
      </c>
      <c r="D278" s="17">
        <f t="shared" si="13"/>
        <v>10</v>
      </c>
      <c r="E278" s="17" t="str">
        <f>TEXT(D_dates[[#This Row],[Dates]],"mmmm")</f>
        <v>octobre</v>
      </c>
      <c r="F278" s="17" t="str">
        <f>TEXT(D_dates[[#This Row],[Dates]],"mmmm-aa")</f>
        <v>octobre-26</v>
      </c>
      <c r="G278" s="17">
        <f>YEAR(D_dates[[#This Row],[Dates]])*100+MONTH(B278)</f>
        <v>202610</v>
      </c>
      <c r="H278" s="15">
        <f t="shared" si="14"/>
        <v>46296</v>
      </c>
    </row>
    <row r="279" spans="2:8" x14ac:dyDescent="0.3">
      <c r="B279" s="15">
        <v>46299</v>
      </c>
      <c r="C279" s="16">
        <f t="shared" si="12"/>
        <v>2026</v>
      </c>
      <c r="D279" s="17">
        <f t="shared" si="13"/>
        <v>10</v>
      </c>
      <c r="E279" s="17" t="str">
        <f>TEXT(D_dates[[#This Row],[Dates]],"mmmm")</f>
        <v>octobre</v>
      </c>
      <c r="F279" s="17" t="str">
        <f>TEXT(D_dates[[#This Row],[Dates]],"mmmm-aa")</f>
        <v>octobre-26</v>
      </c>
      <c r="G279" s="17">
        <f>YEAR(D_dates[[#This Row],[Dates]])*100+MONTH(B279)</f>
        <v>202610</v>
      </c>
      <c r="H279" s="15">
        <f t="shared" si="14"/>
        <v>46296</v>
      </c>
    </row>
    <row r="280" spans="2:8" x14ac:dyDescent="0.3">
      <c r="B280" s="15">
        <v>46300</v>
      </c>
      <c r="C280" s="16">
        <f t="shared" si="12"/>
        <v>2026</v>
      </c>
      <c r="D280" s="17">
        <f t="shared" si="13"/>
        <v>10</v>
      </c>
      <c r="E280" s="17" t="str">
        <f>TEXT(D_dates[[#This Row],[Dates]],"mmmm")</f>
        <v>octobre</v>
      </c>
      <c r="F280" s="17" t="str">
        <f>TEXT(D_dates[[#This Row],[Dates]],"mmmm-aa")</f>
        <v>octobre-26</v>
      </c>
      <c r="G280" s="17">
        <f>YEAR(D_dates[[#This Row],[Dates]])*100+MONTH(B280)</f>
        <v>202610</v>
      </c>
      <c r="H280" s="15">
        <f t="shared" si="14"/>
        <v>46296</v>
      </c>
    </row>
    <row r="281" spans="2:8" x14ac:dyDescent="0.3">
      <c r="B281" s="15">
        <v>46301</v>
      </c>
      <c r="C281" s="16">
        <f t="shared" si="12"/>
        <v>2026</v>
      </c>
      <c r="D281" s="17">
        <f t="shared" si="13"/>
        <v>10</v>
      </c>
      <c r="E281" s="17" t="str">
        <f>TEXT(D_dates[[#This Row],[Dates]],"mmmm")</f>
        <v>octobre</v>
      </c>
      <c r="F281" s="17" t="str">
        <f>TEXT(D_dates[[#This Row],[Dates]],"mmmm-aa")</f>
        <v>octobre-26</v>
      </c>
      <c r="G281" s="17">
        <f>YEAR(D_dates[[#This Row],[Dates]])*100+MONTH(B281)</f>
        <v>202610</v>
      </c>
      <c r="H281" s="15">
        <f t="shared" si="14"/>
        <v>46296</v>
      </c>
    </row>
    <row r="282" spans="2:8" x14ac:dyDescent="0.3">
      <c r="B282" s="15">
        <v>46302</v>
      </c>
      <c r="C282" s="16">
        <f t="shared" si="12"/>
        <v>2026</v>
      </c>
      <c r="D282" s="17">
        <f t="shared" si="13"/>
        <v>10</v>
      </c>
      <c r="E282" s="17" t="str">
        <f>TEXT(D_dates[[#This Row],[Dates]],"mmmm")</f>
        <v>octobre</v>
      </c>
      <c r="F282" s="17" t="str">
        <f>TEXT(D_dates[[#This Row],[Dates]],"mmmm-aa")</f>
        <v>octobre-26</v>
      </c>
      <c r="G282" s="17">
        <f>YEAR(D_dates[[#This Row],[Dates]])*100+MONTH(B282)</f>
        <v>202610</v>
      </c>
      <c r="H282" s="15">
        <f t="shared" si="14"/>
        <v>46296</v>
      </c>
    </row>
    <row r="283" spans="2:8" x14ac:dyDescent="0.3">
      <c r="B283" s="15">
        <v>46303</v>
      </c>
      <c r="C283" s="16">
        <f t="shared" si="12"/>
        <v>2026</v>
      </c>
      <c r="D283" s="17">
        <f t="shared" si="13"/>
        <v>10</v>
      </c>
      <c r="E283" s="17" t="str">
        <f>TEXT(D_dates[[#This Row],[Dates]],"mmmm")</f>
        <v>octobre</v>
      </c>
      <c r="F283" s="17" t="str">
        <f>TEXT(D_dates[[#This Row],[Dates]],"mmmm-aa")</f>
        <v>octobre-26</v>
      </c>
      <c r="G283" s="17">
        <f>YEAR(D_dates[[#This Row],[Dates]])*100+MONTH(B283)</f>
        <v>202610</v>
      </c>
      <c r="H283" s="15">
        <f t="shared" si="14"/>
        <v>46296</v>
      </c>
    </row>
    <row r="284" spans="2:8" x14ac:dyDescent="0.3">
      <c r="B284" s="15">
        <v>46304</v>
      </c>
      <c r="C284" s="16">
        <f t="shared" si="12"/>
        <v>2026</v>
      </c>
      <c r="D284" s="17">
        <f t="shared" si="13"/>
        <v>10</v>
      </c>
      <c r="E284" s="17" t="str">
        <f>TEXT(D_dates[[#This Row],[Dates]],"mmmm")</f>
        <v>octobre</v>
      </c>
      <c r="F284" s="17" t="str">
        <f>TEXT(D_dates[[#This Row],[Dates]],"mmmm-aa")</f>
        <v>octobre-26</v>
      </c>
      <c r="G284" s="17">
        <f>YEAR(D_dates[[#This Row],[Dates]])*100+MONTH(B284)</f>
        <v>202610</v>
      </c>
      <c r="H284" s="15">
        <f t="shared" si="14"/>
        <v>46296</v>
      </c>
    </row>
    <row r="285" spans="2:8" x14ac:dyDescent="0.3">
      <c r="B285" s="15">
        <v>46305</v>
      </c>
      <c r="C285" s="16">
        <f t="shared" si="12"/>
        <v>2026</v>
      </c>
      <c r="D285" s="17">
        <f t="shared" si="13"/>
        <v>10</v>
      </c>
      <c r="E285" s="17" t="str">
        <f>TEXT(D_dates[[#This Row],[Dates]],"mmmm")</f>
        <v>octobre</v>
      </c>
      <c r="F285" s="17" t="str">
        <f>TEXT(D_dates[[#This Row],[Dates]],"mmmm-aa")</f>
        <v>octobre-26</v>
      </c>
      <c r="G285" s="17">
        <f>YEAR(D_dates[[#This Row],[Dates]])*100+MONTH(B285)</f>
        <v>202610</v>
      </c>
      <c r="H285" s="15">
        <f t="shared" si="14"/>
        <v>46296</v>
      </c>
    </row>
    <row r="286" spans="2:8" x14ac:dyDescent="0.3">
      <c r="B286" s="15">
        <v>46306</v>
      </c>
      <c r="C286" s="16">
        <f t="shared" si="12"/>
        <v>2026</v>
      </c>
      <c r="D286" s="17">
        <f t="shared" si="13"/>
        <v>10</v>
      </c>
      <c r="E286" s="17" t="str">
        <f>TEXT(D_dates[[#This Row],[Dates]],"mmmm")</f>
        <v>octobre</v>
      </c>
      <c r="F286" s="17" t="str">
        <f>TEXT(D_dates[[#This Row],[Dates]],"mmmm-aa")</f>
        <v>octobre-26</v>
      </c>
      <c r="G286" s="17">
        <f>YEAR(D_dates[[#This Row],[Dates]])*100+MONTH(B286)</f>
        <v>202610</v>
      </c>
      <c r="H286" s="15">
        <f t="shared" si="14"/>
        <v>46296</v>
      </c>
    </row>
    <row r="287" spans="2:8" x14ac:dyDescent="0.3">
      <c r="B287" s="15">
        <v>46307</v>
      </c>
      <c r="C287" s="16">
        <f t="shared" si="12"/>
        <v>2026</v>
      </c>
      <c r="D287" s="17">
        <f t="shared" si="13"/>
        <v>10</v>
      </c>
      <c r="E287" s="17" t="str">
        <f>TEXT(D_dates[[#This Row],[Dates]],"mmmm")</f>
        <v>octobre</v>
      </c>
      <c r="F287" s="17" t="str">
        <f>TEXT(D_dates[[#This Row],[Dates]],"mmmm-aa")</f>
        <v>octobre-26</v>
      </c>
      <c r="G287" s="17">
        <f>YEAR(D_dates[[#This Row],[Dates]])*100+MONTH(B287)</f>
        <v>202610</v>
      </c>
      <c r="H287" s="15">
        <f t="shared" si="14"/>
        <v>46296</v>
      </c>
    </row>
    <row r="288" spans="2:8" x14ac:dyDescent="0.3">
      <c r="B288" s="15">
        <v>46308</v>
      </c>
      <c r="C288" s="16">
        <f t="shared" si="12"/>
        <v>2026</v>
      </c>
      <c r="D288" s="17">
        <f t="shared" si="13"/>
        <v>10</v>
      </c>
      <c r="E288" s="17" t="str">
        <f>TEXT(D_dates[[#This Row],[Dates]],"mmmm")</f>
        <v>octobre</v>
      </c>
      <c r="F288" s="17" t="str">
        <f>TEXT(D_dates[[#This Row],[Dates]],"mmmm-aa")</f>
        <v>octobre-26</v>
      </c>
      <c r="G288" s="17">
        <f>YEAR(D_dates[[#This Row],[Dates]])*100+MONTH(B288)</f>
        <v>202610</v>
      </c>
      <c r="H288" s="15">
        <f t="shared" si="14"/>
        <v>46296</v>
      </c>
    </row>
    <row r="289" spans="2:8" x14ac:dyDescent="0.3">
      <c r="B289" s="15">
        <v>46309</v>
      </c>
      <c r="C289" s="16">
        <f t="shared" si="12"/>
        <v>2026</v>
      </c>
      <c r="D289" s="17">
        <f t="shared" si="13"/>
        <v>10</v>
      </c>
      <c r="E289" s="17" t="str">
        <f>TEXT(D_dates[[#This Row],[Dates]],"mmmm")</f>
        <v>octobre</v>
      </c>
      <c r="F289" s="17" t="str">
        <f>TEXT(D_dates[[#This Row],[Dates]],"mmmm-aa")</f>
        <v>octobre-26</v>
      </c>
      <c r="G289" s="17">
        <f>YEAR(D_dates[[#This Row],[Dates]])*100+MONTH(B289)</f>
        <v>202610</v>
      </c>
      <c r="H289" s="15">
        <f t="shared" si="14"/>
        <v>46296</v>
      </c>
    </row>
    <row r="290" spans="2:8" x14ac:dyDescent="0.3">
      <c r="B290" s="15">
        <v>46310</v>
      </c>
      <c r="C290" s="16">
        <f t="shared" si="12"/>
        <v>2026</v>
      </c>
      <c r="D290" s="17">
        <f t="shared" si="13"/>
        <v>10</v>
      </c>
      <c r="E290" s="17" t="str">
        <f>TEXT(D_dates[[#This Row],[Dates]],"mmmm")</f>
        <v>octobre</v>
      </c>
      <c r="F290" s="17" t="str">
        <f>TEXT(D_dates[[#This Row],[Dates]],"mmmm-aa")</f>
        <v>octobre-26</v>
      </c>
      <c r="G290" s="17">
        <f>YEAR(D_dates[[#This Row],[Dates]])*100+MONTH(B290)</f>
        <v>202610</v>
      </c>
      <c r="H290" s="15">
        <f t="shared" si="14"/>
        <v>46296</v>
      </c>
    </row>
    <row r="291" spans="2:8" x14ac:dyDescent="0.3">
      <c r="B291" s="15">
        <v>46311</v>
      </c>
      <c r="C291" s="16">
        <f t="shared" si="12"/>
        <v>2026</v>
      </c>
      <c r="D291" s="17">
        <f t="shared" si="13"/>
        <v>10</v>
      </c>
      <c r="E291" s="17" t="str">
        <f>TEXT(D_dates[[#This Row],[Dates]],"mmmm")</f>
        <v>octobre</v>
      </c>
      <c r="F291" s="17" t="str">
        <f>TEXT(D_dates[[#This Row],[Dates]],"mmmm-aa")</f>
        <v>octobre-26</v>
      </c>
      <c r="G291" s="17">
        <f>YEAR(D_dates[[#This Row],[Dates]])*100+MONTH(B291)</f>
        <v>202610</v>
      </c>
      <c r="H291" s="15">
        <f t="shared" si="14"/>
        <v>46296</v>
      </c>
    </row>
    <row r="292" spans="2:8" x14ac:dyDescent="0.3">
      <c r="B292" s="15">
        <v>46312</v>
      </c>
      <c r="C292" s="16">
        <f t="shared" si="12"/>
        <v>2026</v>
      </c>
      <c r="D292" s="17">
        <f t="shared" si="13"/>
        <v>10</v>
      </c>
      <c r="E292" s="17" t="str">
        <f>TEXT(D_dates[[#This Row],[Dates]],"mmmm")</f>
        <v>octobre</v>
      </c>
      <c r="F292" s="17" t="str">
        <f>TEXT(D_dates[[#This Row],[Dates]],"mmmm-aa")</f>
        <v>octobre-26</v>
      </c>
      <c r="G292" s="17">
        <f>YEAR(D_dates[[#This Row],[Dates]])*100+MONTH(B292)</f>
        <v>202610</v>
      </c>
      <c r="H292" s="15">
        <f t="shared" si="14"/>
        <v>46296</v>
      </c>
    </row>
    <row r="293" spans="2:8" x14ac:dyDescent="0.3">
      <c r="B293" s="15">
        <v>46313</v>
      </c>
      <c r="C293" s="16">
        <f t="shared" si="12"/>
        <v>2026</v>
      </c>
      <c r="D293" s="17">
        <f t="shared" si="13"/>
        <v>10</v>
      </c>
      <c r="E293" s="17" t="str">
        <f>TEXT(D_dates[[#This Row],[Dates]],"mmmm")</f>
        <v>octobre</v>
      </c>
      <c r="F293" s="17" t="str">
        <f>TEXT(D_dates[[#This Row],[Dates]],"mmmm-aa")</f>
        <v>octobre-26</v>
      </c>
      <c r="G293" s="17">
        <f>YEAR(D_dates[[#This Row],[Dates]])*100+MONTH(B293)</f>
        <v>202610</v>
      </c>
      <c r="H293" s="15">
        <f t="shared" si="14"/>
        <v>46296</v>
      </c>
    </row>
    <row r="294" spans="2:8" x14ac:dyDescent="0.3">
      <c r="B294" s="15">
        <v>46314</v>
      </c>
      <c r="C294" s="16">
        <f t="shared" si="12"/>
        <v>2026</v>
      </c>
      <c r="D294" s="17">
        <f t="shared" si="13"/>
        <v>10</v>
      </c>
      <c r="E294" s="17" t="str">
        <f>TEXT(D_dates[[#This Row],[Dates]],"mmmm")</f>
        <v>octobre</v>
      </c>
      <c r="F294" s="17" t="str">
        <f>TEXT(D_dates[[#This Row],[Dates]],"mmmm-aa")</f>
        <v>octobre-26</v>
      </c>
      <c r="G294" s="17">
        <f>YEAR(D_dates[[#This Row],[Dates]])*100+MONTH(B294)</f>
        <v>202610</v>
      </c>
      <c r="H294" s="15">
        <f t="shared" si="14"/>
        <v>46296</v>
      </c>
    </row>
    <row r="295" spans="2:8" x14ac:dyDescent="0.3">
      <c r="B295" s="15">
        <v>46315</v>
      </c>
      <c r="C295" s="16">
        <f t="shared" si="12"/>
        <v>2026</v>
      </c>
      <c r="D295" s="17">
        <f t="shared" si="13"/>
        <v>10</v>
      </c>
      <c r="E295" s="17" t="str">
        <f>TEXT(D_dates[[#This Row],[Dates]],"mmmm")</f>
        <v>octobre</v>
      </c>
      <c r="F295" s="17" t="str">
        <f>TEXT(D_dates[[#This Row],[Dates]],"mmmm-aa")</f>
        <v>octobre-26</v>
      </c>
      <c r="G295" s="17">
        <f>YEAR(D_dates[[#This Row],[Dates]])*100+MONTH(B295)</f>
        <v>202610</v>
      </c>
      <c r="H295" s="15">
        <f t="shared" si="14"/>
        <v>46296</v>
      </c>
    </row>
    <row r="296" spans="2:8" x14ac:dyDescent="0.3">
      <c r="B296" s="15">
        <v>46316</v>
      </c>
      <c r="C296" s="16">
        <f t="shared" si="12"/>
        <v>2026</v>
      </c>
      <c r="D296" s="17">
        <f t="shared" si="13"/>
        <v>10</v>
      </c>
      <c r="E296" s="17" t="str">
        <f>TEXT(D_dates[[#This Row],[Dates]],"mmmm")</f>
        <v>octobre</v>
      </c>
      <c r="F296" s="17" t="str">
        <f>TEXT(D_dates[[#This Row],[Dates]],"mmmm-aa")</f>
        <v>octobre-26</v>
      </c>
      <c r="G296" s="17">
        <f>YEAR(D_dates[[#This Row],[Dates]])*100+MONTH(B296)</f>
        <v>202610</v>
      </c>
      <c r="H296" s="15">
        <f t="shared" si="14"/>
        <v>46296</v>
      </c>
    </row>
    <row r="297" spans="2:8" x14ac:dyDescent="0.3">
      <c r="B297" s="15">
        <v>46317</v>
      </c>
      <c r="C297" s="16">
        <f t="shared" si="12"/>
        <v>2026</v>
      </c>
      <c r="D297" s="17">
        <f t="shared" si="13"/>
        <v>10</v>
      </c>
      <c r="E297" s="17" t="str">
        <f>TEXT(D_dates[[#This Row],[Dates]],"mmmm")</f>
        <v>octobre</v>
      </c>
      <c r="F297" s="17" t="str">
        <f>TEXT(D_dates[[#This Row],[Dates]],"mmmm-aa")</f>
        <v>octobre-26</v>
      </c>
      <c r="G297" s="17">
        <f>YEAR(D_dates[[#This Row],[Dates]])*100+MONTH(B297)</f>
        <v>202610</v>
      </c>
      <c r="H297" s="15">
        <f t="shared" si="14"/>
        <v>46296</v>
      </c>
    </row>
    <row r="298" spans="2:8" x14ac:dyDescent="0.3">
      <c r="B298" s="15">
        <v>46318</v>
      </c>
      <c r="C298" s="16">
        <f t="shared" si="12"/>
        <v>2026</v>
      </c>
      <c r="D298" s="17">
        <f t="shared" si="13"/>
        <v>10</v>
      </c>
      <c r="E298" s="17" t="str">
        <f>TEXT(D_dates[[#This Row],[Dates]],"mmmm")</f>
        <v>octobre</v>
      </c>
      <c r="F298" s="17" t="str">
        <f>TEXT(D_dates[[#This Row],[Dates]],"mmmm-aa")</f>
        <v>octobre-26</v>
      </c>
      <c r="G298" s="17">
        <f>YEAR(D_dates[[#This Row],[Dates]])*100+MONTH(B298)</f>
        <v>202610</v>
      </c>
      <c r="H298" s="15">
        <f t="shared" si="14"/>
        <v>46296</v>
      </c>
    </row>
    <row r="299" spans="2:8" x14ac:dyDescent="0.3">
      <c r="B299" s="15">
        <v>46319</v>
      </c>
      <c r="C299" s="16">
        <f t="shared" si="12"/>
        <v>2026</v>
      </c>
      <c r="D299" s="17">
        <f t="shared" si="13"/>
        <v>10</v>
      </c>
      <c r="E299" s="17" t="str">
        <f>TEXT(D_dates[[#This Row],[Dates]],"mmmm")</f>
        <v>octobre</v>
      </c>
      <c r="F299" s="17" t="str">
        <f>TEXT(D_dates[[#This Row],[Dates]],"mmmm-aa")</f>
        <v>octobre-26</v>
      </c>
      <c r="G299" s="17">
        <f>YEAR(D_dates[[#This Row],[Dates]])*100+MONTH(B299)</f>
        <v>202610</v>
      </c>
      <c r="H299" s="15">
        <f t="shared" si="14"/>
        <v>46296</v>
      </c>
    </row>
    <row r="300" spans="2:8" x14ac:dyDescent="0.3">
      <c r="B300" s="15">
        <v>46320</v>
      </c>
      <c r="C300" s="16">
        <f t="shared" si="12"/>
        <v>2026</v>
      </c>
      <c r="D300" s="17">
        <f t="shared" si="13"/>
        <v>10</v>
      </c>
      <c r="E300" s="17" t="str">
        <f>TEXT(D_dates[[#This Row],[Dates]],"mmmm")</f>
        <v>octobre</v>
      </c>
      <c r="F300" s="17" t="str">
        <f>TEXT(D_dates[[#This Row],[Dates]],"mmmm-aa")</f>
        <v>octobre-26</v>
      </c>
      <c r="G300" s="17">
        <f>YEAR(D_dates[[#This Row],[Dates]])*100+MONTH(B300)</f>
        <v>202610</v>
      </c>
      <c r="H300" s="15">
        <f t="shared" si="14"/>
        <v>46296</v>
      </c>
    </row>
    <row r="301" spans="2:8" x14ac:dyDescent="0.3">
      <c r="B301" s="15">
        <v>46321</v>
      </c>
      <c r="C301" s="16">
        <f t="shared" si="12"/>
        <v>2026</v>
      </c>
      <c r="D301" s="17">
        <f t="shared" si="13"/>
        <v>10</v>
      </c>
      <c r="E301" s="17" t="str">
        <f>TEXT(D_dates[[#This Row],[Dates]],"mmmm")</f>
        <v>octobre</v>
      </c>
      <c r="F301" s="17" t="str">
        <f>TEXT(D_dates[[#This Row],[Dates]],"mmmm-aa")</f>
        <v>octobre-26</v>
      </c>
      <c r="G301" s="17">
        <f>YEAR(D_dates[[#This Row],[Dates]])*100+MONTH(B301)</f>
        <v>202610</v>
      </c>
      <c r="H301" s="15">
        <f t="shared" si="14"/>
        <v>46296</v>
      </c>
    </row>
    <row r="302" spans="2:8" x14ac:dyDescent="0.3">
      <c r="B302" s="15">
        <v>46322</v>
      </c>
      <c r="C302" s="16">
        <f t="shared" si="12"/>
        <v>2026</v>
      </c>
      <c r="D302" s="17">
        <f t="shared" si="13"/>
        <v>10</v>
      </c>
      <c r="E302" s="17" t="str">
        <f>TEXT(D_dates[[#This Row],[Dates]],"mmmm")</f>
        <v>octobre</v>
      </c>
      <c r="F302" s="17" t="str">
        <f>TEXT(D_dates[[#This Row],[Dates]],"mmmm-aa")</f>
        <v>octobre-26</v>
      </c>
      <c r="G302" s="17">
        <f>YEAR(D_dates[[#This Row],[Dates]])*100+MONTH(B302)</f>
        <v>202610</v>
      </c>
      <c r="H302" s="15">
        <f t="shared" si="14"/>
        <v>46296</v>
      </c>
    </row>
    <row r="303" spans="2:8" x14ac:dyDescent="0.3">
      <c r="B303" s="15">
        <v>46323</v>
      </c>
      <c r="C303" s="16">
        <f t="shared" si="12"/>
        <v>2026</v>
      </c>
      <c r="D303" s="17">
        <f t="shared" si="13"/>
        <v>10</v>
      </c>
      <c r="E303" s="17" t="str">
        <f>TEXT(D_dates[[#This Row],[Dates]],"mmmm")</f>
        <v>octobre</v>
      </c>
      <c r="F303" s="17" t="str">
        <f>TEXT(D_dates[[#This Row],[Dates]],"mmmm-aa")</f>
        <v>octobre-26</v>
      </c>
      <c r="G303" s="17">
        <f>YEAR(D_dates[[#This Row],[Dates]])*100+MONTH(B303)</f>
        <v>202610</v>
      </c>
      <c r="H303" s="15">
        <f t="shared" si="14"/>
        <v>46296</v>
      </c>
    </row>
    <row r="304" spans="2:8" x14ac:dyDescent="0.3">
      <c r="B304" s="15">
        <v>46324</v>
      </c>
      <c r="C304" s="16">
        <f t="shared" si="12"/>
        <v>2026</v>
      </c>
      <c r="D304" s="17">
        <f t="shared" si="13"/>
        <v>10</v>
      </c>
      <c r="E304" s="17" t="str">
        <f>TEXT(D_dates[[#This Row],[Dates]],"mmmm")</f>
        <v>octobre</v>
      </c>
      <c r="F304" s="17" t="str">
        <f>TEXT(D_dates[[#This Row],[Dates]],"mmmm-aa")</f>
        <v>octobre-26</v>
      </c>
      <c r="G304" s="17">
        <f>YEAR(D_dates[[#This Row],[Dates]])*100+MONTH(B304)</f>
        <v>202610</v>
      </c>
      <c r="H304" s="15">
        <f t="shared" si="14"/>
        <v>46296</v>
      </c>
    </row>
    <row r="305" spans="2:8" x14ac:dyDescent="0.3">
      <c r="B305" s="15">
        <v>46325</v>
      </c>
      <c r="C305" s="16">
        <f t="shared" si="12"/>
        <v>2026</v>
      </c>
      <c r="D305" s="17">
        <f t="shared" si="13"/>
        <v>10</v>
      </c>
      <c r="E305" s="17" t="str">
        <f>TEXT(D_dates[[#This Row],[Dates]],"mmmm")</f>
        <v>octobre</v>
      </c>
      <c r="F305" s="17" t="str">
        <f>TEXT(D_dates[[#This Row],[Dates]],"mmmm-aa")</f>
        <v>octobre-26</v>
      </c>
      <c r="G305" s="17">
        <f>YEAR(D_dates[[#This Row],[Dates]])*100+MONTH(B305)</f>
        <v>202610</v>
      </c>
      <c r="H305" s="15">
        <f t="shared" si="14"/>
        <v>46296</v>
      </c>
    </row>
    <row r="306" spans="2:8" x14ac:dyDescent="0.3">
      <c r="B306" s="15">
        <v>46326</v>
      </c>
      <c r="C306" s="16">
        <f t="shared" si="12"/>
        <v>2026</v>
      </c>
      <c r="D306" s="17">
        <f t="shared" si="13"/>
        <v>10</v>
      </c>
      <c r="E306" s="17" t="str">
        <f>TEXT(D_dates[[#This Row],[Dates]],"mmmm")</f>
        <v>octobre</v>
      </c>
      <c r="F306" s="17" t="str">
        <f>TEXT(D_dates[[#This Row],[Dates]],"mmmm-aa")</f>
        <v>octobre-26</v>
      </c>
      <c r="G306" s="17">
        <f>YEAR(D_dates[[#This Row],[Dates]])*100+MONTH(B306)</f>
        <v>202610</v>
      </c>
      <c r="H306" s="15">
        <f t="shared" si="14"/>
        <v>46296</v>
      </c>
    </row>
    <row r="307" spans="2:8" x14ac:dyDescent="0.3">
      <c r="B307" s="15">
        <v>46327</v>
      </c>
      <c r="C307" s="16">
        <f t="shared" si="12"/>
        <v>2026</v>
      </c>
      <c r="D307" s="17">
        <f t="shared" si="13"/>
        <v>11</v>
      </c>
      <c r="E307" s="17" t="str">
        <f>TEXT(D_dates[[#This Row],[Dates]],"mmmm")</f>
        <v>novembre</v>
      </c>
      <c r="F307" s="17" t="str">
        <f>TEXT(D_dates[[#This Row],[Dates]],"mmmm-aa")</f>
        <v>novembre-26</v>
      </c>
      <c r="G307" s="17">
        <f>YEAR(D_dates[[#This Row],[Dates]])*100+MONTH(B307)</f>
        <v>202611</v>
      </c>
      <c r="H307" s="15">
        <f t="shared" si="14"/>
        <v>46327</v>
      </c>
    </row>
    <row r="308" spans="2:8" x14ac:dyDescent="0.3">
      <c r="B308" s="15">
        <v>46328</v>
      </c>
      <c r="C308" s="16">
        <f t="shared" si="12"/>
        <v>2026</v>
      </c>
      <c r="D308" s="17">
        <f t="shared" si="13"/>
        <v>11</v>
      </c>
      <c r="E308" s="17" t="str">
        <f>TEXT(D_dates[[#This Row],[Dates]],"mmmm")</f>
        <v>novembre</v>
      </c>
      <c r="F308" s="17" t="str">
        <f>TEXT(D_dates[[#This Row],[Dates]],"mmmm-aa")</f>
        <v>novembre-26</v>
      </c>
      <c r="G308" s="17">
        <f>YEAR(D_dates[[#This Row],[Dates]])*100+MONTH(B308)</f>
        <v>202611</v>
      </c>
      <c r="H308" s="15">
        <f t="shared" si="14"/>
        <v>46327</v>
      </c>
    </row>
    <row r="309" spans="2:8" x14ac:dyDescent="0.3">
      <c r="B309" s="15">
        <v>46329</v>
      </c>
      <c r="C309" s="16">
        <f t="shared" si="12"/>
        <v>2026</v>
      </c>
      <c r="D309" s="17">
        <f t="shared" si="13"/>
        <v>11</v>
      </c>
      <c r="E309" s="17" t="str">
        <f>TEXT(D_dates[[#This Row],[Dates]],"mmmm")</f>
        <v>novembre</v>
      </c>
      <c r="F309" s="17" t="str">
        <f>TEXT(D_dates[[#This Row],[Dates]],"mmmm-aa")</f>
        <v>novembre-26</v>
      </c>
      <c r="G309" s="17">
        <f>YEAR(D_dates[[#This Row],[Dates]])*100+MONTH(B309)</f>
        <v>202611</v>
      </c>
      <c r="H309" s="15">
        <f t="shared" si="14"/>
        <v>46327</v>
      </c>
    </row>
    <row r="310" spans="2:8" x14ac:dyDescent="0.3">
      <c r="B310" s="15">
        <v>46330</v>
      </c>
      <c r="C310" s="16">
        <f t="shared" si="12"/>
        <v>2026</v>
      </c>
      <c r="D310" s="17">
        <f t="shared" si="13"/>
        <v>11</v>
      </c>
      <c r="E310" s="17" t="str">
        <f>TEXT(D_dates[[#This Row],[Dates]],"mmmm")</f>
        <v>novembre</v>
      </c>
      <c r="F310" s="17" t="str">
        <f>TEXT(D_dates[[#This Row],[Dates]],"mmmm-aa")</f>
        <v>novembre-26</v>
      </c>
      <c r="G310" s="17">
        <f>YEAR(D_dates[[#This Row],[Dates]])*100+MONTH(B310)</f>
        <v>202611</v>
      </c>
      <c r="H310" s="15">
        <f t="shared" si="14"/>
        <v>46327</v>
      </c>
    </row>
    <row r="311" spans="2:8" x14ac:dyDescent="0.3">
      <c r="B311" s="15">
        <v>46331</v>
      </c>
      <c r="C311" s="16">
        <f t="shared" si="12"/>
        <v>2026</v>
      </c>
      <c r="D311" s="17">
        <f t="shared" si="13"/>
        <v>11</v>
      </c>
      <c r="E311" s="17" t="str">
        <f>TEXT(D_dates[[#This Row],[Dates]],"mmmm")</f>
        <v>novembre</v>
      </c>
      <c r="F311" s="17" t="str">
        <f>TEXT(D_dates[[#This Row],[Dates]],"mmmm-aa")</f>
        <v>novembre-26</v>
      </c>
      <c r="G311" s="17">
        <f>YEAR(D_dates[[#This Row],[Dates]])*100+MONTH(B311)</f>
        <v>202611</v>
      </c>
      <c r="H311" s="15">
        <f t="shared" si="14"/>
        <v>46327</v>
      </c>
    </row>
    <row r="312" spans="2:8" x14ac:dyDescent="0.3">
      <c r="B312" s="15">
        <v>46332</v>
      </c>
      <c r="C312" s="16">
        <f t="shared" si="12"/>
        <v>2026</v>
      </c>
      <c r="D312" s="17">
        <f t="shared" si="13"/>
        <v>11</v>
      </c>
      <c r="E312" s="17" t="str">
        <f>TEXT(D_dates[[#This Row],[Dates]],"mmmm")</f>
        <v>novembre</v>
      </c>
      <c r="F312" s="17" t="str">
        <f>TEXT(D_dates[[#This Row],[Dates]],"mmmm-aa")</f>
        <v>novembre-26</v>
      </c>
      <c r="G312" s="17">
        <f>YEAR(D_dates[[#This Row],[Dates]])*100+MONTH(B312)</f>
        <v>202611</v>
      </c>
      <c r="H312" s="15">
        <f t="shared" si="14"/>
        <v>46327</v>
      </c>
    </row>
    <row r="313" spans="2:8" x14ac:dyDescent="0.3">
      <c r="B313" s="15">
        <v>46333</v>
      </c>
      <c r="C313" s="16">
        <f t="shared" si="12"/>
        <v>2026</v>
      </c>
      <c r="D313" s="17">
        <f t="shared" si="13"/>
        <v>11</v>
      </c>
      <c r="E313" s="17" t="str">
        <f>TEXT(D_dates[[#This Row],[Dates]],"mmmm")</f>
        <v>novembre</v>
      </c>
      <c r="F313" s="17" t="str">
        <f>TEXT(D_dates[[#This Row],[Dates]],"mmmm-aa")</f>
        <v>novembre-26</v>
      </c>
      <c r="G313" s="17">
        <f>YEAR(D_dates[[#This Row],[Dates]])*100+MONTH(B313)</f>
        <v>202611</v>
      </c>
      <c r="H313" s="15">
        <f t="shared" si="14"/>
        <v>46327</v>
      </c>
    </row>
    <row r="314" spans="2:8" x14ac:dyDescent="0.3">
      <c r="B314" s="15">
        <v>46334</v>
      </c>
      <c r="C314" s="16">
        <f t="shared" si="12"/>
        <v>2026</v>
      </c>
      <c r="D314" s="17">
        <f t="shared" si="13"/>
        <v>11</v>
      </c>
      <c r="E314" s="17" t="str">
        <f>TEXT(D_dates[[#This Row],[Dates]],"mmmm")</f>
        <v>novembre</v>
      </c>
      <c r="F314" s="17" t="str">
        <f>TEXT(D_dates[[#This Row],[Dates]],"mmmm-aa")</f>
        <v>novembre-26</v>
      </c>
      <c r="G314" s="17">
        <f>YEAR(D_dates[[#This Row],[Dates]])*100+MONTH(B314)</f>
        <v>202611</v>
      </c>
      <c r="H314" s="15">
        <f t="shared" si="14"/>
        <v>46327</v>
      </c>
    </row>
    <row r="315" spans="2:8" x14ac:dyDescent="0.3">
      <c r="B315" s="15">
        <v>46335</v>
      </c>
      <c r="C315" s="16">
        <f t="shared" si="12"/>
        <v>2026</v>
      </c>
      <c r="D315" s="17">
        <f t="shared" si="13"/>
        <v>11</v>
      </c>
      <c r="E315" s="17" t="str">
        <f>TEXT(D_dates[[#This Row],[Dates]],"mmmm")</f>
        <v>novembre</v>
      </c>
      <c r="F315" s="17" t="str">
        <f>TEXT(D_dates[[#This Row],[Dates]],"mmmm-aa")</f>
        <v>novembre-26</v>
      </c>
      <c r="G315" s="17">
        <f>YEAR(D_dates[[#This Row],[Dates]])*100+MONTH(B315)</f>
        <v>202611</v>
      </c>
      <c r="H315" s="15">
        <f t="shared" si="14"/>
        <v>46327</v>
      </c>
    </row>
    <row r="316" spans="2:8" x14ac:dyDescent="0.3">
      <c r="B316" s="15">
        <v>46336</v>
      </c>
      <c r="C316" s="16">
        <f t="shared" si="12"/>
        <v>2026</v>
      </c>
      <c r="D316" s="17">
        <f t="shared" si="13"/>
        <v>11</v>
      </c>
      <c r="E316" s="17" t="str">
        <f>TEXT(D_dates[[#This Row],[Dates]],"mmmm")</f>
        <v>novembre</v>
      </c>
      <c r="F316" s="17" t="str">
        <f>TEXT(D_dates[[#This Row],[Dates]],"mmmm-aa")</f>
        <v>novembre-26</v>
      </c>
      <c r="G316" s="17">
        <f>YEAR(D_dates[[#This Row],[Dates]])*100+MONTH(B316)</f>
        <v>202611</v>
      </c>
      <c r="H316" s="15">
        <f t="shared" si="14"/>
        <v>46327</v>
      </c>
    </row>
    <row r="317" spans="2:8" x14ac:dyDescent="0.3">
      <c r="B317" s="15">
        <v>46337</v>
      </c>
      <c r="C317" s="16">
        <f t="shared" si="12"/>
        <v>2026</v>
      </c>
      <c r="D317" s="17">
        <f t="shared" si="13"/>
        <v>11</v>
      </c>
      <c r="E317" s="17" t="str">
        <f>TEXT(D_dates[[#This Row],[Dates]],"mmmm")</f>
        <v>novembre</v>
      </c>
      <c r="F317" s="17" t="str">
        <f>TEXT(D_dates[[#This Row],[Dates]],"mmmm-aa")</f>
        <v>novembre-26</v>
      </c>
      <c r="G317" s="17">
        <f>YEAR(D_dates[[#This Row],[Dates]])*100+MONTH(B317)</f>
        <v>202611</v>
      </c>
      <c r="H317" s="15">
        <f t="shared" si="14"/>
        <v>46327</v>
      </c>
    </row>
    <row r="318" spans="2:8" x14ac:dyDescent="0.3">
      <c r="B318" s="15">
        <v>46338</v>
      </c>
      <c r="C318" s="16">
        <f t="shared" si="12"/>
        <v>2026</v>
      </c>
      <c r="D318" s="17">
        <f t="shared" si="13"/>
        <v>11</v>
      </c>
      <c r="E318" s="17" t="str">
        <f>TEXT(D_dates[[#This Row],[Dates]],"mmmm")</f>
        <v>novembre</v>
      </c>
      <c r="F318" s="17" t="str">
        <f>TEXT(D_dates[[#This Row],[Dates]],"mmmm-aa")</f>
        <v>novembre-26</v>
      </c>
      <c r="G318" s="17">
        <f>YEAR(D_dates[[#This Row],[Dates]])*100+MONTH(B318)</f>
        <v>202611</v>
      </c>
      <c r="H318" s="15">
        <f t="shared" si="14"/>
        <v>46327</v>
      </c>
    </row>
    <row r="319" spans="2:8" x14ac:dyDescent="0.3">
      <c r="B319" s="15">
        <v>46339</v>
      </c>
      <c r="C319" s="16">
        <f t="shared" si="12"/>
        <v>2026</v>
      </c>
      <c r="D319" s="17">
        <f t="shared" si="13"/>
        <v>11</v>
      </c>
      <c r="E319" s="17" t="str">
        <f>TEXT(D_dates[[#This Row],[Dates]],"mmmm")</f>
        <v>novembre</v>
      </c>
      <c r="F319" s="17" t="str">
        <f>TEXT(D_dates[[#This Row],[Dates]],"mmmm-aa")</f>
        <v>novembre-26</v>
      </c>
      <c r="G319" s="17">
        <f>YEAR(D_dates[[#This Row],[Dates]])*100+MONTH(B319)</f>
        <v>202611</v>
      </c>
      <c r="H319" s="15">
        <f t="shared" si="14"/>
        <v>46327</v>
      </c>
    </row>
    <row r="320" spans="2:8" x14ac:dyDescent="0.3">
      <c r="B320" s="15">
        <v>46340</v>
      </c>
      <c r="C320" s="16">
        <f t="shared" si="12"/>
        <v>2026</v>
      </c>
      <c r="D320" s="17">
        <f t="shared" si="13"/>
        <v>11</v>
      </c>
      <c r="E320" s="17" t="str">
        <f>TEXT(D_dates[[#This Row],[Dates]],"mmmm")</f>
        <v>novembre</v>
      </c>
      <c r="F320" s="17" t="str">
        <f>TEXT(D_dates[[#This Row],[Dates]],"mmmm-aa")</f>
        <v>novembre-26</v>
      </c>
      <c r="G320" s="17">
        <f>YEAR(D_dates[[#This Row],[Dates]])*100+MONTH(B320)</f>
        <v>202611</v>
      </c>
      <c r="H320" s="15">
        <f t="shared" si="14"/>
        <v>46327</v>
      </c>
    </row>
    <row r="321" spans="2:8" x14ac:dyDescent="0.3">
      <c r="B321" s="15">
        <v>46341</v>
      </c>
      <c r="C321" s="16">
        <f t="shared" si="12"/>
        <v>2026</v>
      </c>
      <c r="D321" s="17">
        <f t="shared" si="13"/>
        <v>11</v>
      </c>
      <c r="E321" s="17" t="str">
        <f>TEXT(D_dates[[#This Row],[Dates]],"mmmm")</f>
        <v>novembre</v>
      </c>
      <c r="F321" s="17" t="str">
        <f>TEXT(D_dates[[#This Row],[Dates]],"mmmm-aa")</f>
        <v>novembre-26</v>
      </c>
      <c r="G321" s="17">
        <f>YEAR(D_dates[[#This Row],[Dates]])*100+MONTH(B321)</f>
        <v>202611</v>
      </c>
      <c r="H321" s="15">
        <f t="shared" si="14"/>
        <v>46327</v>
      </c>
    </row>
    <row r="322" spans="2:8" x14ac:dyDescent="0.3">
      <c r="B322" s="15">
        <v>46342</v>
      </c>
      <c r="C322" s="16">
        <f t="shared" si="12"/>
        <v>2026</v>
      </c>
      <c r="D322" s="17">
        <f t="shared" si="13"/>
        <v>11</v>
      </c>
      <c r="E322" s="17" t="str">
        <f>TEXT(D_dates[[#This Row],[Dates]],"mmmm")</f>
        <v>novembre</v>
      </c>
      <c r="F322" s="17" t="str">
        <f>TEXT(D_dates[[#This Row],[Dates]],"mmmm-aa")</f>
        <v>novembre-26</v>
      </c>
      <c r="G322" s="17">
        <f>YEAR(D_dates[[#This Row],[Dates]])*100+MONTH(B322)</f>
        <v>202611</v>
      </c>
      <c r="H322" s="15">
        <f t="shared" si="14"/>
        <v>46327</v>
      </c>
    </row>
    <row r="323" spans="2:8" x14ac:dyDescent="0.3">
      <c r="B323" s="15">
        <v>46343</v>
      </c>
      <c r="C323" s="16">
        <f t="shared" ref="C323:C386" si="15">YEAR(B323)</f>
        <v>2026</v>
      </c>
      <c r="D323" s="17">
        <f t="shared" ref="D323:D386" si="16">MONTH(B323)</f>
        <v>11</v>
      </c>
      <c r="E323" s="17" t="str">
        <f>TEXT(D_dates[[#This Row],[Dates]],"mmmm")</f>
        <v>novembre</v>
      </c>
      <c r="F323" s="17" t="str">
        <f>TEXT(D_dates[[#This Row],[Dates]],"mmmm-aa")</f>
        <v>novembre-26</v>
      </c>
      <c r="G323" s="17">
        <f>YEAR(D_dates[[#This Row],[Dates]])*100+MONTH(B323)</f>
        <v>202611</v>
      </c>
      <c r="H323" s="15">
        <f t="shared" ref="H323:H386" si="17">DATE(YEAR(B323),MONTH(B323),1)</f>
        <v>46327</v>
      </c>
    </row>
    <row r="324" spans="2:8" x14ac:dyDescent="0.3">
      <c r="B324" s="15">
        <v>46344</v>
      </c>
      <c r="C324" s="16">
        <f t="shared" si="15"/>
        <v>2026</v>
      </c>
      <c r="D324" s="17">
        <f t="shared" si="16"/>
        <v>11</v>
      </c>
      <c r="E324" s="17" t="str">
        <f>TEXT(D_dates[[#This Row],[Dates]],"mmmm")</f>
        <v>novembre</v>
      </c>
      <c r="F324" s="17" t="str">
        <f>TEXT(D_dates[[#This Row],[Dates]],"mmmm-aa")</f>
        <v>novembre-26</v>
      </c>
      <c r="G324" s="17">
        <f>YEAR(D_dates[[#This Row],[Dates]])*100+MONTH(B324)</f>
        <v>202611</v>
      </c>
      <c r="H324" s="15">
        <f t="shared" si="17"/>
        <v>46327</v>
      </c>
    </row>
    <row r="325" spans="2:8" x14ac:dyDescent="0.3">
      <c r="B325" s="15">
        <v>46345</v>
      </c>
      <c r="C325" s="16">
        <f t="shared" si="15"/>
        <v>2026</v>
      </c>
      <c r="D325" s="17">
        <f t="shared" si="16"/>
        <v>11</v>
      </c>
      <c r="E325" s="17" t="str">
        <f>TEXT(D_dates[[#This Row],[Dates]],"mmmm")</f>
        <v>novembre</v>
      </c>
      <c r="F325" s="17" t="str">
        <f>TEXT(D_dates[[#This Row],[Dates]],"mmmm-aa")</f>
        <v>novembre-26</v>
      </c>
      <c r="G325" s="17">
        <f>YEAR(D_dates[[#This Row],[Dates]])*100+MONTH(B325)</f>
        <v>202611</v>
      </c>
      <c r="H325" s="15">
        <f t="shared" si="17"/>
        <v>46327</v>
      </c>
    </row>
    <row r="326" spans="2:8" x14ac:dyDescent="0.3">
      <c r="B326" s="15">
        <v>46346</v>
      </c>
      <c r="C326" s="16">
        <f t="shared" si="15"/>
        <v>2026</v>
      </c>
      <c r="D326" s="17">
        <f t="shared" si="16"/>
        <v>11</v>
      </c>
      <c r="E326" s="17" t="str">
        <f>TEXT(D_dates[[#This Row],[Dates]],"mmmm")</f>
        <v>novembre</v>
      </c>
      <c r="F326" s="17" t="str">
        <f>TEXT(D_dates[[#This Row],[Dates]],"mmmm-aa")</f>
        <v>novembre-26</v>
      </c>
      <c r="G326" s="17">
        <f>YEAR(D_dates[[#This Row],[Dates]])*100+MONTH(B326)</f>
        <v>202611</v>
      </c>
      <c r="H326" s="15">
        <f t="shared" si="17"/>
        <v>46327</v>
      </c>
    </row>
    <row r="327" spans="2:8" x14ac:dyDescent="0.3">
      <c r="B327" s="15">
        <v>46347</v>
      </c>
      <c r="C327" s="16">
        <f t="shared" si="15"/>
        <v>2026</v>
      </c>
      <c r="D327" s="17">
        <f t="shared" si="16"/>
        <v>11</v>
      </c>
      <c r="E327" s="17" t="str">
        <f>TEXT(D_dates[[#This Row],[Dates]],"mmmm")</f>
        <v>novembre</v>
      </c>
      <c r="F327" s="17" t="str">
        <f>TEXT(D_dates[[#This Row],[Dates]],"mmmm-aa")</f>
        <v>novembre-26</v>
      </c>
      <c r="G327" s="17">
        <f>YEAR(D_dates[[#This Row],[Dates]])*100+MONTH(B327)</f>
        <v>202611</v>
      </c>
      <c r="H327" s="15">
        <f t="shared" si="17"/>
        <v>46327</v>
      </c>
    </row>
    <row r="328" spans="2:8" x14ac:dyDescent="0.3">
      <c r="B328" s="15">
        <v>46348</v>
      </c>
      <c r="C328" s="16">
        <f t="shared" si="15"/>
        <v>2026</v>
      </c>
      <c r="D328" s="17">
        <f t="shared" si="16"/>
        <v>11</v>
      </c>
      <c r="E328" s="17" t="str">
        <f>TEXT(D_dates[[#This Row],[Dates]],"mmmm")</f>
        <v>novembre</v>
      </c>
      <c r="F328" s="17" t="str">
        <f>TEXT(D_dates[[#This Row],[Dates]],"mmmm-aa")</f>
        <v>novembre-26</v>
      </c>
      <c r="G328" s="17">
        <f>YEAR(D_dates[[#This Row],[Dates]])*100+MONTH(B328)</f>
        <v>202611</v>
      </c>
      <c r="H328" s="15">
        <f t="shared" si="17"/>
        <v>46327</v>
      </c>
    </row>
    <row r="329" spans="2:8" x14ac:dyDescent="0.3">
      <c r="B329" s="15">
        <v>46349</v>
      </c>
      <c r="C329" s="16">
        <f t="shared" si="15"/>
        <v>2026</v>
      </c>
      <c r="D329" s="17">
        <f t="shared" si="16"/>
        <v>11</v>
      </c>
      <c r="E329" s="17" t="str">
        <f>TEXT(D_dates[[#This Row],[Dates]],"mmmm")</f>
        <v>novembre</v>
      </c>
      <c r="F329" s="17" t="str">
        <f>TEXT(D_dates[[#This Row],[Dates]],"mmmm-aa")</f>
        <v>novembre-26</v>
      </c>
      <c r="G329" s="17">
        <f>YEAR(D_dates[[#This Row],[Dates]])*100+MONTH(B329)</f>
        <v>202611</v>
      </c>
      <c r="H329" s="15">
        <f t="shared" si="17"/>
        <v>46327</v>
      </c>
    </row>
    <row r="330" spans="2:8" x14ac:dyDescent="0.3">
      <c r="B330" s="15">
        <v>46350</v>
      </c>
      <c r="C330" s="16">
        <f t="shared" si="15"/>
        <v>2026</v>
      </c>
      <c r="D330" s="17">
        <f t="shared" si="16"/>
        <v>11</v>
      </c>
      <c r="E330" s="17" t="str">
        <f>TEXT(D_dates[[#This Row],[Dates]],"mmmm")</f>
        <v>novembre</v>
      </c>
      <c r="F330" s="17" t="str">
        <f>TEXT(D_dates[[#This Row],[Dates]],"mmmm-aa")</f>
        <v>novembre-26</v>
      </c>
      <c r="G330" s="17">
        <f>YEAR(D_dates[[#This Row],[Dates]])*100+MONTH(B330)</f>
        <v>202611</v>
      </c>
      <c r="H330" s="15">
        <f t="shared" si="17"/>
        <v>46327</v>
      </c>
    </row>
    <row r="331" spans="2:8" x14ac:dyDescent="0.3">
      <c r="B331" s="15">
        <v>46351</v>
      </c>
      <c r="C331" s="16">
        <f t="shared" si="15"/>
        <v>2026</v>
      </c>
      <c r="D331" s="17">
        <f t="shared" si="16"/>
        <v>11</v>
      </c>
      <c r="E331" s="17" t="str">
        <f>TEXT(D_dates[[#This Row],[Dates]],"mmmm")</f>
        <v>novembre</v>
      </c>
      <c r="F331" s="17" t="str">
        <f>TEXT(D_dates[[#This Row],[Dates]],"mmmm-aa")</f>
        <v>novembre-26</v>
      </c>
      <c r="G331" s="17">
        <f>YEAR(D_dates[[#This Row],[Dates]])*100+MONTH(B331)</f>
        <v>202611</v>
      </c>
      <c r="H331" s="15">
        <f t="shared" si="17"/>
        <v>46327</v>
      </c>
    </row>
    <row r="332" spans="2:8" x14ac:dyDescent="0.3">
      <c r="B332" s="15">
        <v>46352</v>
      </c>
      <c r="C332" s="16">
        <f t="shared" si="15"/>
        <v>2026</v>
      </c>
      <c r="D332" s="17">
        <f t="shared" si="16"/>
        <v>11</v>
      </c>
      <c r="E332" s="17" t="str">
        <f>TEXT(D_dates[[#This Row],[Dates]],"mmmm")</f>
        <v>novembre</v>
      </c>
      <c r="F332" s="17" t="str">
        <f>TEXT(D_dates[[#This Row],[Dates]],"mmmm-aa")</f>
        <v>novembre-26</v>
      </c>
      <c r="G332" s="17">
        <f>YEAR(D_dates[[#This Row],[Dates]])*100+MONTH(B332)</f>
        <v>202611</v>
      </c>
      <c r="H332" s="15">
        <f t="shared" si="17"/>
        <v>46327</v>
      </c>
    </row>
    <row r="333" spans="2:8" x14ac:dyDescent="0.3">
      <c r="B333" s="15">
        <v>46353</v>
      </c>
      <c r="C333" s="16">
        <f t="shared" si="15"/>
        <v>2026</v>
      </c>
      <c r="D333" s="17">
        <f t="shared" si="16"/>
        <v>11</v>
      </c>
      <c r="E333" s="17" t="str">
        <f>TEXT(D_dates[[#This Row],[Dates]],"mmmm")</f>
        <v>novembre</v>
      </c>
      <c r="F333" s="17" t="str">
        <f>TEXT(D_dates[[#This Row],[Dates]],"mmmm-aa")</f>
        <v>novembre-26</v>
      </c>
      <c r="G333" s="17">
        <f>YEAR(D_dates[[#This Row],[Dates]])*100+MONTH(B333)</f>
        <v>202611</v>
      </c>
      <c r="H333" s="15">
        <f t="shared" si="17"/>
        <v>46327</v>
      </c>
    </row>
    <row r="334" spans="2:8" x14ac:dyDescent="0.3">
      <c r="B334" s="15">
        <v>46354</v>
      </c>
      <c r="C334" s="16">
        <f t="shared" si="15"/>
        <v>2026</v>
      </c>
      <c r="D334" s="17">
        <f t="shared" si="16"/>
        <v>11</v>
      </c>
      <c r="E334" s="17" t="str">
        <f>TEXT(D_dates[[#This Row],[Dates]],"mmmm")</f>
        <v>novembre</v>
      </c>
      <c r="F334" s="17" t="str">
        <f>TEXT(D_dates[[#This Row],[Dates]],"mmmm-aa")</f>
        <v>novembre-26</v>
      </c>
      <c r="G334" s="17">
        <f>YEAR(D_dates[[#This Row],[Dates]])*100+MONTH(B334)</f>
        <v>202611</v>
      </c>
      <c r="H334" s="15">
        <f t="shared" si="17"/>
        <v>46327</v>
      </c>
    </row>
    <row r="335" spans="2:8" x14ac:dyDescent="0.3">
      <c r="B335" s="15">
        <v>46355</v>
      </c>
      <c r="C335" s="16">
        <f t="shared" si="15"/>
        <v>2026</v>
      </c>
      <c r="D335" s="17">
        <f t="shared" si="16"/>
        <v>11</v>
      </c>
      <c r="E335" s="17" t="str">
        <f>TEXT(D_dates[[#This Row],[Dates]],"mmmm")</f>
        <v>novembre</v>
      </c>
      <c r="F335" s="17" t="str">
        <f>TEXT(D_dates[[#This Row],[Dates]],"mmmm-aa")</f>
        <v>novembre-26</v>
      </c>
      <c r="G335" s="17">
        <f>YEAR(D_dates[[#This Row],[Dates]])*100+MONTH(B335)</f>
        <v>202611</v>
      </c>
      <c r="H335" s="15">
        <f t="shared" si="17"/>
        <v>46327</v>
      </c>
    </row>
    <row r="336" spans="2:8" x14ac:dyDescent="0.3">
      <c r="B336" s="15">
        <v>46356</v>
      </c>
      <c r="C336" s="16">
        <f t="shared" si="15"/>
        <v>2026</v>
      </c>
      <c r="D336" s="17">
        <f t="shared" si="16"/>
        <v>11</v>
      </c>
      <c r="E336" s="17" t="str">
        <f>TEXT(D_dates[[#This Row],[Dates]],"mmmm")</f>
        <v>novembre</v>
      </c>
      <c r="F336" s="17" t="str">
        <f>TEXT(D_dates[[#This Row],[Dates]],"mmmm-aa")</f>
        <v>novembre-26</v>
      </c>
      <c r="G336" s="17">
        <f>YEAR(D_dates[[#This Row],[Dates]])*100+MONTH(B336)</f>
        <v>202611</v>
      </c>
      <c r="H336" s="15">
        <f t="shared" si="17"/>
        <v>46327</v>
      </c>
    </row>
    <row r="337" spans="2:8" x14ac:dyDescent="0.3">
      <c r="B337" s="15">
        <v>46357</v>
      </c>
      <c r="C337" s="16">
        <f t="shared" si="15"/>
        <v>2026</v>
      </c>
      <c r="D337" s="17">
        <f t="shared" si="16"/>
        <v>12</v>
      </c>
      <c r="E337" s="17" t="str">
        <f>TEXT(D_dates[[#This Row],[Dates]],"mmmm")</f>
        <v>décembre</v>
      </c>
      <c r="F337" s="17" t="str">
        <f>TEXT(D_dates[[#This Row],[Dates]],"mmmm-aa")</f>
        <v>décembre-26</v>
      </c>
      <c r="G337" s="17">
        <f>YEAR(D_dates[[#This Row],[Dates]])*100+MONTH(B337)</f>
        <v>202612</v>
      </c>
      <c r="H337" s="15">
        <f t="shared" si="17"/>
        <v>46357</v>
      </c>
    </row>
    <row r="338" spans="2:8" x14ac:dyDescent="0.3">
      <c r="B338" s="15">
        <v>46358</v>
      </c>
      <c r="C338" s="16">
        <f t="shared" si="15"/>
        <v>2026</v>
      </c>
      <c r="D338" s="17">
        <f t="shared" si="16"/>
        <v>12</v>
      </c>
      <c r="E338" s="17" t="str">
        <f>TEXT(D_dates[[#This Row],[Dates]],"mmmm")</f>
        <v>décembre</v>
      </c>
      <c r="F338" s="17" t="str">
        <f>TEXT(D_dates[[#This Row],[Dates]],"mmmm-aa")</f>
        <v>décembre-26</v>
      </c>
      <c r="G338" s="17">
        <f>YEAR(D_dates[[#This Row],[Dates]])*100+MONTH(B338)</f>
        <v>202612</v>
      </c>
      <c r="H338" s="15">
        <f t="shared" si="17"/>
        <v>46357</v>
      </c>
    </row>
    <row r="339" spans="2:8" x14ac:dyDescent="0.3">
      <c r="B339" s="15">
        <v>46359</v>
      </c>
      <c r="C339" s="16">
        <f t="shared" si="15"/>
        <v>2026</v>
      </c>
      <c r="D339" s="17">
        <f t="shared" si="16"/>
        <v>12</v>
      </c>
      <c r="E339" s="17" t="str">
        <f>TEXT(D_dates[[#This Row],[Dates]],"mmmm")</f>
        <v>décembre</v>
      </c>
      <c r="F339" s="17" t="str">
        <f>TEXT(D_dates[[#This Row],[Dates]],"mmmm-aa")</f>
        <v>décembre-26</v>
      </c>
      <c r="G339" s="17">
        <f>YEAR(D_dates[[#This Row],[Dates]])*100+MONTH(B339)</f>
        <v>202612</v>
      </c>
      <c r="H339" s="15">
        <f t="shared" si="17"/>
        <v>46357</v>
      </c>
    </row>
    <row r="340" spans="2:8" x14ac:dyDescent="0.3">
      <c r="B340" s="15">
        <v>46360</v>
      </c>
      <c r="C340" s="16">
        <f t="shared" si="15"/>
        <v>2026</v>
      </c>
      <c r="D340" s="17">
        <f t="shared" si="16"/>
        <v>12</v>
      </c>
      <c r="E340" s="17" t="str">
        <f>TEXT(D_dates[[#This Row],[Dates]],"mmmm")</f>
        <v>décembre</v>
      </c>
      <c r="F340" s="17" t="str">
        <f>TEXT(D_dates[[#This Row],[Dates]],"mmmm-aa")</f>
        <v>décembre-26</v>
      </c>
      <c r="G340" s="17">
        <f>YEAR(D_dates[[#This Row],[Dates]])*100+MONTH(B340)</f>
        <v>202612</v>
      </c>
      <c r="H340" s="15">
        <f t="shared" si="17"/>
        <v>46357</v>
      </c>
    </row>
    <row r="341" spans="2:8" x14ac:dyDescent="0.3">
      <c r="B341" s="15">
        <v>46361</v>
      </c>
      <c r="C341" s="16">
        <f t="shared" si="15"/>
        <v>2026</v>
      </c>
      <c r="D341" s="17">
        <f t="shared" si="16"/>
        <v>12</v>
      </c>
      <c r="E341" s="17" t="str">
        <f>TEXT(D_dates[[#This Row],[Dates]],"mmmm")</f>
        <v>décembre</v>
      </c>
      <c r="F341" s="17" t="str">
        <f>TEXT(D_dates[[#This Row],[Dates]],"mmmm-aa")</f>
        <v>décembre-26</v>
      </c>
      <c r="G341" s="17">
        <f>YEAR(D_dates[[#This Row],[Dates]])*100+MONTH(B341)</f>
        <v>202612</v>
      </c>
      <c r="H341" s="15">
        <f t="shared" si="17"/>
        <v>46357</v>
      </c>
    </row>
    <row r="342" spans="2:8" x14ac:dyDescent="0.3">
      <c r="B342" s="15">
        <v>46362</v>
      </c>
      <c r="C342" s="16">
        <f t="shared" si="15"/>
        <v>2026</v>
      </c>
      <c r="D342" s="17">
        <f t="shared" si="16"/>
        <v>12</v>
      </c>
      <c r="E342" s="17" t="str">
        <f>TEXT(D_dates[[#This Row],[Dates]],"mmmm")</f>
        <v>décembre</v>
      </c>
      <c r="F342" s="17" t="str">
        <f>TEXT(D_dates[[#This Row],[Dates]],"mmmm-aa")</f>
        <v>décembre-26</v>
      </c>
      <c r="G342" s="17">
        <f>YEAR(D_dates[[#This Row],[Dates]])*100+MONTH(B342)</f>
        <v>202612</v>
      </c>
      <c r="H342" s="15">
        <f t="shared" si="17"/>
        <v>46357</v>
      </c>
    </row>
    <row r="343" spans="2:8" x14ac:dyDescent="0.3">
      <c r="B343" s="15">
        <v>46363</v>
      </c>
      <c r="C343" s="16">
        <f t="shared" si="15"/>
        <v>2026</v>
      </c>
      <c r="D343" s="17">
        <f t="shared" si="16"/>
        <v>12</v>
      </c>
      <c r="E343" s="17" t="str">
        <f>TEXT(D_dates[[#This Row],[Dates]],"mmmm")</f>
        <v>décembre</v>
      </c>
      <c r="F343" s="17" t="str">
        <f>TEXT(D_dates[[#This Row],[Dates]],"mmmm-aa")</f>
        <v>décembre-26</v>
      </c>
      <c r="G343" s="17">
        <f>YEAR(D_dates[[#This Row],[Dates]])*100+MONTH(B343)</f>
        <v>202612</v>
      </c>
      <c r="H343" s="15">
        <f t="shared" si="17"/>
        <v>46357</v>
      </c>
    </row>
    <row r="344" spans="2:8" x14ac:dyDescent="0.3">
      <c r="B344" s="15">
        <v>46364</v>
      </c>
      <c r="C344" s="16">
        <f t="shared" si="15"/>
        <v>2026</v>
      </c>
      <c r="D344" s="17">
        <f t="shared" si="16"/>
        <v>12</v>
      </c>
      <c r="E344" s="17" t="str">
        <f>TEXT(D_dates[[#This Row],[Dates]],"mmmm")</f>
        <v>décembre</v>
      </c>
      <c r="F344" s="17" t="str">
        <f>TEXT(D_dates[[#This Row],[Dates]],"mmmm-aa")</f>
        <v>décembre-26</v>
      </c>
      <c r="G344" s="17">
        <f>YEAR(D_dates[[#This Row],[Dates]])*100+MONTH(B344)</f>
        <v>202612</v>
      </c>
      <c r="H344" s="15">
        <f t="shared" si="17"/>
        <v>46357</v>
      </c>
    </row>
    <row r="345" spans="2:8" x14ac:dyDescent="0.3">
      <c r="B345" s="15">
        <v>46365</v>
      </c>
      <c r="C345" s="16">
        <f t="shared" si="15"/>
        <v>2026</v>
      </c>
      <c r="D345" s="17">
        <f t="shared" si="16"/>
        <v>12</v>
      </c>
      <c r="E345" s="17" t="str">
        <f>TEXT(D_dates[[#This Row],[Dates]],"mmmm")</f>
        <v>décembre</v>
      </c>
      <c r="F345" s="17" t="str">
        <f>TEXT(D_dates[[#This Row],[Dates]],"mmmm-aa")</f>
        <v>décembre-26</v>
      </c>
      <c r="G345" s="17">
        <f>YEAR(D_dates[[#This Row],[Dates]])*100+MONTH(B345)</f>
        <v>202612</v>
      </c>
      <c r="H345" s="15">
        <f t="shared" si="17"/>
        <v>46357</v>
      </c>
    </row>
    <row r="346" spans="2:8" x14ac:dyDescent="0.3">
      <c r="B346" s="15">
        <v>46366</v>
      </c>
      <c r="C346" s="16">
        <f t="shared" si="15"/>
        <v>2026</v>
      </c>
      <c r="D346" s="17">
        <f t="shared" si="16"/>
        <v>12</v>
      </c>
      <c r="E346" s="17" t="str">
        <f>TEXT(D_dates[[#This Row],[Dates]],"mmmm")</f>
        <v>décembre</v>
      </c>
      <c r="F346" s="17" t="str">
        <f>TEXT(D_dates[[#This Row],[Dates]],"mmmm-aa")</f>
        <v>décembre-26</v>
      </c>
      <c r="G346" s="17">
        <f>YEAR(D_dates[[#This Row],[Dates]])*100+MONTH(B346)</f>
        <v>202612</v>
      </c>
      <c r="H346" s="15">
        <f t="shared" si="17"/>
        <v>46357</v>
      </c>
    </row>
    <row r="347" spans="2:8" x14ac:dyDescent="0.3">
      <c r="B347" s="15">
        <v>46367</v>
      </c>
      <c r="C347" s="16">
        <f t="shared" si="15"/>
        <v>2026</v>
      </c>
      <c r="D347" s="17">
        <f t="shared" si="16"/>
        <v>12</v>
      </c>
      <c r="E347" s="17" t="str">
        <f>TEXT(D_dates[[#This Row],[Dates]],"mmmm")</f>
        <v>décembre</v>
      </c>
      <c r="F347" s="17" t="str">
        <f>TEXT(D_dates[[#This Row],[Dates]],"mmmm-aa")</f>
        <v>décembre-26</v>
      </c>
      <c r="G347" s="17">
        <f>YEAR(D_dates[[#This Row],[Dates]])*100+MONTH(B347)</f>
        <v>202612</v>
      </c>
      <c r="H347" s="15">
        <f t="shared" si="17"/>
        <v>46357</v>
      </c>
    </row>
    <row r="348" spans="2:8" x14ac:dyDescent="0.3">
      <c r="B348" s="15">
        <v>46368</v>
      </c>
      <c r="C348" s="16">
        <f t="shared" si="15"/>
        <v>2026</v>
      </c>
      <c r="D348" s="17">
        <f t="shared" si="16"/>
        <v>12</v>
      </c>
      <c r="E348" s="17" t="str">
        <f>TEXT(D_dates[[#This Row],[Dates]],"mmmm")</f>
        <v>décembre</v>
      </c>
      <c r="F348" s="17" t="str">
        <f>TEXT(D_dates[[#This Row],[Dates]],"mmmm-aa")</f>
        <v>décembre-26</v>
      </c>
      <c r="G348" s="17">
        <f>YEAR(D_dates[[#This Row],[Dates]])*100+MONTH(B348)</f>
        <v>202612</v>
      </c>
      <c r="H348" s="15">
        <f t="shared" si="17"/>
        <v>46357</v>
      </c>
    </row>
    <row r="349" spans="2:8" x14ac:dyDescent="0.3">
      <c r="B349" s="15">
        <v>46369</v>
      </c>
      <c r="C349" s="16">
        <f t="shared" si="15"/>
        <v>2026</v>
      </c>
      <c r="D349" s="17">
        <f t="shared" si="16"/>
        <v>12</v>
      </c>
      <c r="E349" s="17" t="str">
        <f>TEXT(D_dates[[#This Row],[Dates]],"mmmm")</f>
        <v>décembre</v>
      </c>
      <c r="F349" s="17" t="str">
        <f>TEXT(D_dates[[#This Row],[Dates]],"mmmm-aa")</f>
        <v>décembre-26</v>
      </c>
      <c r="G349" s="17">
        <f>YEAR(D_dates[[#This Row],[Dates]])*100+MONTH(B349)</f>
        <v>202612</v>
      </c>
      <c r="H349" s="15">
        <f t="shared" si="17"/>
        <v>46357</v>
      </c>
    </row>
    <row r="350" spans="2:8" x14ac:dyDescent="0.3">
      <c r="B350" s="15">
        <v>46370</v>
      </c>
      <c r="C350" s="16">
        <f t="shared" si="15"/>
        <v>2026</v>
      </c>
      <c r="D350" s="17">
        <f t="shared" si="16"/>
        <v>12</v>
      </c>
      <c r="E350" s="17" t="str">
        <f>TEXT(D_dates[[#This Row],[Dates]],"mmmm")</f>
        <v>décembre</v>
      </c>
      <c r="F350" s="17" t="str">
        <f>TEXT(D_dates[[#This Row],[Dates]],"mmmm-aa")</f>
        <v>décembre-26</v>
      </c>
      <c r="G350" s="17">
        <f>YEAR(D_dates[[#This Row],[Dates]])*100+MONTH(B350)</f>
        <v>202612</v>
      </c>
      <c r="H350" s="15">
        <f t="shared" si="17"/>
        <v>46357</v>
      </c>
    </row>
    <row r="351" spans="2:8" x14ac:dyDescent="0.3">
      <c r="B351" s="15">
        <v>46371</v>
      </c>
      <c r="C351" s="16">
        <f t="shared" si="15"/>
        <v>2026</v>
      </c>
      <c r="D351" s="17">
        <f t="shared" si="16"/>
        <v>12</v>
      </c>
      <c r="E351" s="17" t="str">
        <f>TEXT(D_dates[[#This Row],[Dates]],"mmmm")</f>
        <v>décembre</v>
      </c>
      <c r="F351" s="17" t="str">
        <f>TEXT(D_dates[[#This Row],[Dates]],"mmmm-aa")</f>
        <v>décembre-26</v>
      </c>
      <c r="G351" s="17">
        <f>YEAR(D_dates[[#This Row],[Dates]])*100+MONTH(B351)</f>
        <v>202612</v>
      </c>
      <c r="H351" s="15">
        <f t="shared" si="17"/>
        <v>46357</v>
      </c>
    </row>
    <row r="352" spans="2:8" x14ac:dyDescent="0.3">
      <c r="B352" s="15">
        <v>46372</v>
      </c>
      <c r="C352" s="16">
        <f t="shared" si="15"/>
        <v>2026</v>
      </c>
      <c r="D352" s="17">
        <f t="shared" si="16"/>
        <v>12</v>
      </c>
      <c r="E352" s="17" t="str">
        <f>TEXT(D_dates[[#This Row],[Dates]],"mmmm")</f>
        <v>décembre</v>
      </c>
      <c r="F352" s="17" t="str">
        <f>TEXT(D_dates[[#This Row],[Dates]],"mmmm-aa")</f>
        <v>décembre-26</v>
      </c>
      <c r="G352" s="17">
        <f>YEAR(D_dates[[#This Row],[Dates]])*100+MONTH(B352)</f>
        <v>202612</v>
      </c>
      <c r="H352" s="15">
        <f t="shared" si="17"/>
        <v>46357</v>
      </c>
    </row>
    <row r="353" spans="2:8" x14ac:dyDescent="0.3">
      <c r="B353" s="15">
        <v>46373</v>
      </c>
      <c r="C353" s="16">
        <f t="shared" si="15"/>
        <v>2026</v>
      </c>
      <c r="D353" s="17">
        <f t="shared" si="16"/>
        <v>12</v>
      </c>
      <c r="E353" s="17" t="str">
        <f>TEXT(D_dates[[#This Row],[Dates]],"mmmm")</f>
        <v>décembre</v>
      </c>
      <c r="F353" s="17" t="str">
        <f>TEXT(D_dates[[#This Row],[Dates]],"mmmm-aa")</f>
        <v>décembre-26</v>
      </c>
      <c r="G353" s="17">
        <f>YEAR(D_dates[[#This Row],[Dates]])*100+MONTH(B353)</f>
        <v>202612</v>
      </c>
      <c r="H353" s="15">
        <f t="shared" si="17"/>
        <v>46357</v>
      </c>
    </row>
    <row r="354" spans="2:8" x14ac:dyDescent="0.3">
      <c r="B354" s="15">
        <v>46374</v>
      </c>
      <c r="C354" s="16">
        <f t="shared" si="15"/>
        <v>2026</v>
      </c>
      <c r="D354" s="17">
        <f t="shared" si="16"/>
        <v>12</v>
      </c>
      <c r="E354" s="17" t="str">
        <f>TEXT(D_dates[[#This Row],[Dates]],"mmmm")</f>
        <v>décembre</v>
      </c>
      <c r="F354" s="17" t="str">
        <f>TEXT(D_dates[[#This Row],[Dates]],"mmmm-aa")</f>
        <v>décembre-26</v>
      </c>
      <c r="G354" s="17">
        <f>YEAR(D_dates[[#This Row],[Dates]])*100+MONTH(B354)</f>
        <v>202612</v>
      </c>
      <c r="H354" s="15">
        <f t="shared" si="17"/>
        <v>46357</v>
      </c>
    </row>
    <row r="355" spans="2:8" x14ac:dyDescent="0.3">
      <c r="B355" s="15">
        <v>46375</v>
      </c>
      <c r="C355" s="16">
        <f t="shared" si="15"/>
        <v>2026</v>
      </c>
      <c r="D355" s="17">
        <f t="shared" si="16"/>
        <v>12</v>
      </c>
      <c r="E355" s="17" t="str">
        <f>TEXT(D_dates[[#This Row],[Dates]],"mmmm")</f>
        <v>décembre</v>
      </c>
      <c r="F355" s="17" t="str">
        <f>TEXT(D_dates[[#This Row],[Dates]],"mmmm-aa")</f>
        <v>décembre-26</v>
      </c>
      <c r="G355" s="17">
        <f>YEAR(D_dates[[#This Row],[Dates]])*100+MONTH(B355)</f>
        <v>202612</v>
      </c>
      <c r="H355" s="15">
        <f t="shared" si="17"/>
        <v>46357</v>
      </c>
    </row>
    <row r="356" spans="2:8" x14ac:dyDescent="0.3">
      <c r="B356" s="15">
        <v>46376</v>
      </c>
      <c r="C356" s="16">
        <f t="shared" si="15"/>
        <v>2026</v>
      </c>
      <c r="D356" s="17">
        <f t="shared" si="16"/>
        <v>12</v>
      </c>
      <c r="E356" s="17" t="str">
        <f>TEXT(D_dates[[#This Row],[Dates]],"mmmm")</f>
        <v>décembre</v>
      </c>
      <c r="F356" s="17" t="str">
        <f>TEXT(D_dates[[#This Row],[Dates]],"mmmm-aa")</f>
        <v>décembre-26</v>
      </c>
      <c r="G356" s="17">
        <f>YEAR(D_dates[[#This Row],[Dates]])*100+MONTH(B356)</f>
        <v>202612</v>
      </c>
      <c r="H356" s="15">
        <f t="shared" si="17"/>
        <v>46357</v>
      </c>
    </row>
    <row r="357" spans="2:8" x14ac:dyDescent="0.3">
      <c r="B357" s="15">
        <v>46377</v>
      </c>
      <c r="C357" s="16">
        <f t="shared" si="15"/>
        <v>2026</v>
      </c>
      <c r="D357" s="17">
        <f t="shared" si="16"/>
        <v>12</v>
      </c>
      <c r="E357" s="17" t="str">
        <f>TEXT(D_dates[[#This Row],[Dates]],"mmmm")</f>
        <v>décembre</v>
      </c>
      <c r="F357" s="17" t="str">
        <f>TEXT(D_dates[[#This Row],[Dates]],"mmmm-aa")</f>
        <v>décembre-26</v>
      </c>
      <c r="G357" s="17">
        <f>YEAR(D_dates[[#This Row],[Dates]])*100+MONTH(B357)</f>
        <v>202612</v>
      </c>
      <c r="H357" s="15">
        <f t="shared" si="17"/>
        <v>46357</v>
      </c>
    </row>
    <row r="358" spans="2:8" x14ac:dyDescent="0.3">
      <c r="B358" s="15">
        <v>46378</v>
      </c>
      <c r="C358" s="16">
        <f t="shared" si="15"/>
        <v>2026</v>
      </c>
      <c r="D358" s="17">
        <f t="shared" si="16"/>
        <v>12</v>
      </c>
      <c r="E358" s="17" t="str">
        <f>TEXT(D_dates[[#This Row],[Dates]],"mmmm")</f>
        <v>décembre</v>
      </c>
      <c r="F358" s="17" t="str">
        <f>TEXT(D_dates[[#This Row],[Dates]],"mmmm-aa")</f>
        <v>décembre-26</v>
      </c>
      <c r="G358" s="17">
        <f>YEAR(D_dates[[#This Row],[Dates]])*100+MONTH(B358)</f>
        <v>202612</v>
      </c>
      <c r="H358" s="15">
        <f t="shared" si="17"/>
        <v>46357</v>
      </c>
    </row>
    <row r="359" spans="2:8" x14ac:dyDescent="0.3">
      <c r="B359" s="15">
        <v>46379</v>
      </c>
      <c r="C359" s="16">
        <f t="shared" si="15"/>
        <v>2026</v>
      </c>
      <c r="D359" s="17">
        <f t="shared" si="16"/>
        <v>12</v>
      </c>
      <c r="E359" s="17" t="str">
        <f>TEXT(D_dates[[#This Row],[Dates]],"mmmm")</f>
        <v>décembre</v>
      </c>
      <c r="F359" s="17" t="str">
        <f>TEXT(D_dates[[#This Row],[Dates]],"mmmm-aa")</f>
        <v>décembre-26</v>
      </c>
      <c r="G359" s="17">
        <f>YEAR(D_dates[[#This Row],[Dates]])*100+MONTH(B359)</f>
        <v>202612</v>
      </c>
      <c r="H359" s="15">
        <f t="shared" si="17"/>
        <v>46357</v>
      </c>
    </row>
    <row r="360" spans="2:8" x14ac:dyDescent="0.3">
      <c r="B360" s="15">
        <v>46380</v>
      </c>
      <c r="C360" s="16">
        <f t="shared" si="15"/>
        <v>2026</v>
      </c>
      <c r="D360" s="17">
        <f t="shared" si="16"/>
        <v>12</v>
      </c>
      <c r="E360" s="17" t="str">
        <f>TEXT(D_dates[[#This Row],[Dates]],"mmmm")</f>
        <v>décembre</v>
      </c>
      <c r="F360" s="17" t="str">
        <f>TEXT(D_dates[[#This Row],[Dates]],"mmmm-aa")</f>
        <v>décembre-26</v>
      </c>
      <c r="G360" s="17">
        <f>YEAR(D_dates[[#This Row],[Dates]])*100+MONTH(B360)</f>
        <v>202612</v>
      </c>
      <c r="H360" s="15">
        <f t="shared" si="17"/>
        <v>46357</v>
      </c>
    </row>
    <row r="361" spans="2:8" x14ac:dyDescent="0.3">
      <c r="B361" s="15">
        <v>46381</v>
      </c>
      <c r="C361" s="16">
        <f t="shared" si="15"/>
        <v>2026</v>
      </c>
      <c r="D361" s="17">
        <f t="shared" si="16"/>
        <v>12</v>
      </c>
      <c r="E361" s="17" t="str">
        <f>TEXT(D_dates[[#This Row],[Dates]],"mmmm")</f>
        <v>décembre</v>
      </c>
      <c r="F361" s="17" t="str">
        <f>TEXT(D_dates[[#This Row],[Dates]],"mmmm-aa")</f>
        <v>décembre-26</v>
      </c>
      <c r="G361" s="17">
        <f>YEAR(D_dates[[#This Row],[Dates]])*100+MONTH(B361)</f>
        <v>202612</v>
      </c>
      <c r="H361" s="15">
        <f t="shared" si="17"/>
        <v>46357</v>
      </c>
    </row>
    <row r="362" spans="2:8" x14ac:dyDescent="0.3">
      <c r="B362" s="15">
        <v>46382</v>
      </c>
      <c r="C362" s="16">
        <f t="shared" si="15"/>
        <v>2026</v>
      </c>
      <c r="D362" s="17">
        <f t="shared" si="16"/>
        <v>12</v>
      </c>
      <c r="E362" s="17" t="str">
        <f>TEXT(D_dates[[#This Row],[Dates]],"mmmm")</f>
        <v>décembre</v>
      </c>
      <c r="F362" s="17" t="str">
        <f>TEXT(D_dates[[#This Row],[Dates]],"mmmm-aa")</f>
        <v>décembre-26</v>
      </c>
      <c r="G362" s="17">
        <f>YEAR(D_dates[[#This Row],[Dates]])*100+MONTH(B362)</f>
        <v>202612</v>
      </c>
      <c r="H362" s="15">
        <f t="shared" si="17"/>
        <v>46357</v>
      </c>
    </row>
    <row r="363" spans="2:8" x14ac:dyDescent="0.3">
      <c r="B363" s="15">
        <v>46383</v>
      </c>
      <c r="C363" s="16">
        <f t="shared" si="15"/>
        <v>2026</v>
      </c>
      <c r="D363" s="17">
        <f t="shared" si="16"/>
        <v>12</v>
      </c>
      <c r="E363" s="17" t="str">
        <f>TEXT(D_dates[[#This Row],[Dates]],"mmmm")</f>
        <v>décembre</v>
      </c>
      <c r="F363" s="17" t="str">
        <f>TEXT(D_dates[[#This Row],[Dates]],"mmmm-aa")</f>
        <v>décembre-26</v>
      </c>
      <c r="G363" s="17">
        <f>YEAR(D_dates[[#This Row],[Dates]])*100+MONTH(B363)</f>
        <v>202612</v>
      </c>
      <c r="H363" s="15">
        <f t="shared" si="17"/>
        <v>46357</v>
      </c>
    </row>
    <row r="364" spans="2:8" x14ac:dyDescent="0.3">
      <c r="B364" s="15">
        <v>46384</v>
      </c>
      <c r="C364" s="16">
        <f t="shared" si="15"/>
        <v>2026</v>
      </c>
      <c r="D364" s="17">
        <f t="shared" si="16"/>
        <v>12</v>
      </c>
      <c r="E364" s="17" t="str">
        <f>TEXT(D_dates[[#This Row],[Dates]],"mmmm")</f>
        <v>décembre</v>
      </c>
      <c r="F364" s="17" t="str">
        <f>TEXT(D_dates[[#This Row],[Dates]],"mmmm-aa")</f>
        <v>décembre-26</v>
      </c>
      <c r="G364" s="17">
        <f>YEAR(D_dates[[#This Row],[Dates]])*100+MONTH(B364)</f>
        <v>202612</v>
      </c>
      <c r="H364" s="15">
        <f t="shared" si="17"/>
        <v>46357</v>
      </c>
    </row>
    <row r="365" spans="2:8" x14ac:dyDescent="0.3">
      <c r="B365" s="15">
        <v>46385</v>
      </c>
      <c r="C365" s="16">
        <f t="shared" si="15"/>
        <v>2026</v>
      </c>
      <c r="D365" s="17">
        <f t="shared" si="16"/>
        <v>12</v>
      </c>
      <c r="E365" s="17" t="str">
        <f>TEXT(D_dates[[#This Row],[Dates]],"mmmm")</f>
        <v>décembre</v>
      </c>
      <c r="F365" s="17" t="str">
        <f>TEXT(D_dates[[#This Row],[Dates]],"mmmm-aa")</f>
        <v>décembre-26</v>
      </c>
      <c r="G365" s="17">
        <f>YEAR(D_dates[[#This Row],[Dates]])*100+MONTH(B365)</f>
        <v>202612</v>
      </c>
      <c r="H365" s="15">
        <f t="shared" si="17"/>
        <v>46357</v>
      </c>
    </row>
    <row r="366" spans="2:8" x14ac:dyDescent="0.3">
      <c r="B366" s="15">
        <v>46386</v>
      </c>
      <c r="C366" s="16">
        <f t="shared" si="15"/>
        <v>2026</v>
      </c>
      <c r="D366" s="17">
        <f t="shared" si="16"/>
        <v>12</v>
      </c>
      <c r="E366" s="17" t="str">
        <f>TEXT(D_dates[[#This Row],[Dates]],"mmmm")</f>
        <v>décembre</v>
      </c>
      <c r="F366" s="17" t="str">
        <f>TEXT(D_dates[[#This Row],[Dates]],"mmmm-aa")</f>
        <v>décembre-26</v>
      </c>
      <c r="G366" s="17">
        <f>YEAR(D_dates[[#This Row],[Dates]])*100+MONTH(B366)</f>
        <v>202612</v>
      </c>
      <c r="H366" s="15">
        <f t="shared" si="17"/>
        <v>46357</v>
      </c>
    </row>
    <row r="367" spans="2:8" x14ac:dyDescent="0.3">
      <c r="B367" s="15">
        <v>46387</v>
      </c>
      <c r="C367" s="16">
        <f t="shared" si="15"/>
        <v>2026</v>
      </c>
      <c r="D367" s="17">
        <f t="shared" si="16"/>
        <v>12</v>
      </c>
      <c r="E367" s="17" t="str">
        <f>TEXT(D_dates[[#This Row],[Dates]],"mmmm")</f>
        <v>décembre</v>
      </c>
      <c r="F367" s="17" t="str">
        <f>TEXT(D_dates[[#This Row],[Dates]],"mmmm-aa")</f>
        <v>décembre-26</v>
      </c>
      <c r="G367" s="17">
        <f>YEAR(D_dates[[#This Row],[Dates]])*100+MONTH(B367)</f>
        <v>202612</v>
      </c>
      <c r="H367" s="15">
        <f t="shared" si="17"/>
        <v>46357</v>
      </c>
    </row>
    <row r="368" spans="2:8" x14ac:dyDescent="0.3">
      <c r="B368" s="15">
        <v>46388</v>
      </c>
      <c r="C368" s="16">
        <f t="shared" si="15"/>
        <v>2027</v>
      </c>
      <c r="D368" s="17">
        <f t="shared" si="16"/>
        <v>1</v>
      </c>
      <c r="E368" s="17" t="str">
        <f>TEXT(D_dates[[#This Row],[Dates]],"mmmm")</f>
        <v>janvier</v>
      </c>
      <c r="F368" s="17" t="str">
        <f>TEXT(D_dates[[#This Row],[Dates]],"mmmm-aa")</f>
        <v>janvier-27</v>
      </c>
      <c r="G368" s="17">
        <f>YEAR(D_dates[[#This Row],[Dates]])*100+MONTH(B368)</f>
        <v>202701</v>
      </c>
      <c r="H368" s="15">
        <f t="shared" si="17"/>
        <v>46388</v>
      </c>
    </row>
    <row r="369" spans="2:8" x14ac:dyDescent="0.3">
      <c r="B369" s="15">
        <v>46389</v>
      </c>
      <c r="C369" s="16">
        <f t="shared" si="15"/>
        <v>2027</v>
      </c>
      <c r="D369" s="17">
        <f t="shared" si="16"/>
        <v>1</v>
      </c>
      <c r="E369" s="17" t="str">
        <f>TEXT(D_dates[[#This Row],[Dates]],"mmmm")</f>
        <v>janvier</v>
      </c>
      <c r="F369" s="17" t="str">
        <f>TEXT(D_dates[[#This Row],[Dates]],"mmmm-aa")</f>
        <v>janvier-27</v>
      </c>
      <c r="G369" s="17">
        <f>YEAR(D_dates[[#This Row],[Dates]])*100+MONTH(B369)</f>
        <v>202701</v>
      </c>
      <c r="H369" s="15">
        <f t="shared" si="17"/>
        <v>46388</v>
      </c>
    </row>
    <row r="370" spans="2:8" x14ac:dyDescent="0.3">
      <c r="B370" s="15">
        <v>46390</v>
      </c>
      <c r="C370" s="16">
        <f t="shared" si="15"/>
        <v>2027</v>
      </c>
      <c r="D370" s="17">
        <f t="shared" si="16"/>
        <v>1</v>
      </c>
      <c r="E370" s="17" t="str">
        <f>TEXT(D_dates[[#This Row],[Dates]],"mmmm")</f>
        <v>janvier</v>
      </c>
      <c r="F370" s="17" t="str">
        <f>TEXT(D_dates[[#This Row],[Dates]],"mmmm-aa")</f>
        <v>janvier-27</v>
      </c>
      <c r="G370" s="17">
        <f>YEAR(D_dates[[#This Row],[Dates]])*100+MONTH(B370)</f>
        <v>202701</v>
      </c>
      <c r="H370" s="15">
        <f t="shared" si="17"/>
        <v>46388</v>
      </c>
    </row>
    <row r="371" spans="2:8" x14ac:dyDescent="0.3">
      <c r="B371" s="15">
        <v>46391</v>
      </c>
      <c r="C371" s="16">
        <f t="shared" si="15"/>
        <v>2027</v>
      </c>
      <c r="D371" s="17">
        <f t="shared" si="16"/>
        <v>1</v>
      </c>
      <c r="E371" s="17" t="str">
        <f>TEXT(D_dates[[#This Row],[Dates]],"mmmm")</f>
        <v>janvier</v>
      </c>
      <c r="F371" s="17" t="str">
        <f>TEXT(D_dates[[#This Row],[Dates]],"mmmm-aa")</f>
        <v>janvier-27</v>
      </c>
      <c r="G371" s="17">
        <f>YEAR(D_dates[[#This Row],[Dates]])*100+MONTH(B371)</f>
        <v>202701</v>
      </c>
      <c r="H371" s="15">
        <f t="shared" si="17"/>
        <v>46388</v>
      </c>
    </row>
    <row r="372" spans="2:8" x14ac:dyDescent="0.3">
      <c r="B372" s="15">
        <v>46392</v>
      </c>
      <c r="C372" s="16">
        <f t="shared" si="15"/>
        <v>2027</v>
      </c>
      <c r="D372" s="17">
        <f t="shared" si="16"/>
        <v>1</v>
      </c>
      <c r="E372" s="17" t="str">
        <f>TEXT(D_dates[[#This Row],[Dates]],"mmmm")</f>
        <v>janvier</v>
      </c>
      <c r="F372" s="17" t="str">
        <f>TEXT(D_dates[[#This Row],[Dates]],"mmmm-aa")</f>
        <v>janvier-27</v>
      </c>
      <c r="G372" s="17">
        <f>YEAR(D_dates[[#This Row],[Dates]])*100+MONTH(B372)</f>
        <v>202701</v>
      </c>
      <c r="H372" s="15">
        <f t="shared" si="17"/>
        <v>46388</v>
      </c>
    </row>
    <row r="373" spans="2:8" x14ac:dyDescent="0.3">
      <c r="B373" s="15">
        <v>46393</v>
      </c>
      <c r="C373" s="16">
        <f t="shared" si="15"/>
        <v>2027</v>
      </c>
      <c r="D373" s="17">
        <f t="shared" si="16"/>
        <v>1</v>
      </c>
      <c r="E373" s="17" t="str">
        <f>TEXT(D_dates[[#This Row],[Dates]],"mmmm")</f>
        <v>janvier</v>
      </c>
      <c r="F373" s="17" t="str">
        <f>TEXT(D_dates[[#This Row],[Dates]],"mmmm-aa")</f>
        <v>janvier-27</v>
      </c>
      <c r="G373" s="17">
        <f>YEAR(D_dates[[#This Row],[Dates]])*100+MONTH(B373)</f>
        <v>202701</v>
      </c>
      <c r="H373" s="15">
        <f t="shared" si="17"/>
        <v>46388</v>
      </c>
    </row>
    <row r="374" spans="2:8" x14ac:dyDescent="0.3">
      <c r="B374" s="15">
        <v>46394</v>
      </c>
      <c r="C374" s="16">
        <f t="shared" si="15"/>
        <v>2027</v>
      </c>
      <c r="D374" s="17">
        <f t="shared" si="16"/>
        <v>1</v>
      </c>
      <c r="E374" s="17" t="str">
        <f>TEXT(D_dates[[#This Row],[Dates]],"mmmm")</f>
        <v>janvier</v>
      </c>
      <c r="F374" s="17" t="str">
        <f>TEXT(D_dates[[#This Row],[Dates]],"mmmm-aa")</f>
        <v>janvier-27</v>
      </c>
      <c r="G374" s="17">
        <f>YEAR(D_dates[[#This Row],[Dates]])*100+MONTH(B374)</f>
        <v>202701</v>
      </c>
      <c r="H374" s="15">
        <f t="shared" si="17"/>
        <v>46388</v>
      </c>
    </row>
    <row r="375" spans="2:8" x14ac:dyDescent="0.3">
      <c r="B375" s="15">
        <v>46395</v>
      </c>
      <c r="C375" s="16">
        <f t="shared" si="15"/>
        <v>2027</v>
      </c>
      <c r="D375" s="17">
        <f t="shared" si="16"/>
        <v>1</v>
      </c>
      <c r="E375" s="17" t="str">
        <f>TEXT(D_dates[[#This Row],[Dates]],"mmmm")</f>
        <v>janvier</v>
      </c>
      <c r="F375" s="17" t="str">
        <f>TEXT(D_dates[[#This Row],[Dates]],"mmmm-aa")</f>
        <v>janvier-27</v>
      </c>
      <c r="G375" s="17">
        <f>YEAR(D_dates[[#This Row],[Dates]])*100+MONTH(B375)</f>
        <v>202701</v>
      </c>
      <c r="H375" s="15">
        <f t="shared" si="17"/>
        <v>46388</v>
      </c>
    </row>
    <row r="376" spans="2:8" x14ac:dyDescent="0.3">
      <c r="B376" s="15">
        <v>46396</v>
      </c>
      <c r="C376" s="16">
        <f t="shared" si="15"/>
        <v>2027</v>
      </c>
      <c r="D376" s="17">
        <f t="shared" si="16"/>
        <v>1</v>
      </c>
      <c r="E376" s="17" t="str">
        <f>TEXT(D_dates[[#This Row],[Dates]],"mmmm")</f>
        <v>janvier</v>
      </c>
      <c r="F376" s="17" t="str">
        <f>TEXT(D_dates[[#This Row],[Dates]],"mmmm-aa")</f>
        <v>janvier-27</v>
      </c>
      <c r="G376" s="17">
        <f>YEAR(D_dates[[#This Row],[Dates]])*100+MONTH(B376)</f>
        <v>202701</v>
      </c>
      <c r="H376" s="15">
        <f t="shared" si="17"/>
        <v>46388</v>
      </c>
    </row>
    <row r="377" spans="2:8" x14ac:dyDescent="0.3">
      <c r="B377" s="15">
        <v>46397</v>
      </c>
      <c r="C377" s="16">
        <f t="shared" si="15"/>
        <v>2027</v>
      </c>
      <c r="D377" s="17">
        <f t="shared" si="16"/>
        <v>1</v>
      </c>
      <c r="E377" s="17" t="str">
        <f>TEXT(D_dates[[#This Row],[Dates]],"mmmm")</f>
        <v>janvier</v>
      </c>
      <c r="F377" s="17" t="str">
        <f>TEXT(D_dates[[#This Row],[Dates]],"mmmm-aa")</f>
        <v>janvier-27</v>
      </c>
      <c r="G377" s="17">
        <f>YEAR(D_dates[[#This Row],[Dates]])*100+MONTH(B377)</f>
        <v>202701</v>
      </c>
      <c r="H377" s="15">
        <f t="shared" si="17"/>
        <v>46388</v>
      </c>
    </row>
    <row r="378" spans="2:8" x14ac:dyDescent="0.3">
      <c r="B378" s="15">
        <v>46398</v>
      </c>
      <c r="C378" s="16">
        <f t="shared" si="15"/>
        <v>2027</v>
      </c>
      <c r="D378" s="17">
        <f t="shared" si="16"/>
        <v>1</v>
      </c>
      <c r="E378" s="17" t="str">
        <f>TEXT(D_dates[[#This Row],[Dates]],"mmmm")</f>
        <v>janvier</v>
      </c>
      <c r="F378" s="17" t="str">
        <f>TEXT(D_dates[[#This Row],[Dates]],"mmmm-aa")</f>
        <v>janvier-27</v>
      </c>
      <c r="G378" s="17">
        <f>YEAR(D_dates[[#This Row],[Dates]])*100+MONTH(B378)</f>
        <v>202701</v>
      </c>
      <c r="H378" s="15">
        <f t="shared" si="17"/>
        <v>46388</v>
      </c>
    </row>
    <row r="379" spans="2:8" x14ac:dyDescent="0.3">
      <c r="B379" s="15">
        <v>46399</v>
      </c>
      <c r="C379" s="16">
        <f t="shared" si="15"/>
        <v>2027</v>
      </c>
      <c r="D379" s="17">
        <f t="shared" si="16"/>
        <v>1</v>
      </c>
      <c r="E379" s="17" t="str">
        <f>TEXT(D_dates[[#This Row],[Dates]],"mmmm")</f>
        <v>janvier</v>
      </c>
      <c r="F379" s="17" t="str">
        <f>TEXT(D_dates[[#This Row],[Dates]],"mmmm-aa")</f>
        <v>janvier-27</v>
      </c>
      <c r="G379" s="17">
        <f>YEAR(D_dates[[#This Row],[Dates]])*100+MONTH(B379)</f>
        <v>202701</v>
      </c>
      <c r="H379" s="15">
        <f t="shared" si="17"/>
        <v>46388</v>
      </c>
    </row>
    <row r="380" spans="2:8" x14ac:dyDescent="0.3">
      <c r="B380" s="15">
        <v>46400</v>
      </c>
      <c r="C380" s="16">
        <f t="shared" si="15"/>
        <v>2027</v>
      </c>
      <c r="D380" s="17">
        <f t="shared" si="16"/>
        <v>1</v>
      </c>
      <c r="E380" s="17" t="str">
        <f>TEXT(D_dates[[#This Row],[Dates]],"mmmm")</f>
        <v>janvier</v>
      </c>
      <c r="F380" s="17" t="str">
        <f>TEXT(D_dates[[#This Row],[Dates]],"mmmm-aa")</f>
        <v>janvier-27</v>
      </c>
      <c r="G380" s="17">
        <f>YEAR(D_dates[[#This Row],[Dates]])*100+MONTH(B380)</f>
        <v>202701</v>
      </c>
      <c r="H380" s="15">
        <f t="shared" si="17"/>
        <v>46388</v>
      </c>
    </row>
    <row r="381" spans="2:8" x14ac:dyDescent="0.3">
      <c r="B381" s="15">
        <v>46401</v>
      </c>
      <c r="C381" s="16">
        <f t="shared" si="15"/>
        <v>2027</v>
      </c>
      <c r="D381" s="17">
        <f t="shared" si="16"/>
        <v>1</v>
      </c>
      <c r="E381" s="17" t="str">
        <f>TEXT(D_dates[[#This Row],[Dates]],"mmmm")</f>
        <v>janvier</v>
      </c>
      <c r="F381" s="17" t="str">
        <f>TEXT(D_dates[[#This Row],[Dates]],"mmmm-aa")</f>
        <v>janvier-27</v>
      </c>
      <c r="G381" s="17">
        <f>YEAR(D_dates[[#This Row],[Dates]])*100+MONTH(B381)</f>
        <v>202701</v>
      </c>
      <c r="H381" s="15">
        <f t="shared" si="17"/>
        <v>46388</v>
      </c>
    </row>
    <row r="382" spans="2:8" x14ac:dyDescent="0.3">
      <c r="B382" s="15">
        <v>46402</v>
      </c>
      <c r="C382" s="16">
        <f t="shared" si="15"/>
        <v>2027</v>
      </c>
      <c r="D382" s="17">
        <f t="shared" si="16"/>
        <v>1</v>
      </c>
      <c r="E382" s="17" t="str">
        <f>TEXT(D_dates[[#This Row],[Dates]],"mmmm")</f>
        <v>janvier</v>
      </c>
      <c r="F382" s="17" t="str">
        <f>TEXT(D_dates[[#This Row],[Dates]],"mmmm-aa")</f>
        <v>janvier-27</v>
      </c>
      <c r="G382" s="17">
        <f>YEAR(D_dates[[#This Row],[Dates]])*100+MONTH(B382)</f>
        <v>202701</v>
      </c>
      <c r="H382" s="15">
        <f t="shared" si="17"/>
        <v>46388</v>
      </c>
    </row>
    <row r="383" spans="2:8" x14ac:dyDescent="0.3">
      <c r="B383" s="15">
        <v>46403</v>
      </c>
      <c r="C383" s="16">
        <f t="shared" si="15"/>
        <v>2027</v>
      </c>
      <c r="D383" s="17">
        <f t="shared" si="16"/>
        <v>1</v>
      </c>
      <c r="E383" s="17" t="str">
        <f>TEXT(D_dates[[#This Row],[Dates]],"mmmm")</f>
        <v>janvier</v>
      </c>
      <c r="F383" s="17" t="str">
        <f>TEXT(D_dates[[#This Row],[Dates]],"mmmm-aa")</f>
        <v>janvier-27</v>
      </c>
      <c r="G383" s="17">
        <f>YEAR(D_dates[[#This Row],[Dates]])*100+MONTH(B383)</f>
        <v>202701</v>
      </c>
      <c r="H383" s="15">
        <f t="shared" si="17"/>
        <v>46388</v>
      </c>
    </row>
    <row r="384" spans="2:8" x14ac:dyDescent="0.3">
      <c r="B384" s="15">
        <v>46404</v>
      </c>
      <c r="C384" s="16">
        <f t="shared" si="15"/>
        <v>2027</v>
      </c>
      <c r="D384" s="17">
        <f t="shared" si="16"/>
        <v>1</v>
      </c>
      <c r="E384" s="17" t="str">
        <f>TEXT(D_dates[[#This Row],[Dates]],"mmmm")</f>
        <v>janvier</v>
      </c>
      <c r="F384" s="17" t="str">
        <f>TEXT(D_dates[[#This Row],[Dates]],"mmmm-aa")</f>
        <v>janvier-27</v>
      </c>
      <c r="G384" s="17">
        <f>YEAR(D_dates[[#This Row],[Dates]])*100+MONTH(B384)</f>
        <v>202701</v>
      </c>
      <c r="H384" s="15">
        <f t="shared" si="17"/>
        <v>46388</v>
      </c>
    </row>
    <row r="385" spans="2:8" x14ac:dyDescent="0.3">
      <c r="B385" s="15">
        <v>46405</v>
      </c>
      <c r="C385" s="16">
        <f t="shared" si="15"/>
        <v>2027</v>
      </c>
      <c r="D385" s="17">
        <f t="shared" si="16"/>
        <v>1</v>
      </c>
      <c r="E385" s="17" t="str">
        <f>TEXT(D_dates[[#This Row],[Dates]],"mmmm")</f>
        <v>janvier</v>
      </c>
      <c r="F385" s="17" t="str">
        <f>TEXT(D_dates[[#This Row],[Dates]],"mmmm-aa")</f>
        <v>janvier-27</v>
      </c>
      <c r="G385" s="17">
        <f>YEAR(D_dates[[#This Row],[Dates]])*100+MONTH(B385)</f>
        <v>202701</v>
      </c>
      <c r="H385" s="15">
        <f t="shared" si="17"/>
        <v>46388</v>
      </c>
    </row>
    <row r="386" spans="2:8" x14ac:dyDescent="0.3">
      <c r="B386" s="15">
        <v>46406</v>
      </c>
      <c r="C386" s="16">
        <f t="shared" si="15"/>
        <v>2027</v>
      </c>
      <c r="D386" s="17">
        <f t="shared" si="16"/>
        <v>1</v>
      </c>
      <c r="E386" s="17" t="str">
        <f>TEXT(D_dates[[#This Row],[Dates]],"mmmm")</f>
        <v>janvier</v>
      </c>
      <c r="F386" s="17" t="str">
        <f>TEXT(D_dates[[#This Row],[Dates]],"mmmm-aa")</f>
        <v>janvier-27</v>
      </c>
      <c r="G386" s="17">
        <f>YEAR(D_dates[[#This Row],[Dates]])*100+MONTH(B386)</f>
        <v>202701</v>
      </c>
      <c r="H386" s="15">
        <f t="shared" si="17"/>
        <v>46388</v>
      </c>
    </row>
    <row r="387" spans="2:8" x14ac:dyDescent="0.3">
      <c r="B387" s="15">
        <v>46407</v>
      </c>
      <c r="C387" s="16">
        <f t="shared" ref="C387:C450" si="18">YEAR(B387)</f>
        <v>2027</v>
      </c>
      <c r="D387" s="17">
        <f t="shared" ref="D387:D450" si="19">MONTH(B387)</f>
        <v>1</v>
      </c>
      <c r="E387" s="17" t="str">
        <f>TEXT(D_dates[[#This Row],[Dates]],"mmmm")</f>
        <v>janvier</v>
      </c>
      <c r="F387" s="17" t="str">
        <f>TEXT(D_dates[[#This Row],[Dates]],"mmmm-aa")</f>
        <v>janvier-27</v>
      </c>
      <c r="G387" s="17">
        <f>YEAR(D_dates[[#This Row],[Dates]])*100+MONTH(B387)</f>
        <v>202701</v>
      </c>
      <c r="H387" s="15">
        <f t="shared" ref="H387:H450" si="20">DATE(YEAR(B387),MONTH(B387),1)</f>
        <v>46388</v>
      </c>
    </row>
    <row r="388" spans="2:8" x14ac:dyDescent="0.3">
      <c r="B388" s="15">
        <v>46408</v>
      </c>
      <c r="C388" s="16">
        <f t="shared" si="18"/>
        <v>2027</v>
      </c>
      <c r="D388" s="17">
        <f t="shared" si="19"/>
        <v>1</v>
      </c>
      <c r="E388" s="17" t="str">
        <f>TEXT(D_dates[[#This Row],[Dates]],"mmmm")</f>
        <v>janvier</v>
      </c>
      <c r="F388" s="17" t="str">
        <f>TEXT(D_dates[[#This Row],[Dates]],"mmmm-aa")</f>
        <v>janvier-27</v>
      </c>
      <c r="G388" s="17">
        <f>YEAR(D_dates[[#This Row],[Dates]])*100+MONTH(B388)</f>
        <v>202701</v>
      </c>
      <c r="H388" s="15">
        <f t="shared" si="20"/>
        <v>46388</v>
      </c>
    </row>
    <row r="389" spans="2:8" x14ac:dyDescent="0.3">
      <c r="B389" s="15">
        <v>46409</v>
      </c>
      <c r="C389" s="16">
        <f t="shared" si="18"/>
        <v>2027</v>
      </c>
      <c r="D389" s="17">
        <f t="shared" si="19"/>
        <v>1</v>
      </c>
      <c r="E389" s="17" t="str">
        <f>TEXT(D_dates[[#This Row],[Dates]],"mmmm")</f>
        <v>janvier</v>
      </c>
      <c r="F389" s="17" t="str">
        <f>TEXT(D_dates[[#This Row],[Dates]],"mmmm-aa")</f>
        <v>janvier-27</v>
      </c>
      <c r="G389" s="17">
        <f>YEAR(D_dates[[#This Row],[Dates]])*100+MONTH(B389)</f>
        <v>202701</v>
      </c>
      <c r="H389" s="15">
        <f t="shared" si="20"/>
        <v>46388</v>
      </c>
    </row>
    <row r="390" spans="2:8" x14ac:dyDescent="0.3">
      <c r="B390" s="15">
        <v>46410</v>
      </c>
      <c r="C390" s="16">
        <f t="shared" si="18"/>
        <v>2027</v>
      </c>
      <c r="D390" s="17">
        <f t="shared" si="19"/>
        <v>1</v>
      </c>
      <c r="E390" s="17" t="str">
        <f>TEXT(D_dates[[#This Row],[Dates]],"mmmm")</f>
        <v>janvier</v>
      </c>
      <c r="F390" s="17" t="str">
        <f>TEXT(D_dates[[#This Row],[Dates]],"mmmm-aa")</f>
        <v>janvier-27</v>
      </c>
      <c r="G390" s="17">
        <f>YEAR(D_dates[[#This Row],[Dates]])*100+MONTH(B390)</f>
        <v>202701</v>
      </c>
      <c r="H390" s="15">
        <f t="shared" si="20"/>
        <v>46388</v>
      </c>
    </row>
    <row r="391" spans="2:8" x14ac:dyDescent="0.3">
      <c r="B391" s="15">
        <v>46411</v>
      </c>
      <c r="C391" s="16">
        <f t="shared" si="18"/>
        <v>2027</v>
      </c>
      <c r="D391" s="17">
        <f t="shared" si="19"/>
        <v>1</v>
      </c>
      <c r="E391" s="17" t="str">
        <f>TEXT(D_dates[[#This Row],[Dates]],"mmmm")</f>
        <v>janvier</v>
      </c>
      <c r="F391" s="17" t="str">
        <f>TEXT(D_dates[[#This Row],[Dates]],"mmmm-aa")</f>
        <v>janvier-27</v>
      </c>
      <c r="G391" s="17">
        <f>YEAR(D_dates[[#This Row],[Dates]])*100+MONTH(B391)</f>
        <v>202701</v>
      </c>
      <c r="H391" s="15">
        <f t="shared" si="20"/>
        <v>46388</v>
      </c>
    </row>
    <row r="392" spans="2:8" x14ac:dyDescent="0.3">
      <c r="B392" s="15">
        <v>46412</v>
      </c>
      <c r="C392" s="16">
        <f t="shared" si="18"/>
        <v>2027</v>
      </c>
      <c r="D392" s="17">
        <f t="shared" si="19"/>
        <v>1</v>
      </c>
      <c r="E392" s="17" t="str">
        <f>TEXT(D_dates[[#This Row],[Dates]],"mmmm")</f>
        <v>janvier</v>
      </c>
      <c r="F392" s="17" t="str">
        <f>TEXT(D_dates[[#This Row],[Dates]],"mmmm-aa")</f>
        <v>janvier-27</v>
      </c>
      <c r="G392" s="17">
        <f>YEAR(D_dates[[#This Row],[Dates]])*100+MONTH(B392)</f>
        <v>202701</v>
      </c>
      <c r="H392" s="15">
        <f t="shared" si="20"/>
        <v>46388</v>
      </c>
    </row>
    <row r="393" spans="2:8" x14ac:dyDescent="0.3">
      <c r="B393" s="15">
        <v>46413</v>
      </c>
      <c r="C393" s="16">
        <f t="shared" si="18"/>
        <v>2027</v>
      </c>
      <c r="D393" s="17">
        <f t="shared" si="19"/>
        <v>1</v>
      </c>
      <c r="E393" s="17" t="str">
        <f>TEXT(D_dates[[#This Row],[Dates]],"mmmm")</f>
        <v>janvier</v>
      </c>
      <c r="F393" s="17" t="str">
        <f>TEXT(D_dates[[#This Row],[Dates]],"mmmm-aa")</f>
        <v>janvier-27</v>
      </c>
      <c r="G393" s="17">
        <f>YEAR(D_dates[[#This Row],[Dates]])*100+MONTH(B393)</f>
        <v>202701</v>
      </c>
      <c r="H393" s="15">
        <f t="shared" si="20"/>
        <v>46388</v>
      </c>
    </row>
    <row r="394" spans="2:8" x14ac:dyDescent="0.3">
      <c r="B394" s="15">
        <v>46414</v>
      </c>
      <c r="C394" s="16">
        <f t="shared" si="18"/>
        <v>2027</v>
      </c>
      <c r="D394" s="17">
        <f t="shared" si="19"/>
        <v>1</v>
      </c>
      <c r="E394" s="17" t="str">
        <f>TEXT(D_dates[[#This Row],[Dates]],"mmmm")</f>
        <v>janvier</v>
      </c>
      <c r="F394" s="17" t="str">
        <f>TEXT(D_dates[[#This Row],[Dates]],"mmmm-aa")</f>
        <v>janvier-27</v>
      </c>
      <c r="G394" s="17">
        <f>YEAR(D_dates[[#This Row],[Dates]])*100+MONTH(B394)</f>
        <v>202701</v>
      </c>
      <c r="H394" s="15">
        <f t="shared" si="20"/>
        <v>46388</v>
      </c>
    </row>
    <row r="395" spans="2:8" x14ac:dyDescent="0.3">
      <c r="B395" s="15">
        <v>46415</v>
      </c>
      <c r="C395" s="16">
        <f t="shared" si="18"/>
        <v>2027</v>
      </c>
      <c r="D395" s="17">
        <f t="shared" si="19"/>
        <v>1</v>
      </c>
      <c r="E395" s="17" t="str">
        <f>TEXT(D_dates[[#This Row],[Dates]],"mmmm")</f>
        <v>janvier</v>
      </c>
      <c r="F395" s="17" t="str">
        <f>TEXT(D_dates[[#This Row],[Dates]],"mmmm-aa")</f>
        <v>janvier-27</v>
      </c>
      <c r="G395" s="17">
        <f>YEAR(D_dates[[#This Row],[Dates]])*100+MONTH(B395)</f>
        <v>202701</v>
      </c>
      <c r="H395" s="15">
        <f t="shared" si="20"/>
        <v>46388</v>
      </c>
    </row>
    <row r="396" spans="2:8" x14ac:dyDescent="0.3">
      <c r="B396" s="15">
        <v>46416</v>
      </c>
      <c r="C396" s="16">
        <f t="shared" si="18"/>
        <v>2027</v>
      </c>
      <c r="D396" s="17">
        <f t="shared" si="19"/>
        <v>1</v>
      </c>
      <c r="E396" s="17" t="str">
        <f>TEXT(D_dates[[#This Row],[Dates]],"mmmm")</f>
        <v>janvier</v>
      </c>
      <c r="F396" s="17" t="str">
        <f>TEXT(D_dates[[#This Row],[Dates]],"mmmm-aa")</f>
        <v>janvier-27</v>
      </c>
      <c r="G396" s="17">
        <f>YEAR(D_dates[[#This Row],[Dates]])*100+MONTH(B396)</f>
        <v>202701</v>
      </c>
      <c r="H396" s="15">
        <f t="shared" si="20"/>
        <v>46388</v>
      </c>
    </row>
    <row r="397" spans="2:8" x14ac:dyDescent="0.3">
      <c r="B397" s="15">
        <v>46417</v>
      </c>
      <c r="C397" s="16">
        <f t="shared" si="18"/>
        <v>2027</v>
      </c>
      <c r="D397" s="17">
        <f t="shared" si="19"/>
        <v>1</v>
      </c>
      <c r="E397" s="17" t="str">
        <f>TEXT(D_dates[[#This Row],[Dates]],"mmmm")</f>
        <v>janvier</v>
      </c>
      <c r="F397" s="17" t="str">
        <f>TEXT(D_dates[[#This Row],[Dates]],"mmmm-aa")</f>
        <v>janvier-27</v>
      </c>
      <c r="G397" s="17">
        <f>YEAR(D_dates[[#This Row],[Dates]])*100+MONTH(B397)</f>
        <v>202701</v>
      </c>
      <c r="H397" s="15">
        <f t="shared" si="20"/>
        <v>46388</v>
      </c>
    </row>
    <row r="398" spans="2:8" x14ac:dyDescent="0.3">
      <c r="B398" s="15">
        <v>46418</v>
      </c>
      <c r="C398" s="16">
        <f t="shared" si="18"/>
        <v>2027</v>
      </c>
      <c r="D398" s="17">
        <f t="shared" si="19"/>
        <v>1</v>
      </c>
      <c r="E398" s="17" t="str">
        <f>TEXT(D_dates[[#This Row],[Dates]],"mmmm")</f>
        <v>janvier</v>
      </c>
      <c r="F398" s="17" t="str">
        <f>TEXT(D_dates[[#This Row],[Dates]],"mmmm-aa")</f>
        <v>janvier-27</v>
      </c>
      <c r="G398" s="17">
        <f>YEAR(D_dates[[#This Row],[Dates]])*100+MONTH(B398)</f>
        <v>202701</v>
      </c>
      <c r="H398" s="15">
        <f t="shared" si="20"/>
        <v>46388</v>
      </c>
    </row>
    <row r="399" spans="2:8" x14ac:dyDescent="0.3">
      <c r="B399" s="15">
        <v>46419</v>
      </c>
      <c r="C399" s="16">
        <f t="shared" si="18"/>
        <v>2027</v>
      </c>
      <c r="D399" s="17">
        <f t="shared" si="19"/>
        <v>2</v>
      </c>
      <c r="E399" s="17" t="str">
        <f>TEXT(D_dates[[#This Row],[Dates]],"mmmm")</f>
        <v>février</v>
      </c>
      <c r="F399" s="17" t="str">
        <f>TEXT(D_dates[[#This Row],[Dates]],"mmmm-aa")</f>
        <v>février-27</v>
      </c>
      <c r="G399" s="17">
        <f>YEAR(D_dates[[#This Row],[Dates]])*100+MONTH(B399)</f>
        <v>202702</v>
      </c>
      <c r="H399" s="15">
        <f t="shared" si="20"/>
        <v>46419</v>
      </c>
    </row>
    <row r="400" spans="2:8" x14ac:dyDescent="0.3">
      <c r="B400" s="15">
        <v>46420</v>
      </c>
      <c r="C400" s="16">
        <f t="shared" si="18"/>
        <v>2027</v>
      </c>
      <c r="D400" s="17">
        <f t="shared" si="19"/>
        <v>2</v>
      </c>
      <c r="E400" s="17" t="str">
        <f>TEXT(D_dates[[#This Row],[Dates]],"mmmm")</f>
        <v>février</v>
      </c>
      <c r="F400" s="17" t="str">
        <f>TEXT(D_dates[[#This Row],[Dates]],"mmmm-aa")</f>
        <v>février-27</v>
      </c>
      <c r="G400" s="17">
        <f>YEAR(D_dates[[#This Row],[Dates]])*100+MONTH(B400)</f>
        <v>202702</v>
      </c>
      <c r="H400" s="15">
        <f t="shared" si="20"/>
        <v>46419</v>
      </c>
    </row>
    <row r="401" spans="2:8" x14ac:dyDescent="0.3">
      <c r="B401" s="15">
        <v>46421</v>
      </c>
      <c r="C401" s="16">
        <f t="shared" si="18"/>
        <v>2027</v>
      </c>
      <c r="D401" s="17">
        <f t="shared" si="19"/>
        <v>2</v>
      </c>
      <c r="E401" s="17" t="str">
        <f>TEXT(D_dates[[#This Row],[Dates]],"mmmm")</f>
        <v>février</v>
      </c>
      <c r="F401" s="17" t="str">
        <f>TEXT(D_dates[[#This Row],[Dates]],"mmmm-aa")</f>
        <v>février-27</v>
      </c>
      <c r="G401" s="17">
        <f>YEAR(D_dates[[#This Row],[Dates]])*100+MONTH(B401)</f>
        <v>202702</v>
      </c>
      <c r="H401" s="15">
        <f t="shared" si="20"/>
        <v>46419</v>
      </c>
    </row>
    <row r="402" spans="2:8" x14ac:dyDescent="0.3">
      <c r="B402" s="15">
        <v>46422</v>
      </c>
      <c r="C402" s="16">
        <f t="shared" si="18"/>
        <v>2027</v>
      </c>
      <c r="D402" s="17">
        <f t="shared" si="19"/>
        <v>2</v>
      </c>
      <c r="E402" s="17" t="str">
        <f>TEXT(D_dates[[#This Row],[Dates]],"mmmm")</f>
        <v>février</v>
      </c>
      <c r="F402" s="17" t="str">
        <f>TEXT(D_dates[[#This Row],[Dates]],"mmmm-aa")</f>
        <v>février-27</v>
      </c>
      <c r="G402" s="17">
        <f>YEAR(D_dates[[#This Row],[Dates]])*100+MONTH(B402)</f>
        <v>202702</v>
      </c>
      <c r="H402" s="15">
        <f t="shared" si="20"/>
        <v>46419</v>
      </c>
    </row>
    <row r="403" spans="2:8" x14ac:dyDescent="0.3">
      <c r="B403" s="15">
        <v>46423</v>
      </c>
      <c r="C403" s="16">
        <f t="shared" si="18"/>
        <v>2027</v>
      </c>
      <c r="D403" s="17">
        <f t="shared" si="19"/>
        <v>2</v>
      </c>
      <c r="E403" s="17" t="str">
        <f>TEXT(D_dates[[#This Row],[Dates]],"mmmm")</f>
        <v>février</v>
      </c>
      <c r="F403" s="17" t="str">
        <f>TEXT(D_dates[[#This Row],[Dates]],"mmmm-aa")</f>
        <v>février-27</v>
      </c>
      <c r="G403" s="17">
        <f>YEAR(D_dates[[#This Row],[Dates]])*100+MONTH(B403)</f>
        <v>202702</v>
      </c>
      <c r="H403" s="15">
        <f t="shared" si="20"/>
        <v>46419</v>
      </c>
    </row>
    <row r="404" spans="2:8" x14ac:dyDescent="0.3">
      <c r="B404" s="15">
        <v>46424</v>
      </c>
      <c r="C404" s="16">
        <f t="shared" si="18"/>
        <v>2027</v>
      </c>
      <c r="D404" s="17">
        <f t="shared" si="19"/>
        <v>2</v>
      </c>
      <c r="E404" s="17" t="str">
        <f>TEXT(D_dates[[#This Row],[Dates]],"mmmm")</f>
        <v>février</v>
      </c>
      <c r="F404" s="17" t="str">
        <f>TEXT(D_dates[[#This Row],[Dates]],"mmmm-aa")</f>
        <v>février-27</v>
      </c>
      <c r="G404" s="17">
        <f>YEAR(D_dates[[#This Row],[Dates]])*100+MONTH(B404)</f>
        <v>202702</v>
      </c>
      <c r="H404" s="15">
        <f t="shared" si="20"/>
        <v>46419</v>
      </c>
    </row>
    <row r="405" spans="2:8" x14ac:dyDescent="0.3">
      <c r="B405" s="15">
        <v>46425</v>
      </c>
      <c r="C405" s="16">
        <f t="shared" si="18"/>
        <v>2027</v>
      </c>
      <c r="D405" s="17">
        <f t="shared" si="19"/>
        <v>2</v>
      </c>
      <c r="E405" s="17" t="str">
        <f>TEXT(D_dates[[#This Row],[Dates]],"mmmm")</f>
        <v>février</v>
      </c>
      <c r="F405" s="17" t="str">
        <f>TEXT(D_dates[[#This Row],[Dates]],"mmmm-aa")</f>
        <v>février-27</v>
      </c>
      <c r="G405" s="17">
        <f>YEAR(D_dates[[#This Row],[Dates]])*100+MONTH(B405)</f>
        <v>202702</v>
      </c>
      <c r="H405" s="15">
        <f t="shared" si="20"/>
        <v>46419</v>
      </c>
    </row>
    <row r="406" spans="2:8" x14ac:dyDescent="0.3">
      <c r="B406" s="15">
        <v>46426</v>
      </c>
      <c r="C406" s="16">
        <f t="shared" si="18"/>
        <v>2027</v>
      </c>
      <c r="D406" s="17">
        <f t="shared" si="19"/>
        <v>2</v>
      </c>
      <c r="E406" s="17" t="str">
        <f>TEXT(D_dates[[#This Row],[Dates]],"mmmm")</f>
        <v>février</v>
      </c>
      <c r="F406" s="17" t="str">
        <f>TEXT(D_dates[[#This Row],[Dates]],"mmmm-aa")</f>
        <v>février-27</v>
      </c>
      <c r="G406" s="17">
        <f>YEAR(D_dates[[#This Row],[Dates]])*100+MONTH(B406)</f>
        <v>202702</v>
      </c>
      <c r="H406" s="15">
        <f t="shared" si="20"/>
        <v>46419</v>
      </c>
    </row>
    <row r="407" spans="2:8" x14ac:dyDescent="0.3">
      <c r="B407" s="15">
        <v>46427</v>
      </c>
      <c r="C407" s="16">
        <f t="shared" si="18"/>
        <v>2027</v>
      </c>
      <c r="D407" s="17">
        <f t="shared" si="19"/>
        <v>2</v>
      </c>
      <c r="E407" s="17" t="str">
        <f>TEXT(D_dates[[#This Row],[Dates]],"mmmm")</f>
        <v>février</v>
      </c>
      <c r="F407" s="17" t="str">
        <f>TEXT(D_dates[[#This Row],[Dates]],"mmmm-aa")</f>
        <v>février-27</v>
      </c>
      <c r="G407" s="17">
        <f>YEAR(D_dates[[#This Row],[Dates]])*100+MONTH(B407)</f>
        <v>202702</v>
      </c>
      <c r="H407" s="15">
        <f t="shared" si="20"/>
        <v>46419</v>
      </c>
    </row>
    <row r="408" spans="2:8" x14ac:dyDescent="0.3">
      <c r="B408" s="15">
        <v>46428</v>
      </c>
      <c r="C408" s="16">
        <f t="shared" si="18"/>
        <v>2027</v>
      </c>
      <c r="D408" s="17">
        <f t="shared" si="19"/>
        <v>2</v>
      </c>
      <c r="E408" s="17" t="str">
        <f>TEXT(D_dates[[#This Row],[Dates]],"mmmm")</f>
        <v>février</v>
      </c>
      <c r="F408" s="17" t="str">
        <f>TEXT(D_dates[[#This Row],[Dates]],"mmmm-aa")</f>
        <v>février-27</v>
      </c>
      <c r="G408" s="17">
        <f>YEAR(D_dates[[#This Row],[Dates]])*100+MONTH(B408)</f>
        <v>202702</v>
      </c>
      <c r="H408" s="15">
        <f t="shared" si="20"/>
        <v>46419</v>
      </c>
    </row>
    <row r="409" spans="2:8" x14ac:dyDescent="0.3">
      <c r="B409" s="15">
        <v>46429</v>
      </c>
      <c r="C409" s="16">
        <f t="shared" si="18"/>
        <v>2027</v>
      </c>
      <c r="D409" s="17">
        <f t="shared" si="19"/>
        <v>2</v>
      </c>
      <c r="E409" s="17" t="str">
        <f>TEXT(D_dates[[#This Row],[Dates]],"mmmm")</f>
        <v>février</v>
      </c>
      <c r="F409" s="17" t="str">
        <f>TEXT(D_dates[[#This Row],[Dates]],"mmmm-aa")</f>
        <v>février-27</v>
      </c>
      <c r="G409" s="17">
        <f>YEAR(D_dates[[#This Row],[Dates]])*100+MONTH(B409)</f>
        <v>202702</v>
      </c>
      <c r="H409" s="15">
        <f t="shared" si="20"/>
        <v>46419</v>
      </c>
    </row>
    <row r="410" spans="2:8" x14ac:dyDescent="0.3">
      <c r="B410" s="15">
        <v>46430</v>
      </c>
      <c r="C410" s="16">
        <f t="shared" si="18"/>
        <v>2027</v>
      </c>
      <c r="D410" s="17">
        <f t="shared" si="19"/>
        <v>2</v>
      </c>
      <c r="E410" s="17" t="str">
        <f>TEXT(D_dates[[#This Row],[Dates]],"mmmm")</f>
        <v>février</v>
      </c>
      <c r="F410" s="17" t="str">
        <f>TEXT(D_dates[[#This Row],[Dates]],"mmmm-aa")</f>
        <v>février-27</v>
      </c>
      <c r="G410" s="17">
        <f>YEAR(D_dates[[#This Row],[Dates]])*100+MONTH(B410)</f>
        <v>202702</v>
      </c>
      <c r="H410" s="15">
        <f t="shared" si="20"/>
        <v>46419</v>
      </c>
    </row>
    <row r="411" spans="2:8" x14ac:dyDescent="0.3">
      <c r="B411" s="15">
        <v>46431</v>
      </c>
      <c r="C411" s="16">
        <f t="shared" si="18"/>
        <v>2027</v>
      </c>
      <c r="D411" s="17">
        <f t="shared" si="19"/>
        <v>2</v>
      </c>
      <c r="E411" s="17" t="str">
        <f>TEXT(D_dates[[#This Row],[Dates]],"mmmm")</f>
        <v>février</v>
      </c>
      <c r="F411" s="17" t="str">
        <f>TEXT(D_dates[[#This Row],[Dates]],"mmmm-aa")</f>
        <v>février-27</v>
      </c>
      <c r="G411" s="17">
        <f>YEAR(D_dates[[#This Row],[Dates]])*100+MONTH(B411)</f>
        <v>202702</v>
      </c>
      <c r="H411" s="15">
        <f t="shared" si="20"/>
        <v>46419</v>
      </c>
    </row>
    <row r="412" spans="2:8" x14ac:dyDescent="0.3">
      <c r="B412" s="15">
        <v>46432</v>
      </c>
      <c r="C412" s="16">
        <f t="shared" si="18"/>
        <v>2027</v>
      </c>
      <c r="D412" s="17">
        <f t="shared" si="19"/>
        <v>2</v>
      </c>
      <c r="E412" s="17" t="str">
        <f>TEXT(D_dates[[#This Row],[Dates]],"mmmm")</f>
        <v>février</v>
      </c>
      <c r="F412" s="17" t="str">
        <f>TEXT(D_dates[[#This Row],[Dates]],"mmmm-aa")</f>
        <v>février-27</v>
      </c>
      <c r="G412" s="17">
        <f>YEAR(D_dates[[#This Row],[Dates]])*100+MONTH(B412)</f>
        <v>202702</v>
      </c>
      <c r="H412" s="15">
        <f t="shared" si="20"/>
        <v>46419</v>
      </c>
    </row>
    <row r="413" spans="2:8" x14ac:dyDescent="0.3">
      <c r="B413" s="15">
        <v>46433</v>
      </c>
      <c r="C413" s="16">
        <f t="shared" si="18"/>
        <v>2027</v>
      </c>
      <c r="D413" s="17">
        <f t="shared" si="19"/>
        <v>2</v>
      </c>
      <c r="E413" s="17" t="str">
        <f>TEXT(D_dates[[#This Row],[Dates]],"mmmm")</f>
        <v>février</v>
      </c>
      <c r="F413" s="17" t="str">
        <f>TEXT(D_dates[[#This Row],[Dates]],"mmmm-aa")</f>
        <v>février-27</v>
      </c>
      <c r="G413" s="17">
        <f>YEAR(D_dates[[#This Row],[Dates]])*100+MONTH(B413)</f>
        <v>202702</v>
      </c>
      <c r="H413" s="15">
        <f t="shared" si="20"/>
        <v>46419</v>
      </c>
    </row>
    <row r="414" spans="2:8" x14ac:dyDescent="0.3">
      <c r="B414" s="15">
        <v>46434</v>
      </c>
      <c r="C414" s="16">
        <f t="shared" si="18"/>
        <v>2027</v>
      </c>
      <c r="D414" s="17">
        <f t="shared" si="19"/>
        <v>2</v>
      </c>
      <c r="E414" s="17" t="str">
        <f>TEXT(D_dates[[#This Row],[Dates]],"mmmm")</f>
        <v>février</v>
      </c>
      <c r="F414" s="17" t="str">
        <f>TEXT(D_dates[[#This Row],[Dates]],"mmmm-aa")</f>
        <v>février-27</v>
      </c>
      <c r="G414" s="17">
        <f>YEAR(D_dates[[#This Row],[Dates]])*100+MONTH(B414)</f>
        <v>202702</v>
      </c>
      <c r="H414" s="15">
        <f t="shared" si="20"/>
        <v>46419</v>
      </c>
    </row>
    <row r="415" spans="2:8" x14ac:dyDescent="0.3">
      <c r="B415" s="15">
        <v>46435</v>
      </c>
      <c r="C415" s="16">
        <f t="shared" si="18"/>
        <v>2027</v>
      </c>
      <c r="D415" s="17">
        <f t="shared" si="19"/>
        <v>2</v>
      </c>
      <c r="E415" s="17" t="str">
        <f>TEXT(D_dates[[#This Row],[Dates]],"mmmm")</f>
        <v>février</v>
      </c>
      <c r="F415" s="17" t="str">
        <f>TEXT(D_dates[[#This Row],[Dates]],"mmmm-aa")</f>
        <v>février-27</v>
      </c>
      <c r="G415" s="17">
        <f>YEAR(D_dates[[#This Row],[Dates]])*100+MONTH(B415)</f>
        <v>202702</v>
      </c>
      <c r="H415" s="15">
        <f t="shared" si="20"/>
        <v>46419</v>
      </c>
    </row>
    <row r="416" spans="2:8" x14ac:dyDescent="0.3">
      <c r="B416" s="15">
        <v>46436</v>
      </c>
      <c r="C416" s="16">
        <f t="shared" si="18"/>
        <v>2027</v>
      </c>
      <c r="D416" s="17">
        <f t="shared" si="19"/>
        <v>2</v>
      </c>
      <c r="E416" s="17" t="str">
        <f>TEXT(D_dates[[#This Row],[Dates]],"mmmm")</f>
        <v>février</v>
      </c>
      <c r="F416" s="17" t="str">
        <f>TEXT(D_dates[[#This Row],[Dates]],"mmmm-aa")</f>
        <v>février-27</v>
      </c>
      <c r="G416" s="17">
        <f>YEAR(D_dates[[#This Row],[Dates]])*100+MONTH(B416)</f>
        <v>202702</v>
      </c>
      <c r="H416" s="15">
        <f t="shared" si="20"/>
        <v>46419</v>
      </c>
    </row>
    <row r="417" spans="2:8" x14ac:dyDescent="0.3">
      <c r="B417" s="15">
        <v>46437</v>
      </c>
      <c r="C417" s="16">
        <f t="shared" si="18"/>
        <v>2027</v>
      </c>
      <c r="D417" s="17">
        <f t="shared" si="19"/>
        <v>2</v>
      </c>
      <c r="E417" s="17" t="str">
        <f>TEXT(D_dates[[#This Row],[Dates]],"mmmm")</f>
        <v>février</v>
      </c>
      <c r="F417" s="17" t="str">
        <f>TEXT(D_dates[[#This Row],[Dates]],"mmmm-aa")</f>
        <v>février-27</v>
      </c>
      <c r="G417" s="17">
        <f>YEAR(D_dates[[#This Row],[Dates]])*100+MONTH(B417)</f>
        <v>202702</v>
      </c>
      <c r="H417" s="15">
        <f t="shared" si="20"/>
        <v>46419</v>
      </c>
    </row>
    <row r="418" spans="2:8" x14ac:dyDescent="0.3">
      <c r="B418" s="15">
        <v>46438</v>
      </c>
      <c r="C418" s="16">
        <f t="shared" si="18"/>
        <v>2027</v>
      </c>
      <c r="D418" s="17">
        <f t="shared" si="19"/>
        <v>2</v>
      </c>
      <c r="E418" s="17" t="str">
        <f>TEXT(D_dates[[#This Row],[Dates]],"mmmm")</f>
        <v>février</v>
      </c>
      <c r="F418" s="17" t="str">
        <f>TEXT(D_dates[[#This Row],[Dates]],"mmmm-aa")</f>
        <v>février-27</v>
      </c>
      <c r="G418" s="17">
        <f>YEAR(D_dates[[#This Row],[Dates]])*100+MONTH(B418)</f>
        <v>202702</v>
      </c>
      <c r="H418" s="15">
        <f t="shared" si="20"/>
        <v>46419</v>
      </c>
    </row>
    <row r="419" spans="2:8" x14ac:dyDescent="0.3">
      <c r="B419" s="15">
        <v>46439</v>
      </c>
      <c r="C419" s="16">
        <f t="shared" si="18"/>
        <v>2027</v>
      </c>
      <c r="D419" s="17">
        <f t="shared" si="19"/>
        <v>2</v>
      </c>
      <c r="E419" s="17" t="str">
        <f>TEXT(D_dates[[#This Row],[Dates]],"mmmm")</f>
        <v>février</v>
      </c>
      <c r="F419" s="17" t="str">
        <f>TEXT(D_dates[[#This Row],[Dates]],"mmmm-aa")</f>
        <v>février-27</v>
      </c>
      <c r="G419" s="17">
        <f>YEAR(D_dates[[#This Row],[Dates]])*100+MONTH(B419)</f>
        <v>202702</v>
      </c>
      <c r="H419" s="15">
        <f t="shared" si="20"/>
        <v>46419</v>
      </c>
    </row>
    <row r="420" spans="2:8" x14ac:dyDescent="0.3">
      <c r="B420" s="15">
        <v>46440</v>
      </c>
      <c r="C420" s="16">
        <f t="shared" si="18"/>
        <v>2027</v>
      </c>
      <c r="D420" s="17">
        <f t="shared" si="19"/>
        <v>2</v>
      </c>
      <c r="E420" s="17" t="str">
        <f>TEXT(D_dates[[#This Row],[Dates]],"mmmm")</f>
        <v>février</v>
      </c>
      <c r="F420" s="17" t="str">
        <f>TEXT(D_dates[[#This Row],[Dates]],"mmmm-aa")</f>
        <v>février-27</v>
      </c>
      <c r="G420" s="17">
        <f>YEAR(D_dates[[#This Row],[Dates]])*100+MONTH(B420)</f>
        <v>202702</v>
      </c>
      <c r="H420" s="15">
        <f t="shared" si="20"/>
        <v>46419</v>
      </c>
    </row>
    <row r="421" spans="2:8" x14ac:dyDescent="0.3">
      <c r="B421" s="15">
        <v>46441</v>
      </c>
      <c r="C421" s="16">
        <f t="shared" si="18"/>
        <v>2027</v>
      </c>
      <c r="D421" s="17">
        <f t="shared" si="19"/>
        <v>2</v>
      </c>
      <c r="E421" s="17" t="str">
        <f>TEXT(D_dates[[#This Row],[Dates]],"mmmm")</f>
        <v>février</v>
      </c>
      <c r="F421" s="17" t="str">
        <f>TEXT(D_dates[[#This Row],[Dates]],"mmmm-aa")</f>
        <v>février-27</v>
      </c>
      <c r="G421" s="17">
        <f>YEAR(D_dates[[#This Row],[Dates]])*100+MONTH(B421)</f>
        <v>202702</v>
      </c>
      <c r="H421" s="15">
        <f t="shared" si="20"/>
        <v>46419</v>
      </c>
    </row>
    <row r="422" spans="2:8" x14ac:dyDescent="0.3">
      <c r="B422" s="15">
        <v>46442</v>
      </c>
      <c r="C422" s="16">
        <f t="shared" si="18"/>
        <v>2027</v>
      </c>
      <c r="D422" s="17">
        <f t="shared" si="19"/>
        <v>2</v>
      </c>
      <c r="E422" s="17" t="str">
        <f>TEXT(D_dates[[#This Row],[Dates]],"mmmm")</f>
        <v>février</v>
      </c>
      <c r="F422" s="17" t="str">
        <f>TEXT(D_dates[[#This Row],[Dates]],"mmmm-aa")</f>
        <v>février-27</v>
      </c>
      <c r="G422" s="17">
        <f>YEAR(D_dates[[#This Row],[Dates]])*100+MONTH(B422)</f>
        <v>202702</v>
      </c>
      <c r="H422" s="15">
        <f t="shared" si="20"/>
        <v>46419</v>
      </c>
    </row>
    <row r="423" spans="2:8" x14ac:dyDescent="0.3">
      <c r="B423" s="15">
        <v>46443</v>
      </c>
      <c r="C423" s="16">
        <f t="shared" si="18"/>
        <v>2027</v>
      </c>
      <c r="D423" s="17">
        <f t="shared" si="19"/>
        <v>2</v>
      </c>
      <c r="E423" s="17" t="str">
        <f>TEXT(D_dates[[#This Row],[Dates]],"mmmm")</f>
        <v>février</v>
      </c>
      <c r="F423" s="17" t="str">
        <f>TEXT(D_dates[[#This Row],[Dates]],"mmmm-aa")</f>
        <v>février-27</v>
      </c>
      <c r="G423" s="17">
        <f>YEAR(D_dates[[#This Row],[Dates]])*100+MONTH(B423)</f>
        <v>202702</v>
      </c>
      <c r="H423" s="15">
        <f t="shared" si="20"/>
        <v>46419</v>
      </c>
    </row>
    <row r="424" spans="2:8" x14ac:dyDescent="0.3">
      <c r="B424" s="15">
        <v>46444</v>
      </c>
      <c r="C424" s="16">
        <f t="shared" si="18"/>
        <v>2027</v>
      </c>
      <c r="D424" s="17">
        <f t="shared" si="19"/>
        <v>2</v>
      </c>
      <c r="E424" s="17" t="str">
        <f>TEXT(D_dates[[#This Row],[Dates]],"mmmm")</f>
        <v>février</v>
      </c>
      <c r="F424" s="17" t="str">
        <f>TEXT(D_dates[[#This Row],[Dates]],"mmmm-aa")</f>
        <v>février-27</v>
      </c>
      <c r="G424" s="17">
        <f>YEAR(D_dates[[#This Row],[Dates]])*100+MONTH(B424)</f>
        <v>202702</v>
      </c>
      <c r="H424" s="15">
        <f t="shared" si="20"/>
        <v>46419</v>
      </c>
    </row>
    <row r="425" spans="2:8" x14ac:dyDescent="0.3">
      <c r="B425" s="15">
        <v>46445</v>
      </c>
      <c r="C425" s="16">
        <f t="shared" si="18"/>
        <v>2027</v>
      </c>
      <c r="D425" s="17">
        <f t="shared" si="19"/>
        <v>2</v>
      </c>
      <c r="E425" s="17" t="str">
        <f>TEXT(D_dates[[#This Row],[Dates]],"mmmm")</f>
        <v>février</v>
      </c>
      <c r="F425" s="17" t="str">
        <f>TEXT(D_dates[[#This Row],[Dates]],"mmmm-aa")</f>
        <v>février-27</v>
      </c>
      <c r="G425" s="17">
        <f>YEAR(D_dates[[#This Row],[Dates]])*100+MONTH(B425)</f>
        <v>202702</v>
      </c>
      <c r="H425" s="15">
        <f t="shared" si="20"/>
        <v>46419</v>
      </c>
    </row>
    <row r="426" spans="2:8" x14ac:dyDescent="0.3">
      <c r="B426" s="15">
        <v>46446</v>
      </c>
      <c r="C426" s="16">
        <f t="shared" si="18"/>
        <v>2027</v>
      </c>
      <c r="D426" s="17">
        <f t="shared" si="19"/>
        <v>2</v>
      </c>
      <c r="E426" s="17" t="str">
        <f>TEXT(D_dates[[#This Row],[Dates]],"mmmm")</f>
        <v>février</v>
      </c>
      <c r="F426" s="17" t="str">
        <f>TEXT(D_dates[[#This Row],[Dates]],"mmmm-aa")</f>
        <v>février-27</v>
      </c>
      <c r="G426" s="17">
        <f>YEAR(D_dates[[#This Row],[Dates]])*100+MONTH(B426)</f>
        <v>202702</v>
      </c>
      <c r="H426" s="15">
        <f t="shared" si="20"/>
        <v>46419</v>
      </c>
    </row>
    <row r="427" spans="2:8" x14ac:dyDescent="0.3">
      <c r="B427" s="15">
        <v>46447</v>
      </c>
      <c r="C427" s="16">
        <f t="shared" si="18"/>
        <v>2027</v>
      </c>
      <c r="D427" s="17">
        <f t="shared" si="19"/>
        <v>3</v>
      </c>
      <c r="E427" s="17" t="str">
        <f>TEXT(D_dates[[#This Row],[Dates]],"mmmm")</f>
        <v>mars</v>
      </c>
      <c r="F427" s="17" t="str">
        <f>TEXT(D_dates[[#This Row],[Dates]],"mmmm-aa")</f>
        <v>mars-27</v>
      </c>
      <c r="G427" s="17">
        <f>YEAR(D_dates[[#This Row],[Dates]])*100+MONTH(B427)</f>
        <v>202703</v>
      </c>
      <c r="H427" s="15">
        <f t="shared" si="20"/>
        <v>46447</v>
      </c>
    </row>
    <row r="428" spans="2:8" x14ac:dyDescent="0.3">
      <c r="B428" s="15">
        <v>46448</v>
      </c>
      <c r="C428" s="16">
        <f t="shared" si="18"/>
        <v>2027</v>
      </c>
      <c r="D428" s="17">
        <f t="shared" si="19"/>
        <v>3</v>
      </c>
      <c r="E428" s="17" t="str">
        <f>TEXT(D_dates[[#This Row],[Dates]],"mmmm")</f>
        <v>mars</v>
      </c>
      <c r="F428" s="17" t="str">
        <f>TEXT(D_dates[[#This Row],[Dates]],"mmmm-aa")</f>
        <v>mars-27</v>
      </c>
      <c r="G428" s="17">
        <f>YEAR(D_dates[[#This Row],[Dates]])*100+MONTH(B428)</f>
        <v>202703</v>
      </c>
      <c r="H428" s="15">
        <f t="shared" si="20"/>
        <v>46447</v>
      </c>
    </row>
    <row r="429" spans="2:8" x14ac:dyDescent="0.3">
      <c r="B429" s="15">
        <v>46449</v>
      </c>
      <c r="C429" s="16">
        <f t="shared" si="18"/>
        <v>2027</v>
      </c>
      <c r="D429" s="17">
        <f t="shared" si="19"/>
        <v>3</v>
      </c>
      <c r="E429" s="17" t="str">
        <f>TEXT(D_dates[[#This Row],[Dates]],"mmmm")</f>
        <v>mars</v>
      </c>
      <c r="F429" s="17" t="str">
        <f>TEXT(D_dates[[#This Row],[Dates]],"mmmm-aa")</f>
        <v>mars-27</v>
      </c>
      <c r="G429" s="17">
        <f>YEAR(D_dates[[#This Row],[Dates]])*100+MONTH(B429)</f>
        <v>202703</v>
      </c>
      <c r="H429" s="15">
        <f t="shared" si="20"/>
        <v>46447</v>
      </c>
    </row>
    <row r="430" spans="2:8" x14ac:dyDescent="0.3">
      <c r="B430" s="15">
        <v>46450</v>
      </c>
      <c r="C430" s="16">
        <f t="shared" si="18"/>
        <v>2027</v>
      </c>
      <c r="D430" s="17">
        <f t="shared" si="19"/>
        <v>3</v>
      </c>
      <c r="E430" s="17" t="str">
        <f>TEXT(D_dates[[#This Row],[Dates]],"mmmm")</f>
        <v>mars</v>
      </c>
      <c r="F430" s="17" t="str">
        <f>TEXT(D_dates[[#This Row],[Dates]],"mmmm-aa")</f>
        <v>mars-27</v>
      </c>
      <c r="G430" s="17">
        <f>YEAR(D_dates[[#This Row],[Dates]])*100+MONTH(B430)</f>
        <v>202703</v>
      </c>
      <c r="H430" s="15">
        <f t="shared" si="20"/>
        <v>46447</v>
      </c>
    </row>
    <row r="431" spans="2:8" x14ac:dyDescent="0.3">
      <c r="B431" s="15">
        <v>46451</v>
      </c>
      <c r="C431" s="16">
        <f t="shared" si="18"/>
        <v>2027</v>
      </c>
      <c r="D431" s="17">
        <f t="shared" si="19"/>
        <v>3</v>
      </c>
      <c r="E431" s="17" t="str">
        <f>TEXT(D_dates[[#This Row],[Dates]],"mmmm")</f>
        <v>mars</v>
      </c>
      <c r="F431" s="17" t="str">
        <f>TEXT(D_dates[[#This Row],[Dates]],"mmmm-aa")</f>
        <v>mars-27</v>
      </c>
      <c r="G431" s="17">
        <f>YEAR(D_dates[[#This Row],[Dates]])*100+MONTH(B431)</f>
        <v>202703</v>
      </c>
      <c r="H431" s="15">
        <f t="shared" si="20"/>
        <v>46447</v>
      </c>
    </row>
    <row r="432" spans="2:8" x14ac:dyDescent="0.3">
      <c r="B432" s="15">
        <v>46452</v>
      </c>
      <c r="C432" s="16">
        <f t="shared" si="18"/>
        <v>2027</v>
      </c>
      <c r="D432" s="17">
        <f t="shared" si="19"/>
        <v>3</v>
      </c>
      <c r="E432" s="17" t="str">
        <f>TEXT(D_dates[[#This Row],[Dates]],"mmmm")</f>
        <v>mars</v>
      </c>
      <c r="F432" s="17" t="str">
        <f>TEXT(D_dates[[#This Row],[Dates]],"mmmm-aa")</f>
        <v>mars-27</v>
      </c>
      <c r="G432" s="17">
        <f>YEAR(D_dates[[#This Row],[Dates]])*100+MONTH(B432)</f>
        <v>202703</v>
      </c>
      <c r="H432" s="15">
        <f t="shared" si="20"/>
        <v>46447</v>
      </c>
    </row>
    <row r="433" spans="2:8" x14ac:dyDescent="0.3">
      <c r="B433" s="15">
        <v>46453</v>
      </c>
      <c r="C433" s="16">
        <f t="shared" si="18"/>
        <v>2027</v>
      </c>
      <c r="D433" s="17">
        <f t="shared" si="19"/>
        <v>3</v>
      </c>
      <c r="E433" s="17" t="str">
        <f>TEXT(D_dates[[#This Row],[Dates]],"mmmm")</f>
        <v>mars</v>
      </c>
      <c r="F433" s="17" t="str">
        <f>TEXT(D_dates[[#This Row],[Dates]],"mmmm-aa")</f>
        <v>mars-27</v>
      </c>
      <c r="G433" s="17">
        <f>YEAR(D_dates[[#This Row],[Dates]])*100+MONTH(B433)</f>
        <v>202703</v>
      </c>
      <c r="H433" s="15">
        <f t="shared" si="20"/>
        <v>46447</v>
      </c>
    </row>
    <row r="434" spans="2:8" x14ac:dyDescent="0.3">
      <c r="B434" s="15">
        <v>46454</v>
      </c>
      <c r="C434" s="16">
        <f t="shared" si="18"/>
        <v>2027</v>
      </c>
      <c r="D434" s="17">
        <f t="shared" si="19"/>
        <v>3</v>
      </c>
      <c r="E434" s="17" t="str">
        <f>TEXT(D_dates[[#This Row],[Dates]],"mmmm")</f>
        <v>mars</v>
      </c>
      <c r="F434" s="17" t="str">
        <f>TEXT(D_dates[[#This Row],[Dates]],"mmmm-aa")</f>
        <v>mars-27</v>
      </c>
      <c r="G434" s="17">
        <f>YEAR(D_dates[[#This Row],[Dates]])*100+MONTH(B434)</f>
        <v>202703</v>
      </c>
      <c r="H434" s="15">
        <f t="shared" si="20"/>
        <v>46447</v>
      </c>
    </row>
    <row r="435" spans="2:8" x14ac:dyDescent="0.3">
      <c r="B435" s="15">
        <v>46455</v>
      </c>
      <c r="C435" s="16">
        <f t="shared" si="18"/>
        <v>2027</v>
      </c>
      <c r="D435" s="17">
        <f t="shared" si="19"/>
        <v>3</v>
      </c>
      <c r="E435" s="17" t="str">
        <f>TEXT(D_dates[[#This Row],[Dates]],"mmmm")</f>
        <v>mars</v>
      </c>
      <c r="F435" s="17" t="str">
        <f>TEXT(D_dates[[#This Row],[Dates]],"mmmm-aa")</f>
        <v>mars-27</v>
      </c>
      <c r="G435" s="17">
        <f>YEAR(D_dates[[#This Row],[Dates]])*100+MONTH(B435)</f>
        <v>202703</v>
      </c>
      <c r="H435" s="15">
        <f t="shared" si="20"/>
        <v>46447</v>
      </c>
    </row>
    <row r="436" spans="2:8" x14ac:dyDescent="0.3">
      <c r="B436" s="15">
        <v>46456</v>
      </c>
      <c r="C436" s="16">
        <f t="shared" si="18"/>
        <v>2027</v>
      </c>
      <c r="D436" s="17">
        <f t="shared" si="19"/>
        <v>3</v>
      </c>
      <c r="E436" s="17" t="str">
        <f>TEXT(D_dates[[#This Row],[Dates]],"mmmm")</f>
        <v>mars</v>
      </c>
      <c r="F436" s="17" t="str">
        <f>TEXT(D_dates[[#This Row],[Dates]],"mmmm-aa")</f>
        <v>mars-27</v>
      </c>
      <c r="G436" s="17">
        <f>YEAR(D_dates[[#This Row],[Dates]])*100+MONTH(B436)</f>
        <v>202703</v>
      </c>
      <c r="H436" s="15">
        <f t="shared" si="20"/>
        <v>46447</v>
      </c>
    </row>
    <row r="437" spans="2:8" x14ac:dyDescent="0.3">
      <c r="B437" s="15">
        <v>46457</v>
      </c>
      <c r="C437" s="16">
        <f t="shared" si="18"/>
        <v>2027</v>
      </c>
      <c r="D437" s="17">
        <f t="shared" si="19"/>
        <v>3</v>
      </c>
      <c r="E437" s="17" t="str">
        <f>TEXT(D_dates[[#This Row],[Dates]],"mmmm")</f>
        <v>mars</v>
      </c>
      <c r="F437" s="17" t="str">
        <f>TEXT(D_dates[[#This Row],[Dates]],"mmmm-aa")</f>
        <v>mars-27</v>
      </c>
      <c r="G437" s="17">
        <f>YEAR(D_dates[[#This Row],[Dates]])*100+MONTH(B437)</f>
        <v>202703</v>
      </c>
      <c r="H437" s="15">
        <f t="shared" si="20"/>
        <v>46447</v>
      </c>
    </row>
    <row r="438" spans="2:8" x14ac:dyDescent="0.3">
      <c r="B438" s="15">
        <v>46458</v>
      </c>
      <c r="C438" s="16">
        <f t="shared" si="18"/>
        <v>2027</v>
      </c>
      <c r="D438" s="17">
        <f t="shared" si="19"/>
        <v>3</v>
      </c>
      <c r="E438" s="17" t="str">
        <f>TEXT(D_dates[[#This Row],[Dates]],"mmmm")</f>
        <v>mars</v>
      </c>
      <c r="F438" s="17" t="str">
        <f>TEXT(D_dates[[#This Row],[Dates]],"mmmm-aa")</f>
        <v>mars-27</v>
      </c>
      <c r="G438" s="17">
        <f>YEAR(D_dates[[#This Row],[Dates]])*100+MONTH(B438)</f>
        <v>202703</v>
      </c>
      <c r="H438" s="15">
        <f t="shared" si="20"/>
        <v>46447</v>
      </c>
    </row>
    <row r="439" spans="2:8" x14ac:dyDescent="0.3">
      <c r="B439" s="15">
        <v>46459</v>
      </c>
      <c r="C439" s="16">
        <f t="shared" si="18"/>
        <v>2027</v>
      </c>
      <c r="D439" s="17">
        <f t="shared" si="19"/>
        <v>3</v>
      </c>
      <c r="E439" s="17" t="str">
        <f>TEXT(D_dates[[#This Row],[Dates]],"mmmm")</f>
        <v>mars</v>
      </c>
      <c r="F439" s="17" t="str">
        <f>TEXT(D_dates[[#This Row],[Dates]],"mmmm-aa")</f>
        <v>mars-27</v>
      </c>
      <c r="G439" s="17">
        <f>YEAR(D_dates[[#This Row],[Dates]])*100+MONTH(B439)</f>
        <v>202703</v>
      </c>
      <c r="H439" s="15">
        <f t="shared" si="20"/>
        <v>46447</v>
      </c>
    </row>
    <row r="440" spans="2:8" x14ac:dyDescent="0.3">
      <c r="B440" s="15">
        <v>46460</v>
      </c>
      <c r="C440" s="16">
        <f t="shared" si="18"/>
        <v>2027</v>
      </c>
      <c r="D440" s="17">
        <f t="shared" si="19"/>
        <v>3</v>
      </c>
      <c r="E440" s="17" t="str">
        <f>TEXT(D_dates[[#This Row],[Dates]],"mmmm")</f>
        <v>mars</v>
      </c>
      <c r="F440" s="17" t="str">
        <f>TEXT(D_dates[[#This Row],[Dates]],"mmmm-aa")</f>
        <v>mars-27</v>
      </c>
      <c r="G440" s="17">
        <f>YEAR(D_dates[[#This Row],[Dates]])*100+MONTH(B440)</f>
        <v>202703</v>
      </c>
      <c r="H440" s="15">
        <f t="shared" si="20"/>
        <v>46447</v>
      </c>
    </row>
    <row r="441" spans="2:8" x14ac:dyDescent="0.3">
      <c r="B441" s="15">
        <v>46461</v>
      </c>
      <c r="C441" s="16">
        <f t="shared" si="18"/>
        <v>2027</v>
      </c>
      <c r="D441" s="17">
        <f t="shared" si="19"/>
        <v>3</v>
      </c>
      <c r="E441" s="17" t="str">
        <f>TEXT(D_dates[[#This Row],[Dates]],"mmmm")</f>
        <v>mars</v>
      </c>
      <c r="F441" s="17" t="str">
        <f>TEXT(D_dates[[#This Row],[Dates]],"mmmm-aa")</f>
        <v>mars-27</v>
      </c>
      <c r="G441" s="17">
        <f>YEAR(D_dates[[#This Row],[Dates]])*100+MONTH(B441)</f>
        <v>202703</v>
      </c>
      <c r="H441" s="15">
        <f t="shared" si="20"/>
        <v>46447</v>
      </c>
    </row>
    <row r="442" spans="2:8" x14ac:dyDescent="0.3">
      <c r="B442" s="15">
        <v>46462</v>
      </c>
      <c r="C442" s="16">
        <f t="shared" si="18"/>
        <v>2027</v>
      </c>
      <c r="D442" s="17">
        <f t="shared" si="19"/>
        <v>3</v>
      </c>
      <c r="E442" s="17" t="str">
        <f>TEXT(D_dates[[#This Row],[Dates]],"mmmm")</f>
        <v>mars</v>
      </c>
      <c r="F442" s="17" t="str">
        <f>TEXT(D_dates[[#This Row],[Dates]],"mmmm-aa")</f>
        <v>mars-27</v>
      </c>
      <c r="G442" s="17">
        <f>YEAR(D_dates[[#This Row],[Dates]])*100+MONTH(B442)</f>
        <v>202703</v>
      </c>
      <c r="H442" s="15">
        <f t="shared" si="20"/>
        <v>46447</v>
      </c>
    </row>
    <row r="443" spans="2:8" x14ac:dyDescent="0.3">
      <c r="B443" s="15">
        <v>46463</v>
      </c>
      <c r="C443" s="16">
        <f t="shared" si="18"/>
        <v>2027</v>
      </c>
      <c r="D443" s="17">
        <f t="shared" si="19"/>
        <v>3</v>
      </c>
      <c r="E443" s="17" t="str">
        <f>TEXT(D_dates[[#This Row],[Dates]],"mmmm")</f>
        <v>mars</v>
      </c>
      <c r="F443" s="17" t="str">
        <f>TEXT(D_dates[[#This Row],[Dates]],"mmmm-aa")</f>
        <v>mars-27</v>
      </c>
      <c r="G443" s="17">
        <f>YEAR(D_dates[[#This Row],[Dates]])*100+MONTH(B443)</f>
        <v>202703</v>
      </c>
      <c r="H443" s="15">
        <f t="shared" si="20"/>
        <v>46447</v>
      </c>
    </row>
    <row r="444" spans="2:8" x14ac:dyDescent="0.3">
      <c r="B444" s="15">
        <v>46464</v>
      </c>
      <c r="C444" s="16">
        <f t="shared" si="18"/>
        <v>2027</v>
      </c>
      <c r="D444" s="17">
        <f t="shared" si="19"/>
        <v>3</v>
      </c>
      <c r="E444" s="17" t="str">
        <f>TEXT(D_dates[[#This Row],[Dates]],"mmmm")</f>
        <v>mars</v>
      </c>
      <c r="F444" s="17" t="str">
        <f>TEXT(D_dates[[#This Row],[Dates]],"mmmm-aa")</f>
        <v>mars-27</v>
      </c>
      <c r="G444" s="17">
        <f>YEAR(D_dates[[#This Row],[Dates]])*100+MONTH(B444)</f>
        <v>202703</v>
      </c>
      <c r="H444" s="15">
        <f t="shared" si="20"/>
        <v>46447</v>
      </c>
    </row>
    <row r="445" spans="2:8" x14ac:dyDescent="0.3">
      <c r="B445" s="15">
        <v>46465</v>
      </c>
      <c r="C445" s="16">
        <f t="shared" si="18"/>
        <v>2027</v>
      </c>
      <c r="D445" s="17">
        <f t="shared" si="19"/>
        <v>3</v>
      </c>
      <c r="E445" s="17" t="str">
        <f>TEXT(D_dates[[#This Row],[Dates]],"mmmm")</f>
        <v>mars</v>
      </c>
      <c r="F445" s="17" t="str">
        <f>TEXT(D_dates[[#This Row],[Dates]],"mmmm-aa")</f>
        <v>mars-27</v>
      </c>
      <c r="G445" s="17">
        <f>YEAR(D_dates[[#This Row],[Dates]])*100+MONTH(B445)</f>
        <v>202703</v>
      </c>
      <c r="H445" s="15">
        <f t="shared" si="20"/>
        <v>46447</v>
      </c>
    </row>
    <row r="446" spans="2:8" x14ac:dyDescent="0.3">
      <c r="B446" s="15">
        <v>46466</v>
      </c>
      <c r="C446" s="16">
        <f t="shared" si="18"/>
        <v>2027</v>
      </c>
      <c r="D446" s="17">
        <f t="shared" si="19"/>
        <v>3</v>
      </c>
      <c r="E446" s="17" t="str">
        <f>TEXT(D_dates[[#This Row],[Dates]],"mmmm")</f>
        <v>mars</v>
      </c>
      <c r="F446" s="17" t="str">
        <f>TEXT(D_dates[[#This Row],[Dates]],"mmmm-aa")</f>
        <v>mars-27</v>
      </c>
      <c r="G446" s="17">
        <f>YEAR(D_dates[[#This Row],[Dates]])*100+MONTH(B446)</f>
        <v>202703</v>
      </c>
      <c r="H446" s="15">
        <f t="shared" si="20"/>
        <v>46447</v>
      </c>
    </row>
    <row r="447" spans="2:8" x14ac:dyDescent="0.3">
      <c r="B447" s="15">
        <v>46467</v>
      </c>
      <c r="C447" s="16">
        <f t="shared" si="18"/>
        <v>2027</v>
      </c>
      <c r="D447" s="17">
        <f t="shared" si="19"/>
        <v>3</v>
      </c>
      <c r="E447" s="17" t="str">
        <f>TEXT(D_dates[[#This Row],[Dates]],"mmmm")</f>
        <v>mars</v>
      </c>
      <c r="F447" s="17" t="str">
        <f>TEXT(D_dates[[#This Row],[Dates]],"mmmm-aa")</f>
        <v>mars-27</v>
      </c>
      <c r="G447" s="17">
        <f>YEAR(D_dates[[#This Row],[Dates]])*100+MONTH(B447)</f>
        <v>202703</v>
      </c>
      <c r="H447" s="15">
        <f t="shared" si="20"/>
        <v>46447</v>
      </c>
    </row>
    <row r="448" spans="2:8" x14ac:dyDescent="0.3">
      <c r="B448" s="15">
        <v>46468</v>
      </c>
      <c r="C448" s="16">
        <f t="shared" si="18"/>
        <v>2027</v>
      </c>
      <c r="D448" s="17">
        <f t="shared" si="19"/>
        <v>3</v>
      </c>
      <c r="E448" s="17" t="str">
        <f>TEXT(D_dates[[#This Row],[Dates]],"mmmm")</f>
        <v>mars</v>
      </c>
      <c r="F448" s="17" t="str">
        <f>TEXT(D_dates[[#This Row],[Dates]],"mmmm-aa")</f>
        <v>mars-27</v>
      </c>
      <c r="G448" s="17">
        <f>YEAR(D_dates[[#This Row],[Dates]])*100+MONTH(B448)</f>
        <v>202703</v>
      </c>
      <c r="H448" s="15">
        <f t="shared" si="20"/>
        <v>46447</v>
      </c>
    </row>
    <row r="449" spans="2:8" x14ac:dyDescent="0.3">
      <c r="B449" s="15">
        <v>46469</v>
      </c>
      <c r="C449" s="16">
        <f t="shared" si="18"/>
        <v>2027</v>
      </c>
      <c r="D449" s="17">
        <f t="shared" si="19"/>
        <v>3</v>
      </c>
      <c r="E449" s="17" t="str">
        <f>TEXT(D_dates[[#This Row],[Dates]],"mmmm")</f>
        <v>mars</v>
      </c>
      <c r="F449" s="17" t="str">
        <f>TEXT(D_dates[[#This Row],[Dates]],"mmmm-aa")</f>
        <v>mars-27</v>
      </c>
      <c r="G449" s="17">
        <f>YEAR(D_dates[[#This Row],[Dates]])*100+MONTH(B449)</f>
        <v>202703</v>
      </c>
      <c r="H449" s="15">
        <f t="shared" si="20"/>
        <v>46447</v>
      </c>
    </row>
    <row r="450" spans="2:8" x14ac:dyDescent="0.3">
      <c r="B450" s="15">
        <v>46470</v>
      </c>
      <c r="C450" s="16">
        <f t="shared" si="18"/>
        <v>2027</v>
      </c>
      <c r="D450" s="17">
        <f t="shared" si="19"/>
        <v>3</v>
      </c>
      <c r="E450" s="17" t="str">
        <f>TEXT(D_dates[[#This Row],[Dates]],"mmmm")</f>
        <v>mars</v>
      </c>
      <c r="F450" s="17" t="str">
        <f>TEXT(D_dates[[#This Row],[Dates]],"mmmm-aa")</f>
        <v>mars-27</v>
      </c>
      <c r="G450" s="17">
        <f>YEAR(D_dates[[#This Row],[Dates]])*100+MONTH(B450)</f>
        <v>202703</v>
      </c>
      <c r="H450" s="15">
        <f t="shared" si="20"/>
        <v>46447</v>
      </c>
    </row>
    <row r="451" spans="2:8" x14ac:dyDescent="0.3">
      <c r="B451" s="15">
        <v>46471</v>
      </c>
      <c r="C451" s="16">
        <f t="shared" ref="C451:C514" si="21">YEAR(B451)</f>
        <v>2027</v>
      </c>
      <c r="D451" s="17">
        <f t="shared" ref="D451:D514" si="22">MONTH(B451)</f>
        <v>3</v>
      </c>
      <c r="E451" s="17" t="str">
        <f>TEXT(D_dates[[#This Row],[Dates]],"mmmm")</f>
        <v>mars</v>
      </c>
      <c r="F451" s="17" t="str">
        <f>TEXT(D_dates[[#This Row],[Dates]],"mmmm-aa")</f>
        <v>mars-27</v>
      </c>
      <c r="G451" s="17">
        <f>YEAR(D_dates[[#This Row],[Dates]])*100+MONTH(B451)</f>
        <v>202703</v>
      </c>
      <c r="H451" s="15">
        <f t="shared" ref="H451:H514" si="23">DATE(YEAR(B451),MONTH(B451),1)</f>
        <v>46447</v>
      </c>
    </row>
    <row r="452" spans="2:8" x14ac:dyDescent="0.3">
      <c r="B452" s="15">
        <v>46472</v>
      </c>
      <c r="C452" s="16">
        <f t="shared" si="21"/>
        <v>2027</v>
      </c>
      <c r="D452" s="17">
        <f t="shared" si="22"/>
        <v>3</v>
      </c>
      <c r="E452" s="17" t="str">
        <f>TEXT(D_dates[[#This Row],[Dates]],"mmmm")</f>
        <v>mars</v>
      </c>
      <c r="F452" s="17" t="str">
        <f>TEXT(D_dates[[#This Row],[Dates]],"mmmm-aa")</f>
        <v>mars-27</v>
      </c>
      <c r="G452" s="17">
        <f>YEAR(D_dates[[#This Row],[Dates]])*100+MONTH(B452)</f>
        <v>202703</v>
      </c>
      <c r="H452" s="15">
        <f t="shared" si="23"/>
        <v>46447</v>
      </c>
    </row>
    <row r="453" spans="2:8" x14ac:dyDescent="0.3">
      <c r="B453" s="15">
        <v>46473</v>
      </c>
      <c r="C453" s="16">
        <f t="shared" si="21"/>
        <v>2027</v>
      </c>
      <c r="D453" s="17">
        <f t="shared" si="22"/>
        <v>3</v>
      </c>
      <c r="E453" s="17" t="str">
        <f>TEXT(D_dates[[#This Row],[Dates]],"mmmm")</f>
        <v>mars</v>
      </c>
      <c r="F453" s="17" t="str">
        <f>TEXT(D_dates[[#This Row],[Dates]],"mmmm-aa")</f>
        <v>mars-27</v>
      </c>
      <c r="G453" s="17">
        <f>YEAR(D_dates[[#This Row],[Dates]])*100+MONTH(B453)</f>
        <v>202703</v>
      </c>
      <c r="H453" s="15">
        <f t="shared" si="23"/>
        <v>46447</v>
      </c>
    </row>
    <row r="454" spans="2:8" x14ac:dyDescent="0.3">
      <c r="B454" s="15">
        <v>46474</v>
      </c>
      <c r="C454" s="16">
        <f t="shared" si="21"/>
        <v>2027</v>
      </c>
      <c r="D454" s="17">
        <f t="shared" si="22"/>
        <v>3</v>
      </c>
      <c r="E454" s="17" t="str">
        <f>TEXT(D_dates[[#This Row],[Dates]],"mmmm")</f>
        <v>mars</v>
      </c>
      <c r="F454" s="17" t="str">
        <f>TEXT(D_dates[[#This Row],[Dates]],"mmmm-aa")</f>
        <v>mars-27</v>
      </c>
      <c r="G454" s="17">
        <f>YEAR(D_dates[[#This Row],[Dates]])*100+MONTH(B454)</f>
        <v>202703</v>
      </c>
      <c r="H454" s="15">
        <f t="shared" si="23"/>
        <v>46447</v>
      </c>
    </row>
    <row r="455" spans="2:8" x14ac:dyDescent="0.3">
      <c r="B455" s="15">
        <v>46475</v>
      </c>
      <c r="C455" s="16">
        <f t="shared" si="21"/>
        <v>2027</v>
      </c>
      <c r="D455" s="17">
        <f t="shared" si="22"/>
        <v>3</v>
      </c>
      <c r="E455" s="17" t="str">
        <f>TEXT(D_dates[[#This Row],[Dates]],"mmmm")</f>
        <v>mars</v>
      </c>
      <c r="F455" s="17" t="str">
        <f>TEXT(D_dates[[#This Row],[Dates]],"mmmm-aa")</f>
        <v>mars-27</v>
      </c>
      <c r="G455" s="17">
        <f>YEAR(D_dates[[#This Row],[Dates]])*100+MONTH(B455)</f>
        <v>202703</v>
      </c>
      <c r="H455" s="15">
        <f t="shared" si="23"/>
        <v>46447</v>
      </c>
    </row>
    <row r="456" spans="2:8" x14ac:dyDescent="0.3">
      <c r="B456" s="15">
        <v>46476</v>
      </c>
      <c r="C456" s="16">
        <f t="shared" si="21"/>
        <v>2027</v>
      </c>
      <c r="D456" s="17">
        <f t="shared" si="22"/>
        <v>3</v>
      </c>
      <c r="E456" s="17" t="str">
        <f>TEXT(D_dates[[#This Row],[Dates]],"mmmm")</f>
        <v>mars</v>
      </c>
      <c r="F456" s="17" t="str">
        <f>TEXT(D_dates[[#This Row],[Dates]],"mmmm-aa")</f>
        <v>mars-27</v>
      </c>
      <c r="G456" s="17">
        <f>YEAR(D_dates[[#This Row],[Dates]])*100+MONTH(B456)</f>
        <v>202703</v>
      </c>
      <c r="H456" s="15">
        <f t="shared" si="23"/>
        <v>46447</v>
      </c>
    </row>
    <row r="457" spans="2:8" x14ac:dyDescent="0.3">
      <c r="B457" s="15">
        <v>46477</v>
      </c>
      <c r="C457" s="16">
        <f t="shared" si="21"/>
        <v>2027</v>
      </c>
      <c r="D457" s="17">
        <f t="shared" si="22"/>
        <v>3</v>
      </c>
      <c r="E457" s="17" t="str">
        <f>TEXT(D_dates[[#This Row],[Dates]],"mmmm")</f>
        <v>mars</v>
      </c>
      <c r="F457" s="17" t="str">
        <f>TEXT(D_dates[[#This Row],[Dates]],"mmmm-aa")</f>
        <v>mars-27</v>
      </c>
      <c r="G457" s="17">
        <f>YEAR(D_dates[[#This Row],[Dates]])*100+MONTH(B457)</f>
        <v>202703</v>
      </c>
      <c r="H457" s="15">
        <f t="shared" si="23"/>
        <v>46447</v>
      </c>
    </row>
    <row r="458" spans="2:8" x14ac:dyDescent="0.3">
      <c r="B458" s="15">
        <v>46478</v>
      </c>
      <c r="C458" s="16">
        <f t="shared" si="21"/>
        <v>2027</v>
      </c>
      <c r="D458" s="17">
        <f t="shared" si="22"/>
        <v>4</v>
      </c>
      <c r="E458" s="17" t="str">
        <f>TEXT(D_dates[[#This Row],[Dates]],"mmmm")</f>
        <v>avril</v>
      </c>
      <c r="F458" s="17" t="str">
        <f>TEXT(D_dates[[#This Row],[Dates]],"mmmm-aa")</f>
        <v>avril-27</v>
      </c>
      <c r="G458" s="17">
        <f>YEAR(D_dates[[#This Row],[Dates]])*100+MONTH(B458)</f>
        <v>202704</v>
      </c>
      <c r="H458" s="15">
        <f t="shared" si="23"/>
        <v>46478</v>
      </c>
    </row>
    <row r="459" spans="2:8" x14ac:dyDescent="0.3">
      <c r="B459" s="15">
        <v>46479</v>
      </c>
      <c r="C459" s="16">
        <f t="shared" si="21"/>
        <v>2027</v>
      </c>
      <c r="D459" s="17">
        <f t="shared" si="22"/>
        <v>4</v>
      </c>
      <c r="E459" s="17" t="str">
        <f>TEXT(D_dates[[#This Row],[Dates]],"mmmm")</f>
        <v>avril</v>
      </c>
      <c r="F459" s="17" t="str">
        <f>TEXT(D_dates[[#This Row],[Dates]],"mmmm-aa")</f>
        <v>avril-27</v>
      </c>
      <c r="G459" s="17">
        <f>YEAR(D_dates[[#This Row],[Dates]])*100+MONTH(B459)</f>
        <v>202704</v>
      </c>
      <c r="H459" s="15">
        <f t="shared" si="23"/>
        <v>46478</v>
      </c>
    </row>
    <row r="460" spans="2:8" x14ac:dyDescent="0.3">
      <c r="B460" s="15">
        <v>46480</v>
      </c>
      <c r="C460" s="16">
        <f t="shared" si="21"/>
        <v>2027</v>
      </c>
      <c r="D460" s="17">
        <f t="shared" si="22"/>
        <v>4</v>
      </c>
      <c r="E460" s="17" t="str">
        <f>TEXT(D_dates[[#This Row],[Dates]],"mmmm")</f>
        <v>avril</v>
      </c>
      <c r="F460" s="17" t="str">
        <f>TEXT(D_dates[[#This Row],[Dates]],"mmmm-aa")</f>
        <v>avril-27</v>
      </c>
      <c r="G460" s="17">
        <f>YEAR(D_dates[[#This Row],[Dates]])*100+MONTH(B460)</f>
        <v>202704</v>
      </c>
      <c r="H460" s="15">
        <f t="shared" si="23"/>
        <v>46478</v>
      </c>
    </row>
    <row r="461" spans="2:8" x14ac:dyDescent="0.3">
      <c r="B461" s="15">
        <v>46481</v>
      </c>
      <c r="C461" s="16">
        <f t="shared" si="21"/>
        <v>2027</v>
      </c>
      <c r="D461" s="17">
        <f t="shared" si="22"/>
        <v>4</v>
      </c>
      <c r="E461" s="17" t="str">
        <f>TEXT(D_dates[[#This Row],[Dates]],"mmmm")</f>
        <v>avril</v>
      </c>
      <c r="F461" s="17" t="str">
        <f>TEXT(D_dates[[#This Row],[Dates]],"mmmm-aa")</f>
        <v>avril-27</v>
      </c>
      <c r="G461" s="17">
        <f>YEAR(D_dates[[#This Row],[Dates]])*100+MONTH(B461)</f>
        <v>202704</v>
      </c>
      <c r="H461" s="15">
        <f t="shared" si="23"/>
        <v>46478</v>
      </c>
    </row>
    <row r="462" spans="2:8" x14ac:dyDescent="0.3">
      <c r="B462" s="15">
        <v>46482</v>
      </c>
      <c r="C462" s="16">
        <f t="shared" si="21"/>
        <v>2027</v>
      </c>
      <c r="D462" s="17">
        <f t="shared" si="22"/>
        <v>4</v>
      </c>
      <c r="E462" s="17" t="str">
        <f>TEXT(D_dates[[#This Row],[Dates]],"mmmm")</f>
        <v>avril</v>
      </c>
      <c r="F462" s="17" t="str">
        <f>TEXT(D_dates[[#This Row],[Dates]],"mmmm-aa")</f>
        <v>avril-27</v>
      </c>
      <c r="G462" s="17">
        <f>YEAR(D_dates[[#This Row],[Dates]])*100+MONTH(B462)</f>
        <v>202704</v>
      </c>
      <c r="H462" s="15">
        <f t="shared" si="23"/>
        <v>46478</v>
      </c>
    </row>
    <row r="463" spans="2:8" x14ac:dyDescent="0.3">
      <c r="B463" s="15">
        <v>46483</v>
      </c>
      <c r="C463" s="16">
        <f t="shared" si="21"/>
        <v>2027</v>
      </c>
      <c r="D463" s="17">
        <f t="shared" si="22"/>
        <v>4</v>
      </c>
      <c r="E463" s="17" t="str">
        <f>TEXT(D_dates[[#This Row],[Dates]],"mmmm")</f>
        <v>avril</v>
      </c>
      <c r="F463" s="17" t="str">
        <f>TEXT(D_dates[[#This Row],[Dates]],"mmmm-aa")</f>
        <v>avril-27</v>
      </c>
      <c r="G463" s="17">
        <f>YEAR(D_dates[[#This Row],[Dates]])*100+MONTH(B463)</f>
        <v>202704</v>
      </c>
      <c r="H463" s="15">
        <f t="shared" si="23"/>
        <v>46478</v>
      </c>
    </row>
    <row r="464" spans="2:8" x14ac:dyDescent="0.3">
      <c r="B464" s="15">
        <v>46484</v>
      </c>
      <c r="C464" s="16">
        <f t="shared" si="21"/>
        <v>2027</v>
      </c>
      <c r="D464" s="17">
        <f t="shared" si="22"/>
        <v>4</v>
      </c>
      <c r="E464" s="17" t="str">
        <f>TEXT(D_dates[[#This Row],[Dates]],"mmmm")</f>
        <v>avril</v>
      </c>
      <c r="F464" s="17" t="str">
        <f>TEXT(D_dates[[#This Row],[Dates]],"mmmm-aa")</f>
        <v>avril-27</v>
      </c>
      <c r="G464" s="17">
        <f>YEAR(D_dates[[#This Row],[Dates]])*100+MONTH(B464)</f>
        <v>202704</v>
      </c>
      <c r="H464" s="15">
        <f t="shared" si="23"/>
        <v>46478</v>
      </c>
    </row>
    <row r="465" spans="2:8" x14ac:dyDescent="0.3">
      <c r="B465" s="15">
        <v>46485</v>
      </c>
      <c r="C465" s="16">
        <f t="shared" si="21"/>
        <v>2027</v>
      </c>
      <c r="D465" s="17">
        <f t="shared" si="22"/>
        <v>4</v>
      </c>
      <c r="E465" s="17" t="str">
        <f>TEXT(D_dates[[#This Row],[Dates]],"mmmm")</f>
        <v>avril</v>
      </c>
      <c r="F465" s="17" t="str">
        <f>TEXT(D_dates[[#This Row],[Dates]],"mmmm-aa")</f>
        <v>avril-27</v>
      </c>
      <c r="G465" s="17">
        <f>YEAR(D_dates[[#This Row],[Dates]])*100+MONTH(B465)</f>
        <v>202704</v>
      </c>
      <c r="H465" s="15">
        <f t="shared" si="23"/>
        <v>46478</v>
      </c>
    </row>
    <row r="466" spans="2:8" x14ac:dyDescent="0.3">
      <c r="B466" s="15">
        <v>46486</v>
      </c>
      <c r="C466" s="16">
        <f t="shared" si="21"/>
        <v>2027</v>
      </c>
      <c r="D466" s="17">
        <f t="shared" si="22"/>
        <v>4</v>
      </c>
      <c r="E466" s="17" t="str">
        <f>TEXT(D_dates[[#This Row],[Dates]],"mmmm")</f>
        <v>avril</v>
      </c>
      <c r="F466" s="17" t="str">
        <f>TEXT(D_dates[[#This Row],[Dates]],"mmmm-aa")</f>
        <v>avril-27</v>
      </c>
      <c r="G466" s="17">
        <f>YEAR(D_dates[[#This Row],[Dates]])*100+MONTH(B466)</f>
        <v>202704</v>
      </c>
      <c r="H466" s="15">
        <f t="shared" si="23"/>
        <v>46478</v>
      </c>
    </row>
    <row r="467" spans="2:8" x14ac:dyDescent="0.3">
      <c r="B467" s="15">
        <v>46487</v>
      </c>
      <c r="C467" s="16">
        <f t="shared" si="21"/>
        <v>2027</v>
      </c>
      <c r="D467" s="17">
        <f t="shared" si="22"/>
        <v>4</v>
      </c>
      <c r="E467" s="17" t="str">
        <f>TEXT(D_dates[[#This Row],[Dates]],"mmmm")</f>
        <v>avril</v>
      </c>
      <c r="F467" s="17" t="str">
        <f>TEXT(D_dates[[#This Row],[Dates]],"mmmm-aa")</f>
        <v>avril-27</v>
      </c>
      <c r="G467" s="17">
        <f>YEAR(D_dates[[#This Row],[Dates]])*100+MONTH(B467)</f>
        <v>202704</v>
      </c>
      <c r="H467" s="15">
        <f t="shared" si="23"/>
        <v>46478</v>
      </c>
    </row>
    <row r="468" spans="2:8" x14ac:dyDescent="0.3">
      <c r="B468" s="15">
        <v>46488</v>
      </c>
      <c r="C468" s="16">
        <f t="shared" si="21"/>
        <v>2027</v>
      </c>
      <c r="D468" s="17">
        <f t="shared" si="22"/>
        <v>4</v>
      </c>
      <c r="E468" s="17" t="str">
        <f>TEXT(D_dates[[#This Row],[Dates]],"mmmm")</f>
        <v>avril</v>
      </c>
      <c r="F468" s="17" t="str">
        <f>TEXT(D_dates[[#This Row],[Dates]],"mmmm-aa")</f>
        <v>avril-27</v>
      </c>
      <c r="G468" s="17">
        <f>YEAR(D_dates[[#This Row],[Dates]])*100+MONTH(B468)</f>
        <v>202704</v>
      </c>
      <c r="H468" s="15">
        <f t="shared" si="23"/>
        <v>46478</v>
      </c>
    </row>
    <row r="469" spans="2:8" x14ac:dyDescent="0.3">
      <c r="B469" s="15">
        <v>46489</v>
      </c>
      <c r="C469" s="16">
        <f t="shared" si="21"/>
        <v>2027</v>
      </c>
      <c r="D469" s="17">
        <f t="shared" si="22"/>
        <v>4</v>
      </c>
      <c r="E469" s="17" t="str">
        <f>TEXT(D_dates[[#This Row],[Dates]],"mmmm")</f>
        <v>avril</v>
      </c>
      <c r="F469" s="17" t="str">
        <f>TEXT(D_dates[[#This Row],[Dates]],"mmmm-aa")</f>
        <v>avril-27</v>
      </c>
      <c r="G469" s="17">
        <f>YEAR(D_dates[[#This Row],[Dates]])*100+MONTH(B469)</f>
        <v>202704</v>
      </c>
      <c r="H469" s="15">
        <f t="shared" si="23"/>
        <v>46478</v>
      </c>
    </row>
    <row r="470" spans="2:8" x14ac:dyDescent="0.3">
      <c r="B470" s="15">
        <v>46490</v>
      </c>
      <c r="C470" s="16">
        <f t="shared" si="21"/>
        <v>2027</v>
      </c>
      <c r="D470" s="17">
        <f t="shared" si="22"/>
        <v>4</v>
      </c>
      <c r="E470" s="17" t="str">
        <f>TEXT(D_dates[[#This Row],[Dates]],"mmmm")</f>
        <v>avril</v>
      </c>
      <c r="F470" s="17" t="str">
        <f>TEXT(D_dates[[#This Row],[Dates]],"mmmm-aa")</f>
        <v>avril-27</v>
      </c>
      <c r="G470" s="17">
        <f>YEAR(D_dates[[#This Row],[Dates]])*100+MONTH(B470)</f>
        <v>202704</v>
      </c>
      <c r="H470" s="15">
        <f t="shared" si="23"/>
        <v>46478</v>
      </c>
    </row>
    <row r="471" spans="2:8" x14ac:dyDescent="0.3">
      <c r="B471" s="15">
        <v>46491</v>
      </c>
      <c r="C471" s="16">
        <f t="shared" si="21"/>
        <v>2027</v>
      </c>
      <c r="D471" s="17">
        <f t="shared" si="22"/>
        <v>4</v>
      </c>
      <c r="E471" s="17" t="str">
        <f>TEXT(D_dates[[#This Row],[Dates]],"mmmm")</f>
        <v>avril</v>
      </c>
      <c r="F471" s="17" t="str">
        <f>TEXT(D_dates[[#This Row],[Dates]],"mmmm-aa")</f>
        <v>avril-27</v>
      </c>
      <c r="G471" s="17">
        <f>YEAR(D_dates[[#This Row],[Dates]])*100+MONTH(B471)</f>
        <v>202704</v>
      </c>
      <c r="H471" s="15">
        <f t="shared" si="23"/>
        <v>46478</v>
      </c>
    </row>
    <row r="472" spans="2:8" x14ac:dyDescent="0.3">
      <c r="B472" s="15">
        <v>46492</v>
      </c>
      <c r="C472" s="16">
        <f t="shared" si="21"/>
        <v>2027</v>
      </c>
      <c r="D472" s="17">
        <f t="shared" si="22"/>
        <v>4</v>
      </c>
      <c r="E472" s="17" t="str">
        <f>TEXT(D_dates[[#This Row],[Dates]],"mmmm")</f>
        <v>avril</v>
      </c>
      <c r="F472" s="17" t="str">
        <f>TEXT(D_dates[[#This Row],[Dates]],"mmmm-aa")</f>
        <v>avril-27</v>
      </c>
      <c r="G472" s="17">
        <f>YEAR(D_dates[[#This Row],[Dates]])*100+MONTH(B472)</f>
        <v>202704</v>
      </c>
      <c r="H472" s="15">
        <f t="shared" si="23"/>
        <v>46478</v>
      </c>
    </row>
    <row r="473" spans="2:8" x14ac:dyDescent="0.3">
      <c r="B473" s="15">
        <v>46493</v>
      </c>
      <c r="C473" s="16">
        <f t="shared" si="21"/>
        <v>2027</v>
      </c>
      <c r="D473" s="17">
        <f t="shared" si="22"/>
        <v>4</v>
      </c>
      <c r="E473" s="17" t="str">
        <f>TEXT(D_dates[[#This Row],[Dates]],"mmmm")</f>
        <v>avril</v>
      </c>
      <c r="F473" s="17" t="str">
        <f>TEXT(D_dates[[#This Row],[Dates]],"mmmm-aa")</f>
        <v>avril-27</v>
      </c>
      <c r="G473" s="17">
        <f>YEAR(D_dates[[#This Row],[Dates]])*100+MONTH(B473)</f>
        <v>202704</v>
      </c>
      <c r="H473" s="15">
        <f t="shared" si="23"/>
        <v>46478</v>
      </c>
    </row>
    <row r="474" spans="2:8" x14ac:dyDescent="0.3">
      <c r="B474" s="15">
        <v>46494</v>
      </c>
      <c r="C474" s="16">
        <f t="shared" si="21"/>
        <v>2027</v>
      </c>
      <c r="D474" s="17">
        <f t="shared" si="22"/>
        <v>4</v>
      </c>
      <c r="E474" s="17" t="str">
        <f>TEXT(D_dates[[#This Row],[Dates]],"mmmm")</f>
        <v>avril</v>
      </c>
      <c r="F474" s="17" t="str">
        <f>TEXT(D_dates[[#This Row],[Dates]],"mmmm-aa")</f>
        <v>avril-27</v>
      </c>
      <c r="G474" s="17">
        <f>YEAR(D_dates[[#This Row],[Dates]])*100+MONTH(B474)</f>
        <v>202704</v>
      </c>
      <c r="H474" s="15">
        <f t="shared" si="23"/>
        <v>46478</v>
      </c>
    </row>
    <row r="475" spans="2:8" x14ac:dyDescent="0.3">
      <c r="B475" s="15">
        <v>46495</v>
      </c>
      <c r="C475" s="16">
        <f t="shared" si="21"/>
        <v>2027</v>
      </c>
      <c r="D475" s="17">
        <f t="shared" si="22"/>
        <v>4</v>
      </c>
      <c r="E475" s="17" t="str">
        <f>TEXT(D_dates[[#This Row],[Dates]],"mmmm")</f>
        <v>avril</v>
      </c>
      <c r="F475" s="17" t="str">
        <f>TEXT(D_dates[[#This Row],[Dates]],"mmmm-aa")</f>
        <v>avril-27</v>
      </c>
      <c r="G475" s="17">
        <f>YEAR(D_dates[[#This Row],[Dates]])*100+MONTH(B475)</f>
        <v>202704</v>
      </c>
      <c r="H475" s="15">
        <f t="shared" si="23"/>
        <v>46478</v>
      </c>
    </row>
    <row r="476" spans="2:8" x14ac:dyDescent="0.3">
      <c r="B476" s="15">
        <v>46496</v>
      </c>
      <c r="C476" s="16">
        <f t="shared" si="21"/>
        <v>2027</v>
      </c>
      <c r="D476" s="17">
        <f t="shared" si="22"/>
        <v>4</v>
      </c>
      <c r="E476" s="17" t="str">
        <f>TEXT(D_dates[[#This Row],[Dates]],"mmmm")</f>
        <v>avril</v>
      </c>
      <c r="F476" s="17" t="str">
        <f>TEXT(D_dates[[#This Row],[Dates]],"mmmm-aa")</f>
        <v>avril-27</v>
      </c>
      <c r="G476" s="17">
        <f>YEAR(D_dates[[#This Row],[Dates]])*100+MONTH(B476)</f>
        <v>202704</v>
      </c>
      <c r="H476" s="15">
        <f t="shared" si="23"/>
        <v>46478</v>
      </c>
    </row>
    <row r="477" spans="2:8" x14ac:dyDescent="0.3">
      <c r="B477" s="15">
        <v>46497</v>
      </c>
      <c r="C477" s="16">
        <f t="shared" si="21"/>
        <v>2027</v>
      </c>
      <c r="D477" s="17">
        <f t="shared" si="22"/>
        <v>4</v>
      </c>
      <c r="E477" s="17" t="str">
        <f>TEXT(D_dates[[#This Row],[Dates]],"mmmm")</f>
        <v>avril</v>
      </c>
      <c r="F477" s="17" t="str">
        <f>TEXT(D_dates[[#This Row],[Dates]],"mmmm-aa")</f>
        <v>avril-27</v>
      </c>
      <c r="G477" s="17">
        <f>YEAR(D_dates[[#This Row],[Dates]])*100+MONTH(B477)</f>
        <v>202704</v>
      </c>
      <c r="H477" s="15">
        <f t="shared" si="23"/>
        <v>46478</v>
      </c>
    </row>
    <row r="478" spans="2:8" x14ac:dyDescent="0.3">
      <c r="B478" s="15">
        <v>46498</v>
      </c>
      <c r="C478" s="16">
        <f t="shared" si="21"/>
        <v>2027</v>
      </c>
      <c r="D478" s="17">
        <f t="shared" si="22"/>
        <v>4</v>
      </c>
      <c r="E478" s="17" t="str">
        <f>TEXT(D_dates[[#This Row],[Dates]],"mmmm")</f>
        <v>avril</v>
      </c>
      <c r="F478" s="17" t="str">
        <f>TEXT(D_dates[[#This Row],[Dates]],"mmmm-aa")</f>
        <v>avril-27</v>
      </c>
      <c r="G478" s="17">
        <f>YEAR(D_dates[[#This Row],[Dates]])*100+MONTH(B478)</f>
        <v>202704</v>
      </c>
      <c r="H478" s="15">
        <f t="shared" si="23"/>
        <v>46478</v>
      </c>
    </row>
    <row r="479" spans="2:8" x14ac:dyDescent="0.3">
      <c r="B479" s="15">
        <v>46499</v>
      </c>
      <c r="C479" s="16">
        <f t="shared" si="21"/>
        <v>2027</v>
      </c>
      <c r="D479" s="17">
        <f t="shared" si="22"/>
        <v>4</v>
      </c>
      <c r="E479" s="17" t="str">
        <f>TEXT(D_dates[[#This Row],[Dates]],"mmmm")</f>
        <v>avril</v>
      </c>
      <c r="F479" s="17" t="str">
        <f>TEXT(D_dates[[#This Row],[Dates]],"mmmm-aa")</f>
        <v>avril-27</v>
      </c>
      <c r="G479" s="17">
        <f>YEAR(D_dates[[#This Row],[Dates]])*100+MONTH(B479)</f>
        <v>202704</v>
      </c>
      <c r="H479" s="15">
        <f t="shared" si="23"/>
        <v>46478</v>
      </c>
    </row>
    <row r="480" spans="2:8" x14ac:dyDescent="0.3">
      <c r="B480" s="15">
        <v>46500</v>
      </c>
      <c r="C480" s="16">
        <f t="shared" si="21"/>
        <v>2027</v>
      </c>
      <c r="D480" s="17">
        <f t="shared" si="22"/>
        <v>4</v>
      </c>
      <c r="E480" s="17" t="str">
        <f>TEXT(D_dates[[#This Row],[Dates]],"mmmm")</f>
        <v>avril</v>
      </c>
      <c r="F480" s="17" t="str">
        <f>TEXT(D_dates[[#This Row],[Dates]],"mmmm-aa")</f>
        <v>avril-27</v>
      </c>
      <c r="G480" s="17">
        <f>YEAR(D_dates[[#This Row],[Dates]])*100+MONTH(B480)</f>
        <v>202704</v>
      </c>
      <c r="H480" s="15">
        <f t="shared" si="23"/>
        <v>46478</v>
      </c>
    </row>
    <row r="481" spans="2:8" x14ac:dyDescent="0.3">
      <c r="B481" s="15">
        <v>46501</v>
      </c>
      <c r="C481" s="16">
        <f t="shared" si="21"/>
        <v>2027</v>
      </c>
      <c r="D481" s="17">
        <f t="shared" si="22"/>
        <v>4</v>
      </c>
      <c r="E481" s="17" t="str">
        <f>TEXT(D_dates[[#This Row],[Dates]],"mmmm")</f>
        <v>avril</v>
      </c>
      <c r="F481" s="17" t="str">
        <f>TEXT(D_dates[[#This Row],[Dates]],"mmmm-aa")</f>
        <v>avril-27</v>
      </c>
      <c r="G481" s="17">
        <f>YEAR(D_dates[[#This Row],[Dates]])*100+MONTH(B481)</f>
        <v>202704</v>
      </c>
      <c r="H481" s="15">
        <f t="shared" si="23"/>
        <v>46478</v>
      </c>
    </row>
    <row r="482" spans="2:8" x14ac:dyDescent="0.3">
      <c r="B482" s="15">
        <v>46502</v>
      </c>
      <c r="C482" s="16">
        <f t="shared" si="21"/>
        <v>2027</v>
      </c>
      <c r="D482" s="17">
        <f t="shared" si="22"/>
        <v>4</v>
      </c>
      <c r="E482" s="17" t="str">
        <f>TEXT(D_dates[[#This Row],[Dates]],"mmmm")</f>
        <v>avril</v>
      </c>
      <c r="F482" s="17" t="str">
        <f>TEXT(D_dates[[#This Row],[Dates]],"mmmm-aa")</f>
        <v>avril-27</v>
      </c>
      <c r="G482" s="17">
        <f>YEAR(D_dates[[#This Row],[Dates]])*100+MONTH(B482)</f>
        <v>202704</v>
      </c>
      <c r="H482" s="15">
        <f t="shared" si="23"/>
        <v>46478</v>
      </c>
    </row>
    <row r="483" spans="2:8" x14ac:dyDescent="0.3">
      <c r="B483" s="15">
        <v>46503</v>
      </c>
      <c r="C483" s="16">
        <f t="shared" si="21"/>
        <v>2027</v>
      </c>
      <c r="D483" s="17">
        <f t="shared" si="22"/>
        <v>4</v>
      </c>
      <c r="E483" s="17" t="str">
        <f>TEXT(D_dates[[#This Row],[Dates]],"mmmm")</f>
        <v>avril</v>
      </c>
      <c r="F483" s="17" t="str">
        <f>TEXT(D_dates[[#This Row],[Dates]],"mmmm-aa")</f>
        <v>avril-27</v>
      </c>
      <c r="G483" s="17">
        <f>YEAR(D_dates[[#This Row],[Dates]])*100+MONTH(B483)</f>
        <v>202704</v>
      </c>
      <c r="H483" s="15">
        <f t="shared" si="23"/>
        <v>46478</v>
      </c>
    </row>
    <row r="484" spans="2:8" x14ac:dyDescent="0.3">
      <c r="B484" s="15">
        <v>46504</v>
      </c>
      <c r="C484" s="16">
        <f t="shared" si="21"/>
        <v>2027</v>
      </c>
      <c r="D484" s="17">
        <f t="shared" si="22"/>
        <v>4</v>
      </c>
      <c r="E484" s="17" t="str">
        <f>TEXT(D_dates[[#This Row],[Dates]],"mmmm")</f>
        <v>avril</v>
      </c>
      <c r="F484" s="17" t="str">
        <f>TEXT(D_dates[[#This Row],[Dates]],"mmmm-aa")</f>
        <v>avril-27</v>
      </c>
      <c r="G484" s="17">
        <f>YEAR(D_dates[[#This Row],[Dates]])*100+MONTH(B484)</f>
        <v>202704</v>
      </c>
      <c r="H484" s="15">
        <f t="shared" si="23"/>
        <v>46478</v>
      </c>
    </row>
    <row r="485" spans="2:8" x14ac:dyDescent="0.3">
      <c r="B485" s="15">
        <v>46505</v>
      </c>
      <c r="C485" s="16">
        <f t="shared" si="21"/>
        <v>2027</v>
      </c>
      <c r="D485" s="17">
        <f t="shared" si="22"/>
        <v>4</v>
      </c>
      <c r="E485" s="17" t="str">
        <f>TEXT(D_dates[[#This Row],[Dates]],"mmmm")</f>
        <v>avril</v>
      </c>
      <c r="F485" s="17" t="str">
        <f>TEXT(D_dates[[#This Row],[Dates]],"mmmm-aa")</f>
        <v>avril-27</v>
      </c>
      <c r="G485" s="17">
        <f>YEAR(D_dates[[#This Row],[Dates]])*100+MONTH(B485)</f>
        <v>202704</v>
      </c>
      <c r="H485" s="15">
        <f t="shared" si="23"/>
        <v>46478</v>
      </c>
    </row>
    <row r="486" spans="2:8" x14ac:dyDescent="0.3">
      <c r="B486" s="15">
        <v>46506</v>
      </c>
      <c r="C486" s="16">
        <f t="shared" si="21"/>
        <v>2027</v>
      </c>
      <c r="D486" s="17">
        <f t="shared" si="22"/>
        <v>4</v>
      </c>
      <c r="E486" s="17" t="str">
        <f>TEXT(D_dates[[#This Row],[Dates]],"mmmm")</f>
        <v>avril</v>
      </c>
      <c r="F486" s="17" t="str">
        <f>TEXT(D_dates[[#This Row],[Dates]],"mmmm-aa")</f>
        <v>avril-27</v>
      </c>
      <c r="G486" s="17">
        <f>YEAR(D_dates[[#This Row],[Dates]])*100+MONTH(B486)</f>
        <v>202704</v>
      </c>
      <c r="H486" s="15">
        <f t="shared" si="23"/>
        <v>46478</v>
      </c>
    </row>
    <row r="487" spans="2:8" x14ac:dyDescent="0.3">
      <c r="B487" s="15">
        <v>46507</v>
      </c>
      <c r="C487" s="16">
        <f t="shared" si="21"/>
        <v>2027</v>
      </c>
      <c r="D487" s="17">
        <f t="shared" si="22"/>
        <v>4</v>
      </c>
      <c r="E487" s="17" t="str">
        <f>TEXT(D_dates[[#This Row],[Dates]],"mmmm")</f>
        <v>avril</v>
      </c>
      <c r="F487" s="17" t="str">
        <f>TEXT(D_dates[[#This Row],[Dates]],"mmmm-aa")</f>
        <v>avril-27</v>
      </c>
      <c r="G487" s="17">
        <f>YEAR(D_dates[[#This Row],[Dates]])*100+MONTH(B487)</f>
        <v>202704</v>
      </c>
      <c r="H487" s="15">
        <f t="shared" si="23"/>
        <v>46478</v>
      </c>
    </row>
    <row r="488" spans="2:8" x14ac:dyDescent="0.3">
      <c r="B488" s="15">
        <v>46508</v>
      </c>
      <c r="C488" s="16">
        <f t="shared" si="21"/>
        <v>2027</v>
      </c>
      <c r="D488" s="17">
        <f t="shared" si="22"/>
        <v>5</v>
      </c>
      <c r="E488" s="17" t="str">
        <f>TEXT(D_dates[[#This Row],[Dates]],"mmmm")</f>
        <v>mai</v>
      </c>
      <c r="F488" s="17" t="str">
        <f>TEXT(D_dates[[#This Row],[Dates]],"mmmm-aa")</f>
        <v>mai-27</v>
      </c>
      <c r="G488" s="17">
        <f>YEAR(D_dates[[#This Row],[Dates]])*100+MONTH(B488)</f>
        <v>202705</v>
      </c>
      <c r="H488" s="15">
        <f t="shared" si="23"/>
        <v>46508</v>
      </c>
    </row>
    <row r="489" spans="2:8" x14ac:dyDescent="0.3">
      <c r="B489" s="15">
        <v>46509</v>
      </c>
      <c r="C489" s="16">
        <f t="shared" si="21"/>
        <v>2027</v>
      </c>
      <c r="D489" s="17">
        <f t="shared" si="22"/>
        <v>5</v>
      </c>
      <c r="E489" s="17" t="str">
        <f>TEXT(D_dates[[#This Row],[Dates]],"mmmm")</f>
        <v>mai</v>
      </c>
      <c r="F489" s="17" t="str">
        <f>TEXT(D_dates[[#This Row],[Dates]],"mmmm-aa")</f>
        <v>mai-27</v>
      </c>
      <c r="G489" s="17">
        <f>YEAR(D_dates[[#This Row],[Dates]])*100+MONTH(B489)</f>
        <v>202705</v>
      </c>
      <c r="H489" s="15">
        <f t="shared" si="23"/>
        <v>46508</v>
      </c>
    </row>
    <row r="490" spans="2:8" x14ac:dyDescent="0.3">
      <c r="B490" s="15">
        <v>46510</v>
      </c>
      <c r="C490" s="16">
        <f t="shared" si="21"/>
        <v>2027</v>
      </c>
      <c r="D490" s="17">
        <f t="shared" si="22"/>
        <v>5</v>
      </c>
      <c r="E490" s="17" t="str">
        <f>TEXT(D_dates[[#This Row],[Dates]],"mmmm")</f>
        <v>mai</v>
      </c>
      <c r="F490" s="17" t="str">
        <f>TEXT(D_dates[[#This Row],[Dates]],"mmmm-aa")</f>
        <v>mai-27</v>
      </c>
      <c r="G490" s="17">
        <f>YEAR(D_dates[[#This Row],[Dates]])*100+MONTH(B490)</f>
        <v>202705</v>
      </c>
      <c r="H490" s="15">
        <f t="shared" si="23"/>
        <v>46508</v>
      </c>
    </row>
    <row r="491" spans="2:8" x14ac:dyDescent="0.3">
      <c r="B491" s="15">
        <v>46511</v>
      </c>
      <c r="C491" s="16">
        <f t="shared" si="21"/>
        <v>2027</v>
      </c>
      <c r="D491" s="17">
        <f t="shared" si="22"/>
        <v>5</v>
      </c>
      <c r="E491" s="17" t="str">
        <f>TEXT(D_dates[[#This Row],[Dates]],"mmmm")</f>
        <v>mai</v>
      </c>
      <c r="F491" s="17" t="str">
        <f>TEXT(D_dates[[#This Row],[Dates]],"mmmm-aa")</f>
        <v>mai-27</v>
      </c>
      <c r="G491" s="17">
        <f>YEAR(D_dates[[#This Row],[Dates]])*100+MONTH(B491)</f>
        <v>202705</v>
      </c>
      <c r="H491" s="15">
        <f t="shared" si="23"/>
        <v>46508</v>
      </c>
    </row>
    <row r="492" spans="2:8" x14ac:dyDescent="0.3">
      <c r="B492" s="15">
        <v>46512</v>
      </c>
      <c r="C492" s="16">
        <f t="shared" si="21"/>
        <v>2027</v>
      </c>
      <c r="D492" s="17">
        <f t="shared" si="22"/>
        <v>5</v>
      </c>
      <c r="E492" s="17" t="str">
        <f>TEXT(D_dates[[#This Row],[Dates]],"mmmm")</f>
        <v>mai</v>
      </c>
      <c r="F492" s="17" t="str">
        <f>TEXT(D_dates[[#This Row],[Dates]],"mmmm-aa")</f>
        <v>mai-27</v>
      </c>
      <c r="G492" s="17">
        <f>YEAR(D_dates[[#This Row],[Dates]])*100+MONTH(B492)</f>
        <v>202705</v>
      </c>
      <c r="H492" s="15">
        <f t="shared" si="23"/>
        <v>46508</v>
      </c>
    </row>
    <row r="493" spans="2:8" x14ac:dyDescent="0.3">
      <c r="B493" s="15">
        <v>46513</v>
      </c>
      <c r="C493" s="16">
        <f t="shared" si="21"/>
        <v>2027</v>
      </c>
      <c r="D493" s="17">
        <f t="shared" si="22"/>
        <v>5</v>
      </c>
      <c r="E493" s="17" t="str">
        <f>TEXT(D_dates[[#This Row],[Dates]],"mmmm")</f>
        <v>mai</v>
      </c>
      <c r="F493" s="17" t="str">
        <f>TEXT(D_dates[[#This Row],[Dates]],"mmmm-aa")</f>
        <v>mai-27</v>
      </c>
      <c r="G493" s="17">
        <f>YEAR(D_dates[[#This Row],[Dates]])*100+MONTH(B493)</f>
        <v>202705</v>
      </c>
      <c r="H493" s="15">
        <f t="shared" si="23"/>
        <v>46508</v>
      </c>
    </row>
    <row r="494" spans="2:8" x14ac:dyDescent="0.3">
      <c r="B494" s="15">
        <v>46514</v>
      </c>
      <c r="C494" s="16">
        <f t="shared" si="21"/>
        <v>2027</v>
      </c>
      <c r="D494" s="17">
        <f t="shared" si="22"/>
        <v>5</v>
      </c>
      <c r="E494" s="17" t="str">
        <f>TEXT(D_dates[[#This Row],[Dates]],"mmmm")</f>
        <v>mai</v>
      </c>
      <c r="F494" s="17" t="str">
        <f>TEXT(D_dates[[#This Row],[Dates]],"mmmm-aa")</f>
        <v>mai-27</v>
      </c>
      <c r="G494" s="17">
        <f>YEAR(D_dates[[#This Row],[Dates]])*100+MONTH(B494)</f>
        <v>202705</v>
      </c>
      <c r="H494" s="15">
        <f t="shared" si="23"/>
        <v>46508</v>
      </c>
    </row>
    <row r="495" spans="2:8" x14ac:dyDescent="0.3">
      <c r="B495" s="15">
        <v>46515</v>
      </c>
      <c r="C495" s="16">
        <f t="shared" si="21"/>
        <v>2027</v>
      </c>
      <c r="D495" s="17">
        <f t="shared" si="22"/>
        <v>5</v>
      </c>
      <c r="E495" s="17" t="str">
        <f>TEXT(D_dates[[#This Row],[Dates]],"mmmm")</f>
        <v>mai</v>
      </c>
      <c r="F495" s="17" t="str">
        <f>TEXT(D_dates[[#This Row],[Dates]],"mmmm-aa")</f>
        <v>mai-27</v>
      </c>
      <c r="G495" s="17">
        <f>YEAR(D_dates[[#This Row],[Dates]])*100+MONTH(B495)</f>
        <v>202705</v>
      </c>
      <c r="H495" s="15">
        <f t="shared" si="23"/>
        <v>46508</v>
      </c>
    </row>
    <row r="496" spans="2:8" x14ac:dyDescent="0.3">
      <c r="B496" s="15">
        <v>46516</v>
      </c>
      <c r="C496" s="16">
        <f t="shared" si="21"/>
        <v>2027</v>
      </c>
      <c r="D496" s="17">
        <f t="shared" si="22"/>
        <v>5</v>
      </c>
      <c r="E496" s="17" t="str">
        <f>TEXT(D_dates[[#This Row],[Dates]],"mmmm")</f>
        <v>mai</v>
      </c>
      <c r="F496" s="17" t="str">
        <f>TEXT(D_dates[[#This Row],[Dates]],"mmmm-aa")</f>
        <v>mai-27</v>
      </c>
      <c r="G496" s="17">
        <f>YEAR(D_dates[[#This Row],[Dates]])*100+MONTH(B496)</f>
        <v>202705</v>
      </c>
      <c r="H496" s="15">
        <f t="shared" si="23"/>
        <v>46508</v>
      </c>
    </row>
    <row r="497" spans="2:8" x14ac:dyDescent="0.3">
      <c r="B497" s="15">
        <v>46517</v>
      </c>
      <c r="C497" s="16">
        <f t="shared" si="21"/>
        <v>2027</v>
      </c>
      <c r="D497" s="17">
        <f t="shared" si="22"/>
        <v>5</v>
      </c>
      <c r="E497" s="17" t="str">
        <f>TEXT(D_dates[[#This Row],[Dates]],"mmmm")</f>
        <v>mai</v>
      </c>
      <c r="F497" s="17" t="str">
        <f>TEXT(D_dates[[#This Row],[Dates]],"mmmm-aa")</f>
        <v>mai-27</v>
      </c>
      <c r="G497" s="17">
        <f>YEAR(D_dates[[#This Row],[Dates]])*100+MONTH(B497)</f>
        <v>202705</v>
      </c>
      <c r="H497" s="15">
        <f t="shared" si="23"/>
        <v>46508</v>
      </c>
    </row>
    <row r="498" spans="2:8" x14ac:dyDescent="0.3">
      <c r="B498" s="15">
        <v>46518</v>
      </c>
      <c r="C498" s="16">
        <f t="shared" si="21"/>
        <v>2027</v>
      </c>
      <c r="D498" s="17">
        <f t="shared" si="22"/>
        <v>5</v>
      </c>
      <c r="E498" s="17" t="str">
        <f>TEXT(D_dates[[#This Row],[Dates]],"mmmm")</f>
        <v>mai</v>
      </c>
      <c r="F498" s="17" t="str">
        <f>TEXT(D_dates[[#This Row],[Dates]],"mmmm-aa")</f>
        <v>mai-27</v>
      </c>
      <c r="G498" s="17">
        <f>YEAR(D_dates[[#This Row],[Dates]])*100+MONTH(B498)</f>
        <v>202705</v>
      </c>
      <c r="H498" s="15">
        <f t="shared" si="23"/>
        <v>46508</v>
      </c>
    </row>
    <row r="499" spans="2:8" x14ac:dyDescent="0.3">
      <c r="B499" s="15">
        <v>46519</v>
      </c>
      <c r="C499" s="16">
        <f t="shared" si="21"/>
        <v>2027</v>
      </c>
      <c r="D499" s="17">
        <f t="shared" si="22"/>
        <v>5</v>
      </c>
      <c r="E499" s="17" t="str">
        <f>TEXT(D_dates[[#This Row],[Dates]],"mmmm")</f>
        <v>mai</v>
      </c>
      <c r="F499" s="17" t="str">
        <f>TEXT(D_dates[[#This Row],[Dates]],"mmmm-aa")</f>
        <v>mai-27</v>
      </c>
      <c r="G499" s="17">
        <f>YEAR(D_dates[[#This Row],[Dates]])*100+MONTH(B499)</f>
        <v>202705</v>
      </c>
      <c r="H499" s="15">
        <f t="shared" si="23"/>
        <v>46508</v>
      </c>
    </row>
    <row r="500" spans="2:8" x14ac:dyDescent="0.3">
      <c r="B500" s="15">
        <v>46520</v>
      </c>
      <c r="C500" s="16">
        <f t="shared" si="21"/>
        <v>2027</v>
      </c>
      <c r="D500" s="17">
        <f t="shared" si="22"/>
        <v>5</v>
      </c>
      <c r="E500" s="17" t="str">
        <f>TEXT(D_dates[[#This Row],[Dates]],"mmmm")</f>
        <v>mai</v>
      </c>
      <c r="F500" s="17" t="str">
        <f>TEXT(D_dates[[#This Row],[Dates]],"mmmm-aa")</f>
        <v>mai-27</v>
      </c>
      <c r="G500" s="17">
        <f>YEAR(D_dates[[#This Row],[Dates]])*100+MONTH(B500)</f>
        <v>202705</v>
      </c>
      <c r="H500" s="15">
        <f t="shared" si="23"/>
        <v>46508</v>
      </c>
    </row>
    <row r="501" spans="2:8" x14ac:dyDescent="0.3">
      <c r="B501" s="15">
        <v>46521</v>
      </c>
      <c r="C501" s="16">
        <f t="shared" si="21"/>
        <v>2027</v>
      </c>
      <c r="D501" s="17">
        <f t="shared" si="22"/>
        <v>5</v>
      </c>
      <c r="E501" s="17" t="str">
        <f>TEXT(D_dates[[#This Row],[Dates]],"mmmm")</f>
        <v>mai</v>
      </c>
      <c r="F501" s="17" t="str">
        <f>TEXT(D_dates[[#This Row],[Dates]],"mmmm-aa")</f>
        <v>mai-27</v>
      </c>
      <c r="G501" s="17">
        <f>YEAR(D_dates[[#This Row],[Dates]])*100+MONTH(B501)</f>
        <v>202705</v>
      </c>
      <c r="H501" s="15">
        <f t="shared" si="23"/>
        <v>46508</v>
      </c>
    </row>
    <row r="502" spans="2:8" x14ac:dyDescent="0.3">
      <c r="B502" s="15">
        <v>46522</v>
      </c>
      <c r="C502" s="16">
        <f t="shared" si="21"/>
        <v>2027</v>
      </c>
      <c r="D502" s="17">
        <f t="shared" si="22"/>
        <v>5</v>
      </c>
      <c r="E502" s="17" t="str">
        <f>TEXT(D_dates[[#This Row],[Dates]],"mmmm")</f>
        <v>mai</v>
      </c>
      <c r="F502" s="17" t="str">
        <f>TEXT(D_dates[[#This Row],[Dates]],"mmmm-aa")</f>
        <v>mai-27</v>
      </c>
      <c r="G502" s="17">
        <f>YEAR(D_dates[[#This Row],[Dates]])*100+MONTH(B502)</f>
        <v>202705</v>
      </c>
      <c r="H502" s="15">
        <f t="shared" si="23"/>
        <v>46508</v>
      </c>
    </row>
    <row r="503" spans="2:8" x14ac:dyDescent="0.3">
      <c r="B503" s="15">
        <v>46523</v>
      </c>
      <c r="C503" s="16">
        <f t="shared" si="21"/>
        <v>2027</v>
      </c>
      <c r="D503" s="17">
        <f t="shared" si="22"/>
        <v>5</v>
      </c>
      <c r="E503" s="17" t="str">
        <f>TEXT(D_dates[[#This Row],[Dates]],"mmmm")</f>
        <v>mai</v>
      </c>
      <c r="F503" s="17" t="str">
        <f>TEXT(D_dates[[#This Row],[Dates]],"mmmm-aa")</f>
        <v>mai-27</v>
      </c>
      <c r="G503" s="17">
        <f>YEAR(D_dates[[#This Row],[Dates]])*100+MONTH(B503)</f>
        <v>202705</v>
      </c>
      <c r="H503" s="15">
        <f t="shared" si="23"/>
        <v>46508</v>
      </c>
    </row>
    <row r="504" spans="2:8" x14ac:dyDescent="0.3">
      <c r="B504" s="15">
        <v>46524</v>
      </c>
      <c r="C504" s="16">
        <f t="shared" si="21"/>
        <v>2027</v>
      </c>
      <c r="D504" s="17">
        <f t="shared" si="22"/>
        <v>5</v>
      </c>
      <c r="E504" s="17" t="str">
        <f>TEXT(D_dates[[#This Row],[Dates]],"mmmm")</f>
        <v>mai</v>
      </c>
      <c r="F504" s="17" t="str">
        <f>TEXT(D_dates[[#This Row],[Dates]],"mmmm-aa")</f>
        <v>mai-27</v>
      </c>
      <c r="G504" s="17">
        <f>YEAR(D_dates[[#This Row],[Dates]])*100+MONTH(B504)</f>
        <v>202705</v>
      </c>
      <c r="H504" s="15">
        <f t="shared" si="23"/>
        <v>46508</v>
      </c>
    </row>
    <row r="505" spans="2:8" x14ac:dyDescent="0.3">
      <c r="B505" s="15">
        <v>46525</v>
      </c>
      <c r="C505" s="16">
        <f t="shared" si="21"/>
        <v>2027</v>
      </c>
      <c r="D505" s="17">
        <f t="shared" si="22"/>
        <v>5</v>
      </c>
      <c r="E505" s="17" t="str">
        <f>TEXT(D_dates[[#This Row],[Dates]],"mmmm")</f>
        <v>mai</v>
      </c>
      <c r="F505" s="17" t="str">
        <f>TEXT(D_dates[[#This Row],[Dates]],"mmmm-aa")</f>
        <v>mai-27</v>
      </c>
      <c r="G505" s="17">
        <f>YEAR(D_dates[[#This Row],[Dates]])*100+MONTH(B505)</f>
        <v>202705</v>
      </c>
      <c r="H505" s="15">
        <f t="shared" si="23"/>
        <v>46508</v>
      </c>
    </row>
    <row r="506" spans="2:8" x14ac:dyDescent="0.3">
      <c r="B506" s="15">
        <v>46526</v>
      </c>
      <c r="C506" s="16">
        <f t="shared" si="21"/>
        <v>2027</v>
      </c>
      <c r="D506" s="17">
        <f t="shared" si="22"/>
        <v>5</v>
      </c>
      <c r="E506" s="17" t="str">
        <f>TEXT(D_dates[[#This Row],[Dates]],"mmmm")</f>
        <v>mai</v>
      </c>
      <c r="F506" s="17" t="str">
        <f>TEXT(D_dates[[#This Row],[Dates]],"mmmm-aa")</f>
        <v>mai-27</v>
      </c>
      <c r="G506" s="17">
        <f>YEAR(D_dates[[#This Row],[Dates]])*100+MONTH(B506)</f>
        <v>202705</v>
      </c>
      <c r="H506" s="15">
        <f t="shared" si="23"/>
        <v>46508</v>
      </c>
    </row>
    <row r="507" spans="2:8" x14ac:dyDescent="0.3">
      <c r="B507" s="15">
        <v>46527</v>
      </c>
      <c r="C507" s="16">
        <f t="shared" si="21"/>
        <v>2027</v>
      </c>
      <c r="D507" s="17">
        <f t="shared" si="22"/>
        <v>5</v>
      </c>
      <c r="E507" s="17" t="str">
        <f>TEXT(D_dates[[#This Row],[Dates]],"mmmm")</f>
        <v>mai</v>
      </c>
      <c r="F507" s="17" t="str">
        <f>TEXT(D_dates[[#This Row],[Dates]],"mmmm-aa")</f>
        <v>mai-27</v>
      </c>
      <c r="G507" s="17">
        <f>YEAR(D_dates[[#This Row],[Dates]])*100+MONTH(B507)</f>
        <v>202705</v>
      </c>
      <c r="H507" s="15">
        <f t="shared" si="23"/>
        <v>46508</v>
      </c>
    </row>
    <row r="508" spans="2:8" x14ac:dyDescent="0.3">
      <c r="B508" s="15">
        <v>46528</v>
      </c>
      <c r="C508" s="16">
        <f t="shared" si="21"/>
        <v>2027</v>
      </c>
      <c r="D508" s="17">
        <f t="shared" si="22"/>
        <v>5</v>
      </c>
      <c r="E508" s="17" t="str">
        <f>TEXT(D_dates[[#This Row],[Dates]],"mmmm")</f>
        <v>mai</v>
      </c>
      <c r="F508" s="17" t="str">
        <f>TEXT(D_dates[[#This Row],[Dates]],"mmmm-aa")</f>
        <v>mai-27</v>
      </c>
      <c r="G508" s="17">
        <f>YEAR(D_dates[[#This Row],[Dates]])*100+MONTH(B508)</f>
        <v>202705</v>
      </c>
      <c r="H508" s="15">
        <f t="shared" si="23"/>
        <v>46508</v>
      </c>
    </row>
    <row r="509" spans="2:8" x14ac:dyDescent="0.3">
      <c r="B509" s="15">
        <v>46529</v>
      </c>
      <c r="C509" s="16">
        <f t="shared" si="21"/>
        <v>2027</v>
      </c>
      <c r="D509" s="17">
        <f t="shared" si="22"/>
        <v>5</v>
      </c>
      <c r="E509" s="17" t="str">
        <f>TEXT(D_dates[[#This Row],[Dates]],"mmmm")</f>
        <v>mai</v>
      </c>
      <c r="F509" s="17" t="str">
        <f>TEXT(D_dates[[#This Row],[Dates]],"mmmm-aa")</f>
        <v>mai-27</v>
      </c>
      <c r="G509" s="17">
        <f>YEAR(D_dates[[#This Row],[Dates]])*100+MONTH(B509)</f>
        <v>202705</v>
      </c>
      <c r="H509" s="15">
        <f t="shared" si="23"/>
        <v>46508</v>
      </c>
    </row>
    <row r="510" spans="2:8" x14ac:dyDescent="0.3">
      <c r="B510" s="15">
        <v>46530</v>
      </c>
      <c r="C510" s="16">
        <f t="shared" si="21"/>
        <v>2027</v>
      </c>
      <c r="D510" s="17">
        <f t="shared" si="22"/>
        <v>5</v>
      </c>
      <c r="E510" s="17" t="str">
        <f>TEXT(D_dates[[#This Row],[Dates]],"mmmm")</f>
        <v>mai</v>
      </c>
      <c r="F510" s="17" t="str">
        <f>TEXT(D_dates[[#This Row],[Dates]],"mmmm-aa")</f>
        <v>mai-27</v>
      </c>
      <c r="G510" s="17">
        <f>YEAR(D_dates[[#This Row],[Dates]])*100+MONTH(B510)</f>
        <v>202705</v>
      </c>
      <c r="H510" s="15">
        <f t="shared" si="23"/>
        <v>46508</v>
      </c>
    </row>
    <row r="511" spans="2:8" x14ac:dyDescent="0.3">
      <c r="B511" s="15">
        <v>46531</v>
      </c>
      <c r="C511" s="16">
        <f t="shared" si="21"/>
        <v>2027</v>
      </c>
      <c r="D511" s="17">
        <f t="shared" si="22"/>
        <v>5</v>
      </c>
      <c r="E511" s="17" t="str">
        <f>TEXT(D_dates[[#This Row],[Dates]],"mmmm")</f>
        <v>mai</v>
      </c>
      <c r="F511" s="17" t="str">
        <f>TEXT(D_dates[[#This Row],[Dates]],"mmmm-aa")</f>
        <v>mai-27</v>
      </c>
      <c r="G511" s="17">
        <f>YEAR(D_dates[[#This Row],[Dates]])*100+MONTH(B511)</f>
        <v>202705</v>
      </c>
      <c r="H511" s="15">
        <f t="shared" si="23"/>
        <v>46508</v>
      </c>
    </row>
    <row r="512" spans="2:8" x14ac:dyDescent="0.3">
      <c r="B512" s="15">
        <v>46532</v>
      </c>
      <c r="C512" s="16">
        <f t="shared" si="21"/>
        <v>2027</v>
      </c>
      <c r="D512" s="17">
        <f t="shared" si="22"/>
        <v>5</v>
      </c>
      <c r="E512" s="17" t="str">
        <f>TEXT(D_dates[[#This Row],[Dates]],"mmmm")</f>
        <v>mai</v>
      </c>
      <c r="F512" s="17" t="str">
        <f>TEXT(D_dates[[#This Row],[Dates]],"mmmm-aa")</f>
        <v>mai-27</v>
      </c>
      <c r="G512" s="17">
        <f>YEAR(D_dates[[#This Row],[Dates]])*100+MONTH(B512)</f>
        <v>202705</v>
      </c>
      <c r="H512" s="15">
        <f t="shared" si="23"/>
        <v>46508</v>
      </c>
    </row>
    <row r="513" spans="2:8" x14ac:dyDescent="0.3">
      <c r="B513" s="15">
        <v>46533</v>
      </c>
      <c r="C513" s="16">
        <f t="shared" si="21"/>
        <v>2027</v>
      </c>
      <c r="D513" s="17">
        <f t="shared" si="22"/>
        <v>5</v>
      </c>
      <c r="E513" s="17" t="str">
        <f>TEXT(D_dates[[#This Row],[Dates]],"mmmm")</f>
        <v>mai</v>
      </c>
      <c r="F513" s="17" t="str">
        <f>TEXT(D_dates[[#This Row],[Dates]],"mmmm-aa")</f>
        <v>mai-27</v>
      </c>
      <c r="G513" s="17">
        <f>YEAR(D_dates[[#This Row],[Dates]])*100+MONTH(B513)</f>
        <v>202705</v>
      </c>
      <c r="H513" s="15">
        <f t="shared" si="23"/>
        <v>46508</v>
      </c>
    </row>
    <row r="514" spans="2:8" x14ac:dyDescent="0.3">
      <c r="B514" s="15">
        <v>46534</v>
      </c>
      <c r="C514" s="16">
        <f t="shared" si="21"/>
        <v>2027</v>
      </c>
      <c r="D514" s="17">
        <f t="shared" si="22"/>
        <v>5</v>
      </c>
      <c r="E514" s="17" t="str">
        <f>TEXT(D_dates[[#This Row],[Dates]],"mmmm")</f>
        <v>mai</v>
      </c>
      <c r="F514" s="17" t="str">
        <f>TEXT(D_dates[[#This Row],[Dates]],"mmmm-aa")</f>
        <v>mai-27</v>
      </c>
      <c r="G514" s="17">
        <f>YEAR(D_dates[[#This Row],[Dates]])*100+MONTH(B514)</f>
        <v>202705</v>
      </c>
      <c r="H514" s="15">
        <f t="shared" si="23"/>
        <v>46508</v>
      </c>
    </row>
    <row r="515" spans="2:8" x14ac:dyDescent="0.3">
      <c r="B515" s="15">
        <v>46535</v>
      </c>
      <c r="C515" s="16">
        <f t="shared" ref="C515:C578" si="24">YEAR(B515)</f>
        <v>2027</v>
      </c>
      <c r="D515" s="17">
        <f t="shared" ref="D515:D578" si="25">MONTH(B515)</f>
        <v>5</v>
      </c>
      <c r="E515" s="17" t="str">
        <f>TEXT(D_dates[[#This Row],[Dates]],"mmmm")</f>
        <v>mai</v>
      </c>
      <c r="F515" s="17" t="str">
        <f>TEXT(D_dates[[#This Row],[Dates]],"mmmm-aa")</f>
        <v>mai-27</v>
      </c>
      <c r="G515" s="17">
        <f>YEAR(D_dates[[#This Row],[Dates]])*100+MONTH(B515)</f>
        <v>202705</v>
      </c>
      <c r="H515" s="15">
        <f t="shared" ref="H515:H578" si="26">DATE(YEAR(B515),MONTH(B515),1)</f>
        <v>46508</v>
      </c>
    </row>
    <row r="516" spans="2:8" x14ac:dyDescent="0.3">
      <c r="B516" s="15">
        <v>46536</v>
      </c>
      <c r="C516" s="16">
        <f t="shared" si="24"/>
        <v>2027</v>
      </c>
      <c r="D516" s="17">
        <f t="shared" si="25"/>
        <v>5</v>
      </c>
      <c r="E516" s="17" t="str">
        <f>TEXT(D_dates[[#This Row],[Dates]],"mmmm")</f>
        <v>mai</v>
      </c>
      <c r="F516" s="17" t="str">
        <f>TEXT(D_dates[[#This Row],[Dates]],"mmmm-aa")</f>
        <v>mai-27</v>
      </c>
      <c r="G516" s="17">
        <f>YEAR(D_dates[[#This Row],[Dates]])*100+MONTH(B516)</f>
        <v>202705</v>
      </c>
      <c r="H516" s="15">
        <f t="shared" si="26"/>
        <v>46508</v>
      </c>
    </row>
    <row r="517" spans="2:8" x14ac:dyDescent="0.3">
      <c r="B517" s="15">
        <v>46537</v>
      </c>
      <c r="C517" s="16">
        <f t="shared" si="24"/>
        <v>2027</v>
      </c>
      <c r="D517" s="17">
        <f t="shared" si="25"/>
        <v>5</v>
      </c>
      <c r="E517" s="17" t="str">
        <f>TEXT(D_dates[[#This Row],[Dates]],"mmmm")</f>
        <v>mai</v>
      </c>
      <c r="F517" s="17" t="str">
        <f>TEXT(D_dates[[#This Row],[Dates]],"mmmm-aa")</f>
        <v>mai-27</v>
      </c>
      <c r="G517" s="17">
        <f>YEAR(D_dates[[#This Row],[Dates]])*100+MONTH(B517)</f>
        <v>202705</v>
      </c>
      <c r="H517" s="15">
        <f t="shared" si="26"/>
        <v>46508</v>
      </c>
    </row>
    <row r="518" spans="2:8" x14ac:dyDescent="0.3">
      <c r="B518" s="15">
        <v>46538</v>
      </c>
      <c r="C518" s="16">
        <f t="shared" si="24"/>
        <v>2027</v>
      </c>
      <c r="D518" s="17">
        <f t="shared" si="25"/>
        <v>5</v>
      </c>
      <c r="E518" s="17" t="str">
        <f>TEXT(D_dates[[#This Row],[Dates]],"mmmm")</f>
        <v>mai</v>
      </c>
      <c r="F518" s="17" t="str">
        <f>TEXT(D_dates[[#This Row],[Dates]],"mmmm-aa")</f>
        <v>mai-27</v>
      </c>
      <c r="G518" s="17">
        <f>YEAR(D_dates[[#This Row],[Dates]])*100+MONTH(B518)</f>
        <v>202705</v>
      </c>
      <c r="H518" s="15">
        <f t="shared" si="26"/>
        <v>46508</v>
      </c>
    </row>
    <row r="519" spans="2:8" x14ac:dyDescent="0.3">
      <c r="B519" s="15">
        <v>46539</v>
      </c>
      <c r="C519" s="16">
        <f t="shared" si="24"/>
        <v>2027</v>
      </c>
      <c r="D519" s="17">
        <f t="shared" si="25"/>
        <v>6</v>
      </c>
      <c r="E519" s="17" t="str">
        <f>TEXT(D_dates[[#This Row],[Dates]],"mmmm")</f>
        <v>juin</v>
      </c>
      <c r="F519" s="17" t="str">
        <f>TEXT(D_dates[[#This Row],[Dates]],"mmmm-aa")</f>
        <v>juin-27</v>
      </c>
      <c r="G519" s="17">
        <f>YEAR(D_dates[[#This Row],[Dates]])*100+MONTH(B519)</f>
        <v>202706</v>
      </c>
      <c r="H519" s="15">
        <f t="shared" si="26"/>
        <v>46539</v>
      </c>
    </row>
    <row r="520" spans="2:8" x14ac:dyDescent="0.3">
      <c r="B520" s="15">
        <v>46540</v>
      </c>
      <c r="C520" s="16">
        <f t="shared" si="24"/>
        <v>2027</v>
      </c>
      <c r="D520" s="17">
        <f t="shared" si="25"/>
        <v>6</v>
      </c>
      <c r="E520" s="17" t="str">
        <f>TEXT(D_dates[[#This Row],[Dates]],"mmmm")</f>
        <v>juin</v>
      </c>
      <c r="F520" s="17" t="str">
        <f>TEXT(D_dates[[#This Row],[Dates]],"mmmm-aa")</f>
        <v>juin-27</v>
      </c>
      <c r="G520" s="17">
        <f>YEAR(D_dates[[#This Row],[Dates]])*100+MONTH(B520)</f>
        <v>202706</v>
      </c>
      <c r="H520" s="15">
        <f t="shared" si="26"/>
        <v>46539</v>
      </c>
    </row>
    <row r="521" spans="2:8" x14ac:dyDescent="0.3">
      <c r="B521" s="15">
        <v>46541</v>
      </c>
      <c r="C521" s="16">
        <f t="shared" si="24"/>
        <v>2027</v>
      </c>
      <c r="D521" s="17">
        <f t="shared" si="25"/>
        <v>6</v>
      </c>
      <c r="E521" s="17" t="str">
        <f>TEXT(D_dates[[#This Row],[Dates]],"mmmm")</f>
        <v>juin</v>
      </c>
      <c r="F521" s="17" t="str">
        <f>TEXT(D_dates[[#This Row],[Dates]],"mmmm-aa")</f>
        <v>juin-27</v>
      </c>
      <c r="G521" s="17">
        <f>YEAR(D_dates[[#This Row],[Dates]])*100+MONTH(B521)</f>
        <v>202706</v>
      </c>
      <c r="H521" s="15">
        <f t="shared" si="26"/>
        <v>46539</v>
      </c>
    </row>
    <row r="522" spans="2:8" x14ac:dyDescent="0.3">
      <c r="B522" s="15">
        <v>46542</v>
      </c>
      <c r="C522" s="16">
        <f t="shared" si="24"/>
        <v>2027</v>
      </c>
      <c r="D522" s="17">
        <f t="shared" si="25"/>
        <v>6</v>
      </c>
      <c r="E522" s="17" t="str">
        <f>TEXT(D_dates[[#This Row],[Dates]],"mmmm")</f>
        <v>juin</v>
      </c>
      <c r="F522" s="17" t="str">
        <f>TEXT(D_dates[[#This Row],[Dates]],"mmmm-aa")</f>
        <v>juin-27</v>
      </c>
      <c r="G522" s="17">
        <f>YEAR(D_dates[[#This Row],[Dates]])*100+MONTH(B522)</f>
        <v>202706</v>
      </c>
      <c r="H522" s="15">
        <f t="shared" si="26"/>
        <v>46539</v>
      </c>
    </row>
    <row r="523" spans="2:8" x14ac:dyDescent="0.3">
      <c r="B523" s="15">
        <v>46543</v>
      </c>
      <c r="C523" s="16">
        <f t="shared" si="24"/>
        <v>2027</v>
      </c>
      <c r="D523" s="17">
        <f t="shared" si="25"/>
        <v>6</v>
      </c>
      <c r="E523" s="17" t="str">
        <f>TEXT(D_dates[[#This Row],[Dates]],"mmmm")</f>
        <v>juin</v>
      </c>
      <c r="F523" s="17" t="str">
        <f>TEXT(D_dates[[#This Row],[Dates]],"mmmm-aa")</f>
        <v>juin-27</v>
      </c>
      <c r="G523" s="17">
        <f>YEAR(D_dates[[#This Row],[Dates]])*100+MONTH(B523)</f>
        <v>202706</v>
      </c>
      <c r="H523" s="15">
        <f t="shared" si="26"/>
        <v>46539</v>
      </c>
    </row>
    <row r="524" spans="2:8" x14ac:dyDescent="0.3">
      <c r="B524" s="15">
        <v>46544</v>
      </c>
      <c r="C524" s="16">
        <f t="shared" si="24"/>
        <v>2027</v>
      </c>
      <c r="D524" s="17">
        <f t="shared" si="25"/>
        <v>6</v>
      </c>
      <c r="E524" s="17" t="str">
        <f>TEXT(D_dates[[#This Row],[Dates]],"mmmm")</f>
        <v>juin</v>
      </c>
      <c r="F524" s="17" t="str">
        <f>TEXT(D_dates[[#This Row],[Dates]],"mmmm-aa")</f>
        <v>juin-27</v>
      </c>
      <c r="G524" s="17">
        <f>YEAR(D_dates[[#This Row],[Dates]])*100+MONTH(B524)</f>
        <v>202706</v>
      </c>
      <c r="H524" s="15">
        <f t="shared" si="26"/>
        <v>46539</v>
      </c>
    </row>
    <row r="525" spans="2:8" x14ac:dyDescent="0.3">
      <c r="B525" s="15">
        <v>46545</v>
      </c>
      <c r="C525" s="16">
        <f t="shared" si="24"/>
        <v>2027</v>
      </c>
      <c r="D525" s="17">
        <f t="shared" si="25"/>
        <v>6</v>
      </c>
      <c r="E525" s="17" t="str">
        <f>TEXT(D_dates[[#This Row],[Dates]],"mmmm")</f>
        <v>juin</v>
      </c>
      <c r="F525" s="17" t="str">
        <f>TEXT(D_dates[[#This Row],[Dates]],"mmmm-aa")</f>
        <v>juin-27</v>
      </c>
      <c r="G525" s="17">
        <f>YEAR(D_dates[[#This Row],[Dates]])*100+MONTH(B525)</f>
        <v>202706</v>
      </c>
      <c r="H525" s="15">
        <f t="shared" si="26"/>
        <v>46539</v>
      </c>
    </row>
    <row r="526" spans="2:8" x14ac:dyDescent="0.3">
      <c r="B526" s="15">
        <v>46546</v>
      </c>
      <c r="C526" s="16">
        <f t="shared" si="24"/>
        <v>2027</v>
      </c>
      <c r="D526" s="17">
        <f t="shared" si="25"/>
        <v>6</v>
      </c>
      <c r="E526" s="17" t="str">
        <f>TEXT(D_dates[[#This Row],[Dates]],"mmmm")</f>
        <v>juin</v>
      </c>
      <c r="F526" s="17" t="str">
        <f>TEXT(D_dates[[#This Row],[Dates]],"mmmm-aa")</f>
        <v>juin-27</v>
      </c>
      <c r="G526" s="17">
        <f>YEAR(D_dates[[#This Row],[Dates]])*100+MONTH(B526)</f>
        <v>202706</v>
      </c>
      <c r="H526" s="15">
        <f t="shared" si="26"/>
        <v>46539</v>
      </c>
    </row>
    <row r="527" spans="2:8" x14ac:dyDescent="0.3">
      <c r="B527" s="15">
        <v>46547</v>
      </c>
      <c r="C527" s="16">
        <f t="shared" si="24"/>
        <v>2027</v>
      </c>
      <c r="D527" s="17">
        <f t="shared" si="25"/>
        <v>6</v>
      </c>
      <c r="E527" s="17" t="str">
        <f>TEXT(D_dates[[#This Row],[Dates]],"mmmm")</f>
        <v>juin</v>
      </c>
      <c r="F527" s="17" t="str">
        <f>TEXT(D_dates[[#This Row],[Dates]],"mmmm-aa")</f>
        <v>juin-27</v>
      </c>
      <c r="G527" s="17">
        <f>YEAR(D_dates[[#This Row],[Dates]])*100+MONTH(B527)</f>
        <v>202706</v>
      </c>
      <c r="H527" s="15">
        <f t="shared" si="26"/>
        <v>46539</v>
      </c>
    </row>
    <row r="528" spans="2:8" x14ac:dyDescent="0.3">
      <c r="B528" s="15">
        <v>46548</v>
      </c>
      <c r="C528" s="16">
        <f t="shared" si="24"/>
        <v>2027</v>
      </c>
      <c r="D528" s="17">
        <f t="shared" si="25"/>
        <v>6</v>
      </c>
      <c r="E528" s="17" t="str">
        <f>TEXT(D_dates[[#This Row],[Dates]],"mmmm")</f>
        <v>juin</v>
      </c>
      <c r="F528" s="17" t="str">
        <f>TEXT(D_dates[[#This Row],[Dates]],"mmmm-aa")</f>
        <v>juin-27</v>
      </c>
      <c r="G528" s="17">
        <f>YEAR(D_dates[[#This Row],[Dates]])*100+MONTH(B528)</f>
        <v>202706</v>
      </c>
      <c r="H528" s="15">
        <f t="shared" si="26"/>
        <v>46539</v>
      </c>
    </row>
    <row r="529" spans="2:8" x14ac:dyDescent="0.3">
      <c r="B529" s="15">
        <v>46549</v>
      </c>
      <c r="C529" s="16">
        <f t="shared" si="24"/>
        <v>2027</v>
      </c>
      <c r="D529" s="17">
        <f t="shared" si="25"/>
        <v>6</v>
      </c>
      <c r="E529" s="17" t="str">
        <f>TEXT(D_dates[[#This Row],[Dates]],"mmmm")</f>
        <v>juin</v>
      </c>
      <c r="F529" s="17" t="str">
        <f>TEXT(D_dates[[#This Row],[Dates]],"mmmm-aa")</f>
        <v>juin-27</v>
      </c>
      <c r="G529" s="17">
        <f>YEAR(D_dates[[#This Row],[Dates]])*100+MONTH(B529)</f>
        <v>202706</v>
      </c>
      <c r="H529" s="15">
        <f t="shared" si="26"/>
        <v>46539</v>
      </c>
    </row>
    <row r="530" spans="2:8" x14ac:dyDescent="0.3">
      <c r="B530" s="15">
        <v>46550</v>
      </c>
      <c r="C530" s="16">
        <f t="shared" si="24"/>
        <v>2027</v>
      </c>
      <c r="D530" s="17">
        <f t="shared" si="25"/>
        <v>6</v>
      </c>
      <c r="E530" s="17" t="str">
        <f>TEXT(D_dates[[#This Row],[Dates]],"mmmm")</f>
        <v>juin</v>
      </c>
      <c r="F530" s="17" t="str">
        <f>TEXT(D_dates[[#This Row],[Dates]],"mmmm-aa")</f>
        <v>juin-27</v>
      </c>
      <c r="G530" s="17">
        <f>YEAR(D_dates[[#This Row],[Dates]])*100+MONTH(B530)</f>
        <v>202706</v>
      </c>
      <c r="H530" s="15">
        <f t="shared" si="26"/>
        <v>46539</v>
      </c>
    </row>
    <row r="531" spans="2:8" x14ac:dyDescent="0.3">
      <c r="B531" s="15">
        <v>46551</v>
      </c>
      <c r="C531" s="16">
        <f t="shared" si="24"/>
        <v>2027</v>
      </c>
      <c r="D531" s="17">
        <f t="shared" si="25"/>
        <v>6</v>
      </c>
      <c r="E531" s="17" t="str">
        <f>TEXT(D_dates[[#This Row],[Dates]],"mmmm")</f>
        <v>juin</v>
      </c>
      <c r="F531" s="17" t="str">
        <f>TEXT(D_dates[[#This Row],[Dates]],"mmmm-aa")</f>
        <v>juin-27</v>
      </c>
      <c r="G531" s="17">
        <f>YEAR(D_dates[[#This Row],[Dates]])*100+MONTH(B531)</f>
        <v>202706</v>
      </c>
      <c r="H531" s="15">
        <f t="shared" si="26"/>
        <v>46539</v>
      </c>
    </row>
    <row r="532" spans="2:8" x14ac:dyDescent="0.3">
      <c r="B532" s="15">
        <v>46552</v>
      </c>
      <c r="C532" s="16">
        <f t="shared" si="24"/>
        <v>2027</v>
      </c>
      <c r="D532" s="17">
        <f t="shared" si="25"/>
        <v>6</v>
      </c>
      <c r="E532" s="17" t="str">
        <f>TEXT(D_dates[[#This Row],[Dates]],"mmmm")</f>
        <v>juin</v>
      </c>
      <c r="F532" s="17" t="str">
        <f>TEXT(D_dates[[#This Row],[Dates]],"mmmm-aa")</f>
        <v>juin-27</v>
      </c>
      <c r="G532" s="17">
        <f>YEAR(D_dates[[#This Row],[Dates]])*100+MONTH(B532)</f>
        <v>202706</v>
      </c>
      <c r="H532" s="15">
        <f t="shared" si="26"/>
        <v>46539</v>
      </c>
    </row>
    <row r="533" spans="2:8" x14ac:dyDescent="0.3">
      <c r="B533" s="15">
        <v>46553</v>
      </c>
      <c r="C533" s="16">
        <f t="shared" si="24"/>
        <v>2027</v>
      </c>
      <c r="D533" s="17">
        <f t="shared" si="25"/>
        <v>6</v>
      </c>
      <c r="E533" s="17" t="str">
        <f>TEXT(D_dates[[#This Row],[Dates]],"mmmm")</f>
        <v>juin</v>
      </c>
      <c r="F533" s="17" t="str">
        <f>TEXT(D_dates[[#This Row],[Dates]],"mmmm-aa")</f>
        <v>juin-27</v>
      </c>
      <c r="G533" s="17">
        <f>YEAR(D_dates[[#This Row],[Dates]])*100+MONTH(B533)</f>
        <v>202706</v>
      </c>
      <c r="H533" s="15">
        <f t="shared" si="26"/>
        <v>46539</v>
      </c>
    </row>
    <row r="534" spans="2:8" x14ac:dyDescent="0.3">
      <c r="B534" s="15">
        <v>46554</v>
      </c>
      <c r="C534" s="16">
        <f t="shared" si="24"/>
        <v>2027</v>
      </c>
      <c r="D534" s="17">
        <f t="shared" si="25"/>
        <v>6</v>
      </c>
      <c r="E534" s="17" t="str">
        <f>TEXT(D_dates[[#This Row],[Dates]],"mmmm")</f>
        <v>juin</v>
      </c>
      <c r="F534" s="17" t="str">
        <f>TEXT(D_dates[[#This Row],[Dates]],"mmmm-aa")</f>
        <v>juin-27</v>
      </c>
      <c r="G534" s="17">
        <f>YEAR(D_dates[[#This Row],[Dates]])*100+MONTH(B534)</f>
        <v>202706</v>
      </c>
      <c r="H534" s="15">
        <f t="shared" si="26"/>
        <v>46539</v>
      </c>
    </row>
    <row r="535" spans="2:8" x14ac:dyDescent="0.3">
      <c r="B535" s="15">
        <v>46555</v>
      </c>
      <c r="C535" s="16">
        <f t="shared" si="24"/>
        <v>2027</v>
      </c>
      <c r="D535" s="17">
        <f t="shared" si="25"/>
        <v>6</v>
      </c>
      <c r="E535" s="17" t="str">
        <f>TEXT(D_dates[[#This Row],[Dates]],"mmmm")</f>
        <v>juin</v>
      </c>
      <c r="F535" s="17" t="str">
        <f>TEXT(D_dates[[#This Row],[Dates]],"mmmm-aa")</f>
        <v>juin-27</v>
      </c>
      <c r="G535" s="17">
        <f>YEAR(D_dates[[#This Row],[Dates]])*100+MONTH(B535)</f>
        <v>202706</v>
      </c>
      <c r="H535" s="15">
        <f t="shared" si="26"/>
        <v>46539</v>
      </c>
    </row>
    <row r="536" spans="2:8" x14ac:dyDescent="0.3">
      <c r="B536" s="15">
        <v>46556</v>
      </c>
      <c r="C536" s="16">
        <f t="shared" si="24"/>
        <v>2027</v>
      </c>
      <c r="D536" s="17">
        <f t="shared" si="25"/>
        <v>6</v>
      </c>
      <c r="E536" s="17" t="str">
        <f>TEXT(D_dates[[#This Row],[Dates]],"mmmm")</f>
        <v>juin</v>
      </c>
      <c r="F536" s="17" t="str">
        <f>TEXT(D_dates[[#This Row],[Dates]],"mmmm-aa")</f>
        <v>juin-27</v>
      </c>
      <c r="G536" s="17">
        <f>YEAR(D_dates[[#This Row],[Dates]])*100+MONTH(B536)</f>
        <v>202706</v>
      </c>
      <c r="H536" s="15">
        <f t="shared" si="26"/>
        <v>46539</v>
      </c>
    </row>
    <row r="537" spans="2:8" x14ac:dyDescent="0.3">
      <c r="B537" s="15">
        <v>46557</v>
      </c>
      <c r="C537" s="16">
        <f t="shared" si="24"/>
        <v>2027</v>
      </c>
      <c r="D537" s="17">
        <f t="shared" si="25"/>
        <v>6</v>
      </c>
      <c r="E537" s="17" t="str">
        <f>TEXT(D_dates[[#This Row],[Dates]],"mmmm")</f>
        <v>juin</v>
      </c>
      <c r="F537" s="17" t="str">
        <f>TEXT(D_dates[[#This Row],[Dates]],"mmmm-aa")</f>
        <v>juin-27</v>
      </c>
      <c r="G537" s="17">
        <f>YEAR(D_dates[[#This Row],[Dates]])*100+MONTH(B537)</f>
        <v>202706</v>
      </c>
      <c r="H537" s="15">
        <f t="shared" si="26"/>
        <v>46539</v>
      </c>
    </row>
    <row r="538" spans="2:8" x14ac:dyDescent="0.3">
      <c r="B538" s="15">
        <v>46558</v>
      </c>
      <c r="C538" s="16">
        <f t="shared" si="24"/>
        <v>2027</v>
      </c>
      <c r="D538" s="17">
        <f t="shared" si="25"/>
        <v>6</v>
      </c>
      <c r="E538" s="17" t="str">
        <f>TEXT(D_dates[[#This Row],[Dates]],"mmmm")</f>
        <v>juin</v>
      </c>
      <c r="F538" s="17" t="str">
        <f>TEXT(D_dates[[#This Row],[Dates]],"mmmm-aa")</f>
        <v>juin-27</v>
      </c>
      <c r="G538" s="17">
        <f>YEAR(D_dates[[#This Row],[Dates]])*100+MONTH(B538)</f>
        <v>202706</v>
      </c>
      <c r="H538" s="15">
        <f t="shared" si="26"/>
        <v>46539</v>
      </c>
    </row>
    <row r="539" spans="2:8" x14ac:dyDescent="0.3">
      <c r="B539" s="15">
        <v>46559</v>
      </c>
      <c r="C539" s="16">
        <f t="shared" si="24"/>
        <v>2027</v>
      </c>
      <c r="D539" s="17">
        <f t="shared" si="25"/>
        <v>6</v>
      </c>
      <c r="E539" s="17" t="str">
        <f>TEXT(D_dates[[#This Row],[Dates]],"mmmm")</f>
        <v>juin</v>
      </c>
      <c r="F539" s="17" t="str">
        <f>TEXT(D_dates[[#This Row],[Dates]],"mmmm-aa")</f>
        <v>juin-27</v>
      </c>
      <c r="G539" s="17">
        <f>YEAR(D_dates[[#This Row],[Dates]])*100+MONTH(B539)</f>
        <v>202706</v>
      </c>
      <c r="H539" s="15">
        <f t="shared" si="26"/>
        <v>46539</v>
      </c>
    </row>
    <row r="540" spans="2:8" x14ac:dyDescent="0.3">
      <c r="B540" s="15">
        <v>46560</v>
      </c>
      <c r="C540" s="16">
        <f t="shared" si="24"/>
        <v>2027</v>
      </c>
      <c r="D540" s="17">
        <f t="shared" si="25"/>
        <v>6</v>
      </c>
      <c r="E540" s="17" t="str">
        <f>TEXT(D_dates[[#This Row],[Dates]],"mmmm")</f>
        <v>juin</v>
      </c>
      <c r="F540" s="17" t="str">
        <f>TEXT(D_dates[[#This Row],[Dates]],"mmmm-aa")</f>
        <v>juin-27</v>
      </c>
      <c r="G540" s="17">
        <f>YEAR(D_dates[[#This Row],[Dates]])*100+MONTH(B540)</f>
        <v>202706</v>
      </c>
      <c r="H540" s="15">
        <f t="shared" si="26"/>
        <v>46539</v>
      </c>
    </row>
    <row r="541" spans="2:8" x14ac:dyDescent="0.3">
      <c r="B541" s="15">
        <v>46561</v>
      </c>
      <c r="C541" s="16">
        <f t="shared" si="24"/>
        <v>2027</v>
      </c>
      <c r="D541" s="17">
        <f t="shared" si="25"/>
        <v>6</v>
      </c>
      <c r="E541" s="17" t="str">
        <f>TEXT(D_dates[[#This Row],[Dates]],"mmmm")</f>
        <v>juin</v>
      </c>
      <c r="F541" s="17" t="str">
        <f>TEXT(D_dates[[#This Row],[Dates]],"mmmm-aa")</f>
        <v>juin-27</v>
      </c>
      <c r="G541" s="17">
        <f>YEAR(D_dates[[#This Row],[Dates]])*100+MONTH(B541)</f>
        <v>202706</v>
      </c>
      <c r="H541" s="15">
        <f t="shared" si="26"/>
        <v>46539</v>
      </c>
    </row>
    <row r="542" spans="2:8" x14ac:dyDescent="0.3">
      <c r="B542" s="15">
        <v>46562</v>
      </c>
      <c r="C542" s="16">
        <f t="shared" si="24"/>
        <v>2027</v>
      </c>
      <c r="D542" s="17">
        <f t="shared" si="25"/>
        <v>6</v>
      </c>
      <c r="E542" s="17" t="str">
        <f>TEXT(D_dates[[#This Row],[Dates]],"mmmm")</f>
        <v>juin</v>
      </c>
      <c r="F542" s="17" t="str">
        <f>TEXT(D_dates[[#This Row],[Dates]],"mmmm-aa")</f>
        <v>juin-27</v>
      </c>
      <c r="G542" s="17">
        <f>YEAR(D_dates[[#This Row],[Dates]])*100+MONTH(B542)</f>
        <v>202706</v>
      </c>
      <c r="H542" s="15">
        <f t="shared" si="26"/>
        <v>46539</v>
      </c>
    </row>
    <row r="543" spans="2:8" x14ac:dyDescent="0.3">
      <c r="B543" s="15">
        <v>46563</v>
      </c>
      <c r="C543" s="16">
        <f t="shared" si="24"/>
        <v>2027</v>
      </c>
      <c r="D543" s="17">
        <f t="shared" si="25"/>
        <v>6</v>
      </c>
      <c r="E543" s="17" t="str">
        <f>TEXT(D_dates[[#This Row],[Dates]],"mmmm")</f>
        <v>juin</v>
      </c>
      <c r="F543" s="17" t="str">
        <f>TEXT(D_dates[[#This Row],[Dates]],"mmmm-aa")</f>
        <v>juin-27</v>
      </c>
      <c r="G543" s="17">
        <f>YEAR(D_dates[[#This Row],[Dates]])*100+MONTH(B543)</f>
        <v>202706</v>
      </c>
      <c r="H543" s="15">
        <f t="shared" si="26"/>
        <v>46539</v>
      </c>
    </row>
    <row r="544" spans="2:8" x14ac:dyDescent="0.3">
      <c r="B544" s="15">
        <v>46564</v>
      </c>
      <c r="C544" s="16">
        <f t="shared" si="24"/>
        <v>2027</v>
      </c>
      <c r="D544" s="17">
        <f t="shared" si="25"/>
        <v>6</v>
      </c>
      <c r="E544" s="17" t="str">
        <f>TEXT(D_dates[[#This Row],[Dates]],"mmmm")</f>
        <v>juin</v>
      </c>
      <c r="F544" s="17" t="str">
        <f>TEXT(D_dates[[#This Row],[Dates]],"mmmm-aa")</f>
        <v>juin-27</v>
      </c>
      <c r="G544" s="17">
        <f>YEAR(D_dates[[#This Row],[Dates]])*100+MONTH(B544)</f>
        <v>202706</v>
      </c>
      <c r="H544" s="15">
        <f t="shared" si="26"/>
        <v>46539</v>
      </c>
    </row>
    <row r="545" spans="2:8" x14ac:dyDescent="0.3">
      <c r="B545" s="15">
        <v>46565</v>
      </c>
      <c r="C545" s="16">
        <f t="shared" si="24"/>
        <v>2027</v>
      </c>
      <c r="D545" s="17">
        <f t="shared" si="25"/>
        <v>6</v>
      </c>
      <c r="E545" s="17" t="str">
        <f>TEXT(D_dates[[#This Row],[Dates]],"mmmm")</f>
        <v>juin</v>
      </c>
      <c r="F545" s="17" t="str">
        <f>TEXT(D_dates[[#This Row],[Dates]],"mmmm-aa")</f>
        <v>juin-27</v>
      </c>
      <c r="G545" s="17">
        <f>YEAR(D_dates[[#This Row],[Dates]])*100+MONTH(B545)</f>
        <v>202706</v>
      </c>
      <c r="H545" s="15">
        <f t="shared" si="26"/>
        <v>46539</v>
      </c>
    </row>
    <row r="546" spans="2:8" x14ac:dyDescent="0.3">
      <c r="B546" s="15">
        <v>46566</v>
      </c>
      <c r="C546" s="16">
        <f t="shared" si="24"/>
        <v>2027</v>
      </c>
      <c r="D546" s="17">
        <f t="shared" si="25"/>
        <v>6</v>
      </c>
      <c r="E546" s="17" t="str">
        <f>TEXT(D_dates[[#This Row],[Dates]],"mmmm")</f>
        <v>juin</v>
      </c>
      <c r="F546" s="17" t="str">
        <f>TEXT(D_dates[[#This Row],[Dates]],"mmmm-aa")</f>
        <v>juin-27</v>
      </c>
      <c r="G546" s="17">
        <f>YEAR(D_dates[[#This Row],[Dates]])*100+MONTH(B546)</f>
        <v>202706</v>
      </c>
      <c r="H546" s="15">
        <f t="shared" si="26"/>
        <v>46539</v>
      </c>
    </row>
    <row r="547" spans="2:8" x14ac:dyDescent="0.3">
      <c r="B547" s="15">
        <v>46567</v>
      </c>
      <c r="C547" s="16">
        <f t="shared" si="24"/>
        <v>2027</v>
      </c>
      <c r="D547" s="17">
        <f t="shared" si="25"/>
        <v>6</v>
      </c>
      <c r="E547" s="17" t="str">
        <f>TEXT(D_dates[[#This Row],[Dates]],"mmmm")</f>
        <v>juin</v>
      </c>
      <c r="F547" s="17" t="str">
        <f>TEXT(D_dates[[#This Row],[Dates]],"mmmm-aa")</f>
        <v>juin-27</v>
      </c>
      <c r="G547" s="17">
        <f>YEAR(D_dates[[#This Row],[Dates]])*100+MONTH(B547)</f>
        <v>202706</v>
      </c>
      <c r="H547" s="15">
        <f t="shared" si="26"/>
        <v>46539</v>
      </c>
    </row>
    <row r="548" spans="2:8" x14ac:dyDescent="0.3">
      <c r="B548" s="15">
        <v>46568</v>
      </c>
      <c r="C548" s="16">
        <f t="shared" si="24"/>
        <v>2027</v>
      </c>
      <c r="D548" s="17">
        <f t="shared" si="25"/>
        <v>6</v>
      </c>
      <c r="E548" s="17" t="str">
        <f>TEXT(D_dates[[#This Row],[Dates]],"mmmm")</f>
        <v>juin</v>
      </c>
      <c r="F548" s="17" t="str">
        <f>TEXT(D_dates[[#This Row],[Dates]],"mmmm-aa")</f>
        <v>juin-27</v>
      </c>
      <c r="G548" s="17">
        <f>YEAR(D_dates[[#This Row],[Dates]])*100+MONTH(B548)</f>
        <v>202706</v>
      </c>
      <c r="H548" s="15">
        <f t="shared" si="26"/>
        <v>46539</v>
      </c>
    </row>
    <row r="549" spans="2:8" x14ac:dyDescent="0.3">
      <c r="B549" s="15">
        <v>46569</v>
      </c>
      <c r="C549" s="16">
        <f t="shared" si="24"/>
        <v>2027</v>
      </c>
      <c r="D549" s="17">
        <f t="shared" si="25"/>
        <v>7</v>
      </c>
      <c r="E549" s="17" t="str">
        <f>TEXT(D_dates[[#This Row],[Dates]],"mmmm")</f>
        <v>juillet</v>
      </c>
      <c r="F549" s="17" t="str">
        <f>TEXT(D_dates[[#This Row],[Dates]],"mmmm-aa")</f>
        <v>juillet-27</v>
      </c>
      <c r="G549" s="17">
        <f>YEAR(D_dates[[#This Row],[Dates]])*100+MONTH(B549)</f>
        <v>202707</v>
      </c>
      <c r="H549" s="15">
        <f t="shared" si="26"/>
        <v>46569</v>
      </c>
    </row>
    <row r="550" spans="2:8" x14ac:dyDescent="0.3">
      <c r="B550" s="15">
        <v>46570</v>
      </c>
      <c r="C550" s="16">
        <f t="shared" si="24"/>
        <v>2027</v>
      </c>
      <c r="D550" s="17">
        <f t="shared" si="25"/>
        <v>7</v>
      </c>
      <c r="E550" s="17" t="str">
        <f>TEXT(D_dates[[#This Row],[Dates]],"mmmm")</f>
        <v>juillet</v>
      </c>
      <c r="F550" s="17" t="str">
        <f>TEXT(D_dates[[#This Row],[Dates]],"mmmm-aa")</f>
        <v>juillet-27</v>
      </c>
      <c r="G550" s="17">
        <f>YEAR(D_dates[[#This Row],[Dates]])*100+MONTH(B550)</f>
        <v>202707</v>
      </c>
      <c r="H550" s="15">
        <f t="shared" si="26"/>
        <v>46569</v>
      </c>
    </row>
    <row r="551" spans="2:8" x14ac:dyDescent="0.3">
      <c r="B551" s="15">
        <v>46571</v>
      </c>
      <c r="C551" s="16">
        <f t="shared" si="24"/>
        <v>2027</v>
      </c>
      <c r="D551" s="17">
        <f t="shared" si="25"/>
        <v>7</v>
      </c>
      <c r="E551" s="17" t="str">
        <f>TEXT(D_dates[[#This Row],[Dates]],"mmmm")</f>
        <v>juillet</v>
      </c>
      <c r="F551" s="17" t="str">
        <f>TEXT(D_dates[[#This Row],[Dates]],"mmmm-aa")</f>
        <v>juillet-27</v>
      </c>
      <c r="G551" s="17">
        <f>YEAR(D_dates[[#This Row],[Dates]])*100+MONTH(B551)</f>
        <v>202707</v>
      </c>
      <c r="H551" s="15">
        <f t="shared" si="26"/>
        <v>46569</v>
      </c>
    </row>
    <row r="552" spans="2:8" x14ac:dyDescent="0.3">
      <c r="B552" s="15">
        <v>46572</v>
      </c>
      <c r="C552" s="16">
        <f t="shared" si="24"/>
        <v>2027</v>
      </c>
      <c r="D552" s="17">
        <f t="shared" si="25"/>
        <v>7</v>
      </c>
      <c r="E552" s="17" t="str">
        <f>TEXT(D_dates[[#This Row],[Dates]],"mmmm")</f>
        <v>juillet</v>
      </c>
      <c r="F552" s="17" t="str">
        <f>TEXT(D_dates[[#This Row],[Dates]],"mmmm-aa")</f>
        <v>juillet-27</v>
      </c>
      <c r="G552" s="17">
        <f>YEAR(D_dates[[#This Row],[Dates]])*100+MONTH(B552)</f>
        <v>202707</v>
      </c>
      <c r="H552" s="15">
        <f t="shared" si="26"/>
        <v>46569</v>
      </c>
    </row>
    <row r="553" spans="2:8" x14ac:dyDescent="0.3">
      <c r="B553" s="15">
        <v>46573</v>
      </c>
      <c r="C553" s="16">
        <f t="shared" si="24"/>
        <v>2027</v>
      </c>
      <c r="D553" s="17">
        <f t="shared" si="25"/>
        <v>7</v>
      </c>
      <c r="E553" s="17" t="str">
        <f>TEXT(D_dates[[#This Row],[Dates]],"mmmm")</f>
        <v>juillet</v>
      </c>
      <c r="F553" s="17" t="str">
        <f>TEXT(D_dates[[#This Row],[Dates]],"mmmm-aa")</f>
        <v>juillet-27</v>
      </c>
      <c r="G553" s="17">
        <f>YEAR(D_dates[[#This Row],[Dates]])*100+MONTH(B553)</f>
        <v>202707</v>
      </c>
      <c r="H553" s="15">
        <f t="shared" si="26"/>
        <v>46569</v>
      </c>
    </row>
    <row r="554" spans="2:8" x14ac:dyDescent="0.3">
      <c r="B554" s="15">
        <v>46574</v>
      </c>
      <c r="C554" s="16">
        <f t="shared" si="24"/>
        <v>2027</v>
      </c>
      <c r="D554" s="17">
        <f t="shared" si="25"/>
        <v>7</v>
      </c>
      <c r="E554" s="17" t="str">
        <f>TEXT(D_dates[[#This Row],[Dates]],"mmmm")</f>
        <v>juillet</v>
      </c>
      <c r="F554" s="17" t="str">
        <f>TEXT(D_dates[[#This Row],[Dates]],"mmmm-aa")</f>
        <v>juillet-27</v>
      </c>
      <c r="G554" s="17">
        <f>YEAR(D_dates[[#This Row],[Dates]])*100+MONTH(B554)</f>
        <v>202707</v>
      </c>
      <c r="H554" s="15">
        <f t="shared" si="26"/>
        <v>46569</v>
      </c>
    </row>
    <row r="555" spans="2:8" x14ac:dyDescent="0.3">
      <c r="B555" s="15">
        <v>46575</v>
      </c>
      <c r="C555" s="16">
        <f t="shared" si="24"/>
        <v>2027</v>
      </c>
      <c r="D555" s="17">
        <f t="shared" si="25"/>
        <v>7</v>
      </c>
      <c r="E555" s="17" t="str">
        <f>TEXT(D_dates[[#This Row],[Dates]],"mmmm")</f>
        <v>juillet</v>
      </c>
      <c r="F555" s="17" t="str">
        <f>TEXT(D_dates[[#This Row],[Dates]],"mmmm-aa")</f>
        <v>juillet-27</v>
      </c>
      <c r="G555" s="17">
        <f>YEAR(D_dates[[#This Row],[Dates]])*100+MONTH(B555)</f>
        <v>202707</v>
      </c>
      <c r="H555" s="15">
        <f t="shared" si="26"/>
        <v>46569</v>
      </c>
    </row>
    <row r="556" spans="2:8" x14ac:dyDescent="0.3">
      <c r="B556" s="15">
        <v>46576</v>
      </c>
      <c r="C556" s="16">
        <f t="shared" si="24"/>
        <v>2027</v>
      </c>
      <c r="D556" s="17">
        <f t="shared" si="25"/>
        <v>7</v>
      </c>
      <c r="E556" s="17" t="str">
        <f>TEXT(D_dates[[#This Row],[Dates]],"mmmm")</f>
        <v>juillet</v>
      </c>
      <c r="F556" s="17" t="str">
        <f>TEXT(D_dates[[#This Row],[Dates]],"mmmm-aa")</f>
        <v>juillet-27</v>
      </c>
      <c r="G556" s="17">
        <f>YEAR(D_dates[[#This Row],[Dates]])*100+MONTH(B556)</f>
        <v>202707</v>
      </c>
      <c r="H556" s="15">
        <f t="shared" si="26"/>
        <v>46569</v>
      </c>
    </row>
    <row r="557" spans="2:8" x14ac:dyDescent="0.3">
      <c r="B557" s="15">
        <v>46577</v>
      </c>
      <c r="C557" s="16">
        <f t="shared" si="24"/>
        <v>2027</v>
      </c>
      <c r="D557" s="17">
        <f t="shared" si="25"/>
        <v>7</v>
      </c>
      <c r="E557" s="17" t="str">
        <f>TEXT(D_dates[[#This Row],[Dates]],"mmmm")</f>
        <v>juillet</v>
      </c>
      <c r="F557" s="17" t="str">
        <f>TEXT(D_dates[[#This Row],[Dates]],"mmmm-aa")</f>
        <v>juillet-27</v>
      </c>
      <c r="G557" s="17">
        <f>YEAR(D_dates[[#This Row],[Dates]])*100+MONTH(B557)</f>
        <v>202707</v>
      </c>
      <c r="H557" s="15">
        <f t="shared" si="26"/>
        <v>46569</v>
      </c>
    </row>
    <row r="558" spans="2:8" x14ac:dyDescent="0.3">
      <c r="B558" s="15">
        <v>46578</v>
      </c>
      <c r="C558" s="16">
        <f t="shared" si="24"/>
        <v>2027</v>
      </c>
      <c r="D558" s="17">
        <f t="shared" si="25"/>
        <v>7</v>
      </c>
      <c r="E558" s="17" t="str">
        <f>TEXT(D_dates[[#This Row],[Dates]],"mmmm")</f>
        <v>juillet</v>
      </c>
      <c r="F558" s="17" t="str">
        <f>TEXT(D_dates[[#This Row],[Dates]],"mmmm-aa")</f>
        <v>juillet-27</v>
      </c>
      <c r="G558" s="17">
        <f>YEAR(D_dates[[#This Row],[Dates]])*100+MONTH(B558)</f>
        <v>202707</v>
      </c>
      <c r="H558" s="15">
        <f t="shared" si="26"/>
        <v>46569</v>
      </c>
    </row>
    <row r="559" spans="2:8" x14ac:dyDescent="0.3">
      <c r="B559" s="15">
        <v>46579</v>
      </c>
      <c r="C559" s="16">
        <f t="shared" si="24"/>
        <v>2027</v>
      </c>
      <c r="D559" s="17">
        <f t="shared" si="25"/>
        <v>7</v>
      </c>
      <c r="E559" s="17" t="str">
        <f>TEXT(D_dates[[#This Row],[Dates]],"mmmm")</f>
        <v>juillet</v>
      </c>
      <c r="F559" s="17" t="str">
        <f>TEXT(D_dates[[#This Row],[Dates]],"mmmm-aa")</f>
        <v>juillet-27</v>
      </c>
      <c r="G559" s="17">
        <f>YEAR(D_dates[[#This Row],[Dates]])*100+MONTH(B559)</f>
        <v>202707</v>
      </c>
      <c r="H559" s="15">
        <f t="shared" si="26"/>
        <v>46569</v>
      </c>
    </row>
    <row r="560" spans="2:8" x14ac:dyDescent="0.3">
      <c r="B560" s="15">
        <v>46580</v>
      </c>
      <c r="C560" s="16">
        <f t="shared" si="24"/>
        <v>2027</v>
      </c>
      <c r="D560" s="17">
        <f t="shared" si="25"/>
        <v>7</v>
      </c>
      <c r="E560" s="17" t="str">
        <f>TEXT(D_dates[[#This Row],[Dates]],"mmmm")</f>
        <v>juillet</v>
      </c>
      <c r="F560" s="17" t="str">
        <f>TEXT(D_dates[[#This Row],[Dates]],"mmmm-aa")</f>
        <v>juillet-27</v>
      </c>
      <c r="G560" s="17">
        <f>YEAR(D_dates[[#This Row],[Dates]])*100+MONTH(B560)</f>
        <v>202707</v>
      </c>
      <c r="H560" s="15">
        <f t="shared" si="26"/>
        <v>46569</v>
      </c>
    </row>
    <row r="561" spans="2:8" x14ac:dyDescent="0.3">
      <c r="B561" s="15">
        <v>46581</v>
      </c>
      <c r="C561" s="16">
        <f t="shared" si="24"/>
        <v>2027</v>
      </c>
      <c r="D561" s="17">
        <f t="shared" si="25"/>
        <v>7</v>
      </c>
      <c r="E561" s="17" t="str">
        <f>TEXT(D_dates[[#This Row],[Dates]],"mmmm")</f>
        <v>juillet</v>
      </c>
      <c r="F561" s="17" t="str">
        <f>TEXT(D_dates[[#This Row],[Dates]],"mmmm-aa")</f>
        <v>juillet-27</v>
      </c>
      <c r="G561" s="17">
        <f>YEAR(D_dates[[#This Row],[Dates]])*100+MONTH(B561)</f>
        <v>202707</v>
      </c>
      <c r="H561" s="15">
        <f t="shared" si="26"/>
        <v>46569</v>
      </c>
    </row>
    <row r="562" spans="2:8" x14ac:dyDescent="0.3">
      <c r="B562" s="15">
        <v>46582</v>
      </c>
      <c r="C562" s="16">
        <f t="shared" si="24"/>
        <v>2027</v>
      </c>
      <c r="D562" s="17">
        <f t="shared" si="25"/>
        <v>7</v>
      </c>
      <c r="E562" s="17" t="str">
        <f>TEXT(D_dates[[#This Row],[Dates]],"mmmm")</f>
        <v>juillet</v>
      </c>
      <c r="F562" s="17" t="str">
        <f>TEXT(D_dates[[#This Row],[Dates]],"mmmm-aa")</f>
        <v>juillet-27</v>
      </c>
      <c r="G562" s="17">
        <f>YEAR(D_dates[[#This Row],[Dates]])*100+MONTH(B562)</f>
        <v>202707</v>
      </c>
      <c r="H562" s="15">
        <f t="shared" si="26"/>
        <v>46569</v>
      </c>
    </row>
    <row r="563" spans="2:8" x14ac:dyDescent="0.3">
      <c r="B563" s="15">
        <v>46583</v>
      </c>
      <c r="C563" s="16">
        <f t="shared" si="24"/>
        <v>2027</v>
      </c>
      <c r="D563" s="17">
        <f t="shared" si="25"/>
        <v>7</v>
      </c>
      <c r="E563" s="17" t="str">
        <f>TEXT(D_dates[[#This Row],[Dates]],"mmmm")</f>
        <v>juillet</v>
      </c>
      <c r="F563" s="17" t="str">
        <f>TEXT(D_dates[[#This Row],[Dates]],"mmmm-aa")</f>
        <v>juillet-27</v>
      </c>
      <c r="G563" s="17">
        <f>YEAR(D_dates[[#This Row],[Dates]])*100+MONTH(B563)</f>
        <v>202707</v>
      </c>
      <c r="H563" s="15">
        <f t="shared" si="26"/>
        <v>46569</v>
      </c>
    </row>
    <row r="564" spans="2:8" x14ac:dyDescent="0.3">
      <c r="B564" s="15">
        <v>46584</v>
      </c>
      <c r="C564" s="16">
        <f t="shared" si="24"/>
        <v>2027</v>
      </c>
      <c r="D564" s="17">
        <f t="shared" si="25"/>
        <v>7</v>
      </c>
      <c r="E564" s="17" t="str">
        <f>TEXT(D_dates[[#This Row],[Dates]],"mmmm")</f>
        <v>juillet</v>
      </c>
      <c r="F564" s="17" t="str">
        <f>TEXT(D_dates[[#This Row],[Dates]],"mmmm-aa")</f>
        <v>juillet-27</v>
      </c>
      <c r="G564" s="17">
        <f>YEAR(D_dates[[#This Row],[Dates]])*100+MONTH(B564)</f>
        <v>202707</v>
      </c>
      <c r="H564" s="15">
        <f t="shared" si="26"/>
        <v>46569</v>
      </c>
    </row>
    <row r="565" spans="2:8" x14ac:dyDescent="0.3">
      <c r="B565" s="15">
        <v>46585</v>
      </c>
      <c r="C565" s="16">
        <f t="shared" si="24"/>
        <v>2027</v>
      </c>
      <c r="D565" s="17">
        <f t="shared" si="25"/>
        <v>7</v>
      </c>
      <c r="E565" s="17" t="str">
        <f>TEXT(D_dates[[#This Row],[Dates]],"mmmm")</f>
        <v>juillet</v>
      </c>
      <c r="F565" s="17" t="str">
        <f>TEXT(D_dates[[#This Row],[Dates]],"mmmm-aa")</f>
        <v>juillet-27</v>
      </c>
      <c r="G565" s="17">
        <f>YEAR(D_dates[[#This Row],[Dates]])*100+MONTH(B565)</f>
        <v>202707</v>
      </c>
      <c r="H565" s="15">
        <f t="shared" si="26"/>
        <v>46569</v>
      </c>
    </row>
    <row r="566" spans="2:8" x14ac:dyDescent="0.3">
      <c r="B566" s="15">
        <v>46586</v>
      </c>
      <c r="C566" s="16">
        <f t="shared" si="24"/>
        <v>2027</v>
      </c>
      <c r="D566" s="17">
        <f t="shared" si="25"/>
        <v>7</v>
      </c>
      <c r="E566" s="17" t="str">
        <f>TEXT(D_dates[[#This Row],[Dates]],"mmmm")</f>
        <v>juillet</v>
      </c>
      <c r="F566" s="17" t="str">
        <f>TEXT(D_dates[[#This Row],[Dates]],"mmmm-aa")</f>
        <v>juillet-27</v>
      </c>
      <c r="G566" s="17">
        <f>YEAR(D_dates[[#This Row],[Dates]])*100+MONTH(B566)</f>
        <v>202707</v>
      </c>
      <c r="H566" s="15">
        <f t="shared" si="26"/>
        <v>46569</v>
      </c>
    </row>
    <row r="567" spans="2:8" x14ac:dyDescent="0.3">
      <c r="B567" s="15">
        <v>46587</v>
      </c>
      <c r="C567" s="16">
        <f t="shared" si="24"/>
        <v>2027</v>
      </c>
      <c r="D567" s="17">
        <f t="shared" si="25"/>
        <v>7</v>
      </c>
      <c r="E567" s="17" t="str">
        <f>TEXT(D_dates[[#This Row],[Dates]],"mmmm")</f>
        <v>juillet</v>
      </c>
      <c r="F567" s="17" t="str">
        <f>TEXT(D_dates[[#This Row],[Dates]],"mmmm-aa")</f>
        <v>juillet-27</v>
      </c>
      <c r="G567" s="17">
        <f>YEAR(D_dates[[#This Row],[Dates]])*100+MONTH(B567)</f>
        <v>202707</v>
      </c>
      <c r="H567" s="15">
        <f t="shared" si="26"/>
        <v>46569</v>
      </c>
    </row>
    <row r="568" spans="2:8" x14ac:dyDescent="0.3">
      <c r="B568" s="15">
        <v>46588</v>
      </c>
      <c r="C568" s="16">
        <f t="shared" si="24"/>
        <v>2027</v>
      </c>
      <c r="D568" s="17">
        <f t="shared" si="25"/>
        <v>7</v>
      </c>
      <c r="E568" s="17" t="str">
        <f>TEXT(D_dates[[#This Row],[Dates]],"mmmm")</f>
        <v>juillet</v>
      </c>
      <c r="F568" s="17" t="str">
        <f>TEXT(D_dates[[#This Row],[Dates]],"mmmm-aa")</f>
        <v>juillet-27</v>
      </c>
      <c r="G568" s="17">
        <f>YEAR(D_dates[[#This Row],[Dates]])*100+MONTH(B568)</f>
        <v>202707</v>
      </c>
      <c r="H568" s="15">
        <f t="shared" si="26"/>
        <v>46569</v>
      </c>
    </row>
    <row r="569" spans="2:8" x14ac:dyDescent="0.3">
      <c r="B569" s="15">
        <v>46589</v>
      </c>
      <c r="C569" s="16">
        <f t="shared" si="24"/>
        <v>2027</v>
      </c>
      <c r="D569" s="17">
        <f t="shared" si="25"/>
        <v>7</v>
      </c>
      <c r="E569" s="17" t="str">
        <f>TEXT(D_dates[[#This Row],[Dates]],"mmmm")</f>
        <v>juillet</v>
      </c>
      <c r="F569" s="17" t="str">
        <f>TEXT(D_dates[[#This Row],[Dates]],"mmmm-aa")</f>
        <v>juillet-27</v>
      </c>
      <c r="G569" s="17">
        <f>YEAR(D_dates[[#This Row],[Dates]])*100+MONTH(B569)</f>
        <v>202707</v>
      </c>
      <c r="H569" s="15">
        <f t="shared" si="26"/>
        <v>46569</v>
      </c>
    </row>
    <row r="570" spans="2:8" x14ac:dyDescent="0.3">
      <c r="B570" s="15">
        <v>46590</v>
      </c>
      <c r="C570" s="16">
        <f t="shared" si="24"/>
        <v>2027</v>
      </c>
      <c r="D570" s="17">
        <f t="shared" si="25"/>
        <v>7</v>
      </c>
      <c r="E570" s="17" t="str">
        <f>TEXT(D_dates[[#This Row],[Dates]],"mmmm")</f>
        <v>juillet</v>
      </c>
      <c r="F570" s="17" t="str">
        <f>TEXT(D_dates[[#This Row],[Dates]],"mmmm-aa")</f>
        <v>juillet-27</v>
      </c>
      <c r="G570" s="17">
        <f>YEAR(D_dates[[#This Row],[Dates]])*100+MONTH(B570)</f>
        <v>202707</v>
      </c>
      <c r="H570" s="15">
        <f t="shared" si="26"/>
        <v>46569</v>
      </c>
    </row>
    <row r="571" spans="2:8" x14ac:dyDescent="0.3">
      <c r="B571" s="15">
        <v>46591</v>
      </c>
      <c r="C571" s="16">
        <f t="shared" si="24"/>
        <v>2027</v>
      </c>
      <c r="D571" s="17">
        <f t="shared" si="25"/>
        <v>7</v>
      </c>
      <c r="E571" s="17" t="str">
        <f>TEXT(D_dates[[#This Row],[Dates]],"mmmm")</f>
        <v>juillet</v>
      </c>
      <c r="F571" s="17" t="str">
        <f>TEXT(D_dates[[#This Row],[Dates]],"mmmm-aa")</f>
        <v>juillet-27</v>
      </c>
      <c r="G571" s="17">
        <f>YEAR(D_dates[[#This Row],[Dates]])*100+MONTH(B571)</f>
        <v>202707</v>
      </c>
      <c r="H571" s="15">
        <f t="shared" si="26"/>
        <v>46569</v>
      </c>
    </row>
    <row r="572" spans="2:8" x14ac:dyDescent="0.3">
      <c r="B572" s="15">
        <v>46592</v>
      </c>
      <c r="C572" s="16">
        <f t="shared" si="24"/>
        <v>2027</v>
      </c>
      <c r="D572" s="17">
        <f t="shared" si="25"/>
        <v>7</v>
      </c>
      <c r="E572" s="17" t="str">
        <f>TEXT(D_dates[[#This Row],[Dates]],"mmmm")</f>
        <v>juillet</v>
      </c>
      <c r="F572" s="17" t="str">
        <f>TEXT(D_dates[[#This Row],[Dates]],"mmmm-aa")</f>
        <v>juillet-27</v>
      </c>
      <c r="G572" s="17">
        <f>YEAR(D_dates[[#This Row],[Dates]])*100+MONTH(B572)</f>
        <v>202707</v>
      </c>
      <c r="H572" s="15">
        <f t="shared" si="26"/>
        <v>46569</v>
      </c>
    </row>
    <row r="573" spans="2:8" x14ac:dyDescent="0.3">
      <c r="B573" s="15">
        <v>46593</v>
      </c>
      <c r="C573" s="16">
        <f t="shared" si="24"/>
        <v>2027</v>
      </c>
      <c r="D573" s="17">
        <f t="shared" si="25"/>
        <v>7</v>
      </c>
      <c r="E573" s="17" t="str">
        <f>TEXT(D_dates[[#This Row],[Dates]],"mmmm")</f>
        <v>juillet</v>
      </c>
      <c r="F573" s="17" t="str">
        <f>TEXT(D_dates[[#This Row],[Dates]],"mmmm-aa")</f>
        <v>juillet-27</v>
      </c>
      <c r="G573" s="17">
        <f>YEAR(D_dates[[#This Row],[Dates]])*100+MONTH(B573)</f>
        <v>202707</v>
      </c>
      <c r="H573" s="15">
        <f t="shared" si="26"/>
        <v>46569</v>
      </c>
    </row>
    <row r="574" spans="2:8" x14ac:dyDescent="0.3">
      <c r="B574" s="15">
        <v>46594</v>
      </c>
      <c r="C574" s="16">
        <f t="shared" si="24"/>
        <v>2027</v>
      </c>
      <c r="D574" s="17">
        <f t="shared" si="25"/>
        <v>7</v>
      </c>
      <c r="E574" s="17" t="str">
        <f>TEXT(D_dates[[#This Row],[Dates]],"mmmm")</f>
        <v>juillet</v>
      </c>
      <c r="F574" s="17" t="str">
        <f>TEXT(D_dates[[#This Row],[Dates]],"mmmm-aa")</f>
        <v>juillet-27</v>
      </c>
      <c r="G574" s="17">
        <f>YEAR(D_dates[[#This Row],[Dates]])*100+MONTH(B574)</f>
        <v>202707</v>
      </c>
      <c r="H574" s="15">
        <f t="shared" si="26"/>
        <v>46569</v>
      </c>
    </row>
    <row r="575" spans="2:8" x14ac:dyDescent="0.3">
      <c r="B575" s="15">
        <v>46595</v>
      </c>
      <c r="C575" s="16">
        <f t="shared" si="24"/>
        <v>2027</v>
      </c>
      <c r="D575" s="17">
        <f t="shared" si="25"/>
        <v>7</v>
      </c>
      <c r="E575" s="17" t="str">
        <f>TEXT(D_dates[[#This Row],[Dates]],"mmmm")</f>
        <v>juillet</v>
      </c>
      <c r="F575" s="17" t="str">
        <f>TEXT(D_dates[[#This Row],[Dates]],"mmmm-aa")</f>
        <v>juillet-27</v>
      </c>
      <c r="G575" s="17">
        <f>YEAR(D_dates[[#This Row],[Dates]])*100+MONTH(B575)</f>
        <v>202707</v>
      </c>
      <c r="H575" s="15">
        <f t="shared" si="26"/>
        <v>46569</v>
      </c>
    </row>
    <row r="576" spans="2:8" x14ac:dyDescent="0.3">
      <c r="B576" s="15">
        <v>46596</v>
      </c>
      <c r="C576" s="16">
        <f t="shared" si="24"/>
        <v>2027</v>
      </c>
      <c r="D576" s="17">
        <f t="shared" si="25"/>
        <v>7</v>
      </c>
      <c r="E576" s="17" t="str">
        <f>TEXT(D_dates[[#This Row],[Dates]],"mmmm")</f>
        <v>juillet</v>
      </c>
      <c r="F576" s="17" t="str">
        <f>TEXT(D_dates[[#This Row],[Dates]],"mmmm-aa")</f>
        <v>juillet-27</v>
      </c>
      <c r="G576" s="17">
        <f>YEAR(D_dates[[#This Row],[Dates]])*100+MONTH(B576)</f>
        <v>202707</v>
      </c>
      <c r="H576" s="15">
        <f t="shared" si="26"/>
        <v>46569</v>
      </c>
    </row>
    <row r="577" spans="2:8" x14ac:dyDescent="0.3">
      <c r="B577" s="15">
        <v>46597</v>
      </c>
      <c r="C577" s="16">
        <f t="shared" si="24"/>
        <v>2027</v>
      </c>
      <c r="D577" s="17">
        <f t="shared" si="25"/>
        <v>7</v>
      </c>
      <c r="E577" s="17" t="str">
        <f>TEXT(D_dates[[#This Row],[Dates]],"mmmm")</f>
        <v>juillet</v>
      </c>
      <c r="F577" s="17" t="str">
        <f>TEXT(D_dates[[#This Row],[Dates]],"mmmm-aa")</f>
        <v>juillet-27</v>
      </c>
      <c r="G577" s="17">
        <f>YEAR(D_dates[[#This Row],[Dates]])*100+MONTH(B577)</f>
        <v>202707</v>
      </c>
      <c r="H577" s="15">
        <f t="shared" si="26"/>
        <v>46569</v>
      </c>
    </row>
    <row r="578" spans="2:8" x14ac:dyDescent="0.3">
      <c r="B578" s="15">
        <v>46598</v>
      </c>
      <c r="C578" s="16">
        <f t="shared" si="24"/>
        <v>2027</v>
      </c>
      <c r="D578" s="17">
        <f t="shared" si="25"/>
        <v>7</v>
      </c>
      <c r="E578" s="17" t="str">
        <f>TEXT(D_dates[[#This Row],[Dates]],"mmmm")</f>
        <v>juillet</v>
      </c>
      <c r="F578" s="17" t="str">
        <f>TEXT(D_dates[[#This Row],[Dates]],"mmmm-aa")</f>
        <v>juillet-27</v>
      </c>
      <c r="G578" s="17">
        <f>YEAR(D_dates[[#This Row],[Dates]])*100+MONTH(B578)</f>
        <v>202707</v>
      </c>
      <c r="H578" s="15">
        <f t="shared" si="26"/>
        <v>46569</v>
      </c>
    </row>
    <row r="579" spans="2:8" x14ac:dyDescent="0.3">
      <c r="B579" s="15">
        <v>46599</v>
      </c>
      <c r="C579" s="16">
        <f t="shared" ref="C579:C642" si="27">YEAR(B579)</f>
        <v>2027</v>
      </c>
      <c r="D579" s="17">
        <f t="shared" ref="D579:D642" si="28">MONTH(B579)</f>
        <v>7</v>
      </c>
      <c r="E579" s="17" t="str">
        <f>TEXT(D_dates[[#This Row],[Dates]],"mmmm")</f>
        <v>juillet</v>
      </c>
      <c r="F579" s="17" t="str">
        <f>TEXT(D_dates[[#This Row],[Dates]],"mmmm-aa")</f>
        <v>juillet-27</v>
      </c>
      <c r="G579" s="17">
        <f>YEAR(D_dates[[#This Row],[Dates]])*100+MONTH(B579)</f>
        <v>202707</v>
      </c>
      <c r="H579" s="15">
        <f t="shared" ref="H579:H642" si="29">DATE(YEAR(B579),MONTH(B579),1)</f>
        <v>46569</v>
      </c>
    </row>
    <row r="580" spans="2:8" x14ac:dyDescent="0.3">
      <c r="B580" s="15">
        <v>46600</v>
      </c>
      <c r="C580" s="16">
        <f t="shared" si="27"/>
        <v>2027</v>
      </c>
      <c r="D580" s="17">
        <f t="shared" si="28"/>
        <v>8</v>
      </c>
      <c r="E580" s="17" t="str">
        <f>TEXT(D_dates[[#This Row],[Dates]],"mmmm")</f>
        <v>août</v>
      </c>
      <c r="F580" s="17" t="str">
        <f>TEXT(D_dates[[#This Row],[Dates]],"mmmm-aa")</f>
        <v>août-27</v>
      </c>
      <c r="G580" s="17">
        <f>YEAR(D_dates[[#This Row],[Dates]])*100+MONTH(B580)</f>
        <v>202708</v>
      </c>
      <c r="H580" s="15">
        <f t="shared" si="29"/>
        <v>46600</v>
      </c>
    </row>
    <row r="581" spans="2:8" x14ac:dyDescent="0.3">
      <c r="B581" s="15">
        <v>46601</v>
      </c>
      <c r="C581" s="16">
        <f t="shared" si="27"/>
        <v>2027</v>
      </c>
      <c r="D581" s="17">
        <f t="shared" si="28"/>
        <v>8</v>
      </c>
      <c r="E581" s="17" t="str">
        <f>TEXT(D_dates[[#This Row],[Dates]],"mmmm")</f>
        <v>août</v>
      </c>
      <c r="F581" s="17" t="str">
        <f>TEXT(D_dates[[#This Row],[Dates]],"mmmm-aa")</f>
        <v>août-27</v>
      </c>
      <c r="G581" s="17">
        <f>YEAR(D_dates[[#This Row],[Dates]])*100+MONTH(B581)</f>
        <v>202708</v>
      </c>
      <c r="H581" s="15">
        <f t="shared" si="29"/>
        <v>46600</v>
      </c>
    </row>
    <row r="582" spans="2:8" x14ac:dyDescent="0.3">
      <c r="B582" s="15">
        <v>46602</v>
      </c>
      <c r="C582" s="16">
        <f t="shared" si="27"/>
        <v>2027</v>
      </c>
      <c r="D582" s="17">
        <f t="shared" si="28"/>
        <v>8</v>
      </c>
      <c r="E582" s="17" t="str">
        <f>TEXT(D_dates[[#This Row],[Dates]],"mmmm")</f>
        <v>août</v>
      </c>
      <c r="F582" s="17" t="str">
        <f>TEXT(D_dates[[#This Row],[Dates]],"mmmm-aa")</f>
        <v>août-27</v>
      </c>
      <c r="G582" s="17">
        <f>YEAR(D_dates[[#This Row],[Dates]])*100+MONTH(B582)</f>
        <v>202708</v>
      </c>
      <c r="H582" s="15">
        <f t="shared" si="29"/>
        <v>46600</v>
      </c>
    </row>
    <row r="583" spans="2:8" x14ac:dyDescent="0.3">
      <c r="B583" s="15">
        <v>46603</v>
      </c>
      <c r="C583" s="16">
        <f t="shared" si="27"/>
        <v>2027</v>
      </c>
      <c r="D583" s="17">
        <f t="shared" si="28"/>
        <v>8</v>
      </c>
      <c r="E583" s="17" t="str">
        <f>TEXT(D_dates[[#This Row],[Dates]],"mmmm")</f>
        <v>août</v>
      </c>
      <c r="F583" s="17" t="str">
        <f>TEXT(D_dates[[#This Row],[Dates]],"mmmm-aa")</f>
        <v>août-27</v>
      </c>
      <c r="G583" s="17">
        <f>YEAR(D_dates[[#This Row],[Dates]])*100+MONTH(B583)</f>
        <v>202708</v>
      </c>
      <c r="H583" s="15">
        <f t="shared" si="29"/>
        <v>46600</v>
      </c>
    </row>
    <row r="584" spans="2:8" x14ac:dyDescent="0.3">
      <c r="B584" s="15">
        <v>46604</v>
      </c>
      <c r="C584" s="16">
        <f t="shared" si="27"/>
        <v>2027</v>
      </c>
      <c r="D584" s="17">
        <f t="shared" si="28"/>
        <v>8</v>
      </c>
      <c r="E584" s="17" t="str">
        <f>TEXT(D_dates[[#This Row],[Dates]],"mmmm")</f>
        <v>août</v>
      </c>
      <c r="F584" s="17" t="str">
        <f>TEXT(D_dates[[#This Row],[Dates]],"mmmm-aa")</f>
        <v>août-27</v>
      </c>
      <c r="G584" s="17">
        <f>YEAR(D_dates[[#This Row],[Dates]])*100+MONTH(B584)</f>
        <v>202708</v>
      </c>
      <c r="H584" s="15">
        <f t="shared" si="29"/>
        <v>46600</v>
      </c>
    </row>
    <row r="585" spans="2:8" x14ac:dyDescent="0.3">
      <c r="B585" s="15">
        <v>46605</v>
      </c>
      <c r="C585" s="16">
        <f t="shared" si="27"/>
        <v>2027</v>
      </c>
      <c r="D585" s="17">
        <f t="shared" si="28"/>
        <v>8</v>
      </c>
      <c r="E585" s="17" t="str">
        <f>TEXT(D_dates[[#This Row],[Dates]],"mmmm")</f>
        <v>août</v>
      </c>
      <c r="F585" s="17" t="str">
        <f>TEXT(D_dates[[#This Row],[Dates]],"mmmm-aa")</f>
        <v>août-27</v>
      </c>
      <c r="G585" s="17">
        <f>YEAR(D_dates[[#This Row],[Dates]])*100+MONTH(B585)</f>
        <v>202708</v>
      </c>
      <c r="H585" s="15">
        <f t="shared" si="29"/>
        <v>46600</v>
      </c>
    </row>
    <row r="586" spans="2:8" x14ac:dyDescent="0.3">
      <c r="B586" s="15">
        <v>46606</v>
      </c>
      <c r="C586" s="16">
        <f t="shared" si="27"/>
        <v>2027</v>
      </c>
      <c r="D586" s="17">
        <f t="shared" si="28"/>
        <v>8</v>
      </c>
      <c r="E586" s="17" t="str">
        <f>TEXT(D_dates[[#This Row],[Dates]],"mmmm")</f>
        <v>août</v>
      </c>
      <c r="F586" s="17" t="str">
        <f>TEXT(D_dates[[#This Row],[Dates]],"mmmm-aa")</f>
        <v>août-27</v>
      </c>
      <c r="G586" s="17">
        <f>YEAR(D_dates[[#This Row],[Dates]])*100+MONTH(B586)</f>
        <v>202708</v>
      </c>
      <c r="H586" s="15">
        <f t="shared" si="29"/>
        <v>46600</v>
      </c>
    </row>
    <row r="587" spans="2:8" x14ac:dyDescent="0.3">
      <c r="B587" s="15">
        <v>46607</v>
      </c>
      <c r="C587" s="16">
        <f t="shared" si="27"/>
        <v>2027</v>
      </c>
      <c r="D587" s="17">
        <f t="shared" si="28"/>
        <v>8</v>
      </c>
      <c r="E587" s="17" t="str">
        <f>TEXT(D_dates[[#This Row],[Dates]],"mmmm")</f>
        <v>août</v>
      </c>
      <c r="F587" s="17" t="str">
        <f>TEXT(D_dates[[#This Row],[Dates]],"mmmm-aa")</f>
        <v>août-27</v>
      </c>
      <c r="G587" s="17">
        <f>YEAR(D_dates[[#This Row],[Dates]])*100+MONTH(B587)</f>
        <v>202708</v>
      </c>
      <c r="H587" s="15">
        <f t="shared" si="29"/>
        <v>46600</v>
      </c>
    </row>
    <row r="588" spans="2:8" x14ac:dyDescent="0.3">
      <c r="B588" s="15">
        <v>46608</v>
      </c>
      <c r="C588" s="16">
        <f t="shared" si="27"/>
        <v>2027</v>
      </c>
      <c r="D588" s="17">
        <f t="shared" si="28"/>
        <v>8</v>
      </c>
      <c r="E588" s="17" t="str">
        <f>TEXT(D_dates[[#This Row],[Dates]],"mmmm")</f>
        <v>août</v>
      </c>
      <c r="F588" s="17" t="str">
        <f>TEXT(D_dates[[#This Row],[Dates]],"mmmm-aa")</f>
        <v>août-27</v>
      </c>
      <c r="G588" s="17">
        <f>YEAR(D_dates[[#This Row],[Dates]])*100+MONTH(B588)</f>
        <v>202708</v>
      </c>
      <c r="H588" s="15">
        <f t="shared" si="29"/>
        <v>46600</v>
      </c>
    </row>
    <row r="589" spans="2:8" x14ac:dyDescent="0.3">
      <c r="B589" s="15">
        <v>46609</v>
      </c>
      <c r="C589" s="16">
        <f t="shared" si="27"/>
        <v>2027</v>
      </c>
      <c r="D589" s="17">
        <f t="shared" si="28"/>
        <v>8</v>
      </c>
      <c r="E589" s="17" t="str">
        <f>TEXT(D_dates[[#This Row],[Dates]],"mmmm")</f>
        <v>août</v>
      </c>
      <c r="F589" s="17" t="str">
        <f>TEXT(D_dates[[#This Row],[Dates]],"mmmm-aa")</f>
        <v>août-27</v>
      </c>
      <c r="G589" s="17">
        <f>YEAR(D_dates[[#This Row],[Dates]])*100+MONTH(B589)</f>
        <v>202708</v>
      </c>
      <c r="H589" s="15">
        <f t="shared" si="29"/>
        <v>46600</v>
      </c>
    </row>
    <row r="590" spans="2:8" x14ac:dyDescent="0.3">
      <c r="B590" s="15">
        <v>46610</v>
      </c>
      <c r="C590" s="16">
        <f t="shared" si="27"/>
        <v>2027</v>
      </c>
      <c r="D590" s="17">
        <f t="shared" si="28"/>
        <v>8</v>
      </c>
      <c r="E590" s="17" t="str">
        <f>TEXT(D_dates[[#This Row],[Dates]],"mmmm")</f>
        <v>août</v>
      </c>
      <c r="F590" s="17" t="str">
        <f>TEXT(D_dates[[#This Row],[Dates]],"mmmm-aa")</f>
        <v>août-27</v>
      </c>
      <c r="G590" s="17">
        <f>YEAR(D_dates[[#This Row],[Dates]])*100+MONTH(B590)</f>
        <v>202708</v>
      </c>
      <c r="H590" s="15">
        <f t="shared" si="29"/>
        <v>46600</v>
      </c>
    </row>
    <row r="591" spans="2:8" x14ac:dyDescent="0.3">
      <c r="B591" s="15">
        <v>46611</v>
      </c>
      <c r="C591" s="16">
        <f t="shared" si="27"/>
        <v>2027</v>
      </c>
      <c r="D591" s="17">
        <f t="shared" si="28"/>
        <v>8</v>
      </c>
      <c r="E591" s="17" t="str">
        <f>TEXT(D_dates[[#This Row],[Dates]],"mmmm")</f>
        <v>août</v>
      </c>
      <c r="F591" s="17" t="str">
        <f>TEXT(D_dates[[#This Row],[Dates]],"mmmm-aa")</f>
        <v>août-27</v>
      </c>
      <c r="G591" s="17">
        <f>YEAR(D_dates[[#This Row],[Dates]])*100+MONTH(B591)</f>
        <v>202708</v>
      </c>
      <c r="H591" s="15">
        <f t="shared" si="29"/>
        <v>46600</v>
      </c>
    </row>
    <row r="592" spans="2:8" x14ac:dyDescent="0.3">
      <c r="B592" s="15">
        <v>46612</v>
      </c>
      <c r="C592" s="16">
        <f t="shared" si="27"/>
        <v>2027</v>
      </c>
      <c r="D592" s="17">
        <f t="shared" si="28"/>
        <v>8</v>
      </c>
      <c r="E592" s="17" t="str">
        <f>TEXT(D_dates[[#This Row],[Dates]],"mmmm")</f>
        <v>août</v>
      </c>
      <c r="F592" s="17" t="str">
        <f>TEXT(D_dates[[#This Row],[Dates]],"mmmm-aa")</f>
        <v>août-27</v>
      </c>
      <c r="G592" s="17">
        <f>YEAR(D_dates[[#This Row],[Dates]])*100+MONTH(B592)</f>
        <v>202708</v>
      </c>
      <c r="H592" s="15">
        <f t="shared" si="29"/>
        <v>46600</v>
      </c>
    </row>
    <row r="593" spans="2:8" x14ac:dyDescent="0.3">
      <c r="B593" s="15">
        <v>46613</v>
      </c>
      <c r="C593" s="16">
        <f t="shared" si="27"/>
        <v>2027</v>
      </c>
      <c r="D593" s="17">
        <f t="shared" si="28"/>
        <v>8</v>
      </c>
      <c r="E593" s="17" t="str">
        <f>TEXT(D_dates[[#This Row],[Dates]],"mmmm")</f>
        <v>août</v>
      </c>
      <c r="F593" s="17" t="str">
        <f>TEXT(D_dates[[#This Row],[Dates]],"mmmm-aa")</f>
        <v>août-27</v>
      </c>
      <c r="G593" s="17">
        <f>YEAR(D_dates[[#This Row],[Dates]])*100+MONTH(B593)</f>
        <v>202708</v>
      </c>
      <c r="H593" s="15">
        <f t="shared" si="29"/>
        <v>46600</v>
      </c>
    </row>
    <row r="594" spans="2:8" x14ac:dyDescent="0.3">
      <c r="B594" s="15">
        <v>46614</v>
      </c>
      <c r="C594" s="16">
        <f t="shared" si="27"/>
        <v>2027</v>
      </c>
      <c r="D594" s="17">
        <f t="shared" si="28"/>
        <v>8</v>
      </c>
      <c r="E594" s="17" t="str">
        <f>TEXT(D_dates[[#This Row],[Dates]],"mmmm")</f>
        <v>août</v>
      </c>
      <c r="F594" s="17" t="str">
        <f>TEXT(D_dates[[#This Row],[Dates]],"mmmm-aa")</f>
        <v>août-27</v>
      </c>
      <c r="G594" s="17">
        <f>YEAR(D_dates[[#This Row],[Dates]])*100+MONTH(B594)</f>
        <v>202708</v>
      </c>
      <c r="H594" s="15">
        <f t="shared" si="29"/>
        <v>46600</v>
      </c>
    </row>
    <row r="595" spans="2:8" x14ac:dyDescent="0.3">
      <c r="B595" s="15">
        <v>46615</v>
      </c>
      <c r="C595" s="16">
        <f t="shared" si="27"/>
        <v>2027</v>
      </c>
      <c r="D595" s="17">
        <f t="shared" si="28"/>
        <v>8</v>
      </c>
      <c r="E595" s="17" t="str">
        <f>TEXT(D_dates[[#This Row],[Dates]],"mmmm")</f>
        <v>août</v>
      </c>
      <c r="F595" s="17" t="str">
        <f>TEXT(D_dates[[#This Row],[Dates]],"mmmm-aa")</f>
        <v>août-27</v>
      </c>
      <c r="G595" s="17">
        <f>YEAR(D_dates[[#This Row],[Dates]])*100+MONTH(B595)</f>
        <v>202708</v>
      </c>
      <c r="H595" s="15">
        <f t="shared" si="29"/>
        <v>46600</v>
      </c>
    </row>
    <row r="596" spans="2:8" x14ac:dyDescent="0.3">
      <c r="B596" s="15">
        <v>46616</v>
      </c>
      <c r="C596" s="16">
        <f t="shared" si="27"/>
        <v>2027</v>
      </c>
      <c r="D596" s="17">
        <f t="shared" si="28"/>
        <v>8</v>
      </c>
      <c r="E596" s="17" t="str">
        <f>TEXT(D_dates[[#This Row],[Dates]],"mmmm")</f>
        <v>août</v>
      </c>
      <c r="F596" s="17" t="str">
        <f>TEXT(D_dates[[#This Row],[Dates]],"mmmm-aa")</f>
        <v>août-27</v>
      </c>
      <c r="G596" s="17">
        <f>YEAR(D_dates[[#This Row],[Dates]])*100+MONTH(B596)</f>
        <v>202708</v>
      </c>
      <c r="H596" s="15">
        <f t="shared" si="29"/>
        <v>46600</v>
      </c>
    </row>
    <row r="597" spans="2:8" x14ac:dyDescent="0.3">
      <c r="B597" s="15">
        <v>46617</v>
      </c>
      <c r="C597" s="16">
        <f t="shared" si="27"/>
        <v>2027</v>
      </c>
      <c r="D597" s="17">
        <f t="shared" si="28"/>
        <v>8</v>
      </c>
      <c r="E597" s="17" t="str">
        <f>TEXT(D_dates[[#This Row],[Dates]],"mmmm")</f>
        <v>août</v>
      </c>
      <c r="F597" s="17" t="str">
        <f>TEXT(D_dates[[#This Row],[Dates]],"mmmm-aa")</f>
        <v>août-27</v>
      </c>
      <c r="G597" s="17">
        <f>YEAR(D_dates[[#This Row],[Dates]])*100+MONTH(B597)</f>
        <v>202708</v>
      </c>
      <c r="H597" s="15">
        <f t="shared" si="29"/>
        <v>46600</v>
      </c>
    </row>
    <row r="598" spans="2:8" x14ac:dyDescent="0.3">
      <c r="B598" s="15">
        <v>46618</v>
      </c>
      <c r="C598" s="16">
        <f t="shared" si="27"/>
        <v>2027</v>
      </c>
      <c r="D598" s="17">
        <f t="shared" si="28"/>
        <v>8</v>
      </c>
      <c r="E598" s="17" t="str">
        <f>TEXT(D_dates[[#This Row],[Dates]],"mmmm")</f>
        <v>août</v>
      </c>
      <c r="F598" s="17" t="str">
        <f>TEXT(D_dates[[#This Row],[Dates]],"mmmm-aa")</f>
        <v>août-27</v>
      </c>
      <c r="G598" s="17">
        <f>YEAR(D_dates[[#This Row],[Dates]])*100+MONTH(B598)</f>
        <v>202708</v>
      </c>
      <c r="H598" s="15">
        <f t="shared" si="29"/>
        <v>46600</v>
      </c>
    </row>
    <row r="599" spans="2:8" x14ac:dyDescent="0.3">
      <c r="B599" s="15">
        <v>46619</v>
      </c>
      <c r="C599" s="16">
        <f t="shared" si="27"/>
        <v>2027</v>
      </c>
      <c r="D599" s="17">
        <f t="shared" si="28"/>
        <v>8</v>
      </c>
      <c r="E599" s="17" t="str">
        <f>TEXT(D_dates[[#This Row],[Dates]],"mmmm")</f>
        <v>août</v>
      </c>
      <c r="F599" s="17" t="str">
        <f>TEXT(D_dates[[#This Row],[Dates]],"mmmm-aa")</f>
        <v>août-27</v>
      </c>
      <c r="G599" s="17">
        <f>YEAR(D_dates[[#This Row],[Dates]])*100+MONTH(B599)</f>
        <v>202708</v>
      </c>
      <c r="H599" s="15">
        <f t="shared" si="29"/>
        <v>46600</v>
      </c>
    </row>
    <row r="600" spans="2:8" x14ac:dyDescent="0.3">
      <c r="B600" s="15">
        <v>46620</v>
      </c>
      <c r="C600" s="16">
        <f t="shared" si="27"/>
        <v>2027</v>
      </c>
      <c r="D600" s="17">
        <f t="shared" si="28"/>
        <v>8</v>
      </c>
      <c r="E600" s="17" t="str">
        <f>TEXT(D_dates[[#This Row],[Dates]],"mmmm")</f>
        <v>août</v>
      </c>
      <c r="F600" s="17" t="str">
        <f>TEXT(D_dates[[#This Row],[Dates]],"mmmm-aa")</f>
        <v>août-27</v>
      </c>
      <c r="G600" s="17">
        <f>YEAR(D_dates[[#This Row],[Dates]])*100+MONTH(B600)</f>
        <v>202708</v>
      </c>
      <c r="H600" s="15">
        <f t="shared" si="29"/>
        <v>46600</v>
      </c>
    </row>
    <row r="601" spans="2:8" x14ac:dyDescent="0.3">
      <c r="B601" s="15">
        <v>46621</v>
      </c>
      <c r="C601" s="16">
        <f t="shared" si="27"/>
        <v>2027</v>
      </c>
      <c r="D601" s="17">
        <f t="shared" si="28"/>
        <v>8</v>
      </c>
      <c r="E601" s="17" t="str">
        <f>TEXT(D_dates[[#This Row],[Dates]],"mmmm")</f>
        <v>août</v>
      </c>
      <c r="F601" s="17" t="str">
        <f>TEXT(D_dates[[#This Row],[Dates]],"mmmm-aa")</f>
        <v>août-27</v>
      </c>
      <c r="G601" s="17">
        <f>YEAR(D_dates[[#This Row],[Dates]])*100+MONTH(B601)</f>
        <v>202708</v>
      </c>
      <c r="H601" s="15">
        <f t="shared" si="29"/>
        <v>46600</v>
      </c>
    </row>
    <row r="602" spans="2:8" x14ac:dyDescent="0.3">
      <c r="B602" s="15">
        <v>46622</v>
      </c>
      <c r="C602" s="16">
        <f t="shared" si="27"/>
        <v>2027</v>
      </c>
      <c r="D602" s="17">
        <f t="shared" si="28"/>
        <v>8</v>
      </c>
      <c r="E602" s="17" t="str">
        <f>TEXT(D_dates[[#This Row],[Dates]],"mmmm")</f>
        <v>août</v>
      </c>
      <c r="F602" s="17" t="str">
        <f>TEXT(D_dates[[#This Row],[Dates]],"mmmm-aa")</f>
        <v>août-27</v>
      </c>
      <c r="G602" s="17">
        <f>YEAR(D_dates[[#This Row],[Dates]])*100+MONTH(B602)</f>
        <v>202708</v>
      </c>
      <c r="H602" s="15">
        <f t="shared" si="29"/>
        <v>46600</v>
      </c>
    </row>
    <row r="603" spans="2:8" x14ac:dyDescent="0.3">
      <c r="B603" s="15">
        <v>46623</v>
      </c>
      <c r="C603" s="16">
        <f t="shared" si="27"/>
        <v>2027</v>
      </c>
      <c r="D603" s="17">
        <f t="shared" si="28"/>
        <v>8</v>
      </c>
      <c r="E603" s="17" t="str">
        <f>TEXT(D_dates[[#This Row],[Dates]],"mmmm")</f>
        <v>août</v>
      </c>
      <c r="F603" s="17" t="str">
        <f>TEXT(D_dates[[#This Row],[Dates]],"mmmm-aa")</f>
        <v>août-27</v>
      </c>
      <c r="G603" s="17">
        <f>YEAR(D_dates[[#This Row],[Dates]])*100+MONTH(B603)</f>
        <v>202708</v>
      </c>
      <c r="H603" s="15">
        <f t="shared" si="29"/>
        <v>46600</v>
      </c>
    </row>
    <row r="604" spans="2:8" x14ac:dyDescent="0.3">
      <c r="B604" s="15">
        <v>46624</v>
      </c>
      <c r="C604" s="16">
        <f t="shared" si="27"/>
        <v>2027</v>
      </c>
      <c r="D604" s="17">
        <f t="shared" si="28"/>
        <v>8</v>
      </c>
      <c r="E604" s="17" t="str">
        <f>TEXT(D_dates[[#This Row],[Dates]],"mmmm")</f>
        <v>août</v>
      </c>
      <c r="F604" s="17" t="str">
        <f>TEXT(D_dates[[#This Row],[Dates]],"mmmm-aa")</f>
        <v>août-27</v>
      </c>
      <c r="G604" s="17">
        <f>YEAR(D_dates[[#This Row],[Dates]])*100+MONTH(B604)</f>
        <v>202708</v>
      </c>
      <c r="H604" s="15">
        <f t="shared" si="29"/>
        <v>46600</v>
      </c>
    </row>
    <row r="605" spans="2:8" x14ac:dyDescent="0.3">
      <c r="B605" s="15">
        <v>46625</v>
      </c>
      <c r="C605" s="16">
        <f t="shared" si="27"/>
        <v>2027</v>
      </c>
      <c r="D605" s="17">
        <f t="shared" si="28"/>
        <v>8</v>
      </c>
      <c r="E605" s="17" t="str">
        <f>TEXT(D_dates[[#This Row],[Dates]],"mmmm")</f>
        <v>août</v>
      </c>
      <c r="F605" s="17" t="str">
        <f>TEXT(D_dates[[#This Row],[Dates]],"mmmm-aa")</f>
        <v>août-27</v>
      </c>
      <c r="G605" s="17">
        <f>YEAR(D_dates[[#This Row],[Dates]])*100+MONTH(B605)</f>
        <v>202708</v>
      </c>
      <c r="H605" s="15">
        <f t="shared" si="29"/>
        <v>46600</v>
      </c>
    </row>
    <row r="606" spans="2:8" x14ac:dyDescent="0.3">
      <c r="B606" s="15">
        <v>46626</v>
      </c>
      <c r="C606" s="16">
        <f t="shared" si="27"/>
        <v>2027</v>
      </c>
      <c r="D606" s="17">
        <f t="shared" si="28"/>
        <v>8</v>
      </c>
      <c r="E606" s="17" t="str">
        <f>TEXT(D_dates[[#This Row],[Dates]],"mmmm")</f>
        <v>août</v>
      </c>
      <c r="F606" s="17" t="str">
        <f>TEXT(D_dates[[#This Row],[Dates]],"mmmm-aa")</f>
        <v>août-27</v>
      </c>
      <c r="G606" s="17">
        <f>YEAR(D_dates[[#This Row],[Dates]])*100+MONTH(B606)</f>
        <v>202708</v>
      </c>
      <c r="H606" s="15">
        <f t="shared" si="29"/>
        <v>46600</v>
      </c>
    </row>
    <row r="607" spans="2:8" x14ac:dyDescent="0.3">
      <c r="B607" s="15">
        <v>46627</v>
      </c>
      <c r="C607" s="16">
        <f t="shared" si="27"/>
        <v>2027</v>
      </c>
      <c r="D607" s="17">
        <f t="shared" si="28"/>
        <v>8</v>
      </c>
      <c r="E607" s="17" t="str">
        <f>TEXT(D_dates[[#This Row],[Dates]],"mmmm")</f>
        <v>août</v>
      </c>
      <c r="F607" s="17" t="str">
        <f>TEXT(D_dates[[#This Row],[Dates]],"mmmm-aa")</f>
        <v>août-27</v>
      </c>
      <c r="G607" s="17">
        <f>YEAR(D_dates[[#This Row],[Dates]])*100+MONTH(B607)</f>
        <v>202708</v>
      </c>
      <c r="H607" s="15">
        <f t="shared" si="29"/>
        <v>46600</v>
      </c>
    </row>
    <row r="608" spans="2:8" x14ac:dyDescent="0.3">
      <c r="B608" s="15">
        <v>46628</v>
      </c>
      <c r="C608" s="16">
        <f t="shared" si="27"/>
        <v>2027</v>
      </c>
      <c r="D608" s="17">
        <f t="shared" si="28"/>
        <v>8</v>
      </c>
      <c r="E608" s="17" t="str">
        <f>TEXT(D_dates[[#This Row],[Dates]],"mmmm")</f>
        <v>août</v>
      </c>
      <c r="F608" s="17" t="str">
        <f>TEXT(D_dates[[#This Row],[Dates]],"mmmm-aa")</f>
        <v>août-27</v>
      </c>
      <c r="G608" s="17">
        <f>YEAR(D_dates[[#This Row],[Dates]])*100+MONTH(B608)</f>
        <v>202708</v>
      </c>
      <c r="H608" s="15">
        <f t="shared" si="29"/>
        <v>46600</v>
      </c>
    </row>
    <row r="609" spans="2:8" x14ac:dyDescent="0.3">
      <c r="B609" s="15">
        <v>46629</v>
      </c>
      <c r="C609" s="16">
        <f t="shared" si="27"/>
        <v>2027</v>
      </c>
      <c r="D609" s="17">
        <f t="shared" si="28"/>
        <v>8</v>
      </c>
      <c r="E609" s="17" t="str">
        <f>TEXT(D_dates[[#This Row],[Dates]],"mmmm")</f>
        <v>août</v>
      </c>
      <c r="F609" s="17" t="str">
        <f>TEXT(D_dates[[#This Row],[Dates]],"mmmm-aa")</f>
        <v>août-27</v>
      </c>
      <c r="G609" s="17">
        <f>YEAR(D_dates[[#This Row],[Dates]])*100+MONTH(B609)</f>
        <v>202708</v>
      </c>
      <c r="H609" s="15">
        <f t="shared" si="29"/>
        <v>46600</v>
      </c>
    </row>
    <row r="610" spans="2:8" x14ac:dyDescent="0.3">
      <c r="B610" s="15">
        <v>46630</v>
      </c>
      <c r="C610" s="16">
        <f t="shared" si="27"/>
        <v>2027</v>
      </c>
      <c r="D610" s="17">
        <f t="shared" si="28"/>
        <v>8</v>
      </c>
      <c r="E610" s="17" t="str">
        <f>TEXT(D_dates[[#This Row],[Dates]],"mmmm")</f>
        <v>août</v>
      </c>
      <c r="F610" s="17" t="str">
        <f>TEXT(D_dates[[#This Row],[Dates]],"mmmm-aa")</f>
        <v>août-27</v>
      </c>
      <c r="G610" s="17">
        <f>YEAR(D_dates[[#This Row],[Dates]])*100+MONTH(B610)</f>
        <v>202708</v>
      </c>
      <c r="H610" s="15">
        <f t="shared" si="29"/>
        <v>46600</v>
      </c>
    </row>
    <row r="611" spans="2:8" x14ac:dyDescent="0.3">
      <c r="B611" s="15">
        <v>46631</v>
      </c>
      <c r="C611" s="16">
        <f t="shared" si="27"/>
        <v>2027</v>
      </c>
      <c r="D611" s="17">
        <f t="shared" si="28"/>
        <v>9</v>
      </c>
      <c r="E611" s="17" t="str">
        <f>TEXT(D_dates[[#This Row],[Dates]],"mmmm")</f>
        <v>septembre</v>
      </c>
      <c r="F611" s="17" t="str">
        <f>TEXT(D_dates[[#This Row],[Dates]],"mmmm-aa")</f>
        <v>septembre-27</v>
      </c>
      <c r="G611" s="17">
        <f>YEAR(D_dates[[#This Row],[Dates]])*100+MONTH(B611)</f>
        <v>202709</v>
      </c>
      <c r="H611" s="15">
        <f t="shared" si="29"/>
        <v>46631</v>
      </c>
    </row>
    <row r="612" spans="2:8" x14ac:dyDescent="0.3">
      <c r="B612" s="15">
        <v>46632</v>
      </c>
      <c r="C612" s="16">
        <f t="shared" si="27"/>
        <v>2027</v>
      </c>
      <c r="D612" s="17">
        <f t="shared" si="28"/>
        <v>9</v>
      </c>
      <c r="E612" s="17" t="str">
        <f>TEXT(D_dates[[#This Row],[Dates]],"mmmm")</f>
        <v>septembre</v>
      </c>
      <c r="F612" s="17" t="str">
        <f>TEXT(D_dates[[#This Row],[Dates]],"mmmm-aa")</f>
        <v>septembre-27</v>
      </c>
      <c r="G612" s="17">
        <f>YEAR(D_dates[[#This Row],[Dates]])*100+MONTH(B612)</f>
        <v>202709</v>
      </c>
      <c r="H612" s="15">
        <f t="shared" si="29"/>
        <v>46631</v>
      </c>
    </row>
    <row r="613" spans="2:8" x14ac:dyDescent="0.3">
      <c r="B613" s="15">
        <v>46633</v>
      </c>
      <c r="C613" s="16">
        <f t="shared" si="27"/>
        <v>2027</v>
      </c>
      <c r="D613" s="17">
        <f t="shared" si="28"/>
        <v>9</v>
      </c>
      <c r="E613" s="17" t="str">
        <f>TEXT(D_dates[[#This Row],[Dates]],"mmmm")</f>
        <v>septembre</v>
      </c>
      <c r="F613" s="17" t="str">
        <f>TEXT(D_dates[[#This Row],[Dates]],"mmmm-aa")</f>
        <v>septembre-27</v>
      </c>
      <c r="G613" s="17">
        <f>YEAR(D_dates[[#This Row],[Dates]])*100+MONTH(B613)</f>
        <v>202709</v>
      </c>
      <c r="H613" s="15">
        <f t="shared" si="29"/>
        <v>46631</v>
      </c>
    </row>
    <row r="614" spans="2:8" x14ac:dyDescent="0.3">
      <c r="B614" s="15">
        <v>46634</v>
      </c>
      <c r="C614" s="16">
        <f t="shared" si="27"/>
        <v>2027</v>
      </c>
      <c r="D614" s="17">
        <f t="shared" si="28"/>
        <v>9</v>
      </c>
      <c r="E614" s="17" t="str">
        <f>TEXT(D_dates[[#This Row],[Dates]],"mmmm")</f>
        <v>septembre</v>
      </c>
      <c r="F614" s="17" t="str">
        <f>TEXT(D_dates[[#This Row],[Dates]],"mmmm-aa")</f>
        <v>septembre-27</v>
      </c>
      <c r="G614" s="17">
        <f>YEAR(D_dates[[#This Row],[Dates]])*100+MONTH(B614)</f>
        <v>202709</v>
      </c>
      <c r="H614" s="15">
        <f t="shared" si="29"/>
        <v>46631</v>
      </c>
    </row>
    <row r="615" spans="2:8" x14ac:dyDescent="0.3">
      <c r="B615" s="15">
        <v>46635</v>
      </c>
      <c r="C615" s="16">
        <f t="shared" si="27"/>
        <v>2027</v>
      </c>
      <c r="D615" s="17">
        <f t="shared" si="28"/>
        <v>9</v>
      </c>
      <c r="E615" s="17" t="str">
        <f>TEXT(D_dates[[#This Row],[Dates]],"mmmm")</f>
        <v>septembre</v>
      </c>
      <c r="F615" s="17" t="str">
        <f>TEXT(D_dates[[#This Row],[Dates]],"mmmm-aa")</f>
        <v>septembre-27</v>
      </c>
      <c r="G615" s="17">
        <f>YEAR(D_dates[[#This Row],[Dates]])*100+MONTH(B615)</f>
        <v>202709</v>
      </c>
      <c r="H615" s="15">
        <f t="shared" si="29"/>
        <v>46631</v>
      </c>
    </row>
    <row r="616" spans="2:8" x14ac:dyDescent="0.3">
      <c r="B616" s="15">
        <v>46636</v>
      </c>
      <c r="C616" s="16">
        <f t="shared" si="27"/>
        <v>2027</v>
      </c>
      <c r="D616" s="17">
        <f t="shared" si="28"/>
        <v>9</v>
      </c>
      <c r="E616" s="17" t="str">
        <f>TEXT(D_dates[[#This Row],[Dates]],"mmmm")</f>
        <v>septembre</v>
      </c>
      <c r="F616" s="17" t="str">
        <f>TEXT(D_dates[[#This Row],[Dates]],"mmmm-aa")</f>
        <v>septembre-27</v>
      </c>
      <c r="G616" s="17">
        <f>YEAR(D_dates[[#This Row],[Dates]])*100+MONTH(B616)</f>
        <v>202709</v>
      </c>
      <c r="H616" s="15">
        <f t="shared" si="29"/>
        <v>46631</v>
      </c>
    </row>
    <row r="617" spans="2:8" x14ac:dyDescent="0.3">
      <c r="B617" s="15">
        <v>46637</v>
      </c>
      <c r="C617" s="16">
        <f t="shared" si="27"/>
        <v>2027</v>
      </c>
      <c r="D617" s="17">
        <f t="shared" si="28"/>
        <v>9</v>
      </c>
      <c r="E617" s="17" t="str">
        <f>TEXT(D_dates[[#This Row],[Dates]],"mmmm")</f>
        <v>septembre</v>
      </c>
      <c r="F617" s="17" t="str">
        <f>TEXT(D_dates[[#This Row],[Dates]],"mmmm-aa")</f>
        <v>septembre-27</v>
      </c>
      <c r="G617" s="17">
        <f>YEAR(D_dates[[#This Row],[Dates]])*100+MONTH(B617)</f>
        <v>202709</v>
      </c>
      <c r="H617" s="15">
        <f t="shared" si="29"/>
        <v>46631</v>
      </c>
    </row>
    <row r="618" spans="2:8" x14ac:dyDescent="0.3">
      <c r="B618" s="15">
        <v>46638</v>
      </c>
      <c r="C618" s="16">
        <f t="shared" si="27"/>
        <v>2027</v>
      </c>
      <c r="D618" s="17">
        <f t="shared" si="28"/>
        <v>9</v>
      </c>
      <c r="E618" s="17" t="str">
        <f>TEXT(D_dates[[#This Row],[Dates]],"mmmm")</f>
        <v>septembre</v>
      </c>
      <c r="F618" s="17" t="str">
        <f>TEXT(D_dates[[#This Row],[Dates]],"mmmm-aa")</f>
        <v>septembre-27</v>
      </c>
      <c r="G618" s="17">
        <f>YEAR(D_dates[[#This Row],[Dates]])*100+MONTH(B618)</f>
        <v>202709</v>
      </c>
      <c r="H618" s="15">
        <f t="shared" si="29"/>
        <v>46631</v>
      </c>
    </row>
    <row r="619" spans="2:8" x14ac:dyDescent="0.3">
      <c r="B619" s="15">
        <v>46639</v>
      </c>
      <c r="C619" s="16">
        <f t="shared" si="27"/>
        <v>2027</v>
      </c>
      <c r="D619" s="17">
        <f t="shared" si="28"/>
        <v>9</v>
      </c>
      <c r="E619" s="17" t="str">
        <f>TEXT(D_dates[[#This Row],[Dates]],"mmmm")</f>
        <v>septembre</v>
      </c>
      <c r="F619" s="17" t="str">
        <f>TEXT(D_dates[[#This Row],[Dates]],"mmmm-aa")</f>
        <v>septembre-27</v>
      </c>
      <c r="G619" s="17">
        <f>YEAR(D_dates[[#This Row],[Dates]])*100+MONTH(B619)</f>
        <v>202709</v>
      </c>
      <c r="H619" s="15">
        <f t="shared" si="29"/>
        <v>46631</v>
      </c>
    </row>
    <row r="620" spans="2:8" x14ac:dyDescent="0.3">
      <c r="B620" s="15">
        <v>46640</v>
      </c>
      <c r="C620" s="16">
        <f t="shared" si="27"/>
        <v>2027</v>
      </c>
      <c r="D620" s="17">
        <f t="shared" si="28"/>
        <v>9</v>
      </c>
      <c r="E620" s="17" t="str">
        <f>TEXT(D_dates[[#This Row],[Dates]],"mmmm")</f>
        <v>septembre</v>
      </c>
      <c r="F620" s="17" t="str">
        <f>TEXT(D_dates[[#This Row],[Dates]],"mmmm-aa")</f>
        <v>septembre-27</v>
      </c>
      <c r="G620" s="17">
        <f>YEAR(D_dates[[#This Row],[Dates]])*100+MONTH(B620)</f>
        <v>202709</v>
      </c>
      <c r="H620" s="15">
        <f t="shared" si="29"/>
        <v>46631</v>
      </c>
    </row>
    <row r="621" spans="2:8" x14ac:dyDescent="0.3">
      <c r="B621" s="15">
        <v>46641</v>
      </c>
      <c r="C621" s="16">
        <f t="shared" si="27"/>
        <v>2027</v>
      </c>
      <c r="D621" s="17">
        <f t="shared" si="28"/>
        <v>9</v>
      </c>
      <c r="E621" s="17" t="str">
        <f>TEXT(D_dates[[#This Row],[Dates]],"mmmm")</f>
        <v>septembre</v>
      </c>
      <c r="F621" s="17" t="str">
        <f>TEXT(D_dates[[#This Row],[Dates]],"mmmm-aa")</f>
        <v>septembre-27</v>
      </c>
      <c r="G621" s="17">
        <f>YEAR(D_dates[[#This Row],[Dates]])*100+MONTH(B621)</f>
        <v>202709</v>
      </c>
      <c r="H621" s="15">
        <f t="shared" si="29"/>
        <v>46631</v>
      </c>
    </row>
    <row r="622" spans="2:8" x14ac:dyDescent="0.3">
      <c r="B622" s="15">
        <v>46642</v>
      </c>
      <c r="C622" s="16">
        <f t="shared" si="27"/>
        <v>2027</v>
      </c>
      <c r="D622" s="17">
        <f t="shared" si="28"/>
        <v>9</v>
      </c>
      <c r="E622" s="17" t="str">
        <f>TEXT(D_dates[[#This Row],[Dates]],"mmmm")</f>
        <v>septembre</v>
      </c>
      <c r="F622" s="17" t="str">
        <f>TEXT(D_dates[[#This Row],[Dates]],"mmmm-aa")</f>
        <v>septembre-27</v>
      </c>
      <c r="G622" s="17">
        <f>YEAR(D_dates[[#This Row],[Dates]])*100+MONTH(B622)</f>
        <v>202709</v>
      </c>
      <c r="H622" s="15">
        <f t="shared" si="29"/>
        <v>46631</v>
      </c>
    </row>
    <row r="623" spans="2:8" x14ac:dyDescent="0.3">
      <c r="B623" s="15">
        <v>46643</v>
      </c>
      <c r="C623" s="16">
        <f t="shared" si="27"/>
        <v>2027</v>
      </c>
      <c r="D623" s="17">
        <f t="shared" si="28"/>
        <v>9</v>
      </c>
      <c r="E623" s="17" t="str">
        <f>TEXT(D_dates[[#This Row],[Dates]],"mmmm")</f>
        <v>septembre</v>
      </c>
      <c r="F623" s="17" t="str">
        <f>TEXT(D_dates[[#This Row],[Dates]],"mmmm-aa")</f>
        <v>septembre-27</v>
      </c>
      <c r="G623" s="17">
        <f>YEAR(D_dates[[#This Row],[Dates]])*100+MONTH(B623)</f>
        <v>202709</v>
      </c>
      <c r="H623" s="15">
        <f t="shared" si="29"/>
        <v>46631</v>
      </c>
    </row>
    <row r="624" spans="2:8" x14ac:dyDescent="0.3">
      <c r="B624" s="15">
        <v>46644</v>
      </c>
      <c r="C624" s="16">
        <f t="shared" si="27"/>
        <v>2027</v>
      </c>
      <c r="D624" s="17">
        <f t="shared" si="28"/>
        <v>9</v>
      </c>
      <c r="E624" s="17" t="str">
        <f>TEXT(D_dates[[#This Row],[Dates]],"mmmm")</f>
        <v>septembre</v>
      </c>
      <c r="F624" s="17" t="str">
        <f>TEXT(D_dates[[#This Row],[Dates]],"mmmm-aa")</f>
        <v>septembre-27</v>
      </c>
      <c r="G624" s="17">
        <f>YEAR(D_dates[[#This Row],[Dates]])*100+MONTH(B624)</f>
        <v>202709</v>
      </c>
      <c r="H624" s="15">
        <f t="shared" si="29"/>
        <v>46631</v>
      </c>
    </row>
    <row r="625" spans="2:8" x14ac:dyDescent="0.3">
      <c r="B625" s="15">
        <v>46645</v>
      </c>
      <c r="C625" s="16">
        <f t="shared" si="27"/>
        <v>2027</v>
      </c>
      <c r="D625" s="17">
        <f t="shared" si="28"/>
        <v>9</v>
      </c>
      <c r="E625" s="17" t="str">
        <f>TEXT(D_dates[[#This Row],[Dates]],"mmmm")</f>
        <v>septembre</v>
      </c>
      <c r="F625" s="17" t="str">
        <f>TEXT(D_dates[[#This Row],[Dates]],"mmmm-aa")</f>
        <v>septembre-27</v>
      </c>
      <c r="G625" s="17">
        <f>YEAR(D_dates[[#This Row],[Dates]])*100+MONTH(B625)</f>
        <v>202709</v>
      </c>
      <c r="H625" s="15">
        <f t="shared" si="29"/>
        <v>46631</v>
      </c>
    </row>
    <row r="626" spans="2:8" x14ac:dyDescent="0.3">
      <c r="B626" s="15">
        <v>46646</v>
      </c>
      <c r="C626" s="16">
        <f t="shared" si="27"/>
        <v>2027</v>
      </c>
      <c r="D626" s="17">
        <f t="shared" si="28"/>
        <v>9</v>
      </c>
      <c r="E626" s="17" t="str">
        <f>TEXT(D_dates[[#This Row],[Dates]],"mmmm")</f>
        <v>septembre</v>
      </c>
      <c r="F626" s="17" t="str">
        <f>TEXT(D_dates[[#This Row],[Dates]],"mmmm-aa")</f>
        <v>septembre-27</v>
      </c>
      <c r="G626" s="17">
        <f>YEAR(D_dates[[#This Row],[Dates]])*100+MONTH(B626)</f>
        <v>202709</v>
      </c>
      <c r="H626" s="15">
        <f t="shared" si="29"/>
        <v>46631</v>
      </c>
    </row>
    <row r="627" spans="2:8" x14ac:dyDescent="0.3">
      <c r="B627" s="15">
        <v>46647</v>
      </c>
      <c r="C627" s="16">
        <f t="shared" si="27"/>
        <v>2027</v>
      </c>
      <c r="D627" s="17">
        <f t="shared" si="28"/>
        <v>9</v>
      </c>
      <c r="E627" s="17" t="str">
        <f>TEXT(D_dates[[#This Row],[Dates]],"mmmm")</f>
        <v>septembre</v>
      </c>
      <c r="F627" s="17" t="str">
        <f>TEXT(D_dates[[#This Row],[Dates]],"mmmm-aa")</f>
        <v>septembre-27</v>
      </c>
      <c r="G627" s="17">
        <f>YEAR(D_dates[[#This Row],[Dates]])*100+MONTH(B627)</f>
        <v>202709</v>
      </c>
      <c r="H627" s="15">
        <f t="shared" si="29"/>
        <v>46631</v>
      </c>
    </row>
    <row r="628" spans="2:8" x14ac:dyDescent="0.3">
      <c r="B628" s="15">
        <v>46648</v>
      </c>
      <c r="C628" s="16">
        <f t="shared" si="27"/>
        <v>2027</v>
      </c>
      <c r="D628" s="17">
        <f t="shared" si="28"/>
        <v>9</v>
      </c>
      <c r="E628" s="17" t="str">
        <f>TEXT(D_dates[[#This Row],[Dates]],"mmmm")</f>
        <v>septembre</v>
      </c>
      <c r="F628" s="17" t="str">
        <f>TEXT(D_dates[[#This Row],[Dates]],"mmmm-aa")</f>
        <v>septembre-27</v>
      </c>
      <c r="G628" s="17">
        <f>YEAR(D_dates[[#This Row],[Dates]])*100+MONTH(B628)</f>
        <v>202709</v>
      </c>
      <c r="H628" s="15">
        <f t="shared" si="29"/>
        <v>46631</v>
      </c>
    </row>
    <row r="629" spans="2:8" x14ac:dyDescent="0.3">
      <c r="B629" s="15">
        <v>46649</v>
      </c>
      <c r="C629" s="16">
        <f t="shared" si="27"/>
        <v>2027</v>
      </c>
      <c r="D629" s="17">
        <f t="shared" si="28"/>
        <v>9</v>
      </c>
      <c r="E629" s="17" t="str">
        <f>TEXT(D_dates[[#This Row],[Dates]],"mmmm")</f>
        <v>septembre</v>
      </c>
      <c r="F629" s="17" t="str">
        <f>TEXT(D_dates[[#This Row],[Dates]],"mmmm-aa")</f>
        <v>septembre-27</v>
      </c>
      <c r="G629" s="17">
        <f>YEAR(D_dates[[#This Row],[Dates]])*100+MONTH(B629)</f>
        <v>202709</v>
      </c>
      <c r="H629" s="15">
        <f t="shared" si="29"/>
        <v>46631</v>
      </c>
    </row>
    <row r="630" spans="2:8" x14ac:dyDescent="0.3">
      <c r="B630" s="15">
        <v>46650</v>
      </c>
      <c r="C630" s="16">
        <f t="shared" si="27"/>
        <v>2027</v>
      </c>
      <c r="D630" s="17">
        <f t="shared" si="28"/>
        <v>9</v>
      </c>
      <c r="E630" s="17" t="str">
        <f>TEXT(D_dates[[#This Row],[Dates]],"mmmm")</f>
        <v>septembre</v>
      </c>
      <c r="F630" s="17" t="str">
        <f>TEXT(D_dates[[#This Row],[Dates]],"mmmm-aa")</f>
        <v>septembre-27</v>
      </c>
      <c r="G630" s="17">
        <f>YEAR(D_dates[[#This Row],[Dates]])*100+MONTH(B630)</f>
        <v>202709</v>
      </c>
      <c r="H630" s="15">
        <f t="shared" si="29"/>
        <v>46631</v>
      </c>
    </row>
    <row r="631" spans="2:8" x14ac:dyDescent="0.3">
      <c r="B631" s="15">
        <v>46651</v>
      </c>
      <c r="C631" s="16">
        <f t="shared" si="27"/>
        <v>2027</v>
      </c>
      <c r="D631" s="17">
        <f t="shared" si="28"/>
        <v>9</v>
      </c>
      <c r="E631" s="17" t="str">
        <f>TEXT(D_dates[[#This Row],[Dates]],"mmmm")</f>
        <v>septembre</v>
      </c>
      <c r="F631" s="17" t="str">
        <f>TEXT(D_dates[[#This Row],[Dates]],"mmmm-aa")</f>
        <v>septembre-27</v>
      </c>
      <c r="G631" s="17">
        <f>YEAR(D_dates[[#This Row],[Dates]])*100+MONTH(B631)</f>
        <v>202709</v>
      </c>
      <c r="H631" s="15">
        <f t="shared" si="29"/>
        <v>46631</v>
      </c>
    </row>
    <row r="632" spans="2:8" x14ac:dyDescent="0.3">
      <c r="B632" s="15">
        <v>46652</v>
      </c>
      <c r="C632" s="16">
        <f t="shared" si="27"/>
        <v>2027</v>
      </c>
      <c r="D632" s="17">
        <f t="shared" si="28"/>
        <v>9</v>
      </c>
      <c r="E632" s="17" t="str">
        <f>TEXT(D_dates[[#This Row],[Dates]],"mmmm")</f>
        <v>septembre</v>
      </c>
      <c r="F632" s="17" t="str">
        <f>TEXT(D_dates[[#This Row],[Dates]],"mmmm-aa")</f>
        <v>septembre-27</v>
      </c>
      <c r="G632" s="17">
        <f>YEAR(D_dates[[#This Row],[Dates]])*100+MONTH(B632)</f>
        <v>202709</v>
      </c>
      <c r="H632" s="15">
        <f t="shared" si="29"/>
        <v>46631</v>
      </c>
    </row>
    <row r="633" spans="2:8" x14ac:dyDescent="0.3">
      <c r="B633" s="15">
        <v>46653</v>
      </c>
      <c r="C633" s="16">
        <f t="shared" si="27"/>
        <v>2027</v>
      </c>
      <c r="D633" s="17">
        <f t="shared" si="28"/>
        <v>9</v>
      </c>
      <c r="E633" s="17" t="str">
        <f>TEXT(D_dates[[#This Row],[Dates]],"mmmm")</f>
        <v>septembre</v>
      </c>
      <c r="F633" s="17" t="str">
        <f>TEXT(D_dates[[#This Row],[Dates]],"mmmm-aa")</f>
        <v>septembre-27</v>
      </c>
      <c r="G633" s="17">
        <f>YEAR(D_dates[[#This Row],[Dates]])*100+MONTH(B633)</f>
        <v>202709</v>
      </c>
      <c r="H633" s="15">
        <f t="shared" si="29"/>
        <v>46631</v>
      </c>
    </row>
    <row r="634" spans="2:8" x14ac:dyDescent="0.3">
      <c r="B634" s="15">
        <v>46654</v>
      </c>
      <c r="C634" s="16">
        <f t="shared" si="27"/>
        <v>2027</v>
      </c>
      <c r="D634" s="17">
        <f t="shared" si="28"/>
        <v>9</v>
      </c>
      <c r="E634" s="17" t="str">
        <f>TEXT(D_dates[[#This Row],[Dates]],"mmmm")</f>
        <v>septembre</v>
      </c>
      <c r="F634" s="17" t="str">
        <f>TEXT(D_dates[[#This Row],[Dates]],"mmmm-aa")</f>
        <v>septembre-27</v>
      </c>
      <c r="G634" s="17">
        <f>YEAR(D_dates[[#This Row],[Dates]])*100+MONTH(B634)</f>
        <v>202709</v>
      </c>
      <c r="H634" s="15">
        <f t="shared" si="29"/>
        <v>46631</v>
      </c>
    </row>
    <row r="635" spans="2:8" x14ac:dyDescent="0.3">
      <c r="B635" s="15">
        <v>46655</v>
      </c>
      <c r="C635" s="16">
        <f t="shared" si="27"/>
        <v>2027</v>
      </c>
      <c r="D635" s="17">
        <f t="shared" si="28"/>
        <v>9</v>
      </c>
      <c r="E635" s="17" t="str">
        <f>TEXT(D_dates[[#This Row],[Dates]],"mmmm")</f>
        <v>septembre</v>
      </c>
      <c r="F635" s="17" t="str">
        <f>TEXT(D_dates[[#This Row],[Dates]],"mmmm-aa")</f>
        <v>septembre-27</v>
      </c>
      <c r="G635" s="17">
        <f>YEAR(D_dates[[#This Row],[Dates]])*100+MONTH(B635)</f>
        <v>202709</v>
      </c>
      <c r="H635" s="15">
        <f t="shared" si="29"/>
        <v>46631</v>
      </c>
    </row>
    <row r="636" spans="2:8" x14ac:dyDescent="0.3">
      <c r="B636" s="15">
        <v>46656</v>
      </c>
      <c r="C636" s="16">
        <f t="shared" si="27"/>
        <v>2027</v>
      </c>
      <c r="D636" s="17">
        <f t="shared" si="28"/>
        <v>9</v>
      </c>
      <c r="E636" s="17" t="str">
        <f>TEXT(D_dates[[#This Row],[Dates]],"mmmm")</f>
        <v>septembre</v>
      </c>
      <c r="F636" s="17" t="str">
        <f>TEXT(D_dates[[#This Row],[Dates]],"mmmm-aa")</f>
        <v>septembre-27</v>
      </c>
      <c r="G636" s="17">
        <f>YEAR(D_dates[[#This Row],[Dates]])*100+MONTH(B636)</f>
        <v>202709</v>
      </c>
      <c r="H636" s="15">
        <f t="shared" si="29"/>
        <v>46631</v>
      </c>
    </row>
    <row r="637" spans="2:8" x14ac:dyDescent="0.3">
      <c r="B637" s="15">
        <v>46657</v>
      </c>
      <c r="C637" s="16">
        <f t="shared" si="27"/>
        <v>2027</v>
      </c>
      <c r="D637" s="17">
        <f t="shared" si="28"/>
        <v>9</v>
      </c>
      <c r="E637" s="17" t="str">
        <f>TEXT(D_dates[[#This Row],[Dates]],"mmmm")</f>
        <v>septembre</v>
      </c>
      <c r="F637" s="17" t="str">
        <f>TEXT(D_dates[[#This Row],[Dates]],"mmmm-aa")</f>
        <v>septembre-27</v>
      </c>
      <c r="G637" s="17">
        <f>YEAR(D_dates[[#This Row],[Dates]])*100+MONTH(B637)</f>
        <v>202709</v>
      </c>
      <c r="H637" s="15">
        <f t="shared" si="29"/>
        <v>46631</v>
      </c>
    </row>
    <row r="638" spans="2:8" x14ac:dyDescent="0.3">
      <c r="B638" s="15">
        <v>46658</v>
      </c>
      <c r="C638" s="16">
        <f t="shared" si="27"/>
        <v>2027</v>
      </c>
      <c r="D638" s="17">
        <f t="shared" si="28"/>
        <v>9</v>
      </c>
      <c r="E638" s="17" t="str">
        <f>TEXT(D_dates[[#This Row],[Dates]],"mmmm")</f>
        <v>septembre</v>
      </c>
      <c r="F638" s="17" t="str">
        <f>TEXT(D_dates[[#This Row],[Dates]],"mmmm-aa")</f>
        <v>septembre-27</v>
      </c>
      <c r="G638" s="17">
        <f>YEAR(D_dates[[#This Row],[Dates]])*100+MONTH(B638)</f>
        <v>202709</v>
      </c>
      <c r="H638" s="15">
        <f t="shared" si="29"/>
        <v>46631</v>
      </c>
    </row>
    <row r="639" spans="2:8" x14ac:dyDescent="0.3">
      <c r="B639" s="15">
        <v>46659</v>
      </c>
      <c r="C639" s="16">
        <f t="shared" si="27"/>
        <v>2027</v>
      </c>
      <c r="D639" s="17">
        <f t="shared" si="28"/>
        <v>9</v>
      </c>
      <c r="E639" s="17" t="str">
        <f>TEXT(D_dates[[#This Row],[Dates]],"mmmm")</f>
        <v>septembre</v>
      </c>
      <c r="F639" s="17" t="str">
        <f>TEXT(D_dates[[#This Row],[Dates]],"mmmm-aa")</f>
        <v>septembre-27</v>
      </c>
      <c r="G639" s="17">
        <f>YEAR(D_dates[[#This Row],[Dates]])*100+MONTH(B639)</f>
        <v>202709</v>
      </c>
      <c r="H639" s="15">
        <f t="shared" si="29"/>
        <v>46631</v>
      </c>
    </row>
    <row r="640" spans="2:8" x14ac:dyDescent="0.3">
      <c r="B640" s="15">
        <v>46660</v>
      </c>
      <c r="C640" s="16">
        <f t="shared" si="27"/>
        <v>2027</v>
      </c>
      <c r="D640" s="17">
        <f t="shared" si="28"/>
        <v>9</v>
      </c>
      <c r="E640" s="17" t="str">
        <f>TEXT(D_dates[[#This Row],[Dates]],"mmmm")</f>
        <v>septembre</v>
      </c>
      <c r="F640" s="17" t="str">
        <f>TEXT(D_dates[[#This Row],[Dates]],"mmmm-aa")</f>
        <v>septembre-27</v>
      </c>
      <c r="G640" s="17">
        <f>YEAR(D_dates[[#This Row],[Dates]])*100+MONTH(B640)</f>
        <v>202709</v>
      </c>
      <c r="H640" s="15">
        <f t="shared" si="29"/>
        <v>46631</v>
      </c>
    </row>
    <row r="641" spans="2:8" x14ac:dyDescent="0.3">
      <c r="B641" s="15">
        <v>46661</v>
      </c>
      <c r="C641" s="16">
        <f t="shared" si="27"/>
        <v>2027</v>
      </c>
      <c r="D641" s="17">
        <f t="shared" si="28"/>
        <v>10</v>
      </c>
      <c r="E641" s="17" t="str">
        <f>TEXT(D_dates[[#This Row],[Dates]],"mmmm")</f>
        <v>octobre</v>
      </c>
      <c r="F641" s="17" t="str">
        <f>TEXT(D_dates[[#This Row],[Dates]],"mmmm-aa")</f>
        <v>octobre-27</v>
      </c>
      <c r="G641" s="17">
        <f>YEAR(D_dates[[#This Row],[Dates]])*100+MONTH(B641)</f>
        <v>202710</v>
      </c>
      <c r="H641" s="15">
        <f t="shared" si="29"/>
        <v>46661</v>
      </c>
    </row>
    <row r="642" spans="2:8" x14ac:dyDescent="0.3">
      <c r="B642" s="15">
        <v>46662</v>
      </c>
      <c r="C642" s="16">
        <f t="shared" si="27"/>
        <v>2027</v>
      </c>
      <c r="D642" s="17">
        <f t="shared" si="28"/>
        <v>10</v>
      </c>
      <c r="E642" s="17" t="str">
        <f>TEXT(D_dates[[#This Row],[Dates]],"mmmm")</f>
        <v>octobre</v>
      </c>
      <c r="F642" s="17" t="str">
        <f>TEXT(D_dates[[#This Row],[Dates]],"mmmm-aa")</f>
        <v>octobre-27</v>
      </c>
      <c r="G642" s="17">
        <f>YEAR(D_dates[[#This Row],[Dates]])*100+MONTH(B642)</f>
        <v>202710</v>
      </c>
      <c r="H642" s="15">
        <f t="shared" si="29"/>
        <v>46661</v>
      </c>
    </row>
    <row r="643" spans="2:8" x14ac:dyDescent="0.3">
      <c r="B643" s="15">
        <v>46663</v>
      </c>
      <c r="C643" s="16">
        <f t="shared" ref="C643:C706" si="30">YEAR(B643)</f>
        <v>2027</v>
      </c>
      <c r="D643" s="17">
        <f t="shared" ref="D643:D706" si="31">MONTH(B643)</f>
        <v>10</v>
      </c>
      <c r="E643" s="17" t="str">
        <f>TEXT(D_dates[[#This Row],[Dates]],"mmmm")</f>
        <v>octobre</v>
      </c>
      <c r="F643" s="17" t="str">
        <f>TEXT(D_dates[[#This Row],[Dates]],"mmmm-aa")</f>
        <v>octobre-27</v>
      </c>
      <c r="G643" s="17">
        <f>YEAR(D_dates[[#This Row],[Dates]])*100+MONTH(B643)</f>
        <v>202710</v>
      </c>
      <c r="H643" s="15">
        <f t="shared" ref="H643:H706" si="32">DATE(YEAR(B643),MONTH(B643),1)</f>
        <v>46661</v>
      </c>
    </row>
    <row r="644" spans="2:8" x14ac:dyDescent="0.3">
      <c r="B644" s="15">
        <v>46664</v>
      </c>
      <c r="C644" s="16">
        <f t="shared" si="30"/>
        <v>2027</v>
      </c>
      <c r="D644" s="17">
        <f t="shared" si="31"/>
        <v>10</v>
      </c>
      <c r="E644" s="17" t="str">
        <f>TEXT(D_dates[[#This Row],[Dates]],"mmmm")</f>
        <v>octobre</v>
      </c>
      <c r="F644" s="17" t="str">
        <f>TEXT(D_dates[[#This Row],[Dates]],"mmmm-aa")</f>
        <v>octobre-27</v>
      </c>
      <c r="G644" s="17">
        <f>YEAR(D_dates[[#This Row],[Dates]])*100+MONTH(B644)</f>
        <v>202710</v>
      </c>
      <c r="H644" s="15">
        <f t="shared" si="32"/>
        <v>46661</v>
      </c>
    </row>
    <row r="645" spans="2:8" x14ac:dyDescent="0.3">
      <c r="B645" s="15">
        <v>46665</v>
      </c>
      <c r="C645" s="16">
        <f t="shared" si="30"/>
        <v>2027</v>
      </c>
      <c r="D645" s="17">
        <f t="shared" si="31"/>
        <v>10</v>
      </c>
      <c r="E645" s="17" t="str">
        <f>TEXT(D_dates[[#This Row],[Dates]],"mmmm")</f>
        <v>octobre</v>
      </c>
      <c r="F645" s="17" t="str">
        <f>TEXT(D_dates[[#This Row],[Dates]],"mmmm-aa")</f>
        <v>octobre-27</v>
      </c>
      <c r="G645" s="17">
        <f>YEAR(D_dates[[#This Row],[Dates]])*100+MONTH(B645)</f>
        <v>202710</v>
      </c>
      <c r="H645" s="15">
        <f t="shared" si="32"/>
        <v>46661</v>
      </c>
    </row>
    <row r="646" spans="2:8" x14ac:dyDescent="0.3">
      <c r="B646" s="15">
        <v>46666</v>
      </c>
      <c r="C646" s="16">
        <f t="shared" si="30"/>
        <v>2027</v>
      </c>
      <c r="D646" s="17">
        <f t="shared" si="31"/>
        <v>10</v>
      </c>
      <c r="E646" s="17" t="str">
        <f>TEXT(D_dates[[#This Row],[Dates]],"mmmm")</f>
        <v>octobre</v>
      </c>
      <c r="F646" s="17" t="str">
        <f>TEXT(D_dates[[#This Row],[Dates]],"mmmm-aa")</f>
        <v>octobre-27</v>
      </c>
      <c r="G646" s="17">
        <f>YEAR(D_dates[[#This Row],[Dates]])*100+MONTH(B646)</f>
        <v>202710</v>
      </c>
      <c r="H646" s="15">
        <f t="shared" si="32"/>
        <v>46661</v>
      </c>
    </row>
    <row r="647" spans="2:8" x14ac:dyDescent="0.3">
      <c r="B647" s="15">
        <v>46667</v>
      </c>
      <c r="C647" s="16">
        <f t="shared" si="30"/>
        <v>2027</v>
      </c>
      <c r="D647" s="17">
        <f t="shared" si="31"/>
        <v>10</v>
      </c>
      <c r="E647" s="17" t="str">
        <f>TEXT(D_dates[[#This Row],[Dates]],"mmmm")</f>
        <v>octobre</v>
      </c>
      <c r="F647" s="17" t="str">
        <f>TEXT(D_dates[[#This Row],[Dates]],"mmmm-aa")</f>
        <v>octobre-27</v>
      </c>
      <c r="G647" s="17">
        <f>YEAR(D_dates[[#This Row],[Dates]])*100+MONTH(B647)</f>
        <v>202710</v>
      </c>
      <c r="H647" s="15">
        <f t="shared" si="32"/>
        <v>46661</v>
      </c>
    </row>
    <row r="648" spans="2:8" x14ac:dyDescent="0.3">
      <c r="B648" s="15">
        <v>46668</v>
      </c>
      <c r="C648" s="16">
        <f t="shared" si="30"/>
        <v>2027</v>
      </c>
      <c r="D648" s="17">
        <f t="shared" si="31"/>
        <v>10</v>
      </c>
      <c r="E648" s="17" t="str">
        <f>TEXT(D_dates[[#This Row],[Dates]],"mmmm")</f>
        <v>octobre</v>
      </c>
      <c r="F648" s="17" t="str">
        <f>TEXT(D_dates[[#This Row],[Dates]],"mmmm-aa")</f>
        <v>octobre-27</v>
      </c>
      <c r="G648" s="17">
        <f>YEAR(D_dates[[#This Row],[Dates]])*100+MONTH(B648)</f>
        <v>202710</v>
      </c>
      <c r="H648" s="15">
        <f t="shared" si="32"/>
        <v>46661</v>
      </c>
    </row>
    <row r="649" spans="2:8" x14ac:dyDescent="0.3">
      <c r="B649" s="15">
        <v>46669</v>
      </c>
      <c r="C649" s="16">
        <f t="shared" si="30"/>
        <v>2027</v>
      </c>
      <c r="D649" s="17">
        <f t="shared" si="31"/>
        <v>10</v>
      </c>
      <c r="E649" s="17" t="str">
        <f>TEXT(D_dates[[#This Row],[Dates]],"mmmm")</f>
        <v>octobre</v>
      </c>
      <c r="F649" s="17" t="str">
        <f>TEXT(D_dates[[#This Row],[Dates]],"mmmm-aa")</f>
        <v>octobre-27</v>
      </c>
      <c r="G649" s="17">
        <f>YEAR(D_dates[[#This Row],[Dates]])*100+MONTH(B649)</f>
        <v>202710</v>
      </c>
      <c r="H649" s="15">
        <f t="shared" si="32"/>
        <v>46661</v>
      </c>
    </row>
    <row r="650" spans="2:8" x14ac:dyDescent="0.3">
      <c r="B650" s="15">
        <v>46670</v>
      </c>
      <c r="C650" s="16">
        <f t="shared" si="30"/>
        <v>2027</v>
      </c>
      <c r="D650" s="17">
        <f t="shared" si="31"/>
        <v>10</v>
      </c>
      <c r="E650" s="17" t="str">
        <f>TEXT(D_dates[[#This Row],[Dates]],"mmmm")</f>
        <v>octobre</v>
      </c>
      <c r="F650" s="17" t="str">
        <f>TEXT(D_dates[[#This Row],[Dates]],"mmmm-aa")</f>
        <v>octobre-27</v>
      </c>
      <c r="G650" s="17">
        <f>YEAR(D_dates[[#This Row],[Dates]])*100+MONTH(B650)</f>
        <v>202710</v>
      </c>
      <c r="H650" s="15">
        <f t="shared" si="32"/>
        <v>46661</v>
      </c>
    </row>
    <row r="651" spans="2:8" x14ac:dyDescent="0.3">
      <c r="B651" s="15">
        <v>46671</v>
      </c>
      <c r="C651" s="16">
        <f t="shared" si="30"/>
        <v>2027</v>
      </c>
      <c r="D651" s="17">
        <f t="shared" si="31"/>
        <v>10</v>
      </c>
      <c r="E651" s="17" t="str">
        <f>TEXT(D_dates[[#This Row],[Dates]],"mmmm")</f>
        <v>octobre</v>
      </c>
      <c r="F651" s="17" t="str">
        <f>TEXT(D_dates[[#This Row],[Dates]],"mmmm-aa")</f>
        <v>octobre-27</v>
      </c>
      <c r="G651" s="17">
        <f>YEAR(D_dates[[#This Row],[Dates]])*100+MONTH(B651)</f>
        <v>202710</v>
      </c>
      <c r="H651" s="15">
        <f t="shared" si="32"/>
        <v>46661</v>
      </c>
    </row>
    <row r="652" spans="2:8" x14ac:dyDescent="0.3">
      <c r="B652" s="15">
        <v>46672</v>
      </c>
      <c r="C652" s="16">
        <f t="shared" si="30"/>
        <v>2027</v>
      </c>
      <c r="D652" s="17">
        <f t="shared" si="31"/>
        <v>10</v>
      </c>
      <c r="E652" s="17" t="str">
        <f>TEXT(D_dates[[#This Row],[Dates]],"mmmm")</f>
        <v>octobre</v>
      </c>
      <c r="F652" s="17" t="str">
        <f>TEXT(D_dates[[#This Row],[Dates]],"mmmm-aa")</f>
        <v>octobre-27</v>
      </c>
      <c r="G652" s="17">
        <f>YEAR(D_dates[[#This Row],[Dates]])*100+MONTH(B652)</f>
        <v>202710</v>
      </c>
      <c r="H652" s="15">
        <f t="shared" si="32"/>
        <v>46661</v>
      </c>
    </row>
    <row r="653" spans="2:8" x14ac:dyDescent="0.3">
      <c r="B653" s="15">
        <v>46673</v>
      </c>
      <c r="C653" s="16">
        <f t="shared" si="30"/>
        <v>2027</v>
      </c>
      <c r="D653" s="17">
        <f t="shared" si="31"/>
        <v>10</v>
      </c>
      <c r="E653" s="17" t="str">
        <f>TEXT(D_dates[[#This Row],[Dates]],"mmmm")</f>
        <v>octobre</v>
      </c>
      <c r="F653" s="17" t="str">
        <f>TEXT(D_dates[[#This Row],[Dates]],"mmmm-aa")</f>
        <v>octobre-27</v>
      </c>
      <c r="G653" s="17">
        <f>YEAR(D_dates[[#This Row],[Dates]])*100+MONTH(B653)</f>
        <v>202710</v>
      </c>
      <c r="H653" s="15">
        <f t="shared" si="32"/>
        <v>46661</v>
      </c>
    </row>
    <row r="654" spans="2:8" x14ac:dyDescent="0.3">
      <c r="B654" s="15">
        <v>46674</v>
      </c>
      <c r="C654" s="16">
        <f t="shared" si="30"/>
        <v>2027</v>
      </c>
      <c r="D654" s="17">
        <f t="shared" si="31"/>
        <v>10</v>
      </c>
      <c r="E654" s="17" t="str">
        <f>TEXT(D_dates[[#This Row],[Dates]],"mmmm")</f>
        <v>octobre</v>
      </c>
      <c r="F654" s="17" t="str">
        <f>TEXT(D_dates[[#This Row],[Dates]],"mmmm-aa")</f>
        <v>octobre-27</v>
      </c>
      <c r="G654" s="17">
        <f>YEAR(D_dates[[#This Row],[Dates]])*100+MONTH(B654)</f>
        <v>202710</v>
      </c>
      <c r="H654" s="15">
        <f t="shared" si="32"/>
        <v>46661</v>
      </c>
    </row>
    <row r="655" spans="2:8" x14ac:dyDescent="0.3">
      <c r="B655" s="15">
        <v>46675</v>
      </c>
      <c r="C655" s="16">
        <f t="shared" si="30"/>
        <v>2027</v>
      </c>
      <c r="D655" s="17">
        <f t="shared" si="31"/>
        <v>10</v>
      </c>
      <c r="E655" s="17" t="str">
        <f>TEXT(D_dates[[#This Row],[Dates]],"mmmm")</f>
        <v>octobre</v>
      </c>
      <c r="F655" s="17" t="str">
        <f>TEXT(D_dates[[#This Row],[Dates]],"mmmm-aa")</f>
        <v>octobre-27</v>
      </c>
      <c r="G655" s="17">
        <f>YEAR(D_dates[[#This Row],[Dates]])*100+MONTH(B655)</f>
        <v>202710</v>
      </c>
      <c r="H655" s="15">
        <f t="shared" si="32"/>
        <v>46661</v>
      </c>
    </row>
    <row r="656" spans="2:8" x14ac:dyDescent="0.3">
      <c r="B656" s="15">
        <v>46676</v>
      </c>
      <c r="C656" s="16">
        <f t="shared" si="30"/>
        <v>2027</v>
      </c>
      <c r="D656" s="17">
        <f t="shared" si="31"/>
        <v>10</v>
      </c>
      <c r="E656" s="17" t="str">
        <f>TEXT(D_dates[[#This Row],[Dates]],"mmmm")</f>
        <v>octobre</v>
      </c>
      <c r="F656" s="17" t="str">
        <f>TEXT(D_dates[[#This Row],[Dates]],"mmmm-aa")</f>
        <v>octobre-27</v>
      </c>
      <c r="G656" s="17">
        <f>YEAR(D_dates[[#This Row],[Dates]])*100+MONTH(B656)</f>
        <v>202710</v>
      </c>
      <c r="H656" s="15">
        <f t="shared" si="32"/>
        <v>46661</v>
      </c>
    </row>
    <row r="657" spans="2:8" x14ac:dyDescent="0.3">
      <c r="B657" s="15">
        <v>46677</v>
      </c>
      <c r="C657" s="16">
        <f t="shared" si="30"/>
        <v>2027</v>
      </c>
      <c r="D657" s="17">
        <f t="shared" si="31"/>
        <v>10</v>
      </c>
      <c r="E657" s="17" t="str">
        <f>TEXT(D_dates[[#This Row],[Dates]],"mmmm")</f>
        <v>octobre</v>
      </c>
      <c r="F657" s="17" t="str">
        <f>TEXT(D_dates[[#This Row],[Dates]],"mmmm-aa")</f>
        <v>octobre-27</v>
      </c>
      <c r="G657" s="17">
        <f>YEAR(D_dates[[#This Row],[Dates]])*100+MONTH(B657)</f>
        <v>202710</v>
      </c>
      <c r="H657" s="15">
        <f t="shared" si="32"/>
        <v>46661</v>
      </c>
    </row>
    <row r="658" spans="2:8" x14ac:dyDescent="0.3">
      <c r="B658" s="15">
        <v>46678</v>
      </c>
      <c r="C658" s="16">
        <f t="shared" si="30"/>
        <v>2027</v>
      </c>
      <c r="D658" s="17">
        <f t="shared" si="31"/>
        <v>10</v>
      </c>
      <c r="E658" s="17" t="str">
        <f>TEXT(D_dates[[#This Row],[Dates]],"mmmm")</f>
        <v>octobre</v>
      </c>
      <c r="F658" s="17" t="str">
        <f>TEXT(D_dates[[#This Row],[Dates]],"mmmm-aa")</f>
        <v>octobre-27</v>
      </c>
      <c r="G658" s="17">
        <f>YEAR(D_dates[[#This Row],[Dates]])*100+MONTH(B658)</f>
        <v>202710</v>
      </c>
      <c r="H658" s="15">
        <f t="shared" si="32"/>
        <v>46661</v>
      </c>
    </row>
    <row r="659" spans="2:8" x14ac:dyDescent="0.3">
      <c r="B659" s="15">
        <v>46679</v>
      </c>
      <c r="C659" s="16">
        <f t="shared" si="30"/>
        <v>2027</v>
      </c>
      <c r="D659" s="17">
        <f t="shared" si="31"/>
        <v>10</v>
      </c>
      <c r="E659" s="17" t="str">
        <f>TEXT(D_dates[[#This Row],[Dates]],"mmmm")</f>
        <v>octobre</v>
      </c>
      <c r="F659" s="17" t="str">
        <f>TEXT(D_dates[[#This Row],[Dates]],"mmmm-aa")</f>
        <v>octobre-27</v>
      </c>
      <c r="G659" s="17">
        <f>YEAR(D_dates[[#This Row],[Dates]])*100+MONTH(B659)</f>
        <v>202710</v>
      </c>
      <c r="H659" s="15">
        <f t="shared" si="32"/>
        <v>46661</v>
      </c>
    </row>
    <row r="660" spans="2:8" x14ac:dyDescent="0.3">
      <c r="B660" s="15">
        <v>46680</v>
      </c>
      <c r="C660" s="16">
        <f t="shared" si="30"/>
        <v>2027</v>
      </c>
      <c r="D660" s="17">
        <f t="shared" si="31"/>
        <v>10</v>
      </c>
      <c r="E660" s="17" t="str">
        <f>TEXT(D_dates[[#This Row],[Dates]],"mmmm")</f>
        <v>octobre</v>
      </c>
      <c r="F660" s="17" t="str">
        <f>TEXT(D_dates[[#This Row],[Dates]],"mmmm-aa")</f>
        <v>octobre-27</v>
      </c>
      <c r="G660" s="17">
        <f>YEAR(D_dates[[#This Row],[Dates]])*100+MONTH(B660)</f>
        <v>202710</v>
      </c>
      <c r="H660" s="15">
        <f t="shared" si="32"/>
        <v>46661</v>
      </c>
    </row>
    <row r="661" spans="2:8" x14ac:dyDescent="0.3">
      <c r="B661" s="15">
        <v>46681</v>
      </c>
      <c r="C661" s="16">
        <f t="shared" si="30"/>
        <v>2027</v>
      </c>
      <c r="D661" s="17">
        <f t="shared" si="31"/>
        <v>10</v>
      </c>
      <c r="E661" s="17" t="str">
        <f>TEXT(D_dates[[#This Row],[Dates]],"mmmm")</f>
        <v>octobre</v>
      </c>
      <c r="F661" s="17" t="str">
        <f>TEXT(D_dates[[#This Row],[Dates]],"mmmm-aa")</f>
        <v>octobre-27</v>
      </c>
      <c r="G661" s="17">
        <f>YEAR(D_dates[[#This Row],[Dates]])*100+MONTH(B661)</f>
        <v>202710</v>
      </c>
      <c r="H661" s="15">
        <f t="shared" si="32"/>
        <v>46661</v>
      </c>
    </row>
    <row r="662" spans="2:8" x14ac:dyDescent="0.3">
      <c r="B662" s="15">
        <v>46682</v>
      </c>
      <c r="C662" s="16">
        <f t="shared" si="30"/>
        <v>2027</v>
      </c>
      <c r="D662" s="17">
        <f t="shared" si="31"/>
        <v>10</v>
      </c>
      <c r="E662" s="17" t="str">
        <f>TEXT(D_dates[[#This Row],[Dates]],"mmmm")</f>
        <v>octobre</v>
      </c>
      <c r="F662" s="17" t="str">
        <f>TEXT(D_dates[[#This Row],[Dates]],"mmmm-aa")</f>
        <v>octobre-27</v>
      </c>
      <c r="G662" s="17">
        <f>YEAR(D_dates[[#This Row],[Dates]])*100+MONTH(B662)</f>
        <v>202710</v>
      </c>
      <c r="H662" s="15">
        <f t="shared" si="32"/>
        <v>46661</v>
      </c>
    </row>
    <row r="663" spans="2:8" x14ac:dyDescent="0.3">
      <c r="B663" s="15">
        <v>46683</v>
      </c>
      <c r="C663" s="16">
        <f t="shared" si="30"/>
        <v>2027</v>
      </c>
      <c r="D663" s="17">
        <f t="shared" si="31"/>
        <v>10</v>
      </c>
      <c r="E663" s="17" t="str">
        <f>TEXT(D_dates[[#This Row],[Dates]],"mmmm")</f>
        <v>octobre</v>
      </c>
      <c r="F663" s="17" t="str">
        <f>TEXT(D_dates[[#This Row],[Dates]],"mmmm-aa")</f>
        <v>octobre-27</v>
      </c>
      <c r="G663" s="17">
        <f>YEAR(D_dates[[#This Row],[Dates]])*100+MONTH(B663)</f>
        <v>202710</v>
      </c>
      <c r="H663" s="15">
        <f t="shared" si="32"/>
        <v>46661</v>
      </c>
    </row>
    <row r="664" spans="2:8" x14ac:dyDescent="0.3">
      <c r="B664" s="15">
        <v>46684</v>
      </c>
      <c r="C664" s="16">
        <f t="shared" si="30"/>
        <v>2027</v>
      </c>
      <c r="D664" s="17">
        <f t="shared" si="31"/>
        <v>10</v>
      </c>
      <c r="E664" s="17" t="str">
        <f>TEXT(D_dates[[#This Row],[Dates]],"mmmm")</f>
        <v>octobre</v>
      </c>
      <c r="F664" s="17" t="str">
        <f>TEXT(D_dates[[#This Row],[Dates]],"mmmm-aa")</f>
        <v>octobre-27</v>
      </c>
      <c r="G664" s="17">
        <f>YEAR(D_dates[[#This Row],[Dates]])*100+MONTH(B664)</f>
        <v>202710</v>
      </c>
      <c r="H664" s="15">
        <f t="shared" si="32"/>
        <v>46661</v>
      </c>
    </row>
    <row r="665" spans="2:8" x14ac:dyDescent="0.3">
      <c r="B665" s="15">
        <v>46685</v>
      </c>
      <c r="C665" s="16">
        <f t="shared" si="30"/>
        <v>2027</v>
      </c>
      <c r="D665" s="17">
        <f t="shared" si="31"/>
        <v>10</v>
      </c>
      <c r="E665" s="17" t="str">
        <f>TEXT(D_dates[[#This Row],[Dates]],"mmmm")</f>
        <v>octobre</v>
      </c>
      <c r="F665" s="17" t="str">
        <f>TEXT(D_dates[[#This Row],[Dates]],"mmmm-aa")</f>
        <v>octobre-27</v>
      </c>
      <c r="G665" s="17">
        <f>YEAR(D_dates[[#This Row],[Dates]])*100+MONTH(B665)</f>
        <v>202710</v>
      </c>
      <c r="H665" s="15">
        <f t="shared" si="32"/>
        <v>46661</v>
      </c>
    </row>
    <row r="666" spans="2:8" x14ac:dyDescent="0.3">
      <c r="B666" s="15">
        <v>46686</v>
      </c>
      <c r="C666" s="16">
        <f t="shared" si="30"/>
        <v>2027</v>
      </c>
      <c r="D666" s="17">
        <f t="shared" si="31"/>
        <v>10</v>
      </c>
      <c r="E666" s="17" t="str">
        <f>TEXT(D_dates[[#This Row],[Dates]],"mmmm")</f>
        <v>octobre</v>
      </c>
      <c r="F666" s="17" t="str">
        <f>TEXT(D_dates[[#This Row],[Dates]],"mmmm-aa")</f>
        <v>octobre-27</v>
      </c>
      <c r="G666" s="17">
        <f>YEAR(D_dates[[#This Row],[Dates]])*100+MONTH(B666)</f>
        <v>202710</v>
      </c>
      <c r="H666" s="15">
        <f t="shared" si="32"/>
        <v>46661</v>
      </c>
    </row>
    <row r="667" spans="2:8" x14ac:dyDescent="0.3">
      <c r="B667" s="15">
        <v>46687</v>
      </c>
      <c r="C667" s="16">
        <f t="shared" si="30"/>
        <v>2027</v>
      </c>
      <c r="D667" s="17">
        <f t="shared" si="31"/>
        <v>10</v>
      </c>
      <c r="E667" s="17" t="str">
        <f>TEXT(D_dates[[#This Row],[Dates]],"mmmm")</f>
        <v>octobre</v>
      </c>
      <c r="F667" s="17" t="str">
        <f>TEXT(D_dates[[#This Row],[Dates]],"mmmm-aa")</f>
        <v>octobre-27</v>
      </c>
      <c r="G667" s="17">
        <f>YEAR(D_dates[[#This Row],[Dates]])*100+MONTH(B667)</f>
        <v>202710</v>
      </c>
      <c r="H667" s="15">
        <f t="shared" si="32"/>
        <v>46661</v>
      </c>
    </row>
    <row r="668" spans="2:8" x14ac:dyDescent="0.3">
      <c r="B668" s="15">
        <v>46688</v>
      </c>
      <c r="C668" s="16">
        <f t="shared" si="30"/>
        <v>2027</v>
      </c>
      <c r="D668" s="17">
        <f t="shared" si="31"/>
        <v>10</v>
      </c>
      <c r="E668" s="17" t="str">
        <f>TEXT(D_dates[[#This Row],[Dates]],"mmmm")</f>
        <v>octobre</v>
      </c>
      <c r="F668" s="17" t="str">
        <f>TEXT(D_dates[[#This Row],[Dates]],"mmmm-aa")</f>
        <v>octobre-27</v>
      </c>
      <c r="G668" s="17">
        <f>YEAR(D_dates[[#This Row],[Dates]])*100+MONTH(B668)</f>
        <v>202710</v>
      </c>
      <c r="H668" s="15">
        <f t="shared" si="32"/>
        <v>46661</v>
      </c>
    </row>
    <row r="669" spans="2:8" x14ac:dyDescent="0.3">
      <c r="B669" s="15">
        <v>46689</v>
      </c>
      <c r="C669" s="16">
        <f t="shared" si="30"/>
        <v>2027</v>
      </c>
      <c r="D669" s="17">
        <f t="shared" si="31"/>
        <v>10</v>
      </c>
      <c r="E669" s="17" t="str">
        <f>TEXT(D_dates[[#This Row],[Dates]],"mmmm")</f>
        <v>octobre</v>
      </c>
      <c r="F669" s="17" t="str">
        <f>TEXT(D_dates[[#This Row],[Dates]],"mmmm-aa")</f>
        <v>octobre-27</v>
      </c>
      <c r="G669" s="17">
        <f>YEAR(D_dates[[#This Row],[Dates]])*100+MONTH(B669)</f>
        <v>202710</v>
      </c>
      <c r="H669" s="15">
        <f t="shared" si="32"/>
        <v>46661</v>
      </c>
    </row>
    <row r="670" spans="2:8" x14ac:dyDescent="0.3">
      <c r="B670" s="15">
        <v>46690</v>
      </c>
      <c r="C670" s="16">
        <f t="shared" si="30"/>
        <v>2027</v>
      </c>
      <c r="D670" s="17">
        <f t="shared" si="31"/>
        <v>10</v>
      </c>
      <c r="E670" s="17" t="str">
        <f>TEXT(D_dates[[#This Row],[Dates]],"mmmm")</f>
        <v>octobre</v>
      </c>
      <c r="F670" s="17" t="str">
        <f>TEXT(D_dates[[#This Row],[Dates]],"mmmm-aa")</f>
        <v>octobre-27</v>
      </c>
      <c r="G670" s="17">
        <f>YEAR(D_dates[[#This Row],[Dates]])*100+MONTH(B670)</f>
        <v>202710</v>
      </c>
      <c r="H670" s="15">
        <f t="shared" si="32"/>
        <v>46661</v>
      </c>
    </row>
    <row r="671" spans="2:8" x14ac:dyDescent="0.3">
      <c r="B671" s="15">
        <v>46691</v>
      </c>
      <c r="C671" s="16">
        <f t="shared" si="30"/>
        <v>2027</v>
      </c>
      <c r="D671" s="17">
        <f t="shared" si="31"/>
        <v>10</v>
      </c>
      <c r="E671" s="17" t="str">
        <f>TEXT(D_dates[[#This Row],[Dates]],"mmmm")</f>
        <v>octobre</v>
      </c>
      <c r="F671" s="17" t="str">
        <f>TEXT(D_dates[[#This Row],[Dates]],"mmmm-aa")</f>
        <v>octobre-27</v>
      </c>
      <c r="G671" s="17">
        <f>YEAR(D_dates[[#This Row],[Dates]])*100+MONTH(B671)</f>
        <v>202710</v>
      </c>
      <c r="H671" s="15">
        <f t="shared" si="32"/>
        <v>46661</v>
      </c>
    </row>
    <row r="672" spans="2:8" x14ac:dyDescent="0.3">
      <c r="B672" s="15">
        <v>46692</v>
      </c>
      <c r="C672" s="16">
        <f t="shared" si="30"/>
        <v>2027</v>
      </c>
      <c r="D672" s="17">
        <f t="shared" si="31"/>
        <v>11</v>
      </c>
      <c r="E672" s="17" t="str">
        <f>TEXT(D_dates[[#This Row],[Dates]],"mmmm")</f>
        <v>novembre</v>
      </c>
      <c r="F672" s="17" t="str">
        <f>TEXT(D_dates[[#This Row],[Dates]],"mmmm-aa")</f>
        <v>novembre-27</v>
      </c>
      <c r="G672" s="17">
        <f>YEAR(D_dates[[#This Row],[Dates]])*100+MONTH(B672)</f>
        <v>202711</v>
      </c>
      <c r="H672" s="15">
        <f t="shared" si="32"/>
        <v>46692</v>
      </c>
    </row>
    <row r="673" spans="2:8" x14ac:dyDescent="0.3">
      <c r="B673" s="15">
        <v>46693</v>
      </c>
      <c r="C673" s="16">
        <f t="shared" si="30"/>
        <v>2027</v>
      </c>
      <c r="D673" s="17">
        <f t="shared" si="31"/>
        <v>11</v>
      </c>
      <c r="E673" s="17" t="str">
        <f>TEXT(D_dates[[#This Row],[Dates]],"mmmm")</f>
        <v>novembre</v>
      </c>
      <c r="F673" s="17" t="str">
        <f>TEXT(D_dates[[#This Row],[Dates]],"mmmm-aa")</f>
        <v>novembre-27</v>
      </c>
      <c r="G673" s="17">
        <f>YEAR(D_dates[[#This Row],[Dates]])*100+MONTH(B673)</f>
        <v>202711</v>
      </c>
      <c r="H673" s="15">
        <f t="shared" si="32"/>
        <v>46692</v>
      </c>
    </row>
    <row r="674" spans="2:8" x14ac:dyDescent="0.3">
      <c r="B674" s="15">
        <v>46694</v>
      </c>
      <c r="C674" s="16">
        <f t="shared" si="30"/>
        <v>2027</v>
      </c>
      <c r="D674" s="17">
        <f t="shared" si="31"/>
        <v>11</v>
      </c>
      <c r="E674" s="17" t="str">
        <f>TEXT(D_dates[[#This Row],[Dates]],"mmmm")</f>
        <v>novembre</v>
      </c>
      <c r="F674" s="17" t="str">
        <f>TEXT(D_dates[[#This Row],[Dates]],"mmmm-aa")</f>
        <v>novembre-27</v>
      </c>
      <c r="G674" s="17">
        <f>YEAR(D_dates[[#This Row],[Dates]])*100+MONTH(B674)</f>
        <v>202711</v>
      </c>
      <c r="H674" s="15">
        <f t="shared" si="32"/>
        <v>46692</v>
      </c>
    </row>
    <row r="675" spans="2:8" x14ac:dyDescent="0.3">
      <c r="B675" s="15">
        <v>46695</v>
      </c>
      <c r="C675" s="16">
        <f t="shared" si="30"/>
        <v>2027</v>
      </c>
      <c r="D675" s="17">
        <f t="shared" si="31"/>
        <v>11</v>
      </c>
      <c r="E675" s="17" t="str">
        <f>TEXT(D_dates[[#This Row],[Dates]],"mmmm")</f>
        <v>novembre</v>
      </c>
      <c r="F675" s="17" t="str">
        <f>TEXT(D_dates[[#This Row],[Dates]],"mmmm-aa")</f>
        <v>novembre-27</v>
      </c>
      <c r="G675" s="17">
        <f>YEAR(D_dates[[#This Row],[Dates]])*100+MONTH(B675)</f>
        <v>202711</v>
      </c>
      <c r="H675" s="15">
        <f t="shared" si="32"/>
        <v>46692</v>
      </c>
    </row>
    <row r="676" spans="2:8" x14ac:dyDescent="0.3">
      <c r="B676" s="15">
        <v>46696</v>
      </c>
      <c r="C676" s="16">
        <f t="shared" si="30"/>
        <v>2027</v>
      </c>
      <c r="D676" s="17">
        <f t="shared" si="31"/>
        <v>11</v>
      </c>
      <c r="E676" s="17" t="str">
        <f>TEXT(D_dates[[#This Row],[Dates]],"mmmm")</f>
        <v>novembre</v>
      </c>
      <c r="F676" s="17" t="str">
        <f>TEXT(D_dates[[#This Row],[Dates]],"mmmm-aa")</f>
        <v>novembre-27</v>
      </c>
      <c r="G676" s="17">
        <f>YEAR(D_dates[[#This Row],[Dates]])*100+MONTH(B676)</f>
        <v>202711</v>
      </c>
      <c r="H676" s="15">
        <f t="shared" si="32"/>
        <v>46692</v>
      </c>
    </row>
    <row r="677" spans="2:8" x14ac:dyDescent="0.3">
      <c r="B677" s="15">
        <v>46697</v>
      </c>
      <c r="C677" s="16">
        <f t="shared" si="30"/>
        <v>2027</v>
      </c>
      <c r="D677" s="17">
        <f t="shared" si="31"/>
        <v>11</v>
      </c>
      <c r="E677" s="17" t="str">
        <f>TEXT(D_dates[[#This Row],[Dates]],"mmmm")</f>
        <v>novembre</v>
      </c>
      <c r="F677" s="17" t="str">
        <f>TEXT(D_dates[[#This Row],[Dates]],"mmmm-aa")</f>
        <v>novembre-27</v>
      </c>
      <c r="G677" s="17">
        <f>YEAR(D_dates[[#This Row],[Dates]])*100+MONTH(B677)</f>
        <v>202711</v>
      </c>
      <c r="H677" s="15">
        <f t="shared" si="32"/>
        <v>46692</v>
      </c>
    </row>
    <row r="678" spans="2:8" x14ac:dyDescent="0.3">
      <c r="B678" s="15">
        <v>46698</v>
      </c>
      <c r="C678" s="16">
        <f t="shared" si="30"/>
        <v>2027</v>
      </c>
      <c r="D678" s="17">
        <f t="shared" si="31"/>
        <v>11</v>
      </c>
      <c r="E678" s="17" t="str">
        <f>TEXT(D_dates[[#This Row],[Dates]],"mmmm")</f>
        <v>novembre</v>
      </c>
      <c r="F678" s="17" t="str">
        <f>TEXT(D_dates[[#This Row],[Dates]],"mmmm-aa")</f>
        <v>novembre-27</v>
      </c>
      <c r="G678" s="17">
        <f>YEAR(D_dates[[#This Row],[Dates]])*100+MONTH(B678)</f>
        <v>202711</v>
      </c>
      <c r="H678" s="15">
        <f t="shared" si="32"/>
        <v>46692</v>
      </c>
    </row>
    <row r="679" spans="2:8" x14ac:dyDescent="0.3">
      <c r="B679" s="15">
        <v>46699</v>
      </c>
      <c r="C679" s="16">
        <f t="shared" si="30"/>
        <v>2027</v>
      </c>
      <c r="D679" s="17">
        <f t="shared" si="31"/>
        <v>11</v>
      </c>
      <c r="E679" s="17" t="str">
        <f>TEXT(D_dates[[#This Row],[Dates]],"mmmm")</f>
        <v>novembre</v>
      </c>
      <c r="F679" s="17" t="str">
        <f>TEXT(D_dates[[#This Row],[Dates]],"mmmm-aa")</f>
        <v>novembre-27</v>
      </c>
      <c r="G679" s="17">
        <f>YEAR(D_dates[[#This Row],[Dates]])*100+MONTH(B679)</f>
        <v>202711</v>
      </c>
      <c r="H679" s="15">
        <f t="shared" si="32"/>
        <v>46692</v>
      </c>
    </row>
    <row r="680" spans="2:8" x14ac:dyDescent="0.3">
      <c r="B680" s="15">
        <v>46700</v>
      </c>
      <c r="C680" s="16">
        <f t="shared" si="30"/>
        <v>2027</v>
      </c>
      <c r="D680" s="17">
        <f t="shared" si="31"/>
        <v>11</v>
      </c>
      <c r="E680" s="17" t="str">
        <f>TEXT(D_dates[[#This Row],[Dates]],"mmmm")</f>
        <v>novembre</v>
      </c>
      <c r="F680" s="17" t="str">
        <f>TEXT(D_dates[[#This Row],[Dates]],"mmmm-aa")</f>
        <v>novembre-27</v>
      </c>
      <c r="G680" s="17">
        <f>YEAR(D_dates[[#This Row],[Dates]])*100+MONTH(B680)</f>
        <v>202711</v>
      </c>
      <c r="H680" s="15">
        <f t="shared" si="32"/>
        <v>46692</v>
      </c>
    </row>
    <row r="681" spans="2:8" x14ac:dyDescent="0.3">
      <c r="B681" s="15">
        <v>46701</v>
      </c>
      <c r="C681" s="16">
        <f t="shared" si="30"/>
        <v>2027</v>
      </c>
      <c r="D681" s="17">
        <f t="shared" si="31"/>
        <v>11</v>
      </c>
      <c r="E681" s="17" t="str">
        <f>TEXT(D_dates[[#This Row],[Dates]],"mmmm")</f>
        <v>novembre</v>
      </c>
      <c r="F681" s="17" t="str">
        <f>TEXT(D_dates[[#This Row],[Dates]],"mmmm-aa")</f>
        <v>novembre-27</v>
      </c>
      <c r="G681" s="17">
        <f>YEAR(D_dates[[#This Row],[Dates]])*100+MONTH(B681)</f>
        <v>202711</v>
      </c>
      <c r="H681" s="15">
        <f t="shared" si="32"/>
        <v>46692</v>
      </c>
    </row>
    <row r="682" spans="2:8" x14ac:dyDescent="0.3">
      <c r="B682" s="15">
        <v>46702</v>
      </c>
      <c r="C682" s="16">
        <f t="shared" si="30"/>
        <v>2027</v>
      </c>
      <c r="D682" s="17">
        <f t="shared" si="31"/>
        <v>11</v>
      </c>
      <c r="E682" s="17" t="str">
        <f>TEXT(D_dates[[#This Row],[Dates]],"mmmm")</f>
        <v>novembre</v>
      </c>
      <c r="F682" s="17" t="str">
        <f>TEXT(D_dates[[#This Row],[Dates]],"mmmm-aa")</f>
        <v>novembre-27</v>
      </c>
      <c r="G682" s="17">
        <f>YEAR(D_dates[[#This Row],[Dates]])*100+MONTH(B682)</f>
        <v>202711</v>
      </c>
      <c r="H682" s="15">
        <f t="shared" si="32"/>
        <v>46692</v>
      </c>
    </row>
    <row r="683" spans="2:8" x14ac:dyDescent="0.3">
      <c r="B683" s="15">
        <v>46703</v>
      </c>
      <c r="C683" s="16">
        <f t="shared" si="30"/>
        <v>2027</v>
      </c>
      <c r="D683" s="17">
        <f t="shared" si="31"/>
        <v>11</v>
      </c>
      <c r="E683" s="17" t="str">
        <f>TEXT(D_dates[[#This Row],[Dates]],"mmmm")</f>
        <v>novembre</v>
      </c>
      <c r="F683" s="17" t="str">
        <f>TEXT(D_dates[[#This Row],[Dates]],"mmmm-aa")</f>
        <v>novembre-27</v>
      </c>
      <c r="G683" s="17">
        <f>YEAR(D_dates[[#This Row],[Dates]])*100+MONTH(B683)</f>
        <v>202711</v>
      </c>
      <c r="H683" s="15">
        <f t="shared" si="32"/>
        <v>46692</v>
      </c>
    </row>
    <row r="684" spans="2:8" x14ac:dyDescent="0.3">
      <c r="B684" s="15">
        <v>46704</v>
      </c>
      <c r="C684" s="16">
        <f t="shared" si="30"/>
        <v>2027</v>
      </c>
      <c r="D684" s="17">
        <f t="shared" si="31"/>
        <v>11</v>
      </c>
      <c r="E684" s="17" t="str">
        <f>TEXT(D_dates[[#This Row],[Dates]],"mmmm")</f>
        <v>novembre</v>
      </c>
      <c r="F684" s="17" t="str">
        <f>TEXT(D_dates[[#This Row],[Dates]],"mmmm-aa")</f>
        <v>novembre-27</v>
      </c>
      <c r="G684" s="17">
        <f>YEAR(D_dates[[#This Row],[Dates]])*100+MONTH(B684)</f>
        <v>202711</v>
      </c>
      <c r="H684" s="15">
        <f t="shared" si="32"/>
        <v>46692</v>
      </c>
    </row>
    <row r="685" spans="2:8" x14ac:dyDescent="0.3">
      <c r="B685" s="15">
        <v>46705</v>
      </c>
      <c r="C685" s="16">
        <f t="shared" si="30"/>
        <v>2027</v>
      </c>
      <c r="D685" s="17">
        <f t="shared" si="31"/>
        <v>11</v>
      </c>
      <c r="E685" s="17" t="str">
        <f>TEXT(D_dates[[#This Row],[Dates]],"mmmm")</f>
        <v>novembre</v>
      </c>
      <c r="F685" s="17" t="str">
        <f>TEXT(D_dates[[#This Row],[Dates]],"mmmm-aa")</f>
        <v>novembre-27</v>
      </c>
      <c r="G685" s="17">
        <f>YEAR(D_dates[[#This Row],[Dates]])*100+MONTH(B685)</f>
        <v>202711</v>
      </c>
      <c r="H685" s="15">
        <f t="shared" si="32"/>
        <v>46692</v>
      </c>
    </row>
    <row r="686" spans="2:8" x14ac:dyDescent="0.3">
      <c r="B686" s="15">
        <v>46706</v>
      </c>
      <c r="C686" s="16">
        <f t="shared" si="30"/>
        <v>2027</v>
      </c>
      <c r="D686" s="17">
        <f t="shared" si="31"/>
        <v>11</v>
      </c>
      <c r="E686" s="17" t="str">
        <f>TEXT(D_dates[[#This Row],[Dates]],"mmmm")</f>
        <v>novembre</v>
      </c>
      <c r="F686" s="17" t="str">
        <f>TEXT(D_dates[[#This Row],[Dates]],"mmmm-aa")</f>
        <v>novembre-27</v>
      </c>
      <c r="G686" s="17">
        <f>YEAR(D_dates[[#This Row],[Dates]])*100+MONTH(B686)</f>
        <v>202711</v>
      </c>
      <c r="H686" s="15">
        <f t="shared" si="32"/>
        <v>46692</v>
      </c>
    </row>
    <row r="687" spans="2:8" x14ac:dyDescent="0.3">
      <c r="B687" s="15">
        <v>46707</v>
      </c>
      <c r="C687" s="16">
        <f t="shared" si="30"/>
        <v>2027</v>
      </c>
      <c r="D687" s="17">
        <f t="shared" si="31"/>
        <v>11</v>
      </c>
      <c r="E687" s="17" t="str">
        <f>TEXT(D_dates[[#This Row],[Dates]],"mmmm")</f>
        <v>novembre</v>
      </c>
      <c r="F687" s="17" t="str">
        <f>TEXT(D_dates[[#This Row],[Dates]],"mmmm-aa")</f>
        <v>novembre-27</v>
      </c>
      <c r="G687" s="17">
        <f>YEAR(D_dates[[#This Row],[Dates]])*100+MONTH(B687)</f>
        <v>202711</v>
      </c>
      <c r="H687" s="15">
        <f t="shared" si="32"/>
        <v>46692</v>
      </c>
    </row>
    <row r="688" spans="2:8" x14ac:dyDescent="0.3">
      <c r="B688" s="15">
        <v>46708</v>
      </c>
      <c r="C688" s="16">
        <f t="shared" si="30"/>
        <v>2027</v>
      </c>
      <c r="D688" s="17">
        <f t="shared" si="31"/>
        <v>11</v>
      </c>
      <c r="E688" s="17" t="str">
        <f>TEXT(D_dates[[#This Row],[Dates]],"mmmm")</f>
        <v>novembre</v>
      </c>
      <c r="F688" s="17" t="str">
        <f>TEXT(D_dates[[#This Row],[Dates]],"mmmm-aa")</f>
        <v>novembre-27</v>
      </c>
      <c r="G688" s="17">
        <f>YEAR(D_dates[[#This Row],[Dates]])*100+MONTH(B688)</f>
        <v>202711</v>
      </c>
      <c r="H688" s="15">
        <f t="shared" si="32"/>
        <v>46692</v>
      </c>
    </row>
    <row r="689" spans="2:8" x14ac:dyDescent="0.3">
      <c r="B689" s="15">
        <v>46709</v>
      </c>
      <c r="C689" s="16">
        <f t="shared" si="30"/>
        <v>2027</v>
      </c>
      <c r="D689" s="17">
        <f t="shared" si="31"/>
        <v>11</v>
      </c>
      <c r="E689" s="17" t="str">
        <f>TEXT(D_dates[[#This Row],[Dates]],"mmmm")</f>
        <v>novembre</v>
      </c>
      <c r="F689" s="17" t="str">
        <f>TEXT(D_dates[[#This Row],[Dates]],"mmmm-aa")</f>
        <v>novembre-27</v>
      </c>
      <c r="G689" s="17">
        <f>YEAR(D_dates[[#This Row],[Dates]])*100+MONTH(B689)</f>
        <v>202711</v>
      </c>
      <c r="H689" s="15">
        <f t="shared" si="32"/>
        <v>46692</v>
      </c>
    </row>
    <row r="690" spans="2:8" x14ac:dyDescent="0.3">
      <c r="B690" s="15">
        <v>46710</v>
      </c>
      <c r="C690" s="16">
        <f t="shared" si="30"/>
        <v>2027</v>
      </c>
      <c r="D690" s="17">
        <f t="shared" si="31"/>
        <v>11</v>
      </c>
      <c r="E690" s="17" t="str">
        <f>TEXT(D_dates[[#This Row],[Dates]],"mmmm")</f>
        <v>novembre</v>
      </c>
      <c r="F690" s="17" t="str">
        <f>TEXT(D_dates[[#This Row],[Dates]],"mmmm-aa")</f>
        <v>novembre-27</v>
      </c>
      <c r="G690" s="17">
        <f>YEAR(D_dates[[#This Row],[Dates]])*100+MONTH(B690)</f>
        <v>202711</v>
      </c>
      <c r="H690" s="15">
        <f t="shared" si="32"/>
        <v>46692</v>
      </c>
    </row>
    <row r="691" spans="2:8" x14ac:dyDescent="0.3">
      <c r="B691" s="15">
        <v>46711</v>
      </c>
      <c r="C691" s="16">
        <f t="shared" si="30"/>
        <v>2027</v>
      </c>
      <c r="D691" s="17">
        <f t="shared" si="31"/>
        <v>11</v>
      </c>
      <c r="E691" s="17" t="str">
        <f>TEXT(D_dates[[#This Row],[Dates]],"mmmm")</f>
        <v>novembre</v>
      </c>
      <c r="F691" s="17" t="str">
        <f>TEXT(D_dates[[#This Row],[Dates]],"mmmm-aa")</f>
        <v>novembre-27</v>
      </c>
      <c r="G691" s="17">
        <f>YEAR(D_dates[[#This Row],[Dates]])*100+MONTH(B691)</f>
        <v>202711</v>
      </c>
      <c r="H691" s="15">
        <f t="shared" si="32"/>
        <v>46692</v>
      </c>
    </row>
    <row r="692" spans="2:8" x14ac:dyDescent="0.3">
      <c r="B692" s="15">
        <v>46712</v>
      </c>
      <c r="C692" s="16">
        <f t="shared" si="30"/>
        <v>2027</v>
      </c>
      <c r="D692" s="17">
        <f t="shared" si="31"/>
        <v>11</v>
      </c>
      <c r="E692" s="17" t="str">
        <f>TEXT(D_dates[[#This Row],[Dates]],"mmmm")</f>
        <v>novembre</v>
      </c>
      <c r="F692" s="17" t="str">
        <f>TEXT(D_dates[[#This Row],[Dates]],"mmmm-aa")</f>
        <v>novembre-27</v>
      </c>
      <c r="G692" s="17">
        <f>YEAR(D_dates[[#This Row],[Dates]])*100+MONTH(B692)</f>
        <v>202711</v>
      </c>
      <c r="H692" s="15">
        <f t="shared" si="32"/>
        <v>46692</v>
      </c>
    </row>
    <row r="693" spans="2:8" x14ac:dyDescent="0.3">
      <c r="B693" s="15">
        <v>46713</v>
      </c>
      <c r="C693" s="16">
        <f t="shared" si="30"/>
        <v>2027</v>
      </c>
      <c r="D693" s="17">
        <f t="shared" si="31"/>
        <v>11</v>
      </c>
      <c r="E693" s="17" t="str">
        <f>TEXT(D_dates[[#This Row],[Dates]],"mmmm")</f>
        <v>novembre</v>
      </c>
      <c r="F693" s="17" t="str">
        <f>TEXT(D_dates[[#This Row],[Dates]],"mmmm-aa")</f>
        <v>novembre-27</v>
      </c>
      <c r="G693" s="17">
        <f>YEAR(D_dates[[#This Row],[Dates]])*100+MONTH(B693)</f>
        <v>202711</v>
      </c>
      <c r="H693" s="15">
        <f t="shared" si="32"/>
        <v>46692</v>
      </c>
    </row>
    <row r="694" spans="2:8" x14ac:dyDescent="0.3">
      <c r="B694" s="15">
        <v>46714</v>
      </c>
      <c r="C694" s="16">
        <f t="shared" si="30"/>
        <v>2027</v>
      </c>
      <c r="D694" s="17">
        <f t="shared" si="31"/>
        <v>11</v>
      </c>
      <c r="E694" s="17" t="str">
        <f>TEXT(D_dates[[#This Row],[Dates]],"mmmm")</f>
        <v>novembre</v>
      </c>
      <c r="F694" s="17" t="str">
        <f>TEXT(D_dates[[#This Row],[Dates]],"mmmm-aa")</f>
        <v>novembre-27</v>
      </c>
      <c r="G694" s="17">
        <f>YEAR(D_dates[[#This Row],[Dates]])*100+MONTH(B694)</f>
        <v>202711</v>
      </c>
      <c r="H694" s="15">
        <f t="shared" si="32"/>
        <v>46692</v>
      </c>
    </row>
    <row r="695" spans="2:8" x14ac:dyDescent="0.3">
      <c r="B695" s="15">
        <v>46715</v>
      </c>
      <c r="C695" s="16">
        <f t="shared" si="30"/>
        <v>2027</v>
      </c>
      <c r="D695" s="17">
        <f t="shared" si="31"/>
        <v>11</v>
      </c>
      <c r="E695" s="17" t="str">
        <f>TEXT(D_dates[[#This Row],[Dates]],"mmmm")</f>
        <v>novembre</v>
      </c>
      <c r="F695" s="17" t="str">
        <f>TEXT(D_dates[[#This Row],[Dates]],"mmmm-aa")</f>
        <v>novembre-27</v>
      </c>
      <c r="G695" s="17">
        <f>YEAR(D_dates[[#This Row],[Dates]])*100+MONTH(B695)</f>
        <v>202711</v>
      </c>
      <c r="H695" s="15">
        <f t="shared" si="32"/>
        <v>46692</v>
      </c>
    </row>
    <row r="696" spans="2:8" x14ac:dyDescent="0.3">
      <c r="B696" s="15">
        <v>46716</v>
      </c>
      <c r="C696" s="16">
        <f t="shared" si="30"/>
        <v>2027</v>
      </c>
      <c r="D696" s="17">
        <f t="shared" si="31"/>
        <v>11</v>
      </c>
      <c r="E696" s="17" t="str">
        <f>TEXT(D_dates[[#This Row],[Dates]],"mmmm")</f>
        <v>novembre</v>
      </c>
      <c r="F696" s="17" t="str">
        <f>TEXT(D_dates[[#This Row],[Dates]],"mmmm-aa")</f>
        <v>novembre-27</v>
      </c>
      <c r="G696" s="17">
        <f>YEAR(D_dates[[#This Row],[Dates]])*100+MONTH(B696)</f>
        <v>202711</v>
      </c>
      <c r="H696" s="15">
        <f t="shared" si="32"/>
        <v>46692</v>
      </c>
    </row>
    <row r="697" spans="2:8" x14ac:dyDescent="0.3">
      <c r="B697" s="15">
        <v>46717</v>
      </c>
      <c r="C697" s="16">
        <f t="shared" si="30"/>
        <v>2027</v>
      </c>
      <c r="D697" s="17">
        <f t="shared" si="31"/>
        <v>11</v>
      </c>
      <c r="E697" s="17" t="str">
        <f>TEXT(D_dates[[#This Row],[Dates]],"mmmm")</f>
        <v>novembre</v>
      </c>
      <c r="F697" s="17" t="str">
        <f>TEXT(D_dates[[#This Row],[Dates]],"mmmm-aa")</f>
        <v>novembre-27</v>
      </c>
      <c r="G697" s="17">
        <f>YEAR(D_dates[[#This Row],[Dates]])*100+MONTH(B697)</f>
        <v>202711</v>
      </c>
      <c r="H697" s="15">
        <f t="shared" si="32"/>
        <v>46692</v>
      </c>
    </row>
    <row r="698" spans="2:8" x14ac:dyDescent="0.3">
      <c r="B698" s="15">
        <v>46718</v>
      </c>
      <c r="C698" s="16">
        <f t="shared" si="30"/>
        <v>2027</v>
      </c>
      <c r="D698" s="17">
        <f t="shared" si="31"/>
        <v>11</v>
      </c>
      <c r="E698" s="17" t="str">
        <f>TEXT(D_dates[[#This Row],[Dates]],"mmmm")</f>
        <v>novembre</v>
      </c>
      <c r="F698" s="17" t="str">
        <f>TEXT(D_dates[[#This Row],[Dates]],"mmmm-aa")</f>
        <v>novembre-27</v>
      </c>
      <c r="G698" s="17">
        <f>YEAR(D_dates[[#This Row],[Dates]])*100+MONTH(B698)</f>
        <v>202711</v>
      </c>
      <c r="H698" s="15">
        <f t="shared" si="32"/>
        <v>46692</v>
      </c>
    </row>
    <row r="699" spans="2:8" x14ac:dyDescent="0.3">
      <c r="B699" s="15">
        <v>46719</v>
      </c>
      <c r="C699" s="16">
        <f t="shared" si="30"/>
        <v>2027</v>
      </c>
      <c r="D699" s="17">
        <f t="shared" si="31"/>
        <v>11</v>
      </c>
      <c r="E699" s="17" t="str">
        <f>TEXT(D_dates[[#This Row],[Dates]],"mmmm")</f>
        <v>novembre</v>
      </c>
      <c r="F699" s="17" t="str">
        <f>TEXT(D_dates[[#This Row],[Dates]],"mmmm-aa")</f>
        <v>novembre-27</v>
      </c>
      <c r="G699" s="17">
        <f>YEAR(D_dates[[#This Row],[Dates]])*100+MONTH(B699)</f>
        <v>202711</v>
      </c>
      <c r="H699" s="15">
        <f t="shared" si="32"/>
        <v>46692</v>
      </c>
    </row>
    <row r="700" spans="2:8" x14ac:dyDescent="0.3">
      <c r="B700" s="15">
        <v>46720</v>
      </c>
      <c r="C700" s="16">
        <f t="shared" si="30"/>
        <v>2027</v>
      </c>
      <c r="D700" s="17">
        <f t="shared" si="31"/>
        <v>11</v>
      </c>
      <c r="E700" s="17" t="str">
        <f>TEXT(D_dates[[#This Row],[Dates]],"mmmm")</f>
        <v>novembre</v>
      </c>
      <c r="F700" s="17" t="str">
        <f>TEXT(D_dates[[#This Row],[Dates]],"mmmm-aa")</f>
        <v>novembre-27</v>
      </c>
      <c r="G700" s="17">
        <f>YEAR(D_dates[[#This Row],[Dates]])*100+MONTH(B700)</f>
        <v>202711</v>
      </c>
      <c r="H700" s="15">
        <f t="shared" si="32"/>
        <v>46692</v>
      </c>
    </row>
    <row r="701" spans="2:8" x14ac:dyDescent="0.3">
      <c r="B701" s="15">
        <v>46721</v>
      </c>
      <c r="C701" s="16">
        <f t="shared" si="30"/>
        <v>2027</v>
      </c>
      <c r="D701" s="17">
        <f t="shared" si="31"/>
        <v>11</v>
      </c>
      <c r="E701" s="17" t="str">
        <f>TEXT(D_dates[[#This Row],[Dates]],"mmmm")</f>
        <v>novembre</v>
      </c>
      <c r="F701" s="17" t="str">
        <f>TEXT(D_dates[[#This Row],[Dates]],"mmmm-aa")</f>
        <v>novembre-27</v>
      </c>
      <c r="G701" s="17">
        <f>YEAR(D_dates[[#This Row],[Dates]])*100+MONTH(B701)</f>
        <v>202711</v>
      </c>
      <c r="H701" s="15">
        <f t="shared" si="32"/>
        <v>46692</v>
      </c>
    </row>
    <row r="702" spans="2:8" x14ac:dyDescent="0.3">
      <c r="B702" s="15">
        <v>46722</v>
      </c>
      <c r="C702" s="16">
        <f t="shared" si="30"/>
        <v>2027</v>
      </c>
      <c r="D702" s="17">
        <f t="shared" si="31"/>
        <v>12</v>
      </c>
      <c r="E702" s="17" t="str">
        <f>TEXT(D_dates[[#This Row],[Dates]],"mmmm")</f>
        <v>décembre</v>
      </c>
      <c r="F702" s="17" t="str">
        <f>TEXT(D_dates[[#This Row],[Dates]],"mmmm-aa")</f>
        <v>décembre-27</v>
      </c>
      <c r="G702" s="17">
        <f>YEAR(D_dates[[#This Row],[Dates]])*100+MONTH(B702)</f>
        <v>202712</v>
      </c>
      <c r="H702" s="15">
        <f t="shared" si="32"/>
        <v>46722</v>
      </c>
    </row>
    <row r="703" spans="2:8" x14ac:dyDescent="0.3">
      <c r="B703" s="15">
        <v>46723</v>
      </c>
      <c r="C703" s="16">
        <f t="shared" si="30"/>
        <v>2027</v>
      </c>
      <c r="D703" s="17">
        <f t="shared" si="31"/>
        <v>12</v>
      </c>
      <c r="E703" s="17" t="str">
        <f>TEXT(D_dates[[#This Row],[Dates]],"mmmm")</f>
        <v>décembre</v>
      </c>
      <c r="F703" s="17" t="str">
        <f>TEXT(D_dates[[#This Row],[Dates]],"mmmm-aa")</f>
        <v>décembre-27</v>
      </c>
      <c r="G703" s="17">
        <f>YEAR(D_dates[[#This Row],[Dates]])*100+MONTH(B703)</f>
        <v>202712</v>
      </c>
      <c r="H703" s="15">
        <f t="shared" si="32"/>
        <v>46722</v>
      </c>
    </row>
    <row r="704" spans="2:8" x14ac:dyDescent="0.3">
      <c r="B704" s="15">
        <v>46724</v>
      </c>
      <c r="C704" s="16">
        <f t="shared" si="30"/>
        <v>2027</v>
      </c>
      <c r="D704" s="17">
        <f t="shared" si="31"/>
        <v>12</v>
      </c>
      <c r="E704" s="17" t="str">
        <f>TEXT(D_dates[[#This Row],[Dates]],"mmmm")</f>
        <v>décembre</v>
      </c>
      <c r="F704" s="17" t="str">
        <f>TEXT(D_dates[[#This Row],[Dates]],"mmmm-aa")</f>
        <v>décembre-27</v>
      </c>
      <c r="G704" s="17">
        <f>YEAR(D_dates[[#This Row],[Dates]])*100+MONTH(B704)</f>
        <v>202712</v>
      </c>
      <c r="H704" s="15">
        <f t="shared" si="32"/>
        <v>46722</v>
      </c>
    </row>
    <row r="705" spans="2:8" x14ac:dyDescent="0.3">
      <c r="B705" s="15">
        <v>46725</v>
      </c>
      <c r="C705" s="16">
        <f t="shared" si="30"/>
        <v>2027</v>
      </c>
      <c r="D705" s="17">
        <f t="shared" si="31"/>
        <v>12</v>
      </c>
      <c r="E705" s="17" t="str">
        <f>TEXT(D_dates[[#This Row],[Dates]],"mmmm")</f>
        <v>décembre</v>
      </c>
      <c r="F705" s="17" t="str">
        <f>TEXT(D_dates[[#This Row],[Dates]],"mmmm-aa")</f>
        <v>décembre-27</v>
      </c>
      <c r="G705" s="17">
        <f>YEAR(D_dates[[#This Row],[Dates]])*100+MONTH(B705)</f>
        <v>202712</v>
      </c>
      <c r="H705" s="15">
        <f t="shared" si="32"/>
        <v>46722</v>
      </c>
    </row>
    <row r="706" spans="2:8" x14ac:dyDescent="0.3">
      <c r="B706" s="15">
        <v>46726</v>
      </c>
      <c r="C706" s="16">
        <f t="shared" si="30"/>
        <v>2027</v>
      </c>
      <c r="D706" s="17">
        <f t="shared" si="31"/>
        <v>12</v>
      </c>
      <c r="E706" s="17" t="str">
        <f>TEXT(D_dates[[#This Row],[Dates]],"mmmm")</f>
        <v>décembre</v>
      </c>
      <c r="F706" s="17" t="str">
        <f>TEXT(D_dates[[#This Row],[Dates]],"mmmm-aa")</f>
        <v>décembre-27</v>
      </c>
      <c r="G706" s="17">
        <f>YEAR(D_dates[[#This Row],[Dates]])*100+MONTH(B706)</f>
        <v>202712</v>
      </c>
      <c r="H706" s="15">
        <f t="shared" si="32"/>
        <v>46722</v>
      </c>
    </row>
    <row r="707" spans="2:8" x14ac:dyDescent="0.3">
      <c r="B707" s="15">
        <v>46727</v>
      </c>
      <c r="C707" s="16">
        <f t="shared" ref="C707:C770" si="33">YEAR(B707)</f>
        <v>2027</v>
      </c>
      <c r="D707" s="17">
        <f t="shared" ref="D707:D770" si="34">MONTH(B707)</f>
        <v>12</v>
      </c>
      <c r="E707" s="17" t="str">
        <f>TEXT(D_dates[[#This Row],[Dates]],"mmmm")</f>
        <v>décembre</v>
      </c>
      <c r="F707" s="17" t="str">
        <f>TEXT(D_dates[[#This Row],[Dates]],"mmmm-aa")</f>
        <v>décembre-27</v>
      </c>
      <c r="G707" s="17">
        <f>YEAR(D_dates[[#This Row],[Dates]])*100+MONTH(B707)</f>
        <v>202712</v>
      </c>
      <c r="H707" s="15">
        <f t="shared" ref="H707:H770" si="35">DATE(YEAR(B707),MONTH(B707),1)</f>
        <v>46722</v>
      </c>
    </row>
    <row r="708" spans="2:8" x14ac:dyDescent="0.3">
      <c r="B708" s="15">
        <v>46728</v>
      </c>
      <c r="C708" s="16">
        <f t="shared" si="33"/>
        <v>2027</v>
      </c>
      <c r="D708" s="17">
        <f t="shared" si="34"/>
        <v>12</v>
      </c>
      <c r="E708" s="17" t="str">
        <f>TEXT(D_dates[[#This Row],[Dates]],"mmmm")</f>
        <v>décembre</v>
      </c>
      <c r="F708" s="17" t="str">
        <f>TEXT(D_dates[[#This Row],[Dates]],"mmmm-aa")</f>
        <v>décembre-27</v>
      </c>
      <c r="G708" s="17">
        <f>YEAR(D_dates[[#This Row],[Dates]])*100+MONTH(B708)</f>
        <v>202712</v>
      </c>
      <c r="H708" s="15">
        <f t="shared" si="35"/>
        <v>46722</v>
      </c>
    </row>
    <row r="709" spans="2:8" x14ac:dyDescent="0.3">
      <c r="B709" s="15">
        <v>46729</v>
      </c>
      <c r="C709" s="16">
        <f t="shared" si="33"/>
        <v>2027</v>
      </c>
      <c r="D709" s="17">
        <f t="shared" si="34"/>
        <v>12</v>
      </c>
      <c r="E709" s="17" t="str">
        <f>TEXT(D_dates[[#This Row],[Dates]],"mmmm")</f>
        <v>décembre</v>
      </c>
      <c r="F709" s="17" t="str">
        <f>TEXT(D_dates[[#This Row],[Dates]],"mmmm-aa")</f>
        <v>décembre-27</v>
      </c>
      <c r="G709" s="17">
        <f>YEAR(D_dates[[#This Row],[Dates]])*100+MONTH(B709)</f>
        <v>202712</v>
      </c>
      <c r="H709" s="15">
        <f t="shared" si="35"/>
        <v>46722</v>
      </c>
    </row>
    <row r="710" spans="2:8" x14ac:dyDescent="0.3">
      <c r="B710" s="15">
        <v>46730</v>
      </c>
      <c r="C710" s="16">
        <f t="shared" si="33"/>
        <v>2027</v>
      </c>
      <c r="D710" s="17">
        <f t="shared" si="34"/>
        <v>12</v>
      </c>
      <c r="E710" s="17" t="str">
        <f>TEXT(D_dates[[#This Row],[Dates]],"mmmm")</f>
        <v>décembre</v>
      </c>
      <c r="F710" s="17" t="str">
        <f>TEXT(D_dates[[#This Row],[Dates]],"mmmm-aa")</f>
        <v>décembre-27</v>
      </c>
      <c r="G710" s="17">
        <f>YEAR(D_dates[[#This Row],[Dates]])*100+MONTH(B710)</f>
        <v>202712</v>
      </c>
      <c r="H710" s="15">
        <f t="shared" si="35"/>
        <v>46722</v>
      </c>
    </row>
    <row r="711" spans="2:8" x14ac:dyDescent="0.3">
      <c r="B711" s="15">
        <v>46731</v>
      </c>
      <c r="C711" s="16">
        <f t="shared" si="33"/>
        <v>2027</v>
      </c>
      <c r="D711" s="17">
        <f t="shared" si="34"/>
        <v>12</v>
      </c>
      <c r="E711" s="17" t="str">
        <f>TEXT(D_dates[[#This Row],[Dates]],"mmmm")</f>
        <v>décembre</v>
      </c>
      <c r="F711" s="17" t="str">
        <f>TEXT(D_dates[[#This Row],[Dates]],"mmmm-aa")</f>
        <v>décembre-27</v>
      </c>
      <c r="G711" s="17">
        <f>YEAR(D_dates[[#This Row],[Dates]])*100+MONTH(B711)</f>
        <v>202712</v>
      </c>
      <c r="H711" s="15">
        <f t="shared" si="35"/>
        <v>46722</v>
      </c>
    </row>
    <row r="712" spans="2:8" x14ac:dyDescent="0.3">
      <c r="B712" s="15">
        <v>46732</v>
      </c>
      <c r="C712" s="16">
        <f t="shared" si="33"/>
        <v>2027</v>
      </c>
      <c r="D712" s="17">
        <f t="shared" si="34"/>
        <v>12</v>
      </c>
      <c r="E712" s="17" t="str">
        <f>TEXT(D_dates[[#This Row],[Dates]],"mmmm")</f>
        <v>décembre</v>
      </c>
      <c r="F712" s="17" t="str">
        <f>TEXT(D_dates[[#This Row],[Dates]],"mmmm-aa")</f>
        <v>décembre-27</v>
      </c>
      <c r="G712" s="17">
        <f>YEAR(D_dates[[#This Row],[Dates]])*100+MONTH(B712)</f>
        <v>202712</v>
      </c>
      <c r="H712" s="15">
        <f t="shared" si="35"/>
        <v>46722</v>
      </c>
    </row>
    <row r="713" spans="2:8" x14ac:dyDescent="0.3">
      <c r="B713" s="15">
        <v>46733</v>
      </c>
      <c r="C713" s="16">
        <f t="shared" si="33"/>
        <v>2027</v>
      </c>
      <c r="D713" s="17">
        <f t="shared" si="34"/>
        <v>12</v>
      </c>
      <c r="E713" s="17" t="str">
        <f>TEXT(D_dates[[#This Row],[Dates]],"mmmm")</f>
        <v>décembre</v>
      </c>
      <c r="F713" s="17" t="str">
        <f>TEXT(D_dates[[#This Row],[Dates]],"mmmm-aa")</f>
        <v>décembre-27</v>
      </c>
      <c r="G713" s="17">
        <f>YEAR(D_dates[[#This Row],[Dates]])*100+MONTH(B713)</f>
        <v>202712</v>
      </c>
      <c r="H713" s="15">
        <f t="shared" si="35"/>
        <v>46722</v>
      </c>
    </row>
    <row r="714" spans="2:8" x14ac:dyDescent="0.3">
      <c r="B714" s="15">
        <v>46734</v>
      </c>
      <c r="C714" s="16">
        <f t="shared" si="33"/>
        <v>2027</v>
      </c>
      <c r="D714" s="17">
        <f t="shared" si="34"/>
        <v>12</v>
      </c>
      <c r="E714" s="17" t="str">
        <f>TEXT(D_dates[[#This Row],[Dates]],"mmmm")</f>
        <v>décembre</v>
      </c>
      <c r="F714" s="17" t="str">
        <f>TEXT(D_dates[[#This Row],[Dates]],"mmmm-aa")</f>
        <v>décembre-27</v>
      </c>
      <c r="G714" s="17">
        <f>YEAR(D_dates[[#This Row],[Dates]])*100+MONTH(B714)</f>
        <v>202712</v>
      </c>
      <c r="H714" s="15">
        <f t="shared" si="35"/>
        <v>46722</v>
      </c>
    </row>
    <row r="715" spans="2:8" x14ac:dyDescent="0.3">
      <c r="B715" s="15">
        <v>46735</v>
      </c>
      <c r="C715" s="16">
        <f t="shared" si="33"/>
        <v>2027</v>
      </c>
      <c r="D715" s="17">
        <f t="shared" si="34"/>
        <v>12</v>
      </c>
      <c r="E715" s="17" t="str">
        <f>TEXT(D_dates[[#This Row],[Dates]],"mmmm")</f>
        <v>décembre</v>
      </c>
      <c r="F715" s="17" t="str">
        <f>TEXT(D_dates[[#This Row],[Dates]],"mmmm-aa")</f>
        <v>décembre-27</v>
      </c>
      <c r="G715" s="17">
        <f>YEAR(D_dates[[#This Row],[Dates]])*100+MONTH(B715)</f>
        <v>202712</v>
      </c>
      <c r="H715" s="15">
        <f t="shared" si="35"/>
        <v>46722</v>
      </c>
    </row>
    <row r="716" spans="2:8" x14ac:dyDescent="0.3">
      <c r="B716" s="15">
        <v>46736</v>
      </c>
      <c r="C716" s="16">
        <f t="shared" si="33"/>
        <v>2027</v>
      </c>
      <c r="D716" s="17">
        <f t="shared" si="34"/>
        <v>12</v>
      </c>
      <c r="E716" s="17" t="str">
        <f>TEXT(D_dates[[#This Row],[Dates]],"mmmm")</f>
        <v>décembre</v>
      </c>
      <c r="F716" s="17" t="str">
        <f>TEXT(D_dates[[#This Row],[Dates]],"mmmm-aa")</f>
        <v>décembre-27</v>
      </c>
      <c r="G716" s="17">
        <f>YEAR(D_dates[[#This Row],[Dates]])*100+MONTH(B716)</f>
        <v>202712</v>
      </c>
      <c r="H716" s="15">
        <f t="shared" si="35"/>
        <v>46722</v>
      </c>
    </row>
    <row r="717" spans="2:8" x14ac:dyDescent="0.3">
      <c r="B717" s="15">
        <v>46737</v>
      </c>
      <c r="C717" s="16">
        <f t="shared" si="33"/>
        <v>2027</v>
      </c>
      <c r="D717" s="17">
        <f t="shared" si="34"/>
        <v>12</v>
      </c>
      <c r="E717" s="17" t="str">
        <f>TEXT(D_dates[[#This Row],[Dates]],"mmmm")</f>
        <v>décembre</v>
      </c>
      <c r="F717" s="17" t="str">
        <f>TEXT(D_dates[[#This Row],[Dates]],"mmmm-aa")</f>
        <v>décembre-27</v>
      </c>
      <c r="G717" s="17">
        <f>YEAR(D_dates[[#This Row],[Dates]])*100+MONTH(B717)</f>
        <v>202712</v>
      </c>
      <c r="H717" s="15">
        <f t="shared" si="35"/>
        <v>46722</v>
      </c>
    </row>
    <row r="718" spans="2:8" x14ac:dyDescent="0.3">
      <c r="B718" s="15">
        <v>46738</v>
      </c>
      <c r="C718" s="16">
        <f t="shared" si="33"/>
        <v>2027</v>
      </c>
      <c r="D718" s="17">
        <f t="shared" si="34"/>
        <v>12</v>
      </c>
      <c r="E718" s="17" t="str">
        <f>TEXT(D_dates[[#This Row],[Dates]],"mmmm")</f>
        <v>décembre</v>
      </c>
      <c r="F718" s="17" t="str">
        <f>TEXT(D_dates[[#This Row],[Dates]],"mmmm-aa")</f>
        <v>décembre-27</v>
      </c>
      <c r="G718" s="17">
        <f>YEAR(D_dates[[#This Row],[Dates]])*100+MONTH(B718)</f>
        <v>202712</v>
      </c>
      <c r="H718" s="15">
        <f t="shared" si="35"/>
        <v>46722</v>
      </c>
    </row>
    <row r="719" spans="2:8" x14ac:dyDescent="0.3">
      <c r="B719" s="15">
        <v>46739</v>
      </c>
      <c r="C719" s="16">
        <f t="shared" si="33"/>
        <v>2027</v>
      </c>
      <c r="D719" s="17">
        <f t="shared" si="34"/>
        <v>12</v>
      </c>
      <c r="E719" s="17" t="str">
        <f>TEXT(D_dates[[#This Row],[Dates]],"mmmm")</f>
        <v>décembre</v>
      </c>
      <c r="F719" s="17" t="str">
        <f>TEXT(D_dates[[#This Row],[Dates]],"mmmm-aa")</f>
        <v>décembre-27</v>
      </c>
      <c r="G719" s="17">
        <f>YEAR(D_dates[[#This Row],[Dates]])*100+MONTH(B719)</f>
        <v>202712</v>
      </c>
      <c r="H719" s="15">
        <f t="shared" si="35"/>
        <v>46722</v>
      </c>
    </row>
    <row r="720" spans="2:8" x14ac:dyDescent="0.3">
      <c r="B720" s="15">
        <v>46740</v>
      </c>
      <c r="C720" s="16">
        <f t="shared" si="33"/>
        <v>2027</v>
      </c>
      <c r="D720" s="17">
        <f t="shared" si="34"/>
        <v>12</v>
      </c>
      <c r="E720" s="17" t="str">
        <f>TEXT(D_dates[[#This Row],[Dates]],"mmmm")</f>
        <v>décembre</v>
      </c>
      <c r="F720" s="17" t="str">
        <f>TEXT(D_dates[[#This Row],[Dates]],"mmmm-aa")</f>
        <v>décembre-27</v>
      </c>
      <c r="G720" s="17">
        <f>YEAR(D_dates[[#This Row],[Dates]])*100+MONTH(B720)</f>
        <v>202712</v>
      </c>
      <c r="H720" s="15">
        <f t="shared" si="35"/>
        <v>46722</v>
      </c>
    </row>
    <row r="721" spans="2:8" x14ac:dyDescent="0.3">
      <c r="B721" s="15">
        <v>46741</v>
      </c>
      <c r="C721" s="16">
        <f t="shared" si="33"/>
        <v>2027</v>
      </c>
      <c r="D721" s="17">
        <f t="shared" si="34"/>
        <v>12</v>
      </c>
      <c r="E721" s="17" t="str">
        <f>TEXT(D_dates[[#This Row],[Dates]],"mmmm")</f>
        <v>décembre</v>
      </c>
      <c r="F721" s="17" t="str">
        <f>TEXT(D_dates[[#This Row],[Dates]],"mmmm-aa")</f>
        <v>décembre-27</v>
      </c>
      <c r="G721" s="17">
        <f>YEAR(D_dates[[#This Row],[Dates]])*100+MONTH(B721)</f>
        <v>202712</v>
      </c>
      <c r="H721" s="15">
        <f t="shared" si="35"/>
        <v>46722</v>
      </c>
    </row>
    <row r="722" spans="2:8" x14ac:dyDescent="0.3">
      <c r="B722" s="15">
        <v>46742</v>
      </c>
      <c r="C722" s="16">
        <f t="shared" si="33"/>
        <v>2027</v>
      </c>
      <c r="D722" s="17">
        <f t="shared" si="34"/>
        <v>12</v>
      </c>
      <c r="E722" s="17" t="str">
        <f>TEXT(D_dates[[#This Row],[Dates]],"mmmm")</f>
        <v>décembre</v>
      </c>
      <c r="F722" s="17" t="str">
        <f>TEXT(D_dates[[#This Row],[Dates]],"mmmm-aa")</f>
        <v>décembre-27</v>
      </c>
      <c r="G722" s="17">
        <f>YEAR(D_dates[[#This Row],[Dates]])*100+MONTH(B722)</f>
        <v>202712</v>
      </c>
      <c r="H722" s="15">
        <f t="shared" si="35"/>
        <v>46722</v>
      </c>
    </row>
    <row r="723" spans="2:8" x14ac:dyDescent="0.3">
      <c r="B723" s="15">
        <v>46743</v>
      </c>
      <c r="C723" s="16">
        <f t="shared" si="33"/>
        <v>2027</v>
      </c>
      <c r="D723" s="17">
        <f t="shared" si="34"/>
        <v>12</v>
      </c>
      <c r="E723" s="17" t="str">
        <f>TEXT(D_dates[[#This Row],[Dates]],"mmmm")</f>
        <v>décembre</v>
      </c>
      <c r="F723" s="17" t="str">
        <f>TEXT(D_dates[[#This Row],[Dates]],"mmmm-aa")</f>
        <v>décembre-27</v>
      </c>
      <c r="G723" s="17">
        <f>YEAR(D_dates[[#This Row],[Dates]])*100+MONTH(B723)</f>
        <v>202712</v>
      </c>
      <c r="H723" s="15">
        <f t="shared" si="35"/>
        <v>46722</v>
      </c>
    </row>
    <row r="724" spans="2:8" x14ac:dyDescent="0.3">
      <c r="B724" s="15">
        <v>46744</v>
      </c>
      <c r="C724" s="16">
        <f t="shared" si="33"/>
        <v>2027</v>
      </c>
      <c r="D724" s="17">
        <f t="shared" si="34"/>
        <v>12</v>
      </c>
      <c r="E724" s="17" t="str">
        <f>TEXT(D_dates[[#This Row],[Dates]],"mmmm")</f>
        <v>décembre</v>
      </c>
      <c r="F724" s="17" t="str">
        <f>TEXT(D_dates[[#This Row],[Dates]],"mmmm-aa")</f>
        <v>décembre-27</v>
      </c>
      <c r="G724" s="17">
        <f>YEAR(D_dates[[#This Row],[Dates]])*100+MONTH(B724)</f>
        <v>202712</v>
      </c>
      <c r="H724" s="15">
        <f t="shared" si="35"/>
        <v>46722</v>
      </c>
    </row>
    <row r="725" spans="2:8" x14ac:dyDescent="0.3">
      <c r="B725" s="15">
        <v>46745</v>
      </c>
      <c r="C725" s="16">
        <f t="shared" si="33"/>
        <v>2027</v>
      </c>
      <c r="D725" s="17">
        <f t="shared" si="34"/>
        <v>12</v>
      </c>
      <c r="E725" s="17" t="str">
        <f>TEXT(D_dates[[#This Row],[Dates]],"mmmm")</f>
        <v>décembre</v>
      </c>
      <c r="F725" s="17" t="str">
        <f>TEXT(D_dates[[#This Row],[Dates]],"mmmm-aa")</f>
        <v>décembre-27</v>
      </c>
      <c r="G725" s="17">
        <f>YEAR(D_dates[[#This Row],[Dates]])*100+MONTH(B725)</f>
        <v>202712</v>
      </c>
      <c r="H725" s="15">
        <f t="shared" si="35"/>
        <v>46722</v>
      </c>
    </row>
    <row r="726" spans="2:8" x14ac:dyDescent="0.3">
      <c r="B726" s="15">
        <v>46746</v>
      </c>
      <c r="C726" s="16">
        <f t="shared" si="33"/>
        <v>2027</v>
      </c>
      <c r="D726" s="17">
        <f t="shared" si="34"/>
        <v>12</v>
      </c>
      <c r="E726" s="17" t="str">
        <f>TEXT(D_dates[[#This Row],[Dates]],"mmmm")</f>
        <v>décembre</v>
      </c>
      <c r="F726" s="17" t="str">
        <f>TEXT(D_dates[[#This Row],[Dates]],"mmmm-aa")</f>
        <v>décembre-27</v>
      </c>
      <c r="G726" s="17">
        <f>YEAR(D_dates[[#This Row],[Dates]])*100+MONTH(B726)</f>
        <v>202712</v>
      </c>
      <c r="H726" s="15">
        <f t="shared" si="35"/>
        <v>46722</v>
      </c>
    </row>
    <row r="727" spans="2:8" x14ac:dyDescent="0.3">
      <c r="B727" s="15">
        <v>46747</v>
      </c>
      <c r="C727" s="16">
        <f t="shared" si="33"/>
        <v>2027</v>
      </c>
      <c r="D727" s="17">
        <f t="shared" si="34"/>
        <v>12</v>
      </c>
      <c r="E727" s="17" t="str">
        <f>TEXT(D_dates[[#This Row],[Dates]],"mmmm")</f>
        <v>décembre</v>
      </c>
      <c r="F727" s="17" t="str">
        <f>TEXT(D_dates[[#This Row],[Dates]],"mmmm-aa")</f>
        <v>décembre-27</v>
      </c>
      <c r="G727" s="17">
        <f>YEAR(D_dates[[#This Row],[Dates]])*100+MONTH(B727)</f>
        <v>202712</v>
      </c>
      <c r="H727" s="15">
        <f t="shared" si="35"/>
        <v>46722</v>
      </c>
    </row>
    <row r="728" spans="2:8" x14ac:dyDescent="0.3">
      <c r="B728" s="15">
        <v>46748</v>
      </c>
      <c r="C728" s="16">
        <f t="shared" si="33"/>
        <v>2027</v>
      </c>
      <c r="D728" s="17">
        <f t="shared" si="34"/>
        <v>12</v>
      </c>
      <c r="E728" s="17" t="str">
        <f>TEXT(D_dates[[#This Row],[Dates]],"mmmm")</f>
        <v>décembre</v>
      </c>
      <c r="F728" s="17" t="str">
        <f>TEXT(D_dates[[#This Row],[Dates]],"mmmm-aa")</f>
        <v>décembre-27</v>
      </c>
      <c r="G728" s="17">
        <f>YEAR(D_dates[[#This Row],[Dates]])*100+MONTH(B728)</f>
        <v>202712</v>
      </c>
      <c r="H728" s="15">
        <f t="shared" si="35"/>
        <v>46722</v>
      </c>
    </row>
    <row r="729" spans="2:8" x14ac:dyDescent="0.3">
      <c r="B729" s="15">
        <v>46749</v>
      </c>
      <c r="C729" s="16">
        <f t="shared" si="33"/>
        <v>2027</v>
      </c>
      <c r="D729" s="17">
        <f t="shared" si="34"/>
        <v>12</v>
      </c>
      <c r="E729" s="17" t="str">
        <f>TEXT(D_dates[[#This Row],[Dates]],"mmmm")</f>
        <v>décembre</v>
      </c>
      <c r="F729" s="17" t="str">
        <f>TEXT(D_dates[[#This Row],[Dates]],"mmmm-aa")</f>
        <v>décembre-27</v>
      </c>
      <c r="G729" s="17">
        <f>YEAR(D_dates[[#This Row],[Dates]])*100+MONTH(B729)</f>
        <v>202712</v>
      </c>
      <c r="H729" s="15">
        <f t="shared" si="35"/>
        <v>46722</v>
      </c>
    </row>
    <row r="730" spans="2:8" x14ac:dyDescent="0.3">
      <c r="B730" s="15">
        <v>46750</v>
      </c>
      <c r="C730" s="16">
        <f t="shared" si="33"/>
        <v>2027</v>
      </c>
      <c r="D730" s="17">
        <f t="shared" si="34"/>
        <v>12</v>
      </c>
      <c r="E730" s="17" t="str">
        <f>TEXT(D_dates[[#This Row],[Dates]],"mmmm")</f>
        <v>décembre</v>
      </c>
      <c r="F730" s="17" t="str">
        <f>TEXT(D_dates[[#This Row],[Dates]],"mmmm-aa")</f>
        <v>décembre-27</v>
      </c>
      <c r="G730" s="17">
        <f>YEAR(D_dates[[#This Row],[Dates]])*100+MONTH(B730)</f>
        <v>202712</v>
      </c>
      <c r="H730" s="15">
        <f t="shared" si="35"/>
        <v>46722</v>
      </c>
    </row>
    <row r="731" spans="2:8" x14ac:dyDescent="0.3">
      <c r="B731" s="15">
        <v>46751</v>
      </c>
      <c r="C731" s="16">
        <f t="shared" si="33"/>
        <v>2027</v>
      </c>
      <c r="D731" s="17">
        <f t="shared" si="34"/>
        <v>12</v>
      </c>
      <c r="E731" s="17" t="str">
        <f>TEXT(D_dates[[#This Row],[Dates]],"mmmm")</f>
        <v>décembre</v>
      </c>
      <c r="F731" s="17" t="str">
        <f>TEXT(D_dates[[#This Row],[Dates]],"mmmm-aa")</f>
        <v>décembre-27</v>
      </c>
      <c r="G731" s="17">
        <f>YEAR(D_dates[[#This Row],[Dates]])*100+MONTH(B731)</f>
        <v>202712</v>
      </c>
      <c r="H731" s="15">
        <f t="shared" si="35"/>
        <v>46722</v>
      </c>
    </row>
    <row r="732" spans="2:8" x14ac:dyDescent="0.3">
      <c r="B732" s="15">
        <v>46752</v>
      </c>
      <c r="C732" s="16">
        <f t="shared" si="33"/>
        <v>2027</v>
      </c>
      <c r="D732" s="17">
        <f t="shared" si="34"/>
        <v>12</v>
      </c>
      <c r="E732" s="17" t="str">
        <f>TEXT(D_dates[[#This Row],[Dates]],"mmmm")</f>
        <v>décembre</v>
      </c>
      <c r="F732" s="17" t="str">
        <f>TEXT(D_dates[[#This Row],[Dates]],"mmmm-aa")</f>
        <v>décembre-27</v>
      </c>
      <c r="G732" s="17">
        <f>YEAR(D_dates[[#This Row],[Dates]])*100+MONTH(B732)</f>
        <v>202712</v>
      </c>
      <c r="H732" s="15">
        <f t="shared" si="35"/>
        <v>46722</v>
      </c>
    </row>
    <row r="733" spans="2:8" x14ac:dyDescent="0.3">
      <c r="B733" s="15">
        <v>46753</v>
      </c>
      <c r="C733" s="16">
        <f t="shared" si="33"/>
        <v>2028</v>
      </c>
      <c r="D733" s="17">
        <f t="shared" si="34"/>
        <v>1</v>
      </c>
      <c r="E733" s="17" t="str">
        <f>TEXT(D_dates[[#This Row],[Dates]],"mmmm")</f>
        <v>janvier</v>
      </c>
      <c r="F733" s="17" t="str">
        <f>TEXT(D_dates[[#This Row],[Dates]],"mmmm-aa")</f>
        <v>janvier-28</v>
      </c>
      <c r="G733" s="17">
        <f>YEAR(D_dates[[#This Row],[Dates]])*100+MONTH(B733)</f>
        <v>202801</v>
      </c>
      <c r="H733" s="15">
        <f t="shared" si="35"/>
        <v>46753</v>
      </c>
    </row>
    <row r="734" spans="2:8" x14ac:dyDescent="0.3">
      <c r="B734" s="15">
        <v>46754</v>
      </c>
      <c r="C734" s="16">
        <f t="shared" si="33"/>
        <v>2028</v>
      </c>
      <c r="D734" s="17">
        <f t="shared" si="34"/>
        <v>1</v>
      </c>
      <c r="E734" s="17" t="str">
        <f>TEXT(D_dates[[#This Row],[Dates]],"mmmm")</f>
        <v>janvier</v>
      </c>
      <c r="F734" s="17" t="str">
        <f>TEXT(D_dates[[#This Row],[Dates]],"mmmm-aa")</f>
        <v>janvier-28</v>
      </c>
      <c r="G734" s="17">
        <f>YEAR(D_dates[[#This Row],[Dates]])*100+MONTH(B734)</f>
        <v>202801</v>
      </c>
      <c r="H734" s="15">
        <f t="shared" si="35"/>
        <v>46753</v>
      </c>
    </row>
    <row r="735" spans="2:8" x14ac:dyDescent="0.3">
      <c r="B735" s="15">
        <v>46755</v>
      </c>
      <c r="C735" s="16">
        <f t="shared" si="33"/>
        <v>2028</v>
      </c>
      <c r="D735" s="17">
        <f t="shared" si="34"/>
        <v>1</v>
      </c>
      <c r="E735" s="17" t="str">
        <f>TEXT(D_dates[[#This Row],[Dates]],"mmmm")</f>
        <v>janvier</v>
      </c>
      <c r="F735" s="17" t="str">
        <f>TEXT(D_dates[[#This Row],[Dates]],"mmmm-aa")</f>
        <v>janvier-28</v>
      </c>
      <c r="G735" s="17">
        <f>YEAR(D_dates[[#This Row],[Dates]])*100+MONTH(B735)</f>
        <v>202801</v>
      </c>
      <c r="H735" s="15">
        <f t="shared" si="35"/>
        <v>46753</v>
      </c>
    </row>
    <row r="736" spans="2:8" x14ac:dyDescent="0.3">
      <c r="B736" s="15">
        <v>46756</v>
      </c>
      <c r="C736" s="16">
        <f t="shared" si="33"/>
        <v>2028</v>
      </c>
      <c r="D736" s="17">
        <f t="shared" si="34"/>
        <v>1</v>
      </c>
      <c r="E736" s="17" t="str">
        <f>TEXT(D_dates[[#This Row],[Dates]],"mmmm")</f>
        <v>janvier</v>
      </c>
      <c r="F736" s="17" t="str">
        <f>TEXT(D_dates[[#This Row],[Dates]],"mmmm-aa")</f>
        <v>janvier-28</v>
      </c>
      <c r="G736" s="17">
        <f>YEAR(D_dates[[#This Row],[Dates]])*100+MONTH(B736)</f>
        <v>202801</v>
      </c>
      <c r="H736" s="15">
        <f t="shared" si="35"/>
        <v>46753</v>
      </c>
    </row>
    <row r="737" spans="2:8" x14ac:dyDescent="0.3">
      <c r="B737" s="15">
        <v>46757</v>
      </c>
      <c r="C737" s="16">
        <f t="shared" si="33"/>
        <v>2028</v>
      </c>
      <c r="D737" s="17">
        <f t="shared" si="34"/>
        <v>1</v>
      </c>
      <c r="E737" s="17" t="str">
        <f>TEXT(D_dates[[#This Row],[Dates]],"mmmm")</f>
        <v>janvier</v>
      </c>
      <c r="F737" s="17" t="str">
        <f>TEXT(D_dates[[#This Row],[Dates]],"mmmm-aa")</f>
        <v>janvier-28</v>
      </c>
      <c r="G737" s="17">
        <f>YEAR(D_dates[[#This Row],[Dates]])*100+MONTH(B737)</f>
        <v>202801</v>
      </c>
      <c r="H737" s="15">
        <f t="shared" si="35"/>
        <v>46753</v>
      </c>
    </row>
    <row r="738" spans="2:8" x14ac:dyDescent="0.3">
      <c r="B738" s="15">
        <v>46758</v>
      </c>
      <c r="C738" s="16">
        <f t="shared" si="33"/>
        <v>2028</v>
      </c>
      <c r="D738" s="17">
        <f t="shared" si="34"/>
        <v>1</v>
      </c>
      <c r="E738" s="17" t="str">
        <f>TEXT(D_dates[[#This Row],[Dates]],"mmmm")</f>
        <v>janvier</v>
      </c>
      <c r="F738" s="17" t="str">
        <f>TEXT(D_dates[[#This Row],[Dates]],"mmmm-aa")</f>
        <v>janvier-28</v>
      </c>
      <c r="G738" s="17">
        <f>YEAR(D_dates[[#This Row],[Dates]])*100+MONTH(B738)</f>
        <v>202801</v>
      </c>
      <c r="H738" s="15">
        <f t="shared" si="35"/>
        <v>46753</v>
      </c>
    </row>
    <row r="739" spans="2:8" x14ac:dyDescent="0.3">
      <c r="B739" s="15">
        <v>46759</v>
      </c>
      <c r="C739" s="16">
        <f t="shared" si="33"/>
        <v>2028</v>
      </c>
      <c r="D739" s="17">
        <f t="shared" si="34"/>
        <v>1</v>
      </c>
      <c r="E739" s="17" t="str">
        <f>TEXT(D_dates[[#This Row],[Dates]],"mmmm")</f>
        <v>janvier</v>
      </c>
      <c r="F739" s="17" t="str">
        <f>TEXT(D_dates[[#This Row],[Dates]],"mmmm-aa")</f>
        <v>janvier-28</v>
      </c>
      <c r="G739" s="17">
        <f>YEAR(D_dates[[#This Row],[Dates]])*100+MONTH(B739)</f>
        <v>202801</v>
      </c>
      <c r="H739" s="15">
        <f t="shared" si="35"/>
        <v>46753</v>
      </c>
    </row>
    <row r="740" spans="2:8" x14ac:dyDescent="0.3">
      <c r="B740" s="15">
        <v>46760</v>
      </c>
      <c r="C740" s="16">
        <f t="shared" si="33"/>
        <v>2028</v>
      </c>
      <c r="D740" s="17">
        <f t="shared" si="34"/>
        <v>1</v>
      </c>
      <c r="E740" s="17" t="str">
        <f>TEXT(D_dates[[#This Row],[Dates]],"mmmm")</f>
        <v>janvier</v>
      </c>
      <c r="F740" s="17" t="str">
        <f>TEXT(D_dates[[#This Row],[Dates]],"mmmm-aa")</f>
        <v>janvier-28</v>
      </c>
      <c r="G740" s="17">
        <f>YEAR(D_dates[[#This Row],[Dates]])*100+MONTH(B740)</f>
        <v>202801</v>
      </c>
      <c r="H740" s="15">
        <f t="shared" si="35"/>
        <v>46753</v>
      </c>
    </row>
    <row r="741" spans="2:8" x14ac:dyDescent="0.3">
      <c r="B741" s="15">
        <v>46761</v>
      </c>
      <c r="C741" s="16">
        <f t="shared" si="33"/>
        <v>2028</v>
      </c>
      <c r="D741" s="17">
        <f t="shared" si="34"/>
        <v>1</v>
      </c>
      <c r="E741" s="17" t="str">
        <f>TEXT(D_dates[[#This Row],[Dates]],"mmmm")</f>
        <v>janvier</v>
      </c>
      <c r="F741" s="17" t="str">
        <f>TEXT(D_dates[[#This Row],[Dates]],"mmmm-aa")</f>
        <v>janvier-28</v>
      </c>
      <c r="G741" s="17">
        <f>YEAR(D_dates[[#This Row],[Dates]])*100+MONTH(B741)</f>
        <v>202801</v>
      </c>
      <c r="H741" s="15">
        <f t="shared" si="35"/>
        <v>46753</v>
      </c>
    </row>
    <row r="742" spans="2:8" x14ac:dyDescent="0.3">
      <c r="B742" s="15">
        <v>46762</v>
      </c>
      <c r="C742" s="16">
        <f t="shared" si="33"/>
        <v>2028</v>
      </c>
      <c r="D742" s="17">
        <f t="shared" si="34"/>
        <v>1</v>
      </c>
      <c r="E742" s="17" t="str">
        <f>TEXT(D_dates[[#This Row],[Dates]],"mmmm")</f>
        <v>janvier</v>
      </c>
      <c r="F742" s="17" t="str">
        <f>TEXT(D_dates[[#This Row],[Dates]],"mmmm-aa")</f>
        <v>janvier-28</v>
      </c>
      <c r="G742" s="17">
        <f>YEAR(D_dates[[#This Row],[Dates]])*100+MONTH(B742)</f>
        <v>202801</v>
      </c>
      <c r="H742" s="15">
        <f t="shared" si="35"/>
        <v>46753</v>
      </c>
    </row>
    <row r="743" spans="2:8" x14ac:dyDescent="0.3">
      <c r="B743" s="15">
        <v>46763</v>
      </c>
      <c r="C743" s="16">
        <f t="shared" si="33"/>
        <v>2028</v>
      </c>
      <c r="D743" s="17">
        <f t="shared" si="34"/>
        <v>1</v>
      </c>
      <c r="E743" s="17" t="str">
        <f>TEXT(D_dates[[#This Row],[Dates]],"mmmm")</f>
        <v>janvier</v>
      </c>
      <c r="F743" s="17" t="str">
        <f>TEXT(D_dates[[#This Row],[Dates]],"mmmm-aa")</f>
        <v>janvier-28</v>
      </c>
      <c r="G743" s="17">
        <f>YEAR(D_dates[[#This Row],[Dates]])*100+MONTH(B743)</f>
        <v>202801</v>
      </c>
      <c r="H743" s="15">
        <f t="shared" si="35"/>
        <v>46753</v>
      </c>
    </row>
    <row r="744" spans="2:8" x14ac:dyDescent="0.3">
      <c r="B744" s="15">
        <v>46764</v>
      </c>
      <c r="C744" s="16">
        <f t="shared" si="33"/>
        <v>2028</v>
      </c>
      <c r="D744" s="17">
        <f t="shared" si="34"/>
        <v>1</v>
      </c>
      <c r="E744" s="17" t="str">
        <f>TEXT(D_dates[[#This Row],[Dates]],"mmmm")</f>
        <v>janvier</v>
      </c>
      <c r="F744" s="17" t="str">
        <f>TEXT(D_dates[[#This Row],[Dates]],"mmmm-aa")</f>
        <v>janvier-28</v>
      </c>
      <c r="G744" s="17">
        <f>YEAR(D_dates[[#This Row],[Dates]])*100+MONTH(B744)</f>
        <v>202801</v>
      </c>
      <c r="H744" s="15">
        <f t="shared" si="35"/>
        <v>46753</v>
      </c>
    </row>
    <row r="745" spans="2:8" x14ac:dyDescent="0.3">
      <c r="B745" s="15">
        <v>46765</v>
      </c>
      <c r="C745" s="16">
        <f t="shared" si="33"/>
        <v>2028</v>
      </c>
      <c r="D745" s="17">
        <f t="shared" si="34"/>
        <v>1</v>
      </c>
      <c r="E745" s="17" t="str">
        <f>TEXT(D_dates[[#This Row],[Dates]],"mmmm")</f>
        <v>janvier</v>
      </c>
      <c r="F745" s="17" t="str">
        <f>TEXT(D_dates[[#This Row],[Dates]],"mmmm-aa")</f>
        <v>janvier-28</v>
      </c>
      <c r="G745" s="17">
        <f>YEAR(D_dates[[#This Row],[Dates]])*100+MONTH(B745)</f>
        <v>202801</v>
      </c>
      <c r="H745" s="15">
        <f t="shared" si="35"/>
        <v>46753</v>
      </c>
    </row>
    <row r="746" spans="2:8" x14ac:dyDescent="0.3">
      <c r="B746" s="15">
        <v>46766</v>
      </c>
      <c r="C746" s="16">
        <f t="shared" si="33"/>
        <v>2028</v>
      </c>
      <c r="D746" s="17">
        <f t="shared" si="34"/>
        <v>1</v>
      </c>
      <c r="E746" s="17" t="str">
        <f>TEXT(D_dates[[#This Row],[Dates]],"mmmm")</f>
        <v>janvier</v>
      </c>
      <c r="F746" s="17" t="str">
        <f>TEXT(D_dates[[#This Row],[Dates]],"mmmm-aa")</f>
        <v>janvier-28</v>
      </c>
      <c r="G746" s="17">
        <f>YEAR(D_dates[[#This Row],[Dates]])*100+MONTH(B746)</f>
        <v>202801</v>
      </c>
      <c r="H746" s="15">
        <f t="shared" si="35"/>
        <v>46753</v>
      </c>
    </row>
    <row r="747" spans="2:8" x14ac:dyDescent="0.3">
      <c r="B747" s="15">
        <v>46767</v>
      </c>
      <c r="C747" s="16">
        <f t="shared" si="33"/>
        <v>2028</v>
      </c>
      <c r="D747" s="17">
        <f t="shared" si="34"/>
        <v>1</v>
      </c>
      <c r="E747" s="17" t="str">
        <f>TEXT(D_dates[[#This Row],[Dates]],"mmmm")</f>
        <v>janvier</v>
      </c>
      <c r="F747" s="17" t="str">
        <f>TEXT(D_dates[[#This Row],[Dates]],"mmmm-aa")</f>
        <v>janvier-28</v>
      </c>
      <c r="G747" s="17">
        <f>YEAR(D_dates[[#This Row],[Dates]])*100+MONTH(B747)</f>
        <v>202801</v>
      </c>
      <c r="H747" s="15">
        <f t="shared" si="35"/>
        <v>46753</v>
      </c>
    </row>
    <row r="748" spans="2:8" x14ac:dyDescent="0.3">
      <c r="B748" s="15">
        <v>46768</v>
      </c>
      <c r="C748" s="16">
        <f t="shared" si="33"/>
        <v>2028</v>
      </c>
      <c r="D748" s="17">
        <f t="shared" si="34"/>
        <v>1</v>
      </c>
      <c r="E748" s="17" t="str">
        <f>TEXT(D_dates[[#This Row],[Dates]],"mmmm")</f>
        <v>janvier</v>
      </c>
      <c r="F748" s="17" t="str">
        <f>TEXT(D_dates[[#This Row],[Dates]],"mmmm-aa")</f>
        <v>janvier-28</v>
      </c>
      <c r="G748" s="17">
        <f>YEAR(D_dates[[#This Row],[Dates]])*100+MONTH(B748)</f>
        <v>202801</v>
      </c>
      <c r="H748" s="15">
        <f t="shared" si="35"/>
        <v>46753</v>
      </c>
    </row>
    <row r="749" spans="2:8" x14ac:dyDescent="0.3">
      <c r="B749" s="15">
        <v>46769</v>
      </c>
      <c r="C749" s="16">
        <f t="shared" si="33"/>
        <v>2028</v>
      </c>
      <c r="D749" s="17">
        <f t="shared" si="34"/>
        <v>1</v>
      </c>
      <c r="E749" s="17" t="str">
        <f>TEXT(D_dates[[#This Row],[Dates]],"mmmm")</f>
        <v>janvier</v>
      </c>
      <c r="F749" s="17" t="str">
        <f>TEXT(D_dates[[#This Row],[Dates]],"mmmm-aa")</f>
        <v>janvier-28</v>
      </c>
      <c r="G749" s="17">
        <f>YEAR(D_dates[[#This Row],[Dates]])*100+MONTH(B749)</f>
        <v>202801</v>
      </c>
      <c r="H749" s="15">
        <f t="shared" si="35"/>
        <v>46753</v>
      </c>
    </row>
    <row r="750" spans="2:8" x14ac:dyDescent="0.3">
      <c r="B750" s="15">
        <v>46770</v>
      </c>
      <c r="C750" s="16">
        <f t="shared" si="33"/>
        <v>2028</v>
      </c>
      <c r="D750" s="17">
        <f t="shared" si="34"/>
        <v>1</v>
      </c>
      <c r="E750" s="17" t="str">
        <f>TEXT(D_dates[[#This Row],[Dates]],"mmmm")</f>
        <v>janvier</v>
      </c>
      <c r="F750" s="17" t="str">
        <f>TEXT(D_dates[[#This Row],[Dates]],"mmmm-aa")</f>
        <v>janvier-28</v>
      </c>
      <c r="G750" s="17">
        <f>YEAR(D_dates[[#This Row],[Dates]])*100+MONTH(B750)</f>
        <v>202801</v>
      </c>
      <c r="H750" s="15">
        <f t="shared" si="35"/>
        <v>46753</v>
      </c>
    </row>
    <row r="751" spans="2:8" x14ac:dyDescent="0.3">
      <c r="B751" s="15">
        <v>46771</v>
      </c>
      <c r="C751" s="16">
        <f t="shared" si="33"/>
        <v>2028</v>
      </c>
      <c r="D751" s="17">
        <f t="shared" si="34"/>
        <v>1</v>
      </c>
      <c r="E751" s="17" t="str">
        <f>TEXT(D_dates[[#This Row],[Dates]],"mmmm")</f>
        <v>janvier</v>
      </c>
      <c r="F751" s="17" t="str">
        <f>TEXT(D_dates[[#This Row],[Dates]],"mmmm-aa")</f>
        <v>janvier-28</v>
      </c>
      <c r="G751" s="17">
        <f>YEAR(D_dates[[#This Row],[Dates]])*100+MONTH(B751)</f>
        <v>202801</v>
      </c>
      <c r="H751" s="15">
        <f t="shared" si="35"/>
        <v>46753</v>
      </c>
    </row>
    <row r="752" spans="2:8" x14ac:dyDescent="0.3">
      <c r="B752" s="15">
        <v>46772</v>
      </c>
      <c r="C752" s="16">
        <f t="shared" si="33"/>
        <v>2028</v>
      </c>
      <c r="D752" s="17">
        <f t="shared" si="34"/>
        <v>1</v>
      </c>
      <c r="E752" s="17" t="str">
        <f>TEXT(D_dates[[#This Row],[Dates]],"mmmm")</f>
        <v>janvier</v>
      </c>
      <c r="F752" s="17" t="str">
        <f>TEXT(D_dates[[#This Row],[Dates]],"mmmm-aa")</f>
        <v>janvier-28</v>
      </c>
      <c r="G752" s="17">
        <f>YEAR(D_dates[[#This Row],[Dates]])*100+MONTH(B752)</f>
        <v>202801</v>
      </c>
      <c r="H752" s="15">
        <f t="shared" si="35"/>
        <v>46753</v>
      </c>
    </row>
    <row r="753" spans="2:8" x14ac:dyDescent="0.3">
      <c r="B753" s="15">
        <v>46773</v>
      </c>
      <c r="C753" s="16">
        <f t="shared" si="33"/>
        <v>2028</v>
      </c>
      <c r="D753" s="17">
        <f t="shared" si="34"/>
        <v>1</v>
      </c>
      <c r="E753" s="17" t="str">
        <f>TEXT(D_dates[[#This Row],[Dates]],"mmmm")</f>
        <v>janvier</v>
      </c>
      <c r="F753" s="17" t="str">
        <f>TEXT(D_dates[[#This Row],[Dates]],"mmmm-aa")</f>
        <v>janvier-28</v>
      </c>
      <c r="G753" s="17">
        <f>YEAR(D_dates[[#This Row],[Dates]])*100+MONTH(B753)</f>
        <v>202801</v>
      </c>
      <c r="H753" s="15">
        <f t="shared" si="35"/>
        <v>46753</v>
      </c>
    </row>
    <row r="754" spans="2:8" x14ac:dyDescent="0.3">
      <c r="B754" s="15">
        <v>46774</v>
      </c>
      <c r="C754" s="16">
        <f t="shared" si="33"/>
        <v>2028</v>
      </c>
      <c r="D754" s="17">
        <f t="shared" si="34"/>
        <v>1</v>
      </c>
      <c r="E754" s="17" t="str">
        <f>TEXT(D_dates[[#This Row],[Dates]],"mmmm")</f>
        <v>janvier</v>
      </c>
      <c r="F754" s="17" t="str">
        <f>TEXT(D_dates[[#This Row],[Dates]],"mmmm-aa")</f>
        <v>janvier-28</v>
      </c>
      <c r="G754" s="17">
        <f>YEAR(D_dates[[#This Row],[Dates]])*100+MONTH(B754)</f>
        <v>202801</v>
      </c>
      <c r="H754" s="15">
        <f t="shared" si="35"/>
        <v>46753</v>
      </c>
    </row>
    <row r="755" spans="2:8" x14ac:dyDescent="0.3">
      <c r="B755" s="15">
        <v>46775</v>
      </c>
      <c r="C755" s="16">
        <f t="shared" si="33"/>
        <v>2028</v>
      </c>
      <c r="D755" s="17">
        <f t="shared" si="34"/>
        <v>1</v>
      </c>
      <c r="E755" s="17" t="str">
        <f>TEXT(D_dates[[#This Row],[Dates]],"mmmm")</f>
        <v>janvier</v>
      </c>
      <c r="F755" s="17" t="str">
        <f>TEXT(D_dates[[#This Row],[Dates]],"mmmm-aa")</f>
        <v>janvier-28</v>
      </c>
      <c r="G755" s="17">
        <f>YEAR(D_dates[[#This Row],[Dates]])*100+MONTH(B755)</f>
        <v>202801</v>
      </c>
      <c r="H755" s="15">
        <f t="shared" si="35"/>
        <v>46753</v>
      </c>
    </row>
    <row r="756" spans="2:8" x14ac:dyDescent="0.3">
      <c r="B756" s="15">
        <v>46776</v>
      </c>
      <c r="C756" s="16">
        <f t="shared" si="33"/>
        <v>2028</v>
      </c>
      <c r="D756" s="17">
        <f t="shared" si="34"/>
        <v>1</v>
      </c>
      <c r="E756" s="17" t="str">
        <f>TEXT(D_dates[[#This Row],[Dates]],"mmmm")</f>
        <v>janvier</v>
      </c>
      <c r="F756" s="17" t="str">
        <f>TEXT(D_dates[[#This Row],[Dates]],"mmmm-aa")</f>
        <v>janvier-28</v>
      </c>
      <c r="G756" s="17">
        <f>YEAR(D_dates[[#This Row],[Dates]])*100+MONTH(B756)</f>
        <v>202801</v>
      </c>
      <c r="H756" s="15">
        <f t="shared" si="35"/>
        <v>46753</v>
      </c>
    </row>
    <row r="757" spans="2:8" x14ac:dyDescent="0.3">
      <c r="B757" s="15">
        <v>46777</v>
      </c>
      <c r="C757" s="16">
        <f t="shared" si="33"/>
        <v>2028</v>
      </c>
      <c r="D757" s="17">
        <f t="shared" si="34"/>
        <v>1</v>
      </c>
      <c r="E757" s="17" t="str">
        <f>TEXT(D_dates[[#This Row],[Dates]],"mmmm")</f>
        <v>janvier</v>
      </c>
      <c r="F757" s="17" t="str">
        <f>TEXT(D_dates[[#This Row],[Dates]],"mmmm-aa")</f>
        <v>janvier-28</v>
      </c>
      <c r="G757" s="17">
        <f>YEAR(D_dates[[#This Row],[Dates]])*100+MONTH(B757)</f>
        <v>202801</v>
      </c>
      <c r="H757" s="15">
        <f t="shared" si="35"/>
        <v>46753</v>
      </c>
    </row>
    <row r="758" spans="2:8" x14ac:dyDescent="0.3">
      <c r="B758" s="15">
        <v>46778</v>
      </c>
      <c r="C758" s="16">
        <f t="shared" si="33"/>
        <v>2028</v>
      </c>
      <c r="D758" s="17">
        <f t="shared" si="34"/>
        <v>1</v>
      </c>
      <c r="E758" s="17" t="str">
        <f>TEXT(D_dates[[#This Row],[Dates]],"mmmm")</f>
        <v>janvier</v>
      </c>
      <c r="F758" s="17" t="str">
        <f>TEXT(D_dates[[#This Row],[Dates]],"mmmm-aa")</f>
        <v>janvier-28</v>
      </c>
      <c r="G758" s="17">
        <f>YEAR(D_dates[[#This Row],[Dates]])*100+MONTH(B758)</f>
        <v>202801</v>
      </c>
      <c r="H758" s="15">
        <f t="shared" si="35"/>
        <v>46753</v>
      </c>
    </row>
    <row r="759" spans="2:8" x14ac:dyDescent="0.3">
      <c r="B759" s="15">
        <v>46779</v>
      </c>
      <c r="C759" s="16">
        <f t="shared" si="33"/>
        <v>2028</v>
      </c>
      <c r="D759" s="17">
        <f t="shared" si="34"/>
        <v>1</v>
      </c>
      <c r="E759" s="17" t="str">
        <f>TEXT(D_dates[[#This Row],[Dates]],"mmmm")</f>
        <v>janvier</v>
      </c>
      <c r="F759" s="17" t="str">
        <f>TEXT(D_dates[[#This Row],[Dates]],"mmmm-aa")</f>
        <v>janvier-28</v>
      </c>
      <c r="G759" s="17">
        <f>YEAR(D_dates[[#This Row],[Dates]])*100+MONTH(B759)</f>
        <v>202801</v>
      </c>
      <c r="H759" s="15">
        <f t="shared" si="35"/>
        <v>46753</v>
      </c>
    </row>
    <row r="760" spans="2:8" x14ac:dyDescent="0.3">
      <c r="B760" s="15">
        <v>46780</v>
      </c>
      <c r="C760" s="16">
        <f t="shared" si="33"/>
        <v>2028</v>
      </c>
      <c r="D760" s="17">
        <f t="shared" si="34"/>
        <v>1</v>
      </c>
      <c r="E760" s="17" t="str">
        <f>TEXT(D_dates[[#This Row],[Dates]],"mmmm")</f>
        <v>janvier</v>
      </c>
      <c r="F760" s="17" t="str">
        <f>TEXT(D_dates[[#This Row],[Dates]],"mmmm-aa")</f>
        <v>janvier-28</v>
      </c>
      <c r="G760" s="17">
        <f>YEAR(D_dates[[#This Row],[Dates]])*100+MONTH(B760)</f>
        <v>202801</v>
      </c>
      <c r="H760" s="15">
        <f t="shared" si="35"/>
        <v>46753</v>
      </c>
    </row>
    <row r="761" spans="2:8" x14ac:dyDescent="0.3">
      <c r="B761" s="15">
        <v>46781</v>
      </c>
      <c r="C761" s="16">
        <f t="shared" si="33"/>
        <v>2028</v>
      </c>
      <c r="D761" s="17">
        <f t="shared" si="34"/>
        <v>1</v>
      </c>
      <c r="E761" s="17" t="str">
        <f>TEXT(D_dates[[#This Row],[Dates]],"mmmm")</f>
        <v>janvier</v>
      </c>
      <c r="F761" s="17" t="str">
        <f>TEXT(D_dates[[#This Row],[Dates]],"mmmm-aa")</f>
        <v>janvier-28</v>
      </c>
      <c r="G761" s="17">
        <f>YEAR(D_dates[[#This Row],[Dates]])*100+MONTH(B761)</f>
        <v>202801</v>
      </c>
      <c r="H761" s="15">
        <f t="shared" si="35"/>
        <v>46753</v>
      </c>
    </row>
    <row r="762" spans="2:8" x14ac:dyDescent="0.3">
      <c r="B762" s="15">
        <v>46782</v>
      </c>
      <c r="C762" s="16">
        <f t="shared" si="33"/>
        <v>2028</v>
      </c>
      <c r="D762" s="17">
        <f t="shared" si="34"/>
        <v>1</v>
      </c>
      <c r="E762" s="17" t="str">
        <f>TEXT(D_dates[[#This Row],[Dates]],"mmmm")</f>
        <v>janvier</v>
      </c>
      <c r="F762" s="17" t="str">
        <f>TEXT(D_dates[[#This Row],[Dates]],"mmmm-aa")</f>
        <v>janvier-28</v>
      </c>
      <c r="G762" s="17">
        <f>YEAR(D_dates[[#This Row],[Dates]])*100+MONTH(B762)</f>
        <v>202801</v>
      </c>
      <c r="H762" s="15">
        <f t="shared" si="35"/>
        <v>46753</v>
      </c>
    </row>
    <row r="763" spans="2:8" x14ac:dyDescent="0.3">
      <c r="B763" s="15">
        <v>46783</v>
      </c>
      <c r="C763" s="16">
        <f t="shared" si="33"/>
        <v>2028</v>
      </c>
      <c r="D763" s="17">
        <f t="shared" si="34"/>
        <v>1</v>
      </c>
      <c r="E763" s="17" t="str">
        <f>TEXT(D_dates[[#This Row],[Dates]],"mmmm")</f>
        <v>janvier</v>
      </c>
      <c r="F763" s="17" t="str">
        <f>TEXT(D_dates[[#This Row],[Dates]],"mmmm-aa")</f>
        <v>janvier-28</v>
      </c>
      <c r="G763" s="17">
        <f>YEAR(D_dates[[#This Row],[Dates]])*100+MONTH(B763)</f>
        <v>202801</v>
      </c>
      <c r="H763" s="15">
        <f t="shared" si="35"/>
        <v>46753</v>
      </c>
    </row>
    <row r="764" spans="2:8" x14ac:dyDescent="0.3">
      <c r="B764" s="15">
        <v>46784</v>
      </c>
      <c r="C764" s="16">
        <f t="shared" si="33"/>
        <v>2028</v>
      </c>
      <c r="D764" s="17">
        <f t="shared" si="34"/>
        <v>2</v>
      </c>
      <c r="E764" s="17" t="str">
        <f>TEXT(D_dates[[#This Row],[Dates]],"mmmm")</f>
        <v>février</v>
      </c>
      <c r="F764" s="17" t="str">
        <f>TEXT(D_dates[[#This Row],[Dates]],"mmmm-aa")</f>
        <v>février-28</v>
      </c>
      <c r="G764" s="17">
        <f>YEAR(D_dates[[#This Row],[Dates]])*100+MONTH(B764)</f>
        <v>202802</v>
      </c>
      <c r="H764" s="15">
        <f t="shared" si="35"/>
        <v>46784</v>
      </c>
    </row>
    <row r="765" spans="2:8" x14ac:dyDescent="0.3">
      <c r="B765" s="15">
        <v>46785</v>
      </c>
      <c r="C765" s="16">
        <f t="shared" si="33"/>
        <v>2028</v>
      </c>
      <c r="D765" s="17">
        <f t="shared" si="34"/>
        <v>2</v>
      </c>
      <c r="E765" s="17" t="str">
        <f>TEXT(D_dates[[#This Row],[Dates]],"mmmm")</f>
        <v>février</v>
      </c>
      <c r="F765" s="17" t="str">
        <f>TEXT(D_dates[[#This Row],[Dates]],"mmmm-aa")</f>
        <v>février-28</v>
      </c>
      <c r="G765" s="17">
        <f>YEAR(D_dates[[#This Row],[Dates]])*100+MONTH(B765)</f>
        <v>202802</v>
      </c>
      <c r="H765" s="15">
        <f t="shared" si="35"/>
        <v>46784</v>
      </c>
    </row>
    <row r="766" spans="2:8" x14ac:dyDescent="0.3">
      <c r="B766" s="15">
        <v>46786</v>
      </c>
      <c r="C766" s="16">
        <f t="shared" si="33"/>
        <v>2028</v>
      </c>
      <c r="D766" s="17">
        <f t="shared" si="34"/>
        <v>2</v>
      </c>
      <c r="E766" s="17" t="str">
        <f>TEXT(D_dates[[#This Row],[Dates]],"mmmm")</f>
        <v>février</v>
      </c>
      <c r="F766" s="17" t="str">
        <f>TEXT(D_dates[[#This Row],[Dates]],"mmmm-aa")</f>
        <v>février-28</v>
      </c>
      <c r="G766" s="17">
        <f>YEAR(D_dates[[#This Row],[Dates]])*100+MONTH(B766)</f>
        <v>202802</v>
      </c>
      <c r="H766" s="15">
        <f t="shared" si="35"/>
        <v>46784</v>
      </c>
    </row>
    <row r="767" spans="2:8" x14ac:dyDescent="0.3">
      <c r="B767" s="15">
        <v>46787</v>
      </c>
      <c r="C767" s="16">
        <f t="shared" si="33"/>
        <v>2028</v>
      </c>
      <c r="D767" s="17">
        <f t="shared" si="34"/>
        <v>2</v>
      </c>
      <c r="E767" s="17" t="str">
        <f>TEXT(D_dates[[#This Row],[Dates]],"mmmm")</f>
        <v>février</v>
      </c>
      <c r="F767" s="17" t="str">
        <f>TEXT(D_dates[[#This Row],[Dates]],"mmmm-aa")</f>
        <v>février-28</v>
      </c>
      <c r="G767" s="17">
        <f>YEAR(D_dates[[#This Row],[Dates]])*100+MONTH(B767)</f>
        <v>202802</v>
      </c>
      <c r="H767" s="15">
        <f t="shared" si="35"/>
        <v>46784</v>
      </c>
    </row>
    <row r="768" spans="2:8" x14ac:dyDescent="0.3">
      <c r="B768" s="15">
        <v>46788</v>
      </c>
      <c r="C768" s="16">
        <f t="shared" si="33"/>
        <v>2028</v>
      </c>
      <c r="D768" s="17">
        <f t="shared" si="34"/>
        <v>2</v>
      </c>
      <c r="E768" s="17" t="str">
        <f>TEXT(D_dates[[#This Row],[Dates]],"mmmm")</f>
        <v>février</v>
      </c>
      <c r="F768" s="17" t="str">
        <f>TEXT(D_dates[[#This Row],[Dates]],"mmmm-aa")</f>
        <v>février-28</v>
      </c>
      <c r="G768" s="17">
        <f>YEAR(D_dates[[#This Row],[Dates]])*100+MONTH(B768)</f>
        <v>202802</v>
      </c>
      <c r="H768" s="15">
        <f t="shared" si="35"/>
        <v>46784</v>
      </c>
    </row>
    <row r="769" spans="2:8" x14ac:dyDescent="0.3">
      <c r="B769" s="15">
        <v>46789</v>
      </c>
      <c r="C769" s="16">
        <f t="shared" si="33"/>
        <v>2028</v>
      </c>
      <c r="D769" s="17">
        <f t="shared" si="34"/>
        <v>2</v>
      </c>
      <c r="E769" s="17" t="str">
        <f>TEXT(D_dates[[#This Row],[Dates]],"mmmm")</f>
        <v>février</v>
      </c>
      <c r="F769" s="17" t="str">
        <f>TEXT(D_dates[[#This Row],[Dates]],"mmmm-aa")</f>
        <v>février-28</v>
      </c>
      <c r="G769" s="17">
        <f>YEAR(D_dates[[#This Row],[Dates]])*100+MONTH(B769)</f>
        <v>202802</v>
      </c>
      <c r="H769" s="15">
        <f t="shared" si="35"/>
        <v>46784</v>
      </c>
    </row>
    <row r="770" spans="2:8" x14ac:dyDescent="0.3">
      <c r="B770" s="15">
        <v>46790</v>
      </c>
      <c r="C770" s="16">
        <f t="shared" si="33"/>
        <v>2028</v>
      </c>
      <c r="D770" s="17">
        <f t="shared" si="34"/>
        <v>2</v>
      </c>
      <c r="E770" s="17" t="str">
        <f>TEXT(D_dates[[#This Row],[Dates]],"mmmm")</f>
        <v>février</v>
      </c>
      <c r="F770" s="17" t="str">
        <f>TEXT(D_dates[[#This Row],[Dates]],"mmmm-aa")</f>
        <v>février-28</v>
      </c>
      <c r="G770" s="17">
        <f>YEAR(D_dates[[#This Row],[Dates]])*100+MONTH(B770)</f>
        <v>202802</v>
      </c>
      <c r="H770" s="15">
        <f t="shared" si="35"/>
        <v>46784</v>
      </c>
    </row>
    <row r="771" spans="2:8" x14ac:dyDescent="0.3">
      <c r="B771" s="15">
        <v>46791</v>
      </c>
      <c r="C771" s="16">
        <f t="shared" ref="C771:C834" si="36">YEAR(B771)</f>
        <v>2028</v>
      </c>
      <c r="D771" s="17">
        <f t="shared" ref="D771:D834" si="37">MONTH(B771)</f>
        <v>2</v>
      </c>
      <c r="E771" s="17" t="str">
        <f>TEXT(D_dates[[#This Row],[Dates]],"mmmm")</f>
        <v>février</v>
      </c>
      <c r="F771" s="17" t="str">
        <f>TEXT(D_dates[[#This Row],[Dates]],"mmmm-aa")</f>
        <v>février-28</v>
      </c>
      <c r="G771" s="17">
        <f>YEAR(D_dates[[#This Row],[Dates]])*100+MONTH(B771)</f>
        <v>202802</v>
      </c>
      <c r="H771" s="15">
        <f t="shared" ref="H771:H834" si="38">DATE(YEAR(B771),MONTH(B771),1)</f>
        <v>46784</v>
      </c>
    </row>
    <row r="772" spans="2:8" x14ac:dyDescent="0.3">
      <c r="B772" s="15">
        <v>46792</v>
      </c>
      <c r="C772" s="16">
        <f t="shared" si="36"/>
        <v>2028</v>
      </c>
      <c r="D772" s="17">
        <f t="shared" si="37"/>
        <v>2</v>
      </c>
      <c r="E772" s="17" t="str">
        <f>TEXT(D_dates[[#This Row],[Dates]],"mmmm")</f>
        <v>février</v>
      </c>
      <c r="F772" s="17" t="str">
        <f>TEXT(D_dates[[#This Row],[Dates]],"mmmm-aa")</f>
        <v>février-28</v>
      </c>
      <c r="G772" s="17">
        <f>YEAR(D_dates[[#This Row],[Dates]])*100+MONTH(B772)</f>
        <v>202802</v>
      </c>
      <c r="H772" s="15">
        <f t="shared" si="38"/>
        <v>46784</v>
      </c>
    </row>
    <row r="773" spans="2:8" x14ac:dyDescent="0.3">
      <c r="B773" s="15">
        <v>46793</v>
      </c>
      <c r="C773" s="16">
        <f t="shared" si="36"/>
        <v>2028</v>
      </c>
      <c r="D773" s="17">
        <f t="shared" si="37"/>
        <v>2</v>
      </c>
      <c r="E773" s="17" t="str">
        <f>TEXT(D_dates[[#This Row],[Dates]],"mmmm")</f>
        <v>février</v>
      </c>
      <c r="F773" s="17" t="str">
        <f>TEXT(D_dates[[#This Row],[Dates]],"mmmm-aa")</f>
        <v>février-28</v>
      </c>
      <c r="G773" s="17">
        <f>YEAR(D_dates[[#This Row],[Dates]])*100+MONTH(B773)</f>
        <v>202802</v>
      </c>
      <c r="H773" s="15">
        <f t="shared" si="38"/>
        <v>46784</v>
      </c>
    </row>
    <row r="774" spans="2:8" x14ac:dyDescent="0.3">
      <c r="B774" s="15">
        <v>46794</v>
      </c>
      <c r="C774" s="16">
        <f t="shared" si="36"/>
        <v>2028</v>
      </c>
      <c r="D774" s="17">
        <f t="shared" si="37"/>
        <v>2</v>
      </c>
      <c r="E774" s="17" t="str">
        <f>TEXT(D_dates[[#This Row],[Dates]],"mmmm")</f>
        <v>février</v>
      </c>
      <c r="F774" s="17" t="str">
        <f>TEXT(D_dates[[#This Row],[Dates]],"mmmm-aa")</f>
        <v>février-28</v>
      </c>
      <c r="G774" s="17">
        <f>YEAR(D_dates[[#This Row],[Dates]])*100+MONTH(B774)</f>
        <v>202802</v>
      </c>
      <c r="H774" s="15">
        <f t="shared" si="38"/>
        <v>46784</v>
      </c>
    </row>
    <row r="775" spans="2:8" x14ac:dyDescent="0.3">
      <c r="B775" s="15">
        <v>46795</v>
      </c>
      <c r="C775" s="16">
        <f t="shared" si="36"/>
        <v>2028</v>
      </c>
      <c r="D775" s="17">
        <f t="shared" si="37"/>
        <v>2</v>
      </c>
      <c r="E775" s="17" t="str">
        <f>TEXT(D_dates[[#This Row],[Dates]],"mmmm")</f>
        <v>février</v>
      </c>
      <c r="F775" s="17" t="str">
        <f>TEXT(D_dates[[#This Row],[Dates]],"mmmm-aa")</f>
        <v>février-28</v>
      </c>
      <c r="G775" s="17">
        <f>YEAR(D_dates[[#This Row],[Dates]])*100+MONTH(B775)</f>
        <v>202802</v>
      </c>
      <c r="H775" s="15">
        <f t="shared" si="38"/>
        <v>46784</v>
      </c>
    </row>
    <row r="776" spans="2:8" x14ac:dyDescent="0.3">
      <c r="B776" s="15">
        <v>46796</v>
      </c>
      <c r="C776" s="16">
        <f t="shared" si="36"/>
        <v>2028</v>
      </c>
      <c r="D776" s="17">
        <f t="shared" si="37"/>
        <v>2</v>
      </c>
      <c r="E776" s="17" t="str">
        <f>TEXT(D_dates[[#This Row],[Dates]],"mmmm")</f>
        <v>février</v>
      </c>
      <c r="F776" s="17" t="str">
        <f>TEXT(D_dates[[#This Row],[Dates]],"mmmm-aa")</f>
        <v>février-28</v>
      </c>
      <c r="G776" s="17">
        <f>YEAR(D_dates[[#This Row],[Dates]])*100+MONTH(B776)</f>
        <v>202802</v>
      </c>
      <c r="H776" s="15">
        <f t="shared" si="38"/>
        <v>46784</v>
      </c>
    </row>
    <row r="777" spans="2:8" x14ac:dyDescent="0.3">
      <c r="B777" s="15">
        <v>46797</v>
      </c>
      <c r="C777" s="16">
        <f t="shared" si="36"/>
        <v>2028</v>
      </c>
      <c r="D777" s="17">
        <f t="shared" si="37"/>
        <v>2</v>
      </c>
      <c r="E777" s="17" t="str">
        <f>TEXT(D_dates[[#This Row],[Dates]],"mmmm")</f>
        <v>février</v>
      </c>
      <c r="F777" s="17" t="str">
        <f>TEXT(D_dates[[#This Row],[Dates]],"mmmm-aa")</f>
        <v>février-28</v>
      </c>
      <c r="G777" s="17">
        <f>YEAR(D_dates[[#This Row],[Dates]])*100+MONTH(B777)</f>
        <v>202802</v>
      </c>
      <c r="H777" s="15">
        <f t="shared" si="38"/>
        <v>46784</v>
      </c>
    </row>
    <row r="778" spans="2:8" x14ac:dyDescent="0.3">
      <c r="B778" s="15">
        <v>46798</v>
      </c>
      <c r="C778" s="16">
        <f t="shared" si="36"/>
        <v>2028</v>
      </c>
      <c r="D778" s="17">
        <f t="shared" si="37"/>
        <v>2</v>
      </c>
      <c r="E778" s="17" t="str">
        <f>TEXT(D_dates[[#This Row],[Dates]],"mmmm")</f>
        <v>février</v>
      </c>
      <c r="F778" s="17" t="str">
        <f>TEXT(D_dates[[#This Row],[Dates]],"mmmm-aa")</f>
        <v>février-28</v>
      </c>
      <c r="G778" s="17">
        <f>YEAR(D_dates[[#This Row],[Dates]])*100+MONTH(B778)</f>
        <v>202802</v>
      </c>
      <c r="H778" s="15">
        <f t="shared" si="38"/>
        <v>46784</v>
      </c>
    </row>
    <row r="779" spans="2:8" x14ac:dyDescent="0.3">
      <c r="B779" s="15">
        <v>46799</v>
      </c>
      <c r="C779" s="16">
        <f t="shared" si="36"/>
        <v>2028</v>
      </c>
      <c r="D779" s="17">
        <f t="shared" si="37"/>
        <v>2</v>
      </c>
      <c r="E779" s="17" t="str">
        <f>TEXT(D_dates[[#This Row],[Dates]],"mmmm")</f>
        <v>février</v>
      </c>
      <c r="F779" s="17" t="str">
        <f>TEXT(D_dates[[#This Row],[Dates]],"mmmm-aa")</f>
        <v>février-28</v>
      </c>
      <c r="G779" s="17">
        <f>YEAR(D_dates[[#This Row],[Dates]])*100+MONTH(B779)</f>
        <v>202802</v>
      </c>
      <c r="H779" s="15">
        <f t="shared" si="38"/>
        <v>46784</v>
      </c>
    </row>
    <row r="780" spans="2:8" x14ac:dyDescent="0.3">
      <c r="B780" s="15">
        <v>46800</v>
      </c>
      <c r="C780" s="16">
        <f t="shared" si="36"/>
        <v>2028</v>
      </c>
      <c r="D780" s="17">
        <f t="shared" si="37"/>
        <v>2</v>
      </c>
      <c r="E780" s="17" t="str">
        <f>TEXT(D_dates[[#This Row],[Dates]],"mmmm")</f>
        <v>février</v>
      </c>
      <c r="F780" s="17" t="str">
        <f>TEXT(D_dates[[#This Row],[Dates]],"mmmm-aa")</f>
        <v>février-28</v>
      </c>
      <c r="G780" s="17">
        <f>YEAR(D_dates[[#This Row],[Dates]])*100+MONTH(B780)</f>
        <v>202802</v>
      </c>
      <c r="H780" s="15">
        <f t="shared" si="38"/>
        <v>46784</v>
      </c>
    </row>
    <row r="781" spans="2:8" x14ac:dyDescent="0.3">
      <c r="B781" s="15">
        <v>46801</v>
      </c>
      <c r="C781" s="16">
        <f t="shared" si="36"/>
        <v>2028</v>
      </c>
      <c r="D781" s="17">
        <f t="shared" si="37"/>
        <v>2</v>
      </c>
      <c r="E781" s="17" t="str">
        <f>TEXT(D_dates[[#This Row],[Dates]],"mmmm")</f>
        <v>février</v>
      </c>
      <c r="F781" s="17" t="str">
        <f>TEXT(D_dates[[#This Row],[Dates]],"mmmm-aa")</f>
        <v>février-28</v>
      </c>
      <c r="G781" s="17">
        <f>YEAR(D_dates[[#This Row],[Dates]])*100+MONTH(B781)</f>
        <v>202802</v>
      </c>
      <c r="H781" s="15">
        <f t="shared" si="38"/>
        <v>46784</v>
      </c>
    </row>
    <row r="782" spans="2:8" x14ac:dyDescent="0.3">
      <c r="B782" s="15">
        <v>46802</v>
      </c>
      <c r="C782" s="16">
        <f t="shared" si="36"/>
        <v>2028</v>
      </c>
      <c r="D782" s="17">
        <f t="shared" si="37"/>
        <v>2</v>
      </c>
      <c r="E782" s="17" t="str">
        <f>TEXT(D_dates[[#This Row],[Dates]],"mmmm")</f>
        <v>février</v>
      </c>
      <c r="F782" s="17" t="str">
        <f>TEXT(D_dates[[#This Row],[Dates]],"mmmm-aa")</f>
        <v>février-28</v>
      </c>
      <c r="G782" s="17">
        <f>YEAR(D_dates[[#This Row],[Dates]])*100+MONTH(B782)</f>
        <v>202802</v>
      </c>
      <c r="H782" s="15">
        <f t="shared" si="38"/>
        <v>46784</v>
      </c>
    </row>
    <row r="783" spans="2:8" x14ac:dyDescent="0.3">
      <c r="B783" s="15">
        <v>46803</v>
      </c>
      <c r="C783" s="16">
        <f t="shared" si="36"/>
        <v>2028</v>
      </c>
      <c r="D783" s="17">
        <f t="shared" si="37"/>
        <v>2</v>
      </c>
      <c r="E783" s="17" t="str">
        <f>TEXT(D_dates[[#This Row],[Dates]],"mmmm")</f>
        <v>février</v>
      </c>
      <c r="F783" s="17" t="str">
        <f>TEXT(D_dates[[#This Row],[Dates]],"mmmm-aa")</f>
        <v>février-28</v>
      </c>
      <c r="G783" s="17">
        <f>YEAR(D_dates[[#This Row],[Dates]])*100+MONTH(B783)</f>
        <v>202802</v>
      </c>
      <c r="H783" s="15">
        <f t="shared" si="38"/>
        <v>46784</v>
      </c>
    </row>
    <row r="784" spans="2:8" x14ac:dyDescent="0.3">
      <c r="B784" s="15">
        <v>46804</v>
      </c>
      <c r="C784" s="16">
        <f t="shared" si="36"/>
        <v>2028</v>
      </c>
      <c r="D784" s="17">
        <f t="shared" si="37"/>
        <v>2</v>
      </c>
      <c r="E784" s="17" t="str">
        <f>TEXT(D_dates[[#This Row],[Dates]],"mmmm")</f>
        <v>février</v>
      </c>
      <c r="F784" s="17" t="str">
        <f>TEXT(D_dates[[#This Row],[Dates]],"mmmm-aa")</f>
        <v>février-28</v>
      </c>
      <c r="G784" s="17">
        <f>YEAR(D_dates[[#This Row],[Dates]])*100+MONTH(B784)</f>
        <v>202802</v>
      </c>
      <c r="H784" s="15">
        <f t="shared" si="38"/>
        <v>46784</v>
      </c>
    </row>
    <row r="785" spans="2:8" x14ac:dyDescent="0.3">
      <c r="B785" s="15">
        <v>46805</v>
      </c>
      <c r="C785" s="16">
        <f t="shared" si="36"/>
        <v>2028</v>
      </c>
      <c r="D785" s="17">
        <f t="shared" si="37"/>
        <v>2</v>
      </c>
      <c r="E785" s="17" t="str">
        <f>TEXT(D_dates[[#This Row],[Dates]],"mmmm")</f>
        <v>février</v>
      </c>
      <c r="F785" s="17" t="str">
        <f>TEXT(D_dates[[#This Row],[Dates]],"mmmm-aa")</f>
        <v>février-28</v>
      </c>
      <c r="G785" s="17">
        <f>YEAR(D_dates[[#This Row],[Dates]])*100+MONTH(B785)</f>
        <v>202802</v>
      </c>
      <c r="H785" s="15">
        <f t="shared" si="38"/>
        <v>46784</v>
      </c>
    </row>
    <row r="786" spans="2:8" x14ac:dyDescent="0.3">
      <c r="B786" s="15">
        <v>46806</v>
      </c>
      <c r="C786" s="16">
        <f t="shared" si="36"/>
        <v>2028</v>
      </c>
      <c r="D786" s="17">
        <f t="shared" si="37"/>
        <v>2</v>
      </c>
      <c r="E786" s="17" t="str">
        <f>TEXT(D_dates[[#This Row],[Dates]],"mmmm")</f>
        <v>février</v>
      </c>
      <c r="F786" s="17" t="str">
        <f>TEXT(D_dates[[#This Row],[Dates]],"mmmm-aa")</f>
        <v>février-28</v>
      </c>
      <c r="G786" s="17">
        <f>YEAR(D_dates[[#This Row],[Dates]])*100+MONTH(B786)</f>
        <v>202802</v>
      </c>
      <c r="H786" s="15">
        <f t="shared" si="38"/>
        <v>46784</v>
      </c>
    </row>
    <row r="787" spans="2:8" x14ac:dyDescent="0.3">
      <c r="B787" s="15">
        <v>46807</v>
      </c>
      <c r="C787" s="16">
        <f t="shared" si="36"/>
        <v>2028</v>
      </c>
      <c r="D787" s="17">
        <f t="shared" si="37"/>
        <v>2</v>
      </c>
      <c r="E787" s="17" t="str">
        <f>TEXT(D_dates[[#This Row],[Dates]],"mmmm")</f>
        <v>février</v>
      </c>
      <c r="F787" s="17" t="str">
        <f>TEXT(D_dates[[#This Row],[Dates]],"mmmm-aa")</f>
        <v>février-28</v>
      </c>
      <c r="G787" s="17">
        <f>YEAR(D_dates[[#This Row],[Dates]])*100+MONTH(B787)</f>
        <v>202802</v>
      </c>
      <c r="H787" s="15">
        <f t="shared" si="38"/>
        <v>46784</v>
      </c>
    </row>
    <row r="788" spans="2:8" x14ac:dyDescent="0.3">
      <c r="B788" s="15">
        <v>46808</v>
      </c>
      <c r="C788" s="16">
        <f t="shared" si="36"/>
        <v>2028</v>
      </c>
      <c r="D788" s="17">
        <f t="shared" si="37"/>
        <v>2</v>
      </c>
      <c r="E788" s="17" t="str">
        <f>TEXT(D_dates[[#This Row],[Dates]],"mmmm")</f>
        <v>février</v>
      </c>
      <c r="F788" s="17" t="str">
        <f>TEXT(D_dates[[#This Row],[Dates]],"mmmm-aa")</f>
        <v>février-28</v>
      </c>
      <c r="G788" s="17">
        <f>YEAR(D_dates[[#This Row],[Dates]])*100+MONTH(B788)</f>
        <v>202802</v>
      </c>
      <c r="H788" s="15">
        <f t="shared" si="38"/>
        <v>46784</v>
      </c>
    </row>
    <row r="789" spans="2:8" x14ac:dyDescent="0.3">
      <c r="B789" s="15">
        <v>46809</v>
      </c>
      <c r="C789" s="16">
        <f t="shared" si="36"/>
        <v>2028</v>
      </c>
      <c r="D789" s="17">
        <f t="shared" si="37"/>
        <v>2</v>
      </c>
      <c r="E789" s="17" t="str">
        <f>TEXT(D_dates[[#This Row],[Dates]],"mmmm")</f>
        <v>février</v>
      </c>
      <c r="F789" s="17" t="str">
        <f>TEXT(D_dates[[#This Row],[Dates]],"mmmm-aa")</f>
        <v>février-28</v>
      </c>
      <c r="G789" s="17">
        <f>YEAR(D_dates[[#This Row],[Dates]])*100+MONTH(B789)</f>
        <v>202802</v>
      </c>
      <c r="H789" s="15">
        <f t="shared" si="38"/>
        <v>46784</v>
      </c>
    </row>
    <row r="790" spans="2:8" x14ac:dyDescent="0.3">
      <c r="B790" s="15">
        <v>46810</v>
      </c>
      <c r="C790" s="16">
        <f t="shared" si="36"/>
        <v>2028</v>
      </c>
      <c r="D790" s="17">
        <f t="shared" si="37"/>
        <v>2</v>
      </c>
      <c r="E790" s="17" t="str">
        <f>TEXT(D_dates[[#This Row],[Dates]],"mmmm")</f>
        <v>février</v>
      </c>
      <c r="F790" s="17" t="str">
        <f>TEXT(D_dates[[#This Row],[Dates]],"mmmm-aa")</f>
        <v>février-28</v>
      </c>
      <c r="G790" s="17">
        <f>YEAR(D_dates[[#This Row],[Dates]])*100+MONTH(B790)</f>
        <v>202802</v>
      </c>
      <c r="H790" s="15">
        <f t="shared" si="38"/>
        <v>46784</v>
      </c>
    </row>
    <row r="791" spans="2:8" x14ac:dyDescent="0.3">
      <c r="B791" s="15">
        <v>46811</v>
      </c>
      <c r="C791" s="16">
        <f t="shared" si="36"/>
        <v>2028</v>
      </c>
      <c r="D791" s="17">
        <f t="shared" si="37"/>
        <v>2</v>
      </c>
      <c r="E791" s="17" t="str">
        <f>TEXT(D_dates[[#This Row],[Dates]],"mmmm")</f>
        <v>février</v>
      </c>
      <c r="F791" s="17" t="str">
        <f>TEXT(D_dates[[#This Row],[Dates]],"mmmm-aa")</f>
        <v>février-28</v>
      </c>
      <c r="G791" s="17">
        <f>YEAR(D_dates[[#This Row],[Dates]])*100+MONTH(B791)</f>
        <v>202802</v>
      </c>
      <c r="H791" s="15">
        <f t="shared" si="38"/>
        <v>46784</v>
      </c>
    </row>
    <row r="792" spans="2:8" x14ac:dyDescent="0.3">
      <c r="B792" s="15">
        <v>46812</v>
      </c>
      <c r="C792" s="16">
        <f t="shared" si="36"/>
        <v>2028</v>
      </c>
      <c r="D792" s="17">
        <f t="shared" si="37"/>
        <v>2</v>
      </c>
      <c r="E792" s="17" t="str">
        <f>TEXT(D_dates[[#This Row],[Dates]],"mmmm")</f>
        <v>février</v>
      </c>
      <c r="F792" s="17" t="str">
        <f>TEXT(D_dates[[#This Row],[Dates]],"mmmm-aa")</f>
        <v>février-28</v>
      </c>
      <c r="G792" s="17">
        <f>YEAR(D_dates[[#This Row],[Dates]])*100+MONTH(B792)</f>
        <v>202802</v>
      </c>
      <c r="H792" s="15">
        <f t="shared" si="38"/>
        <v>46784</v>
      </c>
    </row>
    <row r="793" spans="2:8" x14ac:dyDescent="0.3">
      <c r="B793" s="15">
        <v>46813</v>
      </c>
      <c r="C793" s="16">
        <f t="shared" si="36"/>
        <v>2028</v>
      </c>
      <c r="D793" s="17">
        <f t="shared" si="37"/>
        <v>3</v>
      </c>
      <c r="E793" s="17" t="str">
        <f>TEXT(D_dates[[#This Row],[Dates]],"mmmm")</f>
        <v>mars</v>
      </c>
      <c r="F793" s="17" t="str">
        <f>TEXT(D_dates[[#This Row],[Dates]],"mmmm-aa")</f>
        <v>mars-28</v>
      </c>
      <c r="G793" s="17">
        <f>YEAR(D_dates[[#This Row],[Dates]])*100+MONTH(B793)</f>
        <v>202803</v>
      </c>
      <c r="H793" s="15">
        <f t="shared" si="38"/>
        <v>46813</v>
      </c>
    </row>
    <row r="794" spans="2:8" x14ac:dyDescent="0.3">
      <c r="B794" s="15">
        <v>46814</v>
      </c>
      <c r="C794" s="16">
        <f t="shared" si="36"/>
        <v>2028</v>
      </c>
      <c r="D794" s="17">
        <f t="shared" si="37"/>
        <v>3</v>
      </c>
      <c r="E794" s="17" t="str">
        <f>TEXT(D_dates[[#This Row],[Dates]],"mmmm")</f>
        <v>mars</v>
      </c>
      <c r="F794" s="17" t="str">
        <f>TEXT(D_dates[[#This Row],[Dates]],"mmmm-aa")</f>
        <v>mars-28</v>
      </c>
      <c r="G794" s="17">
        <f>YEAR(D_dates[[#This Row],[Dates]])*100+MONTH(B794)</f>
        <v>202803</v>
      </c>
      <c r="H794" s="15">
        <f t="shared" si="38"/>
        <v>46813</v>
      </c>
    </row>
    <row r="795" spans="2:8" x14ac:dyDescent="0.3">
      <c r="B795" s="15">
        <v>46815</v>
      </c>
      <c r="C795" s="16">
        <f t="shared" si="36"/>
        <v>2028</v>
      </c>
      <c r="D795" s="17">
        <f t="shared" si="37"/>
        <v>3</v>
      </c>
      <c r="E795" s="17" t="str">
        <f>TEXT(D_dates[[#This Row],[Dates]],"mmmm")</f>
        <v>mars</v>
      </c>
      <c r="F795" s="17" t="str">
        <f>TEXT(D_dates[[#This Row],[Dates]],"mmmm-aa")</f>
        <v>mars-28</v>
      </c>
      <c r="G795" s="17">
        <f>YEAR(D_dates[[#This Row],[Dates]])*100+MONTH(B795)</f>
        <v>202803</v>
      </c>
      <c r="H795" s="15">
        <f t="shared" si="38"/>
        <v>46813</v>
      </c>
    </row>
    <row r="796" spans="2:8" x14ac:dyDescent="0.3">
      <c r="B796" s="15">
        <v>46816</v>
      </c>
      <c r="C796" s="16">
        <f t="shared" si="36"/>
        <v>2028</v>
      </c>
      <c r="D796" s="17">
        <f t="shared" si="37"/>
        <v>3</v>
      </c>
      <c r="E796" s="17" t="str">
        <f>TEXT(D_dates[[#This Row],[Dates]],"mmmm")</f>
        <v>mars</v>
      </c>
      <c r="F796" s="17" t="str">
        <f>TEXT(D_dates[[#This Row],[Dates]],"mmmm-aa")</f>
        <v>mars-28</v>
      </c>
      <c r="G796" s="17">
        <f>YEAR(D_dates[[#This Row],[Dates]])*100+MONTH(B796)</f>
        <v>202803</v>
      </c>
      <c r="H796" s="15">
        <f t="shared" si="38"/>
        <v>46813</v>
      </c>
    </row>
    <row r="797" spans="2:8" x14ac:dyDescent="0.3">
      <c r="B797" s="15">
        <v>46817</v>
      </c>
      <c r="C797" s="16">
        <f t="shared" si="36"/>
        <v>2028</v>
      </c>
      <c r="D797" s="17">
        <f t="shared" si="37"/>
        <v>3</v>
      </c>
      <c r="E797" s="17" t="str">
        <f>TEXT(D_dates[[#This Row],[Dates]],"mmmm")</f>
        <v>mars</v>
      </c>
      <c r="F797" s="17" t="str">
        <f>TEXT(D_dates[[#This Row],[Dates]],"mmmm-aa")</f>
        <v>mars-28</v>
      </c>
      <c r="G797" s="17">
        <f>YEAR(D_dates[[#This Row],[Dates]])*100+MONTH(B797)</f>
        <v>202803</v>
      </c>
      <c r="H797" s="15">
        <f t="shared" si="38"/>
        <v>46813</v>
      </c>
    </row>
    <row r="798" spans="2:8" x14ac:dyDescent="0.3">
      <c r="B798" s="15">
        <v>46818</v>
      </c>
      <c r="C798" s="16">
        <f t="shared" si="36"/>
        <v>2028</v>
      </c>
      <c r="D798" s="17">
        <f t="shared" si="37"/>
        <v>3</v>
      </c>
      <c r="E798" s="17" t="str">
        <f>TEXT(D_dates[[#This Row],[Dates]],"mmmm")</f>
        <v>mars</v>
      </c>
      <c r="F798" s="17" t="str">
        <f>TEXT(D_dates[[#This Row],[Dates]],"mmmm-aa")</f>
        <v>mars-28</v>
      </c>
      <c r="G798" s="17">
        <f>YEAR(D_dates[[#This Row],[Dates]])*100+MONTH(B798)</f>
        <v>202803</v>
      </c>
      <c r="H798" s="15">
        <f t="shared" si="38"/>
        <v>46813</v>
      </c>
    </row>
    <row r="799" spans="2:8" x14ac:dyDescent="0.3">
      <c r="B799" s="15">
        <v>46819</v>
      </c>
      <c r="C799" s="16">
        <f t="shared" si="36"/>
        <v>2028</v>
      </c>
      <c r="D799" s="17">
        <f t="shared" si="37"/>
        <v>3</v>
      </c>
      <c r="E799" s="17" t="str">
        <f>TEXT(D_dates[[#This Row],[Dates]],"mmmm")</f>
        <v>mars</v>
      </c>
      <c r="F799" s="17" t="str">
        <f>TEXT(D_dates[[#This Row],[Dates]],"mmmm-aa")</f>
        <v>mars-28</v>
      </c>
      <c r="G799" s="17">
        <f>YEAR(D_dates[[#This Row],[Dates]])*100+MONTH(B799)</f>
        <v>202803</v>
      </c>
      <c r="H799" s="15">
        <f t="shared" si="38"/>
        <v>46813</v>
      </c>
    </row>
    <row r="800" spans="2:8" x14ac:dyDescent="0.3">
      <c r="B800" s="15">
        <v>46820</v>
      </c>
      <c r="C800" s="16">
        <f t="shared" si="36"/>
        <v>2028</v>
      </c>
      <c r="D800" s="17">
        <f t="shared" si="37"/>
        <v>3</v>
      </c>
      <c r="E800" s="17" t="str">
        <f>TEXT(D_dates[[#This Row],[Dates]],"mmmm")</f>
        <v>mars</v>
      </c>
      <c r="F800" s="17" t="str">
        <f>TEXT(D_dates[[#This Row],[Dates]],"mmmm-aa")</f>
        <v>mars-28</v>
      </c>
      <c r="G800" s="17">
        <f>YEAR(D_dates[[#This Row],[Dates]])*100+MONTH(B800)</f>
        <v>202803</v>
      </c>
      <c r="H800" s="15">
        <f t="shared" si="38"/>
        <v>46813</v>
      </c>
    </row>
    <row r="801" spans="2:8" x14ac:dyDescent="0.3">
      <c r="B801" s="15">
        <v>46821</v>
      </c>
      <c r="C801" s="16">
        <f t="shared" si="36"/>
        <v>2028</v>
      </c>
      <c r="D801" s="17">
        <f t="shared" si="37"/>
        <v>3</v>
      </c>
      <c r="E801" s="17" t="str">
        <f>TEXT(D_dates[[#This Row],[Dates]],"mmmm")</f>
        <v>mars</v>
      </c>
      <c r="F801" s="17" t="str">
        <f>TEXT(D_dates[[#This Row],[Dates]],"mmmm-aa")</f>
        <v>mars-28</v>
      </c>
      <c r="G801" s="17">
        <f>YEAR(D_dates[[#This Row],[Dates]])*100+MONTH(B801)</f>
        <v>202803</v>
      </c>
      <c r="H801" s="15">
        <f t="shared" si="38"/>
        <v>46813</v>
      </c>
    </row>
    <row r="802" spans="2:8" x14ac:dyDescent="0.3">
      <c r="B802" s="15">
        <v>46822</v>
      </c>
      <c r="C802" s="16">
        <f t="shared" si="36"/>
        <v>2028</v>
      </c>
      <c r="D802" s="17">
        <f t="shared" si="37"/>
        <v>3</v>
      </c>
      <c r="E802" s="17" t="str">
        <f>TEXT(D_dates[[#This Row],[Dates]],"mmmm")</f>
        <v>mars</v>
      </c>
      <c r="F802" s="17" t="str">
        <f>TEXT(D_dates[[#This Row],[Dates]],"mmmm-aa")</f>
        <v>mars-28</v>
      </c>
      <c r="G802" s="17">
        <f>YEAR(D_dates[[#This Row],[Dates]])*100+MONTH(B802)</f>
        <v>202803</v>
      </c>
      <c r="H802" s="15">
        <f t="shared" si="38"/>
        <v>46813</v>
      </c>
    </row>
    <row r="803" spans="2:8" x14ac:dyDescent="0.3">
      <c r="B803" s="15">
        <v>46823</v>
      </c>
      <c r="C803" s="16">
        <f t="shared" si="36"/>
        <v>2028</v>
      </c>
      <c r="D803" s="17">
        <f t="shared" si="37"/>
        <v>3</v>
      </c>
      <c r="E803" s="17" t="str">
        <f>TEXT(D_dates[[#This Row],[Dates]],"mmmm")</f>
        <v>mars</v>
      </c>
      <c r="F803" s="17" t="str">
        <f>TEXT(D_dates[[#This Row],[Dates]],"mmmm-aa")</f>
        <v>mars-28</v>
      </c>
      <c r="G803" s="17">
        <f>YEAR(D_dates[[#This Row],[Dates]])*100+MONTH(B803)</f>
        <v>202803</v>
      </c>
      <c r="H803" s="15">
        <f t="shared" si="38"/>
        <v>46813</v>
      </c>
    </row>
    <row r="804" spans="2:8" x14ac:dyDescent="0.3">
      <c r="B804" s="15">
        <v>46824</v>
      </c>
      <c r="C804" s="16">
        <f t="shared" si="36"/>
        <v>2028</v>
      </c>
      <c r="D804" s="17">
        <f t="shared" si="37"/>
        <v>3</v>
      </c>
      <c r="E804" s="17" t="str">
        <f>TEXT(D_dates[[#This Row],[Dates]],"mmmm")</f>
        <v>mars</v>
      </c>
      <c r="F804" s="17" t="str">
        <f>TEXT(D_dates[[#This Row],[Dates]],"mmmm-aa")</f>
        <v>mars-28</v>
      </c>
      <c r="G804" s="17">
        <f>YEAR(D_dates[[#This Row],[Dates]])*100+MONTH(B804)</f>
        <v>202803</v>
      </c>
      <c r="H804" s="15">
        <f t="shared" si="38"/>
        <v>46813</v>
      </c>
    </row>
    <row r="805" spans="2:8" x14ac:dyDescent="0.3">
      <c r="B805" s="15">
        <v>46825</v>
      </c>
      <c r="C805" s="16">
        <f t="shared" si="36"/>
        <v>2028</v>
      </c>
      <c r="D805" s="17">
        <f t="shared" si="37"/>
        <v>3</v>
      </c>
      <c r="E805" s="17" t="str">
        <f>TEXT(D_dates[[#This Row],[Dates]],"mmmm")</f>
        <v>mars</v>
      </c>
      <c r="F805" s="17" t="str">
        <f>TEXT(D_dates[[#This Row],[Dates]],"mmmm-aa")</f>
        <v>mars-28</v>
      </c>
      <c r="G805" s="17">
        <f>YEAR(D_dates[[#This Row],[Dates]])*100+MONTH(B805)</f>
        <v>202803</v>
      </c>
      <c r="H805" s="15">
        <f t="shared" si="38"/>
        <v>46813</v>
      </c>
    </row>
    <row r="806" spans="2:8" x14ac:dyDescent="0.3">
      <c r="B806" s="15">
        <v>46826</v>
      </c>
      <c r="C806" s="16">
        <f t="shared" si="36"/>
        <v>2028</v>
      </c>
      <c r="D806" s="17">
        <f t="shared" si="37"/>
        <v>3</v>
      </c>
      <c r="E806" s="17" t="str">
        <f>TEXT(D_dates[[#This Row],[Dates]],"mmmm")</f>
        <v>mars</v>
      </c>
      <c r="F806" s="17" t="str">
        <f>TEXT(D_dates[[#This Row],[Dates]],"mmmm-aa")</f>
        <v>mars-28</v>
      </c>
      <c r="G806" s="17">
        <f>YEAR(D_dates[[#This Row],[Dates]])*100+MONTH(B806)</f>
        <v>202803</v>
      </c>
      <c r="H806" s="15">
        <f t="shared" si="38"/>
        <v>46813</v>
      </c>
    </row>
    <row r="807" spans="2:8" x14ac:dyDescent="0.3">
      <c r="B807" s="15">
        <v>46827</v>
      </c>
      <c r="C807" s="16">
        <f t="shared" si="36"/>
        <v>2028</v>
      </c>
      <c r="D807" s="17">
        <f t="shared" si="37"/>
        <v>3</v>
      </c>
      <c r="E807" s="17" t="str">
        <f>TEXT(D_dates[[#This Row],[Dates]],"mmmm")</f>
        <v>mars</v>
      </c>
      <c r="F807" s="17" t="str">
        <f>TEXT(D_dates[[#This Row],[Dates]],"mmmm-aa")</f>
        <v>mars-28</v>
      </c>
      <c r="G807" s="17">
        <f>YEAR(D_dates[[#This Row],[Dates]])*100+MONTH(B807)</f>
        <v>202803</v>
      </c>
      <c r="H807" s="15">
        <f t="shared" si="38"/>
        <v>46813</v>
      </c>
    </row>
    <row r="808" spans="2:8" x14ac:dyDescent="0.3">
      <c r="B808" s="15">
        <v>46828</v>
      </c>
      <c r="C808" s="16">
        <f t="shared" si="36"/>
        <v>2028</v>
      </c>
      <c r="D808" s="17">
        <f t="shared" si="37"/>
        <v>3</v>
      </c>
      <c r="E808" s="17" t="str">
        <f>TEXT(D_dates[[#This Row],[Dates]],"mmmm")</f>
        <v>mars</v>
      </c>
      <c r="F808" s="17" t="str">
        <f>TEXT(D_dates[[#This Row],[Dates]],"mmmm-aa")</f>
        <v>mars-28</v>
      </c>
      <c r="G808" s="17">
        <f>YEAR(D_dates[[#This Row],[Dates]])*100+MONTH(B808)</f>
        <v>202803</v>
      </c>
      <c r="H808" s="15">
        <f t="shared" si="38"/>
        <v>46813</v>
      </c>
    </row>
    <row r="809" spans="2:8" x14ac:dyDescent="0.3">
      <c r="B809" s="15">
        <v>46829</v>
      </c>
      <c r="C809" s="16">
        <f t="shared" si="36"/>
        <v>2028</v>
      </c>
      <c r="D809" s="17">
        <f t="shared" si="37"/>
        <v>3</v>
      </c>
      <c r="E809" s="17" t="str">
        <f>TEXT(D_dates[[#This Row],[Dates]],"mmmm")</f>
        <v>mars</v>
      </c>
      <c r="F809" s="17" t="str">
        <f>TEXT(D_dates[[#This Row],[Dates]],"mmmm-aa")</f>
        <v>mars-28</v>
      </c>
      <c r="G809" s="17">
        <f>YEAR(D_dates[[#This Row],[Dates]])*100+MONTH(B809)</f>
        <v>202803</v>
      </c>
      <c r="H809" s="15">
        <f t="shared" si="38"/>
        <v>46813</v>
      </c>
    </row>
    <row r="810" spans="2:8" x14ac:dyDescent="0.3">
      <c r="B810" s="15">
        <v>46830</v>
      </c>
      <c r="C810" s="16">
        <f t="shared" si="36"/>
        <v>2028</v>
      </c>
      <c r="D810" s="17">
        <f t="shared" si="37"/>
        <v>3</v>
      </c>
      <c r="E810" s="17" t="str">
        <f>TEXT(D_dates[[#This Row],[Dates]],"mmmm")</f>
        <v>mars</v>
      </c>
      <c r="F810" s="17" t="str">
        <f>TEXT(D_dates[[#This Row],[Dates]],"mmmm-aa")</f>
        <v>mars-28</v>
      </c>
      <c r="G810" s="17">
        <f>YEAR(D_dates[[#This Row],[Dates]])*100+MONTH(B810)</f>
        <v>202803</v>
      </c>
      <c r="H810" s="15">
        <f t="shared" si="38"/>
        <v>46813</v>
      </c>
    </row>
    <row r="811" spans="2:8" x14ac:dyDescent="0.3">
      <c r="B811" s="15">
        <v>46831</v>
      </c>
      <c r="C811" s="16">
        <f t="shared" si="36"/>
        <v>2028</v>
      </c>
      <c r="D811" s="17">
        <f t="shared" si="37"/>
        <v>3</v>
      </c>
      <c r="E811" s="17" t="str">
        <f>TEXT(D_dates[[#This Row],[Dates]],"mmmm")</f>
        <v>mars</v>
      </c>
      <c r="F811" s="17" t="str">
        <f>TEXT(D_dates[[#This Row],[Dates]],"mmmm-aa")</f>
        <v>mars-28</v>
      </c>
      <c r="G811" s="17">
        <f>YEAR(D_dates[[#This Row],[Dates]])*100+MONTH(B811)</f>
        <v>202803</v>
      </c>
      <c r="H811" s="15">
        <f t="shared" si="38"/>
        <v>46813</v>
      </c>
    </row>
    <row r="812" spans="2:8" x14ac:dyDescent="0.3">
      <c r="B812" s="15">
        <v>46832</v>
      </c>
      <c r="C812" s="16">
        <f t="shared" si="36"/>
        <v>2028</v>
      </c>
      <c r="D812" s="17">
        <f t="shared" si="37"/>
        <v>3</v>
      </c>
      <c r="E812" s="17" t="str">
        <f>TEXT(D_dates[[#This Row],[Dates]],"mmmm")</f>
        <v>mars</v>
      </c>
      <c r="F812" s="17" t="str">
        <f>TEXT(D_dates[[#This Row],[Dates]],"mmmm-aa")</f>
        <v>mars-28</v>
      </c>
      <c r="G812" s="17">
        <f>YEAR(D_dates[[#This Row],[Dates]])*100+MONTH(B812)</f>
        <v>202803</v>
      </c>
      <c r="H812" s="15">
        <f t="shared" si="38"/>
        <v>46813</v>
      </c>
    </row>
    <row r="813" spans="2:8" x14ac:dyDescent="0.3">
      <c r="B813" s="15">
        <v>46833</v>
      </c>
      <c r="C813" s="16">
        <f t="shared" si="36"/>
        <v>2028</v>
      </c>
      <c r="D813" s="17">
        <f t="shared" si="37"/>
        <v>3</v>
      </c>
      <c r="E813" s="17" t="str">
        <f>TEXT(D_dates[[#This Row],[Dates]],"mmmm")</f>
        <v>mars</v>
      </c>
      <c r="F813" s="17" t="str">
        <f>TEXT(D_dates[[#This Row],[Dates]],"mmmm-aa")</f>
        <v>mars-28</v>
      </c>
      <c r="G813" s="17">
        <f>YEAR(D_dates[[#This Row],[Dates]])*100+MONTH(B813)</f>
        <v>202803</v>
      </c>
      <c r="H813" s="15">
        <f t="shared" si="38"/>
        <v>46813</v>
      </c>
    </row>
    <row r="814" spans="2:8" x14ac:dyDescent="0.3">
      <c r="B814" s="15">
        <v>46834</v>
      </c>
      <c r="C814" s="16">
        <f t="shared" si="36"/>
        <v>2028</v>
      </c>
      <c r="D814" s="17">
        <f t="shared" si="37"/>
        <v>3</v>
      </c>
      <c r="E814" s="17" t="str">
        <f>TEXT(D_dates[[#This Row],[Dates]],"mmmm")</f>
        <v>mars</v>
      </c>
      <c r="F814" s="17" t="str">
        <f>TEXT(D_dates[[#This Row],[Dates]],"mmmm-aa")</f>
        <v>mars-28</v>
      </c>
      <c r="G814" s="17">
        <f>YEAR(D_dates[[#This Row],[Dates]])*100+MONTH(B814)</f>
        <v>202803</v>
      </c>
      <c r="H814" s="15">
        <f t="shared" si="38"/>
        <v>46813</v>
      </c>
    </row>
    <row r="815" spans="2:8" x14ac:dyDescent="0.3">
      <c r="B815" s="15">
        <v>46835</v>
      </c>
      <c r="C815" s="16">
        <f t="shared" si="36"/>
        <v>2028</v>
      </c>
      <c r="D815" s="17">
        <f t="shared" si="37"/>
        <v>3</v>
      </c>
      <c r="E815" s="17" t="str">
        <f>TEXT(D_dates[[#This Row],[Dates]],"mmmm")</f>
        <v>mars</v>
      </c>
      <c r="F815" s="17" t="str">
        <f>TEXT(D_dates[[#This Row],[Dates]],"mmmm-aa")</f>
        <v>mars-28</v>
      </c>
      <c r="G815" s="17">
        <f>YEAR(D_dates[[#This Row],[Dates]])*100+MONTH(B815)</f>
        <v>202803</v>
      </c>
      <c r="H815" s="15">
        <f t="shared" si="38"/>
        <v>46813</v>
      </c>
    </row>
    <row r="816" spans="2:8" x14ac:dyDescent="0.3">
      <c r="B816" s="15">
        <v>46836</v>
      </c>
      <c r="C816" s="16">
        <f t="shared" si="36"/>
        <v>2028</v>
      </c>
      <c r="D816" s="17">
        <f t="shared" si="37"/>
        <v>3</v>
      </c>
      <c r="E816" s="17" t="str">
        <f>TEXT(D_dates[[#This Row],[Dates]],"mmmm")</f>
        <v>mars</v>
      </c>
      <c r="F816" s="17" t="str">
        <f>TEXT(D_dates[[#This Row],[Dates]],"mmmm-aa")</f>
        <v>mars-28</v>
      </c>
      <c r="G816" s="17">
        <f>YEAR(D_dates[[#This Row],[Dates]])*100+MONTH(B816)</f>
        <v>202803</v>
      </c>
      <c r="H816" s="15">
        <f t="shared" si="38"/>
        <v>46813</v>
      </c>
    </row>
    <row r="817" spans="2:8" x14ac:dyDescent="0.3">
      <c r="B817" s="15">
        <v>46837</v>
      </c>
      <c r="C817" s="16">
        <f t="shared" si="36"/>
        <v>2028</v>
      </c>
      <c r="D817" s="17">
        <f t="shared" si="37"/>
        <v>3</v>
      </c>
      <c r="E817" s="17" t="str">
        <f>TEXT(D_dates[[#This Row],[Dates]],"mmmm")</f>
        <v>mars</v>
      </c>
      <c r="F817" s="17" t="str">
        <f>TEXT(D_dates[[#This Row],[Dates]],"mmmm-aa")</f>
        <v>mars-28</v>
      </c>
      <c r="G817" s="17">
        <f>YEAR(D_dates[[#This Row],[Dates]])*100+MONTH(B817)</f>
        <v>202803</v>
      </c>
      <c r="H817" s="15">
        <f t="shared" si="38"/>
        <v>46813</v>
      </c>
    </row>
    <row r="818" spans="2:8" x14ac:dyDescent="0.3">
      <c r="B818" s="15">
        <v>46838</v>
      </c>
      <c r="C818" s="16">
        <f t="shared" si="36"/>
        <v>2028</v>
      </c>
      <c r="D818" s="17">
        <f t="shared" si="37"/>
        <v>3</v>
      </c>
      <c r="E818" s="17" t="str">
        <f>TEXT(D_dates[[#This Row],[Dates]],"mmmm")</f>
        <v>mars</v>
      </c>
      <c r="F818" s="17" t="str">
        <f>TEXT(D_dates[[#This Row],[Dates]],"mmmm-aa")</f>
        <v>mars-28</v>
      </c>
      <c r="G818" s="17">
        <f>YEAR(D_dates[[#This Row],[Dates]])*100+MONTH(B818)</f>
        <v>202803</v>
      </c>
      <c r="H818" s="15">
        <f t="shared" si="38"/>
        <v>46813</v>
      </c>
    </row>
    <row r="819" spans="2:8" x14ac:dyDescent="0.3">
      <c r="B819" s="15">
        <v>46839</v>
      </c>
      <c r="C819" s="16">
        <f t="shared" si="36"/>
        <v>2028</v>
      </c>
      <c r="D819" s="17">
        <f t="shared" si="37"/>
        <v>3</v>
      </c>
      <c r="E819" s="17" t="str">
        <f>TEXT(D_dates[[#This Row],[Dates]],"mmmm")</f>
        <v>mars</v>
      </c>
      <c r="F819" s="17" t="str">
        <f>TEXT(D_dates[[#This Row],[Dates]],"mmmm-aa")</f>
        <v>mars-28</v>
      </c>
      <c r="G819" s="17">
        <f>YEAR(D_dates[[#This Row],[Dates]])*100+MONTH(B819)</f>
        <v>202803</v>
      </c>
      <c r="H819" s="15">
        <f t="shared" si="38"/>
        <v>46813</v>
      </c>
    </row>
    <row r="820" spans="2:8" x14ac:dyDescent="0.3">
      <c r="B820" s="15">
        <v>46840</v>
      </c>
      <c r="C820" s="16">
        <f t="shared" si="36"/>
        <v>2028</v>
      </c>
      <c r="D820" s="17">
        <f t="shared" si="37"/>
        <v>3</v>
      </c>
      <c r="E820" s="17" t="str">
        <f>TEXT(D_dates[[#This Row],[Dates]],"mmmm")</f>
        <v>mars</v>
      </c>
      <c r="F820" s="17" t="str">
        <f>TEXT(D_dates[[#This Row],[Dates]],"mmmm-aa")</f>
        <v>mars-28</v>
      </c>
      <c r="G820" s="17">
        <f>YEAR(D_dates[[#This Row],[Dates]])*100+MONTH(B820)</f>
        <v>202803</v>
      </c>
      <c r="H820" s="15">
        <f t="shared" si="38"/>
        <v>46813</v>
      </c>
    </row>
    <row r="821" spans="2:8" x14ac:dyDescent="0.3">
      <c r="B821" s="15">
        <v>46841</v>
      </c>
      <c r="C821" s="16">
        <f t="shared" si="36"/>
        <v>2028</v>
      </c>
      <c r="D821" s="17">
        <f t="shared" si="37"/>
        <v>3</v>
      </c>
      <c r="E821" s="17" t="str">
        <f>TEXT(D_dates[[#This Row],[Dates]],"mmmm")</f>
        <v>mars</v>
      </c>
      <c r="F821" s="17" t="str">
        <f>TEXT(D_dates[[#This Row],[Dates]],"mmmm-aa")</f>
        <v>mars-28</v>
      </c>
      <c r="G821" s="17">
        <f>YEAR(D_dates[[#This Row],[Dates]])*100+MONTH(B821)</f>
        <v>202803</v>
      </c>
      <c r="H821" s="15">
        <f t="shared" si="38"/>
        <v>46813</v>
      </c>
    </row>
    <row r="822" spans="2:8" x14ac:dyDescent="0.3">
      <c r="B822" s="15">
        <v>46842</v>
      </c>
      <c r="C822" s="16">
        <f t="shared" si="36"/>
        <v>2028</v>
      </c>
      <c r="D822" s="17">
        <f t="shared" si="37"/>
        <v>3</v>
      </c>
      <c r="E822" s="17" t="str">
        <f>TEXT(D_dates[[#This Row],[Dates]],"mmmm")</f>
        <v>mars</v>
      </c>
      <c r="F822" s="17" t="str">
        <f>TEXT(D_dates[[#This Row],[Dates]],"mmmm-aa")</f>
        <v>mars-28</v>
      </c>
      <c r="G822" s="17">
        <f>YEAR(D_dates[[#This Row],[Dates]])*100+MONTH(B822)</f>
        <v>202803</v>
      </c>
      <c r="H822" s="15">
        <f t="shared" si="38"/>
        <v>46813</v>
      </c>
    </row>
    <row r="823" spans="2:8" x14ac:dyDescent="0.3">
      <c r="B823" s="15">
        <v>46843</v>
      </c>
      <c r="C823" s="16">
        <f t="shared" si="36"/>
        <v>2028</v>
      </c>
      <c r="D823" s="17">
        <f t="shared" si="37"/>
        <v>3</v>
      </c>
      <c r="E823" s="17" t="str">
        <f>TEXT(D_dates[[#This Row],[Dates]],"mmmm")</f>
        <v>mars</v>
      </c>
      <c r="F823" s="17" t="str">
        <f>TEXT(D_dates[[#This Row],[Dates]],"mmmm-aa")</f>
        <v>mars-28</v>
      </c>
      <c r="G823" s="17">
        <f>YEAR(D_dates[[#This Row],[Dates]])*100+MONTH(B823)</f>
        <v>202803</v>
      </c>
      <c r="H823" s="15">
        <f t="shared" si="38"/>
        <v>46813</v>
      </c>
    </row>
    <row r="824" spans="2:8" x14ac:dyDescent="0.3">
      <c r="B824" s="15">
        <v>46844</v>
      </c>
      <c r="C824" s="16">
        <f t="shared" si="36"/>
        <v>2028</v>
      </c>
      <c r="D824" s="17">
        <f t="shared" si="37"/>
        <v>4</v>
      </c>
      <c r="E824" s="17" t="str">
        <f>TEXT(D_dates[[#This Row],[Dates]],"mmmm")</f>
        <v>avril</v>
      </c>
      <c r="F824" s="17" t="str">
        <f>TEXT(D_dates[[#This Row],[Dates]],"mmmm-aa")</f>
        <v>avril-28</v>
      </c>
      <c r="G824" s="17">
        <f>YEAR(D_dates[[#This Row],[Dates]])*100+MONTH(B824)</f>
        <v>202804</v>
      </c>
      <c r="H824" s="15">
        <f t="shared" si="38"/>
        <v>46844</v>
      </c>
    </row>
    <row r="825" spans="2:8" x14ac:dyDescent="0.3">
      <c r="B825" s="15">
        <v>46845</v>
      </c>
      <c r="C825" s="16">
        <f t="shared" si="36"/>
        <v>2028</v>
      </c>
      <c r="D825" s="17">
        <f t="shared" si="37"/>
        <v>4</v>
      </c>
      <c r="E825" s="17" t="str">
        <f>TEXT(D_dates[[#This Row],[Dates]],"mmmm")</f>
        <v>avril</v>
      </c>
      <c r="F825" s="17" t="str">
        <f>TEXT(D_dates[[#This Row],[Dates]],"mmmm-aa")</f>
        <v>avril-28</v>
      </c>
      <c r="G825" s="17">
        <f>YEAR(D_dates[[#This Row],[Dates]])*100+MONTH(B825)</f>
        <v>202804</v>
      </c>
      <c r="H825" s="15">
        <f t="shared" si="38"/>
        <v>46844</v>
      </c>
    </row>
    <row r="826" spans="2:8" x14ac:dyDescent="0.3">
      <c r="B826" s="15">
        <v>46846</v>
      </c>
      <c r="C826" s="16">
        <f t="shared" si="36"/>
        <v>2028</v>
      </c>
      <c r="D826" s="17">
        <f t="shared" si="37"/>
        <v>4</v>
      </c>
      <c r="E826" s="17" t="str">
        <f>TEXT(D_dates[[#This Row],[Dates]],"mmmm")</f>
        <v>avril</v>
      </c>
      <c r="F826" s="17" t="str">
        <f>TEXT(D_dates[[#This Row],[Dates]],"mmmm-aa")</f>
        <v>avril-28</v>
      </c>
      <c r="G826" s="17">
        <f>YEAR(D_dates[[#This Row],[Dates]])*100+MONTH(B826)</f>
        <v>202804</v>
      </c>
      <c r="H826" s="15">
        <f t="shared" si="38"/>
        <v>46844</v>
      </c>
    </row>
    <row r="827" spans="2:8" x14ac:dyDescent="0.3">
      <c r="B827" s="15">
        <v>46847</v>
      </c>
      <c r="C827" s="16">
        <f t="shared" si="36"/>
        <v>2028</v>
      </c>
      <c r="D827" s="17">
        <f t="shared" si="37"/>
        <v>4</v>
      </c>
      <c r="E827" s="17" t="str">
        <f>TEXT(D_dates[[#This Row],[Dates]],"mmmm")</f>
        <v>avril</v>
      </c>
      <c r="F827" s="17" t="str">
        <f>TEXT(D_dates[[#This Row],[Dates]],"mmmm-aa")</f>
        <v>avril-28</v>
      </c>
      <c r="G827" s="17">
        <f>YEAR(D_dates[[#This Row],[Dates]])*100+MONTH(B827)</f>
        <v>202804</v>
      </c>
      <c r="H827" s="15">
        <f t="shared" si="38"/>
        <v>46844</v>
      </c>
    </row>
    <row r="828" spans="2:8" x14ac:dyDescent="0.3">
      <c r="B828" s="15">
        <v>46848</v>
      </c>
      <c r="C828" s="16">
        <f t="shared" si="36"/>
        <v>2028</v>
      </c>
      <c r="D828" s="17">
        <f t="shared" si="37"/>
        <v>4</v>
      </c>
      <c r="E828" s="17" t="str">
        <f>TEXT(D_dates[[#This Row],[Dates]],"mmmm")</f>
        <v>avril</v>
      </c>
      <c r="F828" s="17" t="str">
        <f>TEXT(D_dates[[#This Row],[Dates]],"mmmm-aa")</f>
        <v>avril-28</v>
      </c>
      <c r="G828" s="17">
        <f>YEAR(D_dates[[#This Row],[Dates]])*100+MONTH(B828)</f>
        <v>202804</v>
      </c>
      <c r="H828" s="15">
        <f t="shared" si="38"/>
        <v>46844</v>
      </c>
    </row>
    <row r="829" spans="2:8" x14ac:dyDescent="0.3">
      <c r="B829" s="15">
        <v>46849</v>
      </c>
      <c r="C829" s="16">
        <f t="shared" si="36"/>
        <v>2028</v>
      </c>
      <c r="D829" s="17">
        <f t="shared" si="37"/>
        <v>4</v>
      </c>
      <c r="E829" s="17" t="str">
        <f>TEXT(D_dates[[#This Row],[Dates]],"mmmm")</f>
        <v>avril</v>
      </c>
      <c r="F829" s="17" t="str">
        <f>TEXT(D_dates[[#This Row],[Dates]],"mmmm-aa")</f>
        <v>avril-28</v>
      </c>
      <c r="G829" s="17">
        <f>YEAR(D_dates[[#This Row],[Dates]])*100+MONTH(B829)</f>
        <v>202804</v>
      </c>
      <c r="H829" s="15">
        <f t="shared" si="38"/>
        <v>46844</v>
      </c>
    </row>
    <row r="830" spans="2:8" x14ac:dyDescent="0.3">
      <c r="B830" s="15">
        <v>46850</v>
      </c>
      <c r="C830" s="16">
        <f t="shared" si="36"/>
        <v>2028</v>
      </c>
      <c r="D830" s="17">
        <f t="shared" si="37"/>
        <v>4</v>
      </c>
      <c r="E830" s="17" t="str">
        <f>TEXT(D_dates[[#This Row],[Dates]],"mmmm")</f>
        <v>avril</v>
      </c>
      <c r="F830" s="17" t="str">
        <f>TEXT(D_dates[[#This Row],[Dates]],"mmmm-aa")</f>
        <v>avril-28</v>
      </c>
      <c r="G830" s="17">
        <f>YEAR(D_dates[[#This Row],[Dates]])*100+MONTH(B830)</f>
        <v>202804</v>
      </c>
      <c r="H830" s="15">
        <f t="shared" si="38"/>
        <v>46844</v>
      </c>
    </row>
    <row r="831" spans="2:8" x14ac:dyDescent="0.3">
      <c r="B831" s="15">
        <v>46851</v>
      </c>
      <c r="C831" s="16">
        <f t="shared" si="36"/>
        <v>2028</v>
      </c>
      <c r="D831" s="17">
        <f t="shared" si="37"/>
        <v>4</v>
      </c>
      <c r="E831" s="17" t="str">
        <f>TEXT(D_dates[[#This Row],[Dates]],"mmmm")</f>
        <v>avril</v>
      </c>
      <c r="F831" s="17" t="str">
        <f>TEXT(D_dates[[#This Row],[Dates]],"mmmm-aa")</f>
        <v>avril-28</v>
      </c>
      <c r="G831" s="17">
        <f>YEAR(D_dates[[#This Row],[Dates]])*100+MONTH(B831)</f>
        <v>202804</v>
      </c>
      <c r="H831" s="15">
        <f t="shared" si="38"/>
        <v>46844</v>
      </c>
    </row>
    <row r="832" spans="2:8" x14ac:dyDescent="0.3">
      <c r="B832" s="15">
        <v>46852</v>
      </c>
      <c r="C832" s="16">
        <f t="shared" si="36"/>
        <v>2028</v>
      </c>
      <c r="D832" s="17">
        <f t="shared" si="37"/>
        <v>4</v>
      </c>
      <c r="E832" s="17" t="str">
        <f>TEXT(D_dates[[#This Row],[Dates]],"mmmm")</f>
        <v>avril</v>
      </c>
      <c r="F832" s="17" t="str">
        <f>TEXT(D_dates[[#This Row],[Dates]],"mmmm-aa")</f>
        <v>avril-28</v>
      </c>
      <c r="G832" s="17">
        <f>YEAR(D_dates[[#This Row],[Dates]])*100+MONTH(B832)</f>
        <v>202804</v>
      </c>
      <c r="H832" s="15">
        <f t="shared" si="38"/>
        <v>46844</v>
      </c>
    </row>
    <row r="833" spans="2:8" x14ac:dyDescent="0.3">
      <c r="B833" s="15">
        <v>46853</v>
      </c>
      <c r="C833" s="16">
        <f t="shared" si="36"/>
        <v>2028</v>
      </c>
      <c r="D833" s="17">
        <f t="shared" si="37"/>
        <v>4</v>
      </c>
      <c r="E833" s="17" t="str">
        <f>TEXT(D_dates[[#This Row],[Dates]],"mmmm")</f>
        <v>avril</v>
      </c>
      <c r="F833" s="17" t="str">
        <f>TEXT(D_dates[[#This Row],[Dates]],"mmmm-aa")</f>
        <v>avril-28</v>
      </c>
      <c r="G833" s="17">
        <f>YEAR(D_dates[[#This Row],[Dates]])*100+MONTH(B833)</f>
        <v>202804</v>
      </c>
      <c r="H833" s="15">
        <f t="shared" si="38"/>
        <v>46844</v>
      </c>
    </row>
    <row r="834" spans="2:8" x14ac:dyDescent="0.3">
      <c r="B834" s="15">
        <v>46854</v>
      </c>
      <c r="C834" s="16">
        <f t="shared" si="36"/>
        <v>2028</v>
      </c>
      <c r="D834" s="17">
        <f t="shared" si="37"/>
        <v>4</v>
      </c>
      <c r="E834" s="17" t="str">
        <f>TEXT(D_dates[[#This Row],[Dates]],"mmmm")</f>
        <v>avril</v>
      </c>
      <c r="F834" s="17" t="str">
        <f>TEXT(D_dates[[#This Row],[Dates]],"mmmm-aa")</f>
        <v>avril-28</v>
      </c>
      <c r="G834" s="17">
        <f>YEAR(D_dates[[#This Row],[Dates]])*100+MONTH(B834)</f>
        <v>202804</v>
      </c>
      <c r="H834" s="15">
        <f t="shared" si="38"/>
        <v>46844</v>
      </c>
    </row>
    <row r="835" spans="2:8" x14ac:dyDescent="0.3">
      <c r="B835" s="15">
        <v>46855</v>
      </c>
      <c r="C835" s="16">
        <f t="shared" ref="C835:C898" si="39">YEAR(B835)</f>
        <v>2028</v>
      </c>
      <c r="D835" s="17">
        <f t="shared" ref="D835:D898" si="40">MONTH(B835)</f>
        <v>4</v>
      </c>
      <c r="E835" s="17" t="str">
        <f>TEXT(D_dates[[#This Row],[Dates]],"mmmm")</f>
        <v>avril</v>
      </c>
      <c r="F835" s="17" t="str">
        <f>TEXT(D_dates[[#This Row],[Dates]],"mmmm-aa")</f>
        <v>avril-28</v>
      </c>
      <c r="G835" s="17">
        <f>YEAR(D_dates[[#This Row],[Dates]])*100+MONTH(B835)</f>
        <v>202804</v>
      </c>
      <c r="H835" s="15">
        <f t="shared" ref="H835:H898" si="41">DATE(YEAR(B835),MONTH(B835),1)</f>
        <v>46844</v>
      </c>
    </row>
    <row r="836" spans="2:8" x14ac:dyDescent="0.3">
      <c r="B836" s="15">
        <v>46856</v>
      </c>
      <c r="C836" s="16">
        <f t="shared" si="39"/>
        <v>2028</v>
      </c>
      <c r="D836" s="17">
        <f t="shared" si="40"/>
        <v>4</v>
      </c>
      <c r="E836" s="17" t="str">
        <f>TEXT(D_dates[[#This Row],[Dates]],"mmmm")</f>
        <v>avril</v>
      </c>
      <c r="F836" s="17" t="str">
        <f>TEXT(D_dates[[#This Row],[Dates]],"mmmm-aa")</f>
        <v>avril-28</v>
      </c>
      <c r="G836" s="17">
        <f>YEAR(D_dates[[#This Row],[Dates]])*100+MONTH(B836)</f>
        <v>202804</v>
      </c>
      <c r="H836" s="15">
        <f t="shared" si="41"/>
        <v>46844</v>
      </c>
    </row>
    <row r="837" spans="2:8" x14ac:dyDescent="0.3">
      <c r="B837" s="15">
        <v>46857</v>
      </c>
      <c r="C837" s="16">
        <f t="shared" si="39"/>
        <v>2028</v>
      </c>
      <c r="D837" s="17">
        <f t="shared" si="40"/>
        <v>4</v>
      </c>
      <c r="E837" s="17" t="str">
        <f>TEXT(D_dates[[#This Row],[Dates]],"mmmm")</f>
        <v>avril</v>
      </c>
      <c r="F837" s="17" t="str">
        <f>TEXT(D_dates[[#This Row],[Dates]],"mmmm-aa")</f>
        <v>avril-28</v>
      </c>
      <c r="G837" s="17">
        <f>YEAR(D_dates[[#This Row],[Dates]])*100+MONTH(B837)</f>
        <v>202804</v>
      </c>
      <c r="H837" s="15">
        <f t="shared" si="41"/>
        <v>46844</v>
      </c>
    </row>
    <row r="838" spans="2:8" x14ac:dyDescent="0.3">
      <c r="B838" s="15">
        <v>46858</v>
      </c>
      <c r="C838" s="16">
        <f t="shared" si="39"/>
        <v>2028</v>
      </c>
      <c r="D838" s="17">
        <f t="shared" si="40"/>
        <v>4</v>
      </c>
      <c r="E838" s="17" t="str">
        <f>TEXT(D_dates[[#This Row],[Dates]],"mmmm")</f>
        <v>avril</v>
      </c>
      <c r="F838" s="17" t="str">
        <f>TEXT(D_dates[[#This Row],[Dates]],"mmmm-aa")</f>
        <v>avril-28</v>
      </c>
      <c r="G838" s="17">
        <f>YEAR(D_dates[[#This Row],[Dates]])*100+MONTH(B838)</f>
        <v>202804</v>
      </c>
      <c r="H838" s="15">
        <f t="shared" si="41"/>
        <v>46844</v>
      </c>
    </row>
    <row r="839" spans="2:8" x14ac:dyDescent="0.3">
      <c r="B839" s="15">
        <v>46859</v>
      </c>
      <c r="C839" s="16">
        <f t="shared" si="39"/>
        <v>2028</v>
      </c>
      <c r="D839" s="17">
        <f t="shared" si="40"/>
        <v>4</v>
      </c>
      <c r="E839" s="17" t="str">
        <f>TEXT(D_dates[[#This Row],[Dates]],"mmmm")</f>
        <v>avril</v>
      </c>
      <c r="F839" s="17" t="str">
        <f>TEXT(D_dates[[#This Row],[Dates]],"mmmm-aa")</f>
        <v>avril-28</v>
      </c>
      <c r="G839" s="17">
        <f>YEAR(D_dates[[#This Row],[Dates]])*100+MONTH(B839)</f>
        <v>202804</v>
      </c>
      <c r="H839" s="15">
        <f t="shared" si="41"/>
        <v>46844</v>
      </c>
    </row>
    <row r="840" spans="2:8" x14ac:dyDescent="0.3">
      <c r="B840" s="15">
        <v>46860</v>
      </c>
      <c r="C840" s="16">
        <f t="shared" si="39"/>
        <v>2028</v>
      </c>
      <c r="D840" s="17">
        <f t="shared" si="40"/>
        <v>4</v>
      </c>
      <c r="E840" s="17" t="str">
        <f>TEXT(D_dates[[#This Row],[Dates]],"mmmm")</f>
        <v>avril</v>
      </c>
      <c r="F840" s="17" t="str">
        <f>TEXT(D_dates[[#This Row],[Dates]],"mmmm-aa")</f>
        <v>avril-28</v>
      </c>
      <c r="G840" s="17">
        <f>YEAR(D_dates[[#This Row],[Dates]])*100+MONTH(B840)</f>
        <v>202804</v>
      </c>
      <c r="H840" s="15">
        <f t="shared" si="41"/>
        <v>46844</v>
      </c>
    </row>
    <row r="841" spans="2:8" x14ac:dyDescent="0.3">
      <c r="B841" s="15">
        <v>46861</v>
      </c>
      <c r="C841" s="16">
        <f t="shared" si="39"/>
        <v>2028</v>
      </c>
      <c r="D841" s="17">
        <f t="shared" si="40"/>
        <v>4</v>
      </c>
      <c r="E841" s="17" t="str">
        <f>TEXT(D_dates[[#This Row],[Dates]],"mmmm")</f>
        <v>avril</v>
      </c>
      <c r="F841" s="17" t="str">
        <f>TEXT(D_dates[[#This Row],[Dates]],"mmmm-aa")</f>
        <v>avril-28</v>
      </c>
      <c r="G841" s="17">
        <f>YEAR(D_dates[[#This Row],[Dates]])*100+MONTH(B841)</f>
        <v>202804</v>
      </c>
      <c r="H841" s="15">
        <f t="shared" si="41"/>
        <v>46844</v>
      </c>
    </row>
    <row r="842" spans="2:8" x14ac:dyDescent="0.3">
      <c r="B842" s="15">
        <v>46862</v>
      </c>
      <c r="C842" s="16">
        <f t="shared" si="39"/>
        <v>2028</v>
      </c>
      <c r="D842" s="17">
        <f t="shared" si="40"/>
        <v>4</v>
      </c>
      <c r="E842" s="17" t="str">
        <f>TEXT(D_dates[[#This Row],[Dates]],"mmmm")</f>
        <v>avril</v>
      </c>
      <c r="F842" s="17" t="str">
        <f>TEXT(D_dates[[#This Row],[Dates]],"mmmm-aa")</f>
        <v>avril-28</v>
      </c>
      <c r="G842" s="17">
        <f>YEAR(D_dates[[#This Row],[Dates]])*100+MONTH(B842)</f>
        <v>202804</v>
      </c>
      <c r="H842" s="15">
        <f t="shared" si="41"/>
        <v>46844</v>
      </c>
    </row>
    <row r="843" spans="2:8" x14ac:dyDescent="0.3">
      <c r="B843" s="15">
        <v>46863</v>
      </c>
      <c r="C843" s="16">
        <f t="shared" si="39"/>
        <v>2028</v>
      </c>
      <c r="D843" s="17">
        <f t="shared" si="40"/>
        <v>4</v>
      </c>
      <c r="E843" s="17" t="str">
        <f>TEXT(D_dates[[#This Row],[Dates]],"mmmm")</f>
        <v>avril</v>
      </c>
      <c r="F843" s="17" t="str">
        <f>TEXT(D_dates[[#This Row],[Dates]],"mmmm-aa")</f>
        <v>avril-28</v>
      </c>
      <c r="G843" s="17">
        <f>YEAR(D_dates[[#This Row],[Dates]])*100+MONTH(B843)</f>
        <v>202804</v>
      </c>
      <c r="H843" s="15">
        <f t="shared" si="41"/>
        <v>46844</v>
      </c>
    </row>
    <row r="844" spans="2:8" x14ac:dyDescent="0.3">
      <c r="B844" s="15">
        <v>46864</v>
      </c>
      <c r="C844" s="16">
        <f t="shared" si="39"/>
        <v>2028</v>
      </c>
      <c r="D844" s="17">
        <f t="shared" si="40"/>
        <v>4</v>
      </c>
      <c r="E844" s="17" t="str">
        <f>TEXT(D_dates[[#This Row],[Dates]],"mmmm")</f>
        <v>avril</v>
      </c>
      <c r="F844" s="17" t="str">
        <f>TEXT(D_dates[[#This Row],[Dates]],"mmmm-aa")</f>
        <v>avril-28</v>
      </c>
      <c r="G844" s="17">
        <f>YEAR(D_dates[[#This Row],[Dates]])*100+MONTH(B844)</f>
        <v>202804</v>
      </c>
      <c r="H844" s="15">
        <f t="shared" si="41"/>
        <v>46844</v>
      </c>
    </row>
    <row r="845" spans="2:8" x14ac:dyDescent="0.3">
      <c r="B845" s="15">
        <v>46865</v>
      </c>
      <c r="C845" s="16">
        <f t="shared" si="39"/>
        <v>2028</v>
      </c>
      <c r="D845" s="17">
        <f t="shared" si="40"/>
        <v>4</v>
      </c>
      <c r="E845" s="17" t="str">
        <f>TEXT(D_dates[[#This Row],[Dates]],"mmmm")</f>
        <v>avril</v>
      </c>
      <c r="F845" s="17" t="str">
        <f>TEXT(D_dates[[#This Row],[Dates]],"mmmm-aa")</f>
        <v>avril-28</v>
      </c>
      <c r="G845" s="17">
        <f>YEAR(D_dates[[#This Row],[Dates]])*100+MONTH(B845)</f>
        <v>202804</v>
      </c>
      <c r="H845" s="15">
        <f t="shared" si="41"/>
        <v>46844</v>
      </c>
    </row>
    <row r="846" spans="2:8" x14ac:dyDescent="0.3">
      <c r="B846" s="15">
        <v>46866</v>
      </c>
      <c r="C846" s="16">
        <f t="shared" si="39"/>
        <v>2028</v>
      </c>
      <c r="D846" s="17">
        <f t="shared" si="40"/>
        <v>4</v>
      </c>
      <c r="E846" s="17" t="str">
        <f>TEXT(D_dates[[#This Row],[Dates]],"mmmm")</f>
        <v>avril</v>
      </c>
      <c r="F846" s="17" t="str">
        <f>TEXT(D_dates[[#This Row],[Dates]],"mmmm-aa")</f>
        <v>avril-28</v>
      </c>
      <c r="G846" s="17">
        <f>YEAR(D_dates[[#This Row],[Dates]])*100+MONTH(B846)</f>
        <v>202804</v>
      </c>
      <c r="H846" s="15">
        <f t="shared" si="41"/>
        <v>46844</v>
      </c>
    </row>
    <row r="847" spans="2:8" x14ac:dyDescent="0.3">
      <c r="B847" s="15">
        <v>46867</v>
      </c>
      <c r="C847" s="16">
        <f t="shared" si="39"/>
        <v>2028</v>
      </c>
      <c r="D847" s="17">
        <f t="shared" si="40"/>
        <v>4</v>
      </c>
      <c r="E847" s="17" t="str">
        <f>TEXT(D_dates[[#This Row],[Dates]],"mmmm")</f>
        <v>avril</v>
      </c>
      <c r="F847" s="17" t="str">
        <f>TEXT(D_dates[[#This Row],[Dates]],"mmmm-aa")</f>
        <v>avril-28</v>
      </c>
      <c r="G847" s="17">
        <f>YEAR(D_dates[[#This Row],[Dates]])*100+MONTH(B847)</f>
        <v>202804</v>
      </c>
      <c r="H847" s="15">
        <f t="shared" si="41"/>
        <v>46844</v>
      </c>
    </row>
    <row r="848" spans="2:8" x14ac:dyDescent="0.3">
      <c r="B848" s="15">
        <v>46868</v>
      </c>
      <c r="C848" s="16">
        <f t="shared" si="39"/>
        <v>2028</v>
      </c>
      <c r="D848" s="17">
        <f t="shared" si="40"/>
        <v>4</v>
      </c>
      <c r="E848" s="17" t="str">
        <f>TEXT(D_dates[[#This Row],[Dates]],"mmmm")</f>
        <v>avril</v>
      </c>
      <c r="F848" s="17" t="str">
        <f>TEXT(D_dates[[#This Row],[Dates]],"mmmm-aa")</f>
        <v>avril-28</v>
      </c>
      <c r="G848" s="17">
        <f>YEAR(D_dates[[#This Row],[Dates]])*100+MONTH(B848)</f>
        <v>202804</v>
      </c>
      <c r="H848" s="15">
        <f t="shared" si="41"/>
        <v>46844</v>
      </c>
    </row>
    <row r="849" spans="2:8" x14ac:dyDescent="0.3">
      <c r="B849" s="15">
        <v>46869</v>
      </c>
      <c r="C849" s="16">
        <f t="shared" si="39"/>
        <v>2028</v>
      </c>
      <c r="D849" s="17">
        <f t="shared" si="40"/>
        <v>4</v>
      </c>
      <c r="E849" s="17" t="str">
        <f>TEXT(D_dates[[#This Row],[Dates]],"mmmm")</f>
        <v>avril</v>
      </c>
      <c r="F849" s="17" t="str">
        <f>TEXT(D_dates[[#This Row],[Dates]],"mmmm-aa")</f>
        <v>avril-28</v>
      </c>
      <c r="G849" s="17">
        <f>YEAR(D_dates[[#This Row],[Dates]])*100+MONTH(B849)</f>
        <v>202804</v>
      </c>
      <c r="H849" s="15">
        <f t="shared" si="41"/>
        <v>46844</v>
      </c>
    </row>
    <row r="850" spans="2:8" x14ac:dyDescent="0.3">
      <c r="B850" s="15">
        <v>46870</v>
      </c>
      <c r="C850" s="16">
        <f t="shared" si="39"/>
        <v>2028</v>
      </c>
      <c r="D850" s="17">
        <f t="shared" si="40"/>
        <v>4</v>
      </c>
      <c r="E850" s="17" t="str">
        <f>TEXT(D_dates[[#This Row],[Dates]],"mmmm")</f>
        <v>avril</v>
      </c>
      <c r="F850" s="17" t="str">
        <f>TEXT(D_dates[[#This Row],[Dates]],"mmmm-aa")</f>
        <v>avril-28</v>
      </c>
      <c r="G850" s="17">
        <f>YEAR(D_dates[[#This Row],[Dates]])*100+MONTH(B850)</f>
        <v>202804</v>
      </c>
      <c r="H850" s="15">
        <f t="shared" si="41"/>
        <v>46844</v>
      </c>
    </row>
    <row r="851" spans="2:8" x14ac:dyDescent="0.3">
      <c r="B851" s="15">
        <v>46871</v>
      </c>
      <c r="C851" s="16">
        <f t="shared" si="39"/>
        <v>2028</v>
      </c>
      <c r="D851" s="17">
        <f t="shared" si="40"/>
        <v>4</v>
      </c>
      <c r="E851" s="17" t="str">
        <f>TEXT(D_dates[[#This Row],[Dates]],"mmmm")</f>
        <v>avril</v>
      </c>
      <c r="F851" s="17" t="str">
        <f>TEXT(D_dates[[#This Row],[Dates]],"mmmm-aa")</f>
        <v>avril-28</v>
      </c>
      <c r="G851" s="17">
        <f>YEAR(D_dates[[#This Row],[Dates]])*100+MONTH(B851)</f>
        <v>202804</v>
      </c>
      <c r="H851" s="15">
        <f t="shared" si="41"/>
        <v>46844</v>
      </c>
    </row>
    <row r="852" spans="2:8" x14ac:dyDescent="0.3">
      <c r="B852" s="15">
        <v>46872</v>
      </c>
      <c r="C852" s="16">
        <f t="shared" si="39"/>
        <v>2028</v>
      </c>
      <c r="D852" s="17">
        <f t="shared" si="40"/>
        <v>4</v>
      </c>
      <c r="E852" s="17" t="str">
        <f>TEXT(D_dates[[#This Row],[Dates]],"mmmm")</f>
        <v>avril</v>
      </c>
      <c r="F852" s="17" t="str">
        <f>TEXT(D_dates[[#This Row],[Dates]],"mmmm-aa")</f>
        <v>avril-28</v>
      </c>
      <c r="G852" s="17">
        <f>YEAR(D_dates[[#This Row],[Dates]])*100+MONTH(B852)</f>
        <v>202804</v>
      </c>
      <c r="H852" s="15">
        <f t="shared" si="41"/>
        <v>46844</v>
      </c>
    </row>
    <row r="853" spans="2:8" x14ac:dyDescent="0.3">
      <c r="B853" s="15">
        <v>46873</v>
      </c>
      <c r="C853" s="16">
        <f t="shared" si="39"/>
        <v>2028</v>
      </c>
      <c r="D853" s="17">
        <f t="shared" si="40"/>
        <v>4</v>
      </c>
      <c r="E853" s="17" t="str">
        <f>TEXT(D_dates[[#This Row],[Dates]],"mmmm")</f>
        <v>avril</v>
      </c>
      <c r="F853" s="17" t="str">
        <f>TEXT(D_dates[[#This Row],[Dates]],"mmmm-aa")</f>
        <v>avril-28</v>
      </c>
      <c r="G853" s="17">
        <f>YEAR(D_dates[[#This Row],[Dates]])*100+MONTH(B853)</f>
        <v>202804</v>
      </c>
      <c r="H853" s="15">
        <f t="shared" si="41"/>
        <v>46844</v>
      </c>
    </row>
    <row r="854" spans="2:8" x14ac:dyDescent="0.3">
      <c r="B854" s="15">
        <v>46874</v>
      </c>
      <c r="C854" s="16">
        <f t="shared" si="39"/>
        <v>2028</v>
      </c>
      <c r="D854" s="17">
        <f t="shared" si="40"/>
        <v>5</v>
      </c>
      <c r="E854" s="17" t="str">
        <f>TEXT(D_dates[[#This Row],[Dates]],"mmmm")</f>
        <v>mai</v>
      </c>
      <c r="F854" s="17" t="str">
        <f>TEXT(D_dates[[#This Row],[Dates]],"mmmm-aa")</f>
        <v>mai-28</v>
      </c>
      <c r="G854" s="17">
        <f>YEAR(D_dates[[#This Row],[Dates]])*100+MONTH(B854)</f>
        <v>202805</v>
      </c>
      <c r="H854" s="15">
        <f t="shared" si="41"/>
        <v>46874</v>
      </c>
    </row>
    <row r="855" spans="2:8" x14ac:dyDescent="0.3">
      <c r="B855" s="15">
        <v>46875</v>
      </c>
      <c r="C855" s="16">
        <f t="shared" si="39"/>
        <v>2028</v>
      </c>
      <c r="D855" s="17">
        <f t="shared" si="40"/>
        <v>5</v>
      </c>
      <c r="E855" s="17" t="str">
        <f>TEXT(D_dates[[#This Row],[Dates]],"mmmm")</f>
        <v>mai</v>
      </c>
      <c r="F855" s="17" t="str">
        <f>TEXT(D_dates[[#This Row],[Dates]],"mmmm-aa")</f>
        <v>mai-28</v>
      </c>
      <c r="G855" s="17">
        <f>YEAR(D_dates[[#This Row],[Dates]])*100+MONTH(B855)</f>
        <v>202805</v>
      </c>
      <c r="H855" s="15">
        <f t="shared" si="41"/>
        <v>46874</v>
      </c>
    </row>
    <row r="856" spans="2:8" x14ac:dyDescent="0.3">
      <c r="B856" s="15">
        <v>46876</v>
      </c>
      <c r="C856" s="16">
        <f t="shared" si="39"/>
        <v>2028</v>
      </c>
      <c r="D856" s="17">
        <f t="shared" si="40"/>
        <v>5</v>
      </c>
      <c r="E856" s="17" t="str">
        <f>TEXT(D_dates[[#This Row],[Dates]],"mmmm")</f>
        <v>mai</v>
      </c>
      <c r="F856" s="17" t="str">
        <f>TEXT(D_dates[[#This Row],[Dates]],"mmmm-aa")</f>
        <v>mai-28</v>
      </c>
      <c r="G856" s="17">
        <f>YEAR(D_dates[[#This Row],[Dates]])*100+MONTH(B856)</f>
        <v>202805</v>
      </c>
      <c r="H856" s="15">
        <f t="shared" si="41"/>
        <v>46874</v>
      </c>
    </row>
    <row r="857" spans="2:8" x14ac:dyDescent="0.3">
      <c r="B857" s="15">
        <v>46877</v>
      </c>
      <c r="C857" s="16">
        <f t="shared" si="39"/>
        <v>2028</v>
      </c>
      <c r="D857" s="17">
        <f t="shared" si="40"/>
        <v>5</v>
      </c>
      <c r="E857" s="17" t="str">
        <f>TEXT(D_dates[[#This Row],[Dates]],"mmmm")</f>
        <v>mai</v>
      </c>
      <c r="F857" s="17" t="str">
        <f>TEXT(D_dates[[#This Row],[Dates]],"mmmm-aa")</f>
        <v>mai-28</v>
      </c>
      <c r="G857" s="17">
        <f>YEAR(D_dates[[#This Row],[Dates]])*100+MONTH(B857)</f>
        <v>202805</v>
      </c>
      <c r="H857" s="15">
        <f t="shared" si="41"/>
        <v>46874</v>
      </c>
    </row>
    <row r="858" spans="2:8" x14ac:dyDescent="0.3">
      <c r="B858" s="15">
        <v>46878</v>
      </c>
      <c r="C858" s="16">
        <f t="shared" si="39"/>
        <v>2028</v>
      </c>
      <c r="D858" s="17">
        <f t="shared" si="40"/>
        <v>5</v>
      </c>
      <c r="E858" s="17" t="str">
        <f>TEXT(D_dates[[#This Row],[Dates]],"mmmm")</f>
        <v>mai</v>
      </c>
      <c r="F858" s="17" t="str">
        <f>TEXT(D_dates[[#This Row],[Dates]],"mmmm-aa")</f>
        <v>mai-28</v>
      </c>
      <c r="G858" s="17">
        <f>YEAR(D_dates[[#This Row],[Dates]])*100+MONTH(B858)</f>
        <v>202805</v>
      </c>
      <c r="H858" s="15">
        <f t="shared" si="41"/>
        <v>46874</v>
      </c>
    </row>
    <row r="859" spans="2:8" x14ac:dyDescent="0.3">
      <c r="B859" s="15">
        <v>46879</v>
      </c>
      <c r="C859" s="16">
        <f t="shared" si="39"/>
        <v>2028</v>
      </c>
      <c r="D859" s="17">
        <f t="shared" si="40"/>
        <v>5</v>
      </c>
      <c r="E859" s="17" t="str">
        <f>TEXT(D_dates[[#This Row],[Dates]],"mmmm")</f>
        <v>mai</v>
      </c>
      <c r="F859" s="17" t="str">
        <f>TEXT(D_dates[[#This Row],[Dates]],"mmmm-aa")</f>
        <v>mai-28</v>
      </c>
      <c r="G859" s="17">
        <f>YEAR(D_dates[[#This Row],[Dates]])*100+MONTH(B859)</f>
        <v>202805</v>
      </c>
      <c r="H859" s="15">
        <f t="shared" si="41"/>
        <v>46874</v>
      </c>
    </row>
    <row r="860" spans="2:8" x14ac:dyDescent="0.3">
      <c r="B860" s="15">
        <v>46880</v>
      </c>
      <c r="C860" s="16">
        <f t="shared" si="39"/>
        <v>2028</v>
      </c>
      <c r="D860" s="17">
        <f t="shared" si="40"/>
        <v>5</v>
      </c>
      <c r="E860" s="17" t="str">
        <f>TEXT(D_dates[[#This Row],[Dates]],"mmmm")</f>
        <v>mai</v>
      </c>
      <c r="F860" s="17" t="str">
        <f>TEXT(D_dates[[#This Row],[Dates]],"mmmm-aa")</f>
        <v>mai-28</v>
      </c>
      <c r="G860" s="17">
        <f>YEAR(D_dates[[#This Row],[Dates]])*100+MONTH(B860)</f>
        <v>202805</v>
      </c>
      <c r="H860" s="15">
        <f t="shared" si="41"/>
        <v>46874</v>
      </c>
    </row>
    <row r="861" spans="2:8" x14ac:dyDescent="0.3">
      <c r="B861" s="15">
        <v>46881</v>
      </c>
      <c r="C861" s="16">
        <f t="shared" si="39"/>
        <v>2028</v>
      </c>
      <c r="D861" s="17">
        <f t="shared" si="40"/>
        <v>5</v>
      </c>
      <c r="E861" s="17" t="str">
        <f>TEXT(D_dates[[#This Row],[Dates]],"mmmm")</f>
        <v>mai</v>
      </c>
      <c r="F861" s="17" t="str">
        <f>TEXT(D_dates[[#This Row],[Dates]],"mmmm-aa")</f>
        <v>mai-28</v>
      </c>
      <c r="G861" s="17">
        <f>YEAR(D_dates[[#This Row],[Dates]])*100+MONTH(B861)</f>
        <v>202805</v>
      </c>
      <c r="H861" s="15">
        <f t="shared" si="41"/>
        <v>46874</v>
      </c>
    </row>
    <row r="862" spans="2:8" x14ac:dyDescent="0.3">
      <c r="B862" s="15">
        <v>46882</v>
      </c>
      <c r="C862" s="16">
        <f t="shared" si="39"/>
        <v>2028</v>
      </c>
      <c r="D862" s="17">
        <f t="shared" si="40"/>
        <v>5</v>
      </c>
      <c r="E862" s="17" t="str">
        <f>TEXT(D_dates[[#This Row],[Dates]],"mmmm")</f>
        <v>mai</v>
      </c>
      <c r="F862" s="17" t="str">
        <f>TEXT(D_dates[[#This Row],[Dates]],"mmmm-aa")</f>
        <v>mai-28</v>
      </c>
      <c r="G862" s="17">
        <f>YEAR(D_dates[[#This Row],[Dates]])*100+MONTH(B862)</f>
        <v>202805</v>
      </c>
      <c r="H862" s="15">
        <f t="shared" si="41"/>
        <v>46874</v>
      </c>
    </row>
    <row r="863" spans="2:8" x14ac:dyDescent="0.3">
      <c r="B863" s="15">
        <v>46883</v>
      </c>
      <c r="C863" s="16">
        <f t="shared" si="39"/>
        <v>2028</v>
      </c>
      <c r="D863" s="17">
        <f t="shared" si="40"/>
        <v>5</v>
      </c>
      <c r="E863" s="17" t="str">
        <f>TEXT(D_dates[[#This Row],[Dates]],"mmmm")</f>
        <v>mai</v>
      </c>
      <c r="F863" s="17" t="str">
        <f>TEXT(D_dates[[#This Row],[Dates]],"mmmm-aa")</f>
        <v>mai-28</v>
      </c>
      <c r="G863" s="17">
        <f>YEAR(D_dates[[#This Row],[Dates]])*100+MONTH(B863)</f>
        <v>202805</v>
      </c>
      <c r="H863" s="15">
        <f t="shared" si="41"/>
        <v>46874</v>
      </c>
    </row>
    <row r="864" spans="2:8" x14ac:dyDescent="0.3">
      <c r="B864" s="15">
        <v>46884</v>
      </c>
      <c r="C864" s="16">
        <f t="shared" si="39"/>
        <v>2028</v>
      </c>
      <c r="D864" s="17">
        <f t="shared" si="40"/>
        <v>5</v>
      </c>
      <c r="E864" s="17" t="str">
        <f>TEXT(D_dates[[#This Row],[Dates]],"mmmm")</f>
        <v>mai</v>
      </c>
      <c r="F864" s="17" t="str">
        <f>TEXT(D_dates[[#This Row],[Dates]],"mmmm-aa")</f>
        <v>mai-28</v>
      </c>
      <c r="G864" s="17">
        <f>YEAR(D_dates[[#This Row],[Dates]])*100+MONTH(B864)</f>
        <v>202805</v>
      </c>
      <c r="H864" s="15">
        <f t="shared" si="41"/>
        <v>46874</v>
      </c>
    </row>
    <row r="865" spans="2:8" x14ac:dyDescent="0.3">
      <c r="B865" s="15">
        <v>46885</v>
      </c>
      <c r="C865" s="16">
        <f t="shared" si="39"/>
        <v>2028</v>
      </c>
      <c r="D865" s="17">
        <f t="shared" si="40"/>
        <v>5</v>
      </c>
      <c r="E865" s="17" t="str">
        <f>TEXT(D_dates[[#This Row],[Dates]],"mmmm")</f>
        <v>mai</v>
      </c>
      <c r="F865" s="17" t="str">
        <f>TEXT(D_dates[[#This Row],[Dates]],"mmmm-aa")</f>
        <v>mai-28</v>
      </c>
      <c r="G865" s="17">
        <f>YEAR(D_dates[[#This Row],[Dates]])*100+MONTH(B865)</f>
        <v>202805</v>
      </c>
      <c r="H865" s="15">
        <f t="shared" si="41"/>
        <v>46874</v>
      </c>
    </row>
    <row r="866" spans="2:8" x14ac:dyDescent="0.3">
      <c r="B866" s="15">
        <v>46886</v>
      </c>
      <c r="C866" s="16">
        <f t="shared" si="39"/>
        <v>2028</v>
      </c>
      <c r="D866" s="17">
        <f t="shared" si="40"/>
        <v>5</v>
      </c>
      <c r="E866" s="17" t="str">
        <f>TEXT(D_dates[[#This Row],[Dates]],"mmmm")</f>
        <v>mai</v>
      </c>
      <c r="F866" s="17" t="str">
        <f>TEXT(D_dates[[#This Row],[Dates]],"mmmm-aa")</f>
        <v>mai-28</v>
      </c>
      <c r="G866" s="17">
        <f>YEAR(D_dates[[#This Row],[Dates]])*100+MONTH(B866)</f>
        <v>202805</v>
      </c>
      <c r="H866" s="15">
        <f t="shared" si="41"/>
        <v>46874</v>
      </c>
    </row>
    <row r="867" spans="2:8" x14ac:dyDescent="0.3">
      <c r="B867" s="15">
        <v>46887</v>
      </c>
      <c r="C867" s="16">
        <f t="shared" si="39"/>
        <v>2028</v>
      </c>
      <c r="D867" s="17">
        <f t="shared" si="40"/>
        <v>5</v>
      </c>
      <c r="E867" s="17" t="str">
        <f>TEXT(D_dates[[#This Row],[Dates]],"mmmm")</f>
        <v>mai</v>
      </c>
      <c r="F867" s="17" t="str">
        <f>TEXT(D_dates[[#This Row],[Dates]],"mmmm-aa")</f>
        <v>mai-28</v>
      </c>
      <c r="G867" s="17">
        <f>YEAR(D_dates[[#This Row],[Dates]])*100+MONTH(B867)</f>
        <v>202805</v>
      </c>
      <c r="H867" s="15">
        <f t="shared" si="41"/>
        <v>46874</v>
      </c>
    </row>
    <row r="868" spans="2:8" x14ac:dyDescent="0.3">
      <c r="B868" s="15">
        <v>46888</v>
      </c>
      <c r="C868" s="16">
        <f t="shared" si="39"/>
        <v>2028</v>
      </c>
      <c r="D868" s="17">
        <f t="shared" si="40"/>
        <v>5</v>
      </c>
      <c r="E868" s="17" t="str">
        <f>TEXT(D_dates[[#This Row],[Dates]],"mmmm")</f>
        <v>mai</v>
      </c>
      <c r="F868" s="17" t="str">
        <f>TEXT(D_dates[[#This Row],[Dates]],"mmmm-aa")</f>
        <v>mai-28</v>
      </c>
      <c r="G868" s="17">
        <f>YEAR(D_dates[[#This Row],[Dates]])*100+MONTH(B868)</f>
        <v>202805</v>
      </c>
      <c r="H868" s="15">
        <f t="shared" si="41"/>
        <v>46874</v>
      </c>
    </row>
    <row r="869" spans="2:8" x14ac:dyDescent="0.3">
      <c r="B869" s="15">
        <v>46889</v>
      </c>
      <c r="C869" s="16">
        <f t="shared" si="39"/>
        <v>2028</v>
      </c>
      <c r="D869" s="17">
        <f t="shared" si="40"/>
        <v>5</v>
      </c>
      <c r="E869" s="17" t="str">
        <f>TEXT(D_dates[[#This Row],[Dates]],"mmmm")</f>
        <v>mai</v>
      </c>
      <c r="F869" s="17" t="str">
        <f>TEXT(D_dates[[#This Row],[Dates]],"mmmm-aa")</f>
        <v>mai-28</v>
      </c>
      <c r="G869" s="17">
        <f>YEAR(D_dates[[#This Row],[Dates]])*100+MONTH(B869)</f>
        <v>202805</v>
      </c>
      <c r="H869" s="15">
        <f t="shared" si="41"/>
        <v>46874</v>
      </c>
    </row>
    <row r="870" spans="2:8" x14ac:dyDescent="0.3">
      <c r="B870" s="15">
        <v>46890</v>
      </c>
      <c r="C870" s="16">
        <f t="shared" si="39"/>
        <v>2028</v>
      </c>
      <c r="D870" s="17">
        <f t="shared" si="40"/>
        <v>5</v>
      </c>
      <c r="E870" s="17" t="str">
        <f>TEXT(D_dates[[#This Row],[Dates]],"mmmm")</f>
        <v>mai</v>
      </c>
      <c r="F870" s="17" t="str">
        <f>TEXT(D_dates[[#This Row],[Dates]],"mmmm-aa")</f>
        <v>mai-28</v>
      </c>
      <c r="G870" s="17">
        <f>YEAR(D_dates[[#This Row],[Dates]])*100+MONTH(B870)</f>
        <v>202805</v>
      </c>
      <c r="H870" s="15">
        <f t="shared" si="41"/>
        <v>46874</v>
      </c>
    </row>
    <row r="871" spans="2:8" x14ac:dyDescent="0.3">
      <c r="B871" s="15">
        <v>46891</v>
      </c>
      <c r="C871" s="16">
        <f t="shared" si="39"/>
        <v>2028</v>
      </c>
      <c r="D871" s="17">
        <f t="shared" si="40"/>
        <v>5</v>
      </c>
      <c r="E871" s="17" t="str">
        <f>TEXT(D_dates[[#This Row],[Dates]],"mmmm")</f>
        <v>mai</v>
      </c>
      <c r="F871" s="17" t="str">
        <f>TEXT(D_dates[[#This Row],[Dates]],"mmmm-aa")</f>
        <v>mai-28</v>
      </c>
      <c r="G871" s="17">
        <f>YEAR(D_dates[[#This Row],[Dates]])*100+MONTH(B871)</f>
        <v>202805</v>
      </c>
      <c r="H871" s="15">
        <f t="shared" si="41"/>
        <v>46874</v>
      </c>
    </row>
    <row r="872" spans="2:8" x14ac:dyDescent="0.3">
      <c r="B872" s="15">
        <v>46892</v>
      </c>
      <c r="C872" s="16">
        <f t="shared" si="39"/>
        <v>2028</v>
      </c>
      <c r="D872" s="17">
        <f t="shared" si="40"/>
        <v>5</v>
      </c>
      <c r="E872" s="17" t="str">
        <f>TEXT(D_dates[[#This Row],[Dates]],"mmmm")</f>
        <v>mai</v>
      </c>
      <c r="F872" s="17" t="str">
        <f>TEXT(D_dates[[#This Row],[Dates]],"mmmm-aa")</f>
        <v>mai-28</v>
      </c>
      <c r="G872" s="17">
        <f>YEAR(D_dates[[#This Row],[Dates]])*100+MONTH(B872)</f>
        <v>202805</v>
      </c>
      <c r="H872" s="15">
        <f t="shared" si="41"/>
        <v>46874</v>
      </c>
    </row>
    <row r="873" spans="2:8" x14ac:dyDescent="0.3">
      <c r="B873" s="15">
        <v>46893</v>
      </c>
      <c r="C873" s="16">
        <f t="shared" si="39"/>
        <v>2028</v>
      </c>
      <c r="D873" s="17">
        <f t="shared" si="40"/>
        <v>5</v>
      </c>
      <c r="E873" s="17" t="str">
        <f>TEXT(D_dates[[#This Row],[Dates]],"mmmm")</f>
        <v>mai</v>
      </c>
      <c r="F873" s="17" t="str">
        <f>TEXT(D_dates[[#This Row],[Dates]],"mmmm-aa")</f>
        <v>mai-28</v>
      </c>
      <c r="G873" s="17">
        <f>YEAR(D_dates[[#This Row],[Dates]])*100+MONTH(B873)</f>
        <v>202805</v>
      </c>
      <c r="H873" s="15">
        <f t="shared" si="41"/>
        <v>46874</v>
      </c>
    </row>
    <row r="874" spans="2:8" x14ac:dyDescent="0.3">
      <c r="B874" s="15">
        <v>46894</v>
      </c>
      <c r="C874" s="16">
        <f t="shared" si="39"/>
        <v>2028</v>
      </c>
      <c r="D874" s="17">
        <f t="shared" si="40"/>
        <v>5</v>
      </c>
      <c r="E874" s="17" t="str">
        <f>TEXT(D_dates[[#This Row],[Dates]],"mmmm")</f>
        <v>mai</v>
      </c>
      <c r="F874" s="17" t="str">
        <f>TEXT(D_dates[[#This Row],[Dates]],"mmmm-aa")</f>
        <v>mai-28</v>
      </c>
      <c r="G874" s="17">
        <f>YEAR(D_dates[[#This Row],[Dates]])*100+MONTH(B874)</f>
        <v>202805</v>
      </c>
      <c r="H874" s="15">
        <f t="shared" si="41"/>
        <v>46874</v>
      </c>
    </row>
    <row r="875" spans="2:8" x14ac:dyDescent="0.3">
      <c r="B875" s="15">
        <v>46895</v>
      </c>
      <c r="C875" s="16">
        <f t="shared" si="39"/>
        <v>2028</v>
      </c>
      <c r="D875" s="17">
        <f t="shared" si="40"/>
        <v>5</v>
      </c>
      <c r="E875" s="17" t="str">
        <f>TEXT(D_dates[[#This Row],[Dates]],"mmmm")</f>
        <v>mai</v>
      </c>
      <c r="F875" s="17" t="str">
        <f>TEXT(D_dates[[#This Row],[Dates]],"mmmm-aa")</f>
        <v>mai-28</v>
      </c>
      <c r="G875" s="17">
        <f>YEAR(D_dates[[#This Row],[Dates]])*100+MONTH(B875)</f>
        <v>202805</v>
      </c>
      <c r="H875" s="15">
        <f t="shared" si="41"/>
        <v>46874</v>
      </c>
    </row>
    <row r="876" spans="2:8" x14ac:dyDescent="0.3">
      <c r="B876" s="15">
        <v>46896</v>
      </c>
      <c r="C876" s="16">
        <f t="shared" si="39"/>
        <v>2028</v>
      </c>
      <c r="D876" s="17">
        <f t="shared" si="40"/>
        <v>5</v>
      </c>
      <c r="E876" s="17" t="str">
        <f>TEXT(D_dates[[#This Row],[Dates]],"mmmm")</f>
        <v>mai</v>
      </c>
      <c r="F876" s="17" t="str">
        <f>TEXT(D_dates[[#This Row],[Dates]],"mmmm-aa")</f>
        <v>mai-28</v>
      </c>
      <c r="G876" s="17">
        <f>YEAR(D_dates[[#This Row],[Dates]])*100+MONTH(B876)</f>
        <v>202805</v>
      </c>
      <c r="H876" s="15">
        <f t="shared" si="41"/>
        <v>46874</v>
      </c>
    </row>
    <row r="877" spans="2:8" x14ac:dyDescent="0.3">
      <c r="B877" s="15">
        <v>46897</v>
      </c>
      <c r="C877" s="16">
        <f t="shared" si="39"/>
        <v>2028</v>
      </c>
      <c r="D877" s="17">
        <f t="shared" si="40"/>
        <v>5</v>
      </c>
      <c r="E877" s="17" t="str">
        <f>TEXT(D_dates[[#This Row],[Dates]],"mmmm")</f>
        <v>mai</v>
      </c>
      <c r="F877" s="17" t="str">
        <f>TEXT(D_dates[[#This Row],[Dates]],"mmmm-aa")</f>
        <v>mai-28</v>
      </c>
      <c r="G877" s="17">
        <f>YEAR(D_dates[[#This Row],[Dates]])*100+MONTH(B877)</f>
        <v>202805</v>
      </c>
      <c r="H877" s="15">
        <f t="shared" si="41"/>
        <v>46874</v>
      </c>
    </row>
    <row r="878" spans="2:8" x14ac:dyDescent="0.3">
      <c r="B878" s="15">
        <v>46898</v>
      </c>
      <c r="C878" s="16">
        <f t="shared" si="39"/>
        <v>2028</v>
      </c>
      <c r="D878" s="17">
        <f t="shared" si="40"/>
        <v>5</v>
      </c>
      <c r="E878" s="17" t="str">
        <f>TEXT(D_dates[[#This Row],[Dates]],"mmmm")</f>
        <v>mai</v>
      </c>
      <c r="F878" s="17" t="str">
        <f>TEXT(D_dates[[#This Row],[Dates]],"mmmm-aa")</f>
        <v>mai-28</v>
      </c>
      <c r="G878" s="17">
        <f>YEAR(D_dates[[#This Row],[Dates]])*100+MONTH(B878)</f>
        <v>202805</v>
      </c>
      <c r="H878" s="15">
        <f t="shared" si="41"/>
        <v>46874</v>
      </c>
    </row>
    <row r="879" spans="2:8" x14ac:dyDescent="0.3">
      <c r="B879" s="15">
        <v>46899</v>
      </c>
      <c r="C879" s="16">
        <f t="shared" si="39"/>
        <v>2028</v>
      </c>
      <c r="D879" s="17">
        <f t="shared" si="40"/>
        <v>5</v>
      </c>
      <c r="E879" s="17" t="str">
        <f>TEXT(D_dates[[#This Row],[Dates]],"mmmm")</f>
        <v>mai</v>
      </c>
      <c r="F879" s="17" t="str">
        <f>TEXT(D_dates[[#This Row],[Dates]],"mmmm-aa")</f>
        <v>mai-28</v>
      </c>
      <c r="G879" s="17">
        <f>YEAR(D_dates[[#This Row],[Dates]])*100+MONTH(B879)</f>
        <v>202805</v>
      </c>
      <c r="H879" s="15">
        <f t="shared" si="41"/>
        <v>46874</v>
      </c>
    </row>
    <row r="880" spans="2:8" x14ac:dyDescent="0.3">
      <c r="B880" s="15">
        <v>46900</v>
      </c>
      <c r="C880" s="16">
        <f t="shared" si="39"/>
        <v>2028</v>
      </c>
      <c r="D880" s="17">
        <f t="shared" si="40"/>
        <v>5</v>
      </c>
      <c r="E880" s="17" t="str">
        <f>TEXT(D_dates[[#This Row],[Dates]],"mmmm")</f>
        <v>mai</v>
      </c>
      <c r="F880" s="17" t="str">
        <f>TEXT(D_dates[[#This Row],[Dates]],"mmmm-aa")</f>
        <v>mai-28</v>
      </c>
      <c r="G880" s="17">
        <f>YEAR(D_dates[[#This Row],[Dates]])*100+MONTH(B880)</f>
        <v>202805</v>
      </c>
      <c r="H880" s="15">
        <f t="shared" si="41"/>
        <v>46874</v>
      </c>
    </row>
    <row r="881" spans="2:8" x14ac:dyDescent="0.3">
      <c r="B881" s="15">
        <v>46901</v>
      </c>
      <c r="C881" s="16">
        <f t="shared" si="39"/>
        <v>2028</v>
      </c>
      <c r="D881" s="17">
        <f t="shared" si="40"/>
        <v>5</v>
      </c>
      <c r="E881" s="17" t="str">
        <f>TEXT(D_dates[[#This Row],[Dates]],"mmmm")</f>
        <v>mai</v>
      </c>
      <c r="F881" s="17" t="str">
        <f>TEXT(D_dates[[#This Row],[Dates]],"mmmm-aa")</f>
        <v>mai-28</v>
      </c>
      <c r="G881" s="17">
        <f>YEAR(D_dates[[#This Row],[Dates]])*100+MONTH(B881)</f>
        <v>202805</v>
      </c>
      <c r="H881" s="15">
        <f t="shared" si="41"/>
        <v>46874</v>
      </c>
    </row>
    <row r="882" spans="2:8" x14ac:dyDescent="0.3">
      <c r="B882" s="15">
        <v>46902</v>
      </c>
      <c r="C882" s="16">
        <f t="shared" si="39"/>
        <v>2028</v>
      </c>
      <c r="D882" s="17">
        <f t="shared" si="40"/>
        <v>5</v>
      </c>
      <c r="E882" s="17" t="str">
        <f>TEXT(D_dates[[#This Row],[Dates]],"mmmm")</f>
        <v>mai</v>
      </c>
      <c r="F882" s="17" t="str">
        <f>TEXT(D_dates[[#This Row],[Dates]],"mmmm-aa")</f>
        <v>mai-28</v>
      </c>
      <c r="G882" s="17">
        <f>YEAR(D_dates[[#This Row],[Dates]])*100+MONTH(B882)</f>
        <v>202805</v>
      </c>
      <c r="H882" s="15">
        <f t="shared" si="41"/>
        <v>46874</v>
      </c>
    </row>
    <row r="883" spans="2:8" x14ac:dyDescent="0.3">
      <c r="B883" s="15">
        <v>46903</v>
      </c>
      <c r="C883" s="16">
        <f t="shared" si="39"/>
        <v>2028</v>
      </c>
      <c r="D883" s="17">
        <f t="shared" si="40"/>
        <v>5</v>
      </c>
      <c r="E883" s="17" t="str">
        <f>TEXT(D_dates[[#This Row],[Dates]],"mmmm")</f>
        <v>mai</v>
      </c>
      <c r="F883" s="17" t="str">
        <f>TEXT(D_dates[[#This Row],[Dates]],"mmmm-aa")</f>
        <v>mai-28</v>
      </c>
      <c r="G883" s="17">
        <f>YEAR(D_dates[[#This Row],[Dates]])*100+MONTH(B883)</f>
        <v>202805</v>
      </c>
      <c r="H883" s="15">
        <f t="shared" si="41"/>
        <v>46874</v>
      </c>
    </row>
    <row r="884" spans="2:8" x14ac:dyDescent="0.3">
      <c r="B884" s="15">
        <v>46904</v>
      </c>
      <c r="C884" s="16">
        <f t="shared" si="39"/>
        <v>2028</v>
      </c>
      <c r="D884" s="17">
        <f t="shared" si="40"/>
        <v>5</v>
      </c>
      <c r="E884" s="17" t="str">
        <f>TEXT(D_dates[[#This Row],[Dates]],"mmmm")</f>
        <v>mai</v>
      </c>
      <c r="F884" s="17" t="str">
        <f>TEXT(D_dates[[#This Row],[Dates]],"mmmm-aa")</f>
        <v>mai-28</v>
      </c>
      <c r="G884" s="17">
        <f>YEAR(D_dates[[#This Row],[Dates]])*100+MONTH(B884)</f>
        <v>202805</v>
      </c>
      <c r="H884" s="15">
        <f t="shared" si="41"/>
        <v>46874</v>
      </c>
    </row>
    <row r="885" spans="2:8" x14ac:dyDescent="0.3">
      <c r="B885" s="15">
        <v>46905</v>
      </c>
      <c r="C885" s="16">
        <f t="shared" si="39"/>
        <v>2028</v>
      </c>
      <c r="D885" s="17">
        <f t="shared" si="40"/>
        <v>6</v>
      </c>
      <c r="E885" s="17" t="str">
        <f>TEXT(D_dates[[#This Row],[Dates]],"mmmm")</f>
        <v>juin</v>
      </c>
      <c r="F885" s="17" t="str">
        <f>TEXT(D_dates[[#This Row],[Dates]],"mmmm-aa")</f>
        <v>juin-28</v>
      </c>
      <c r="G885" s="17">
        <f>YEAR(D_dates[[#This Row],[Dates]])*100+MONTH(B885)</f>
        <v>202806</v>
      </c>
      <c r="H885" s="15">
        <f t="shared" si="41"/>
        <v>46905</v>
      </c>
    </row>
    <row r="886" spans="2:8" x14ac:dyDescent="0.3">
      <c r="B886" s="15">
        <v>46906</v>
      </c>
      <c r="C886" s="16">
        <f t="shared" si="39"/>
        <v>2028</v>
      </c>
      <c r="D886" s="17">
        <f t="shared" si="40"/>
        <v>6</v>
      </c>
      <c r="E886" s="17" t="str">
        <f>TEXT(D_dates[[#This Row],[Dates]],"mmmm")</f>
        <v>juin</v>
      </c>
      <c r="F886" s="17" t="str">
        <f>TEXT(D_dates[[#This Row],[Dates]],"mmmm-aa")</f>
        <v>juin-28</v>
      </c>
      <c r="G886" s="17">
        <f>YEAR(D_dates[[#This Row],[Dates]])*100+MONTH(B886)</f>
        <v>202806</v>
      </c>
      <c r="H886" s="15">
        <f t="shared" si="41"/>
        <v>46905</v>
      </c>
    </row>
    <row r="887" spans="2:8" x14ac:dyDescent="0.3">
      <c r="B887" s="15">
        <v>46907</v>
      </c>
      <c r="C887" s="16">
        <f t="shared" si="39"/>
        <v>2028</v>
      </c>
      <c r="D887" s="17">
        <f t="shared" si="40"/>
        <v>6</v>
      </c>
      <c r="E887" s="17" t="str">
        <f>TEXT(D_dates[[#This Row],[Dates]],"mmmm")</f>
        <v>juin</v>
      </c>
      <c r="F887" s="17" t="str">
        <f>TEXT(D_dates[[#This Row],[Dates]],"mmmm-aa")</f>
        <v>juin-28</v>
      </c>
      <c r="G887" s="17">
        <f>YEAR(D_dates[[#This Row],[Dates]])*100+MONTH(B887)</f>
        <v>202806</v>
      </c>
      <c r="H887" s="15">
        <f t="shared" si="41"/>
        <v>46905</v>
      </c>
    </row>
    <row r="888" spans="2:8" x14ac:dyDescent="0.3">
      <c r="B888" s="15">
        <v>46908</v>
      </c>
      <c r="C888" s="16">
        <f t="shared" si="39"/>
        <v>2028</v>
      </c>
      <c r="D888" s="17">
        <f t="shared" si="40"/>
        <v>6</v>
      </c>
      <c r="E888" s="17" t="str">
        <f>TEXT(D_dates[[#This Row],[Dates]],"mmmm")</f>
        <v>juin</v>
      </c>
      <c r="F888" s="17" t="str">
        <f>TEXT(D_dates[[#This Row],[Dates]],"mmmm-aa")</f>
        <v>juin-28</v>
      </c>
      <c r="G888" s="17">
        <f>YEAR(D_dates[[#This Row],[Dates]])*100+MONTH(B888)</f>
        <v>202806</v>
      </c>
      <c r="H888" s="15">
        <f t="shared" si="41"/>
        <v>46905</v>
      </c>
    </row>
    <row r="889" spans="2:8" x14ac:dyDescent="0.3">
      <c r="B889" s="15">
        <v>46909</v>
      </c>
      <c r="C889" s="16">
        <f t="shared" si="39"/>
        <v>2028</v>
      </c>
      <c r="D889" s="17">
        <f t="shared" si="40"/>
        <v>6</v>
      </c>
      <c r="E889" s="17" t="str">
        <f>TEXT(D_dates[[#This Row],[Dates]],"mmmm")</f>
        <v>juin</v>
      </c>
      <c r="F889" s="17" t="str">
        <f>TEXT(D_dates[[#This Row],[Dates]],"mmmm-aa")</f>
        <v>juin-28</v>
      </c>
      <c r="G889" s="17">
        <f>YEAR(D_dates[[#This Row],[Dates]])*100+MONTH(B889)</f>
        <v>202806</v>
      </c>
      <c r="H889" s="15">
        <f t="shared" si="41"/>
        <v>46905</v>
      </c>
    </row>
    <row r="890" spans="2:8" x14ac:dyDescent="0.3">
      <c r="B890" s="15">
        <v>46910</v>
      </c>
      <c r="C890" s="16">
        <f t="shared" si="39"/>
        <v>2028</v>
      </c>
      <c r="D890" s="17">
        <f t="shared" si="40"/>
        <v>6</v>
      </c>
      <c r="E890" s="17" t="str">
        <f>TEXT(D_dates[[#This Row],[Dates]],"mmmm")</f>
        <v>juin</v>
      </c>
      <c r="F890" s="17" t="str">
        <f>TEXT(D_dates[[#This Row],[Dates]],"mmmm-aa")</f>
        <v>juin-28</v>
      </c>
      <c r="G890" s="17">
        <f>YEAR(D_dates[[#This Row],[Dates]])*100+MONTH(B890)</f>
        <v>202806</v>
      </c>
      <c r="H890" s="15">
        <f t="shared" si="41"/>
        <v>46905</v>
      </c>
    </row>
    <row r="891" spans="2:8" x14ac:dyDescent="0.3">
      <c r="B891" s="15">
        <v>46911</v>
      </c>
      <c r="C891" s="16">
        <f t="shared" si="39"/>
        <v>2028</v>
      </c>
      <c r="D891" s="17">
        <f t="shared" si="40"/>
        <v>6</v>
      </c>
      <c r="E891" s="17" t="str">
        <f>TEXT(D_dates[[#This Row],[Dates]],"mmmm")</f>
        <v>juin</v>
      </c>
      <c r="F891" s="17" t="str">
        <f>TEXT(D_dates[[#This Row],[Dates]],"mmmm-aa")</f>
        <v>juin-28</v>
      </c>
      <c r="G891" s="17">
        <f>YEAR(D_dates[[#This Row],[Dates]])*100+MONTH(B891)</f>
        <v>202806</v>
      </c>
      <c r="H891" s="15">
        <f t="shared" si="41"/>
        <v>46905</v>
      </c>
    </row>
    <row r="892" spans="2:8" x14ac:dyDescent="0.3">
      <c r="B892" s="15">
        <v>46912</v>
      </c>
      <c r="C892" s="16">
        <f t="shared" si="39"/>
        <v>2028</v>
      </c>
      <c r="D892" s="17">
        <f t="shared" si="40"/>
        <v>6</v>
      </c>
      <c r="E892" s="17" t="str">
        <f>TEXT(D_dates[[#This Row],[Dates]],"mmmm")</f>
        <v>juin</v>
      </c>
      <c r="F892" s="17" t="str">
        <f>TEXT(D_dates[[#This Row],[Dates]],"mmmm-aa")</f>
        <v>juin-28</v>
      </c>
      <c r="G892" s="17">
        <f>YEAR(D_dates[[#This Row],[Dates]])*100+MONTH(B892)</f>
        <v>202806</v>
      </c>
      <c r="H892" s="15">
        <f t="shared" si="41"/>
        <v>46905</v>
      </c>
    </row>
    <row r="893" spans="2:8" x14ac:dyDescent="0.3">
      <c r="B893" s="15">
        <v>46913</v>
      </c>
      <c r="C893" s="16">
        <f t="shared" si="39"/>
        <v>2028</v>
      </c>
      <c r="D893" s="17">
        <f t="shared" si="40"/>
        <v>6</v>
      </c>
      <c r="E893" s="17" t="str">
        <f>TEXT(D_dates[[#This Row],[Dates]],"mmmm")</f>
        <v>juin</v>
      </c>
      <c r="F893" s="17" t="str">
        <f>TEXT(D_dates[[#This Row],[Dates]],"mmmm-aa")</f>
        <v>juin-28</v>
      </c>
      <c r="G893" s="17">
        <f>YEAR(D_dates[[#This Row],[Dates]])*100+MONTH(B893)</f>
        <v>202806</v>
      </c>
      <c r="H893" s="15">
        <f t="shared" si="41"/>
        <v>46905</v>
      </c>
    </row>
    <row r="894" spans="2:8" x14ac:dyDescent="0.3">
      <c r="B894" s="15">
        <v>46914</v>
      </c>
      <c r="C894" s="16">
        <f t="shared" si="39"/>
        <v>2028</v>
      </c>
      <c r="D894" s="17">
        <f t="shared" si="40"/>
        <v>6</v>
      </c>
      <c r="E894" s="17" t="str">
        <f>TEXT(D_dates[[#This Row],[Dates]],"mmmm")</f>
        <v>juin</v>
      </c>
      <c r="F894" s="17" t="str">
        <f>TEXT(D_dates[[#This Row],[Dates]],"mmmm-aa")</f>
        <v>juin-28</v>
      </c>
      <c r="G894" s="17">
        <f>YEAR(D_dates[[#This Row],[Dates]])*100+MONTH(B894)</f>
        <v>202806</v>
      </c>
      <c r="H894" s="15">
        <f t="shared" si="41"/>
        <v>46905</v>
      </c>
    </row>
    <row r="895" spans="2:8" x14ac:dyDescent="0.3">
      <c r="B895" s="15">
        <v>46915</v>
      </c>
      <c r="C895" s="16">
        <f t="shared" si="39"/>
        <v>2028</v>
      </c>
      <c r="D895" s="17">
        <f t="shared" si="40"/>
        <v>6</v>
      </c>
      <c r="E895" s="17" t="str">
        <f>TEXT(D_dates[[#This Row],[Dates]],"mmmm")</f>
        <v>juin</v>
      </c>
      <c r="F895" s="17" t="str">
        <f>TEXT(D_dates[[#This Row],[Dates]],"mmmm-aa")</f>
        <v>juin-28</v>
      </c>
      <c r="G895" s="17">
        <f>YEAR(D_dates[[#This Row],[Dates]])*100+MONTH(B895)</f>
        <v>202806</v>
      </c>
      <c r="H895" s="15">
        <f t="shared" si="41"/>
        <v>46905</v>
      </c>
    </row>
    <row r="896" spans="2:8" x14ac:dyDescent="0.3">
      <c r="B896" s="15">
        <v>46916</v>
      </c>
      <c r="C896" s="16">
        <f t="shared" si="39"/>
        <v>2028</v>
      </c>
      <c r="D896" s="17">
        <f t="shared" si="40"/>
        <v>6</v>
      </c>
      <c r="E896" s="17" t="str">
        <f>TEXT(D_dates[[#This Row],[Dates]],"mmmm")</f>
        <v>juin</v>
      </c>
      <c r="F896" s="17" t="str">
        <f>TEXT(D_dates[[#This Row],[Dates]],"mmmm-aa")</f>
        <v>juin-28</v>
      </c>
      <c r="G896" s="17">
        <f>YEAR(D_dates[[#This Row],[Dates]])*100+MONTH(B896)</f>
        <v>202806</v>
      </c>
      <c r="H896" s="15">
        <f t="shared" si="41"/>
        <v>46905</v>
      </c>
    </row>
    <row r="897" spans="2:8" x14ac:dyDescent="0.3">
      <c r="B897" s="15">
        <v>46917</v>
      </c>
      <c r="C897" s="16">
        <f t="shared" si="39"/>
        <v>2028</v>
      </c>
      <c r="D897" s="17">
        <f t="shared" si="40"/>
        <v>6</v>
      </c>
      <c r="E897" s="17" t="str">
        <f>TEXT(D_dates[[#This Row],[Dates]],"mmmm")</f>
        <v>juin</v>
      </c>
      <c r="F897" s="17" t="str">
        <f>TEXT(D_dates[[#This Row],[Dates]],"mmmm-aa")</f>
        <v>juin-28</v>
      </c>
      <c r="G897" s="17">
        <f>YEAR(D_dates[[#This Row],[Dates]])*100+MONTH(B897)</f>
        <v>202806</v>
      </c>
      <c r="H897" s="15">
        <f t="shared" si="41"/>
        <v>46905</v>
      </c>
    </row>
    <row r="898" spans="2:8" x14ac:dyDescent="0.3">
      <c r="B898" s="15">
        <v>46918</v>
      </c>
      <c r="C898" s="16">
        <f t="shared" si="39"/>
        <v>2028</v>
      </c>
      <c r="D898" s="17">
        <f t="shared" si="40"/>
        <v>6</v>
      </c>
      <c r="E898" s="17" t="str">
        <f>TEXT(D_dates[[#This Row],[Dates]],"mmmm")</f>
        <v>juin</v>
      </c>
      <c r="F898" s="17" t="str">
        <f>TEXT(D_dates[[#This Row],[Dates]],"mmmm-aa")</f>
        <v>juin-28</v>
      </c>
      <c r="G898" s="17">
        <f>YEAR(D_dates[[#This Row],[Dates]])*100+MONTH(B898)</f>
        <v>202806</v>
      </c>
      <c r="H898" s="15">
        <f t="shared" si="41"/>
        <v>46905</v>
      </c>
    </row>
    <row r="899" spans="2:8" x14ac:dyDescent="0.3">
      <c r="B899" s="15">
        <v>46919</v>
      </c>
      <c r="C899" s="16">
        <f t="shared" ref="C899:C962" si="42">YEAR(B899)</f>
        <v>2028</v>
      </c>
      <c r="D899" s="17">
        <f t="shared" ref="D899:D962" si="43">MONTH(B899)</f>
        <v>6</v>
      </c>
      <c r="E899" s="17" t="str">
        <f>TEXT(D_dates[[#This Row],[Dates]],"mmmm")</f>
        <v>juin</v>
      </c>
      <c r="F899" s="17" t="str">
        <f>TEXT(D_dates[[#This Row],[Dates]],"mmmm-aa")</f>
        <v>juin-28</v>
      </c>
      <c r="G899" s="17">
        <f>YEAR(D_dates[[#This Row],[Dates]])*100+MONTH(B899)</f>
        <v>202806</v>
      </c>
      <c r="H899" s="15">
        <f t="shared" ref="H899:H962" si="44">DATE(YEAR(B899),MONTH(B899),1)</f>
        <v>46905</v>
      </c>
    </row>
    <row r="900" spans="2:8" x14ac:dyDescent="0.3">
      <c r="B900" s="15">
        <v>46920</v>
      </c>
      <c r="C900" s="16">
        <f t="shared" si="42"/>
        <v>2028</v>
      </c>
      <c r="D900" s="17">
        <f t="shared" si="43"/>
        <v>6</v>
      </c>
      <c r="E900" s="17" t="str">
        <f>TEXT(D_dates[[#This Row],[Dates]],"mmmm")</f>
        <v>juin</v>
      </c>
      <c r="F900" s="17" t="str">
        <f>TEXT(D_dates[[#This Row],[Dates]],"mmmm-aa")</f>
        <v>juin-28</v>
      </c>
      <c r="G900" s="17">
        <f>YEAR(D_dates[[#This Row],[Dates]])*100+MONTH(B900)</f>
        <v>202806</v>
      </c>
      <c r="H900" s="15">
        <f t="shared" si="44"/>
        <v>46905</v>
      </c>
    </row>
    <row r="901" spans="2:8" x14ac:dyDescent="0.3">
      <c r="B901" s="15">
        <v>46921</v>
      </c>
      <c r="C901" s="16">
        <f t="shared" si="42"/>
        <v>2028</v>
      </c>
      <c r="D901" s="17">
        <f t="shared" si="43"/>
        <v>6</v>
      </c>
      <c r="E901" s="17" t="str">
        <f>TEXT(D_dates[[#This Row],[Dates]],"mmmm")</f>
        <v>juin</v>
      </c>
      <c r="F901" s="17" t="str">
        <f>TEXT(D_dates[[#This Row],[Dates]],"mmmm-aa")</f>
        <v>juin-28</v>
      </c>
      <c r="G901" s="17">
        <f>YEAR(D_dates[[#This Row],[Dates]])*100+MONTH(B901)</f>
        <v>202806</v>
      </c>
      <c r="H901" s="15">
        <f t="shared" si="44"/>
        <v>46905</v>
      </c>
    </row>
    <row r="902" spans="2:8" x14ac:dyDescent="0.3">
      <c r="B902" s="15">
        <v>46922</v>
      </c>
      <c r="C902" s="16">
        <f t="shared" si="42"/>
        <v>2028</v>
      </c>
      <c r="D902" s="17">
        <f t="shared" si="43"/>
        <v>6</v>
      </c>
      <c r="E902" s="17" t="str">
        <f>TEXT(D_dates[[#This Row],[Dates]],"mmmm")</f>
        <v>juin</v>
      </c>
      <c r="F902" s="17" t="str">
        <f>TEXT(D_dates[[#This Row],[Dates]],"mmmm-aa")</f>
        <v>juin-28</v>
      </c>
      <c r="G902" s="17">
        <f>YEAR(D_dates[[#This Row],[Dates]])*100+MONTH(B902)</f>
        <v>202806</v>
      </c>
      <c r="H902" s="15">
        <f t="shared" si="44"/>
        <v>46905</v>
      </c>
    </row>
    <row r="903" spans="2:8" x14ac:dyDescent="0.3">
      <c r="B903" s="15">
        <v>46923</v>
      </c>
      <c r="C903" s="16">
        <f t="shared" si="42"/>
        <v>2028</v>
      </c>
      <c r="D903" s="17">
        <f t="shared" si="43"/>
        <v>6</v>
      </c>
      <c r="E903" s="17" t="str">
        <f>TEXT(D_dates[[#This Row],[Dates]],"mmmm")</f>
        <v>juin</v>
      </c>
      <c r="F903" s="17" t="str">
        <f>TEXT(D_dates[[#This Row],[Dates]],"mmmm-aa")</f>
        <v>juin-28</v>
      </c>
      <c r="G903" s="17">
        <f>YEAR(D_dates[[#This Row],[Dates]])*100+MONTH(B903)</f>
        <v>202806</v>
      </c>
      <c r="H903" s="15">
        <f t="shared" si="44"/>
        <v>46905</v>
      </c>
    </row>
    <row r="904" spans="2:8" x14ac:dyDescent="0.3">
      <c r="B904" s="15">
        <v>46924</v>
      </c>
      <c r="C904" s="16">
        <f t="shared" si="42"/>
        <v>2028</v>
      </c>
      <c r="D904" s="17">
        <f t="shared" si="43"/>
        <v>6</v>
      </c>
      <c r="E904" s="17" t="str">
        <f>TEXT(D_dates[[#This Row],[Dates]],"mmmm")</f>
        <v>juin</v>
      </c>
      <c r="F904" s="17" t="str">
        <f>TEXT(D_dates[[#This Row],[Dates]],"mmmm-aa")</f>
        <v>juin-28</v>
      </c>
      <c r="G904" s="17">
        <f>YEAR(D_dates[[#This Row],[Dates]])*100+MONTH(B904)</f>
        <v>202806</v>
      </c>
      <c r="H904" s="15">
        <f t="shared" si="44"/>
        <v>46905</v>
      </c>
    </row>
    <row r="905" spans="2:8" x14ac:dyDescent="0.3">
      <c r="B905" s="15">
        <v>46925</v>
      </c>
      <c r="C905" s="16">
        <f t="shared" si="42"/>
        <v>2028</v>
      </c>
      <c r="D905" s="17">
        <f t="shared" si="43"/>
        <v>6</v>
      </c>
      <c r="E905" s="17" t="str">
        <f>TEXT(D_dates[[#This Row],[Dates]],"mmmm")</f>
        <v>juin</v>
      </c>
      <c r="F905" s="17" t="str">
        <f>TEXT(D_dates[[#This Row],[Dates]],"mmmm-aa")</f>
        <v>juin-28</v>
      </c>
      <c r="G905" s="17">
        <f>YEAR(D_dates[[#This Row],[Dates]])*100+MONTH(B905)</f>
        <v>202806</v>
      </c>
      <c r="H905" s="15">
        <f t="shared" si="44"/>
        <v>46905</v>
      </c>
    </row>
    <row r="906" spans="2:8" x14ac:dyDescent="0.3">
      <c r="B906" s="15">
        <v>46926</v>
      </c>
      <c r="C906" s="16">
        <f t="shared" si="42"/>
        <v>2028</v>
      </c>
      <c r="D906" s="17">
        <f t="shared" si="43"/>
        <v>6</v>
      </c>
      <c r="E906" s="17" t="str">
        <f>TEXT(D_dates[[#This Row],[Dates]],"mmmm")</f>
        <v>juin</v>
      </c>
      <c r="F906" s="17" t="str">
        <f>TEXT(D_dates[[#This Row],[Dates]],"mmmm-aa")</f>
        <v>juin-28</v>
      </c>
      <c r="G906" s="17">
        <f>YEAR(D_dates[[#This Row],[Dates]])*100+MONTH(B906)</f>
        <v>202806</v>
      </c>
      <c r="H906" s="15">
        <f t="shared" si="44"/>
        <v>46905</v>
      </c>
    </row>
    <row r="907" spans="2:8" x14ac:dyDescent="0.3">
      <c r="B907" s="15">
        <v>46927</v>
      </c>
      <c r="C907" s="16">
        <f t="shared" si="42"/>
        <v>2028</v>
      </c>
      <c r="D907" s="17">
        <f t="shared" si="43"/>
        <v>6</v>
      </c>
      <c r="E907" s="17" t="str">
        <f>TEXT(D_dates[[#This Row],[Dates]],"mmmm")</f>
        <v>juin</v>
      </c>
      <c r="F907" s="17" t="str">
        <f>TEXT(D_dates[[#This Row],[Dates]],"mmmm-aa")</f>
        <v>juin-28</v>
      </c>
      <c r="G907" s="17">
        <f>YEAR(D_dates[[#This Row],[Dates]])*100+MONTH(B907)</f>
        <v>202806</v>
      </c>
      <c r="H907" s="15">
        <f t="shared" si="44"/>
        <v>46905</v>
      </c>
    </row>
    <row r="908" spans="2:8" x14ac:dyDescent="0.3">
      <c r="B908" s="15">
        <v>46928</v>
      </c>
      <c r="C908" s="16">
        <f t="shared" si="42"/>
        <v>2028</v>
      </c>
      <c r="D908" s="17">
        <f t="shared" si="43"/>
        <v>6</v>
      </c>
      <c r="E908" s="17" t="str">
        <f>TEXT(D_dates[[#This Row],[Dates]],"mmmm")</f>
        <v>juin</v>
      </c>
      <c r="F908" s="17" t="str">
        <f>TEXT(D_dates[[#This Row],[Dates]],"mmmm-aa")</f>
        <v>juin-28</v>
      </c>
      <c r="G908" s="17">
        <f>YEAR(D_dates[[#This Row],[Dates]])*100+MONTH(B908)</f>
        <v>202806</v>
      </c>
      <c r="H908" s="15">
        <f t="shared" si="44"/>
        <v>46905</v>
      </c>
    </row>
    <row r="909" spans="2:8" x14ac:dyDescent="0.3">
      <c r="B909" s="15">
        <v>46929</v>
      </c>
      <c r="C909" s="16">
        <f t="shared" si="42"/>
        <v>2028</v>
      </c>
      <c r="D909" s="17">
        <f t="shared" si="43"/>
        <v>6</v>
      </c>
      <c r="E909" s="17" t="str">
        <f>TEXT(D_dates[[#This Row],[Dates]],"mmmm")</f>
        <v>juin</v>
      </c>
      <c r="F909" s="17" t="str">
        <f>TEXT(D_dates[[#This Row],[Dates]],"mmmm-aa")</f>
        <v>juin-28</v>
      </c>
      <c r="G909" s="17">
        <f>YEAR(D_dates[[#This Row],[Dates]])*100+MONTH(B909)</f>
        <v>202806</v>
      </c>
      <c r="H909" s="15">
        <f t="shared" si="44"/>
        <v>46905</v>
      </c>
    </row>
    <row r="910" spans="2:8" x14ac:dyDescent="0.3">
      <c r="B910" s="15">
        <v>46930</v>
      </c>
      <c r="C910" s="16">
        <f t="shared" si="42"/>
        <v>2028</v>
      </c>
      <c r="D910" s="17">
        <f t="shared" si="43"/>
        <v>6</v>
      </c>
      <c r="E910" s="17" t="str">
        <f>TEXT(D_dates[[#This Row],[Dates]],"mmmm")</f>
        <v>juin</v>
      </c>
      <c r="F910" s="17" t="str">
        <f>TEXT(D_dates[[#This Row],[Dates]],"mmmm-aa")</f>
        <v>juin-28</v>
      </c>
      <c r="G910" s="17">
        <f>YEAR(D_dates[[#This Row],[Dates]])*100+MONTH(B910)</f>
        <v>202806</v>
      </c>
      <c r="H910" s="15">
        <f t="shared" si="44"/>
        <v>46905</v>
      </c>
    </row>
    <row r="911" spans="2:8" x14ac:dyDescent="0.3">
      <c r="B911" s="15">
        <v>46931</v>
      </c>
      <c r="C911" s="16">
        <f t="shared" si="42"/>
        <v>2028</v>
      </c>
      <c r="D911" s="17">
        <f t="shared" si="43"/>
        <v>6</v>
      </c>
      <c r="E911" s="17" t="str">
        <f>TEXT(D_dates[[#This Row],[Dates]],"mmmm")</f>
        <v>juin</v>
      </c>
      <c r="F911" s="17" t="str">
        <f>TEXT(D_dates[[#This Row],[Dates]],"mmmm-aa")</f>
        <v>juin-28</v>
      </c>
      <c r="G911" s="17">
        <f>YEAR(D_dates[[#This Row],[Dates]])*100+MONTH(B911)</f>
        <v>202806</v>
      </c>
      <c r="H911" s="15">
        <f t="shared" si="44"/>
        <v>46905</v>
      </c>
    </row>
    <row r="912" spans="2:8" x14ac:dyDescent="0.3">
      <c r="B912" s="15">
        <v>46932</v>
      </c>
      <c r="C912" s="16">
        <f t="shared" si="42"/>
        <v>2028</v>
      </c>
      <c r="D912" s="17">
        <f t="shared" si="43"/>
        <v>6</v>
      </c>
      <c r="E912" s="17" t="str">
        <f>TEXT(D_dates[[#This Row],[Dates]],"mmmm")</f>
        <v>juin</v>
      </c>
      <c r="F912" s="17" t="str">
        <f>TEXT(D_dates[[#This Row],[Dates]],"mmmm-aa")</f>
        <v>juin-28</v>
      </c>
      <c r="G912" s="17">
        <f>YEAR(D_dates[[#This Row],[Dates]])*100+MONTH(B912)</f>
        <v>202806</v>
      </c>
      <c r="H912" s="15">
        <f t="shared" si="44"/>
        <v>46905</v>
      </c>
    </row>
    <row r="913" spans="2:8" x14ac:dyDescent="0.3">
      <c r="B913" s="15">
        <v>46933</v>
      </c>
      <c r="C913" s="16">
        <f t="shared" si="42"/>
        <v>2028</v>
      </c>
      <c r="D913" s="17">
        <f t="shared" si="43"/>
        <v>6</v>
      </c>
      <c r="E913" s="17" t="str">
        <f>TEXT(D_dates[[#This Row],[Dates]],"mmmm")</f>
        <v>juin</v>
      </c>
      <c r="F913" s="17" t="str">
        <f>TEXT(D_dates[[#This Row],[Dates]],"mmmm-aa")</f>
        <v>juin-28</v>
      </c>
      <c r="G913" s="17">
        <f>YEAR(D_dates[[#This Row],[Dates]])*100+MONTH(B913)</f>
        <v>202806</v>
      </c>
      <c r="H913" s="15">
        <f t="shared" si="44"/>
        <v>46905</v>
      </c>
    </row>
    <row r="914" spans="2:8" x14ac:dyDescent="0.3">
      <c r="B914" s="15">
        <v>46934</v>
      </c>
      <c r="C914" s="16">
        <f t="shared" si="42"/>
        <v>2028</v>
      </c>
      <c r="D914" s="17">
        <f t="shared" si="43"/>
        <v>6</v>
      </c>
      <c r="E914" s="17" t="str">
        <f>TEXT(D_dates[[#This Row],[Dates]],"mmmm")</f>
        <v>juin</v>
      </c>
      <c r="F914" s="17" t="str">
        <f>TEXT(D_dates[[#This Row],[Dates]],"mmmm-aa")</f>
        <v>juin-28</v>
      </c>
      <c r="G914" s="17">
        <f>YEAR(D_dates[[#This Row],[Dates]])*100+MONTH(B914)</f>
        <v>202806</v>
      </c>
      <c r="H914" s="15">
        <f t="shared" si="44"/>
        <v>46905</v>
      </c>
    </row>
    <row r="915" spans="2:8" x14ac:dyDescent="0.3">
      <c r="B915" s="15">
        <v>46935</v>
      </c>
      <c r="C915" s="16">
        <f t="shared" si="42"/>
        <v>2028</v>
      </c>
      <c r="D915" s="17">
        <f t="shared" si="43"/>
        <v>7</v>
      </c>
      <c r="E915" s="17" t="str">
        <f>TEXT(D_dates[[#This Row],[Dates]],"mmmm")</f>
        <v>juillet</v>
      </c>
      <c r="F915" s="17" t="str">
        <f>TEXT(D_dates[[#This Row],[Dates]],"mmmm-aa")</f>
        <v>juillet-28</v>
      </c>
      <c r="G915" s="17">
        <f>YEAR(D_dates[[#This Row],[Dates]])*100+MONTH(B915)</f>
        <v>202807</v>
      </c>
      <c r="H915" s="15">
        <f t="shared" si="44"/>
        <v>46935</v>
      </c>
    </row>
    <row r="916" spans="2:8" x14ac:dyDescent="0.3">
      <c r="B916" s="15">
        <v>46936</v>
      </c>
      <c r="C916" s="16">
        <f t="shared" si="42"/>
        <v>2028</v>
      </c>
      <c r="D916" s="17">
        <f t="shared" si="43"/>
        <v>7</v>
      </c>
      <c r="E916" s="17" t="str">
        <f>TEXT(D_dates[[#This Row],[Dates]],"mmmm")</f>
        <v>juillet</v>
      </c>
      <c r="F916" s="17" t="str">
        <f>TEXT(D_dates[[#This Row],[Dates]],"mmmm-aa")</f>
        <v>juillet-28</v>
      </c>
      <c r="G916" s="17">
        <f>YEAR(D_dates[[#This Row],[Dates]])*100+MONTH(B916)</f>
        <v>202807</v>
      </c>
      <c r="H916" s="15">
        <f t="shared" si="44"/>
        <v>46935</v>
      </c>
    </row>
    <row r="917" spans="2:8" x14ac:dyDescent="0.3">
      <c r="B917" s="15">
        <v>46937</v>
      </c>
      <c r="C917" s="16">
        <f t="shared" si="42"/>
        <v>2028</v>
      </c>
      <c r="D917" s="17">
        <f t="shared" si="43"/>
        <v>7</v>
      </c>
      <c r="E917" s="17" t="str">
        <f>TEXT(D_dates[[#This Row],[Dates]],"mmmm")</f>
        <v>juillet</v>
      </c>
      <c r="F917" s="17" t="str">
        <f>TEXT(D_dates[[#This Row],[Dates]],"mmmm-aa")</f>
        <v>juillet-28</v>
      </c>
      <c r="G917" s="17">
        <f>YEAR(D_dates[[#This Row],[Dates]])*100+MONTH(B917)</f>
        <v>202807</v>
      </c>
      <c r="H917" s="15">
        <f t="shared" si="44"/>
        <v>46935</v>
      </c>
    </row>
    <row r="918" spans="2:8" x14ac:dyDescent="0.3">
      <c r="B918" s="15">
        <v>46938</v>
      </c>
      <c r="C918" s="16">
        <f t="shared" si="42"/>
        <v>2028</v>
      </c>
      <c r="D918" s="17">
        <f t="shared" si="43"/>
        <v>7</v>
      </c>
      <c r="E918" s="17" t="str">
        <f>TEXT(D_dates[[#This Row],[Dates]],"mmmm")</f>
        <v>juillet</v>
      </c>
      <c r="F918" s="17" t="str">
        <f>TEXT(D_dates[[#This Row],[Dates]],"mmmm-aa")</f>
        <v>juillet-28</v>
      </c>
      <c r="G918" s="17">
        <f>YEAR(D_dates[[#This Row],[Dates]])*100+MONTH(B918)</f>
        <v>202807</v>
      </c>
      <c r="H918" s="15">
        <f t="shared" si="44"/>
        <v>46935</v>
      </c>
    </row>
    <row r="919" spans="2:8" x14ac:dyDescent="0.3">
      <c r="B919" s="15">
        <v>46939</v>
      </c>
      <c r="C919" s="16">
        <f t="shared" si="42"/>
        <v>2028</v>
      </c>
      <c r="D919" s="17">
        <f t="shared" si="43"/>
        <v>7</v>
      </c>
      <c r="E919" s="17" t="str">
        <f>TEXT(D_dates[[#This Row],[Dates]],"mmmm")</f>
        <v>juillet</v>
      </c>
      <c r="F919" s="17" t="str">
        <f>TEXT(D_dates[[#This Row],[Dates]],"mmmm-aa")</f>
        <v>juillet-28</v>
      </c>
      <c r="G919" s="17">
        <f>YEAR(D_dates[[#This Row],[Dates]])*100+MONTH(B919)</f>
        <v>202807</v>
      </c>
      <c r="H919" s="15">
        <f t="shared" si="44"/>
        <v>46935</v>
      </c>
    </row>
    <row r="920" spans="2:8" x14ac:dyDescent="0.3">
      <c r="B920" s="15">
        <v>46940</v>
      </c>
      <c r="C920" s="16">
        <f t="shared" si="42"/>
        <v>2028</v>
      </c>
      <c r="D920" s="17">
        <f t="shared" si="43"/>
        <v>7</v>
      </c>
      <c r="E920" s="17" t="str">
        <f>TEXT(D_dates[[#This Row],[Dates]],"mmmm")</f>
        <v>juillet</v>
      </c>
      <c r="F920" s="17" t="str">
        <f>TEXT(D_dates[[#This Row],[Dates]],"mmmm-aa")</f>
        <v>juillet-28</v>
      </c>
      <c r="G920" s="17">
        <f>YEAR(D_dates[[#This Row],[Dates]])*100+MONTH(B920)</f>
        <v>202807</v>
      </c>
      <c r="H920" s="15">
        <f t="shared" si="44"/>
        <v>46935</v>
      </c>
    </row>
    <row r="921" spans="2:8" x14ac:dyDescent="0.3">
      <c r="B921" s="15">
        <v>46941</v>
      </c>
      <c r="C921" s="16">
        <f t="shared" si="42"/>
        <v>2028</v>
      </c>
      <c r="D921" s="17">
        <f t="shared" si="43"/>
        <v>7</v>
      </c>
      <c r="E921" s="17" t="str">
        <f>TEXT(D_dates[[#This Row],[Dates]],"mmmm")</f>
        <v>juillet</v>
      </c>
      <c r="F921" s="17" t="str">
        <f>TEXT(D_dates[[#This Row],[Dates]],"mmmm-aa")</f>
        <v>juillet-28</v>
      </c>
      <c r="G921" s="17">
        <f>YEAR(D_dates[[#This Row],[Dates]])*100+MONTH(B921)</f>
        <v>202807</v>
      </c>
      <c r="H921" s="15">
        <f t="shared" si="44"/>
        <v>46935</v>
      </c>
    </row>
    <row r="922" spans="2:8" x14ac:dyDescent="0.3">
      <c r="B922" s="15">
        <v>46942</v>
      </c>
      <c r="C922" s="16">
        <f t="shared" si="42"/>
        <v>2028</v>
      </c>
      <c r="D922" s="17">
        <f t="shared" si="43"/>
        <v>7</v>
      </c>
      <c r="E922" s="17" t="str">
        <f>TEXT(D_dates[[#This Row],[Dates]],"mmmm")</f>
        <v>juillet</v>
      </c>
      <c r="F922" s="17" t="str">
        <f>TEXT(D_dates[[#This Row],[Dates]],"mmmm-aa")</f>
        <v>juillet-28</v>
      </c>
      <c r="G922" s="17">
        <f>YEAR(D_dates[[#This Row],[Dates]])*100+MONTH(B922)</f>
        <v>202807</v>
      </c>
      <c r="H922" s="15">
        <f t="shared" si="44"/>
        <v>46935</v>
      </c>
    </row>
    <row r="923" spans="2:8" x14ac:dyDescent="0.3">
      <c r="B923" s="15">
        <v>46943</v>
      </c>
      <c r="C923" s="16">
        <f t="shared" si="42"/>
        <v>2028</v>
      </c>
      <c r="D923" s="17">
        <f t="shared" si="43"/>
        <v>7</v>
      </c>
      <c r="E923" s="17" t="str">
        <f>TEXT(D_dates[[#This Row],[Dates]],"mmmm")</f>
        <v>juillet</v>
      </c>
      <c r="F923" s="17" t="str">
        <f>TEXT(D_dates[[#This Row],[Dates]],"mmmm-aa")</f>
        <v>juillet-28</v>
      </c>
      <c r="G923" s="17">
        <f>YEAR(D_dates[[#This Row],[Dates]])*100+MONTH(B923)</f>
        <v>202807</v>
      </c>
      <c r="H923" s="15">
        <f t="shared" si="44"/>
        <v>46935</v>
      </c>
    </row>
    <row r="924" spans="2:8" x14ac:dyDescent="0.3">
      <c r="B924" s="15">
        <v>46944</v>
      </c>
      <c r="C924" s="16">
        <f t="shared" si="42"/>
        <v>2028</v>
      </c>
      <c r="D924" s="17">
        <f t="shared" si="43"/>
        <v>7</v>
      </c>
      <c r="E924" s="17" t="str">
        <f>TEXT(D_dates[[#This Row],[Dates]],"mmmm")</f>
        <v>juillet</v>
      </c>
      <c r="F924" s="17" t="str">
        <f>TEXT(D_dates[[#This Row],[Dates]],"mmmm-aa")</f>
        <v>juillet-28</v>
      </c>
      <c r="G924" s="17">
        <f>YEAR(D_dates[[#This Row],[Dates]])*100+MONTH(B924)</f>
        <v>202807</v>
      </c>
      <c r="H924" s="15">
        <f t="shared" si="44"/>
        <v>46935</v>
      </c>
    </row>
    <row r="925" spans="2:8" x14ac:dyDescent="0.3">
      <c r="B925" s="15">
        <v>46945</v>
      </c>
      <c r="C925" s="16">
        <f t="shared" si="42"/>
        <v>2028</v>
      </c>
      <c r="D925" s="17">
        <f t="shared" si="43"/>
        <v>7</v>
      </c>
      <c r="E925" s="17" t="str">
        <f>TEXT(D_dates[[#This Row],[Dates]],"mmmm")</f>
        <v>juillet</v>
      </c>
      <c r="F925" s="17" t="str">
        <f>TEXT(D_dates[[#This Row],[Dates]],"mmmm-aa")</f>
        <v>juillet-28</v>
      </c>
      <c r="G925" s="17">
        <f>YEAR(D_dates[[#This Row],[Dates]])*100+MONTH(B925)</f>
        <v>202807</v>
      </c>
      <c r="H925" s="15">
        <f t="shared" si="44"/>
        <v>46935</v>
      </c>
    </row>
    <row r="926" spans="2:8" x14ac:dyDescent="0.3">
      <c r="B926" s="15">
        <v>46946</v>
      </c>
      <c r="C926" s="16">
        <f t="shared" si="42"/>
        <v>2028</v>
      </c>
      <c r="D926" s="17">
        <f t="shared" si="43"/>
        <v>7</v>
      </c>
      <c r="E926" s="17" t="str">
        <f>TEXT(D_dates[[#This Row],[Dates]],"mmmm")</f>
        <v>juillet</v>
      </c>
      <c r="F926" s="17" t="str">
        <f>TEXT(D_dates[[#This Row],[Dates]],"mmmm-aa")</f>
        <v>juillet-28</v>
      </c>
      <c r="G926" s="17">
        <f>YEAR(D_dates[[#This Row],[Dates]])*100+MONTH(B926)</f>
        <v>202807</v>
      </c>
      <c r="H926" s="15">
        <f t="shared" si="44"/>
        <v>46935</v>
      </c>
    </row>
    <row r="927" spans="2:8" x14ac:dyDescent="0.3">
      <c r="B927" s="15">
        <v>46947</v>
      </c>
      <c r="C927" s="16">
        <f t="shared" si="42"/>
        <v>2028</v>
      </c>
      <c r="D927" s="17">
        <f t="shared" si="43"/>
        <v>7</v>
      </c>
      <c r="E927" s="17" t="str">
        <f>TEXT(D_dates[[#This Row],[Dates]],"mmmm")</f>
        <v>juillet</v>
      </c>
      <c r="F927" s="17" t="str">
        <f>TEXT(D_dates[[#This Row],[Dates]],"mmmm-aa")</f>
        <v>juillet-28</v>
      </c>
      <c r="G927" s="17">
        <f>YEAR(D_dates[[#This Row],[Dates]])*100+MONTH(B927)</f>
        <v>202807</v>
      </c>
      <c r="H927" s="15">
        <f t="shared" si="44"/>
        <v>46935</v>
      </c>
    </row>
    <row r="928" spans="2:8" x14ac:dyDescent="0.3">
      <c r="B928" s="15">
        <v>46948</v>
      </c>
      <c r="C928" s="16">
        <f t="shared" si="42"/>
        <v>2028</v>
      </c>
      <c r="D928" s="17">
        <f t="shared" si="43"/>
        <v>7</v>
      </c>
      <c r="E928" s="17" t="str">
        <f>TEXT(D_dates[[#This Row],[Dates]],"mmmm")</f>
        <v>juillet</v>
      </c>
      <c r="F928" s="17" t="str">
        <f>TEXT(D_dates[[#This Row],[Dates]],"mmmm-aa")</f>
        <v>juillet-28</v>
      </c>
      <c r="G928" s="17">
        <f>YEAR(D_dates[[#This Row],[Dates]])*100+MONTH(B928)</f>
        <v>202807</v>
      </c>
      <c r="H928" s="15">
        <f t="shared" si="44"/>
        <v>46935</v>
      </c>
    </row>
    <row r="929" spans="2:8" x14ac:dyDescent="0.3">
      <c r="B929" s="15">
        <v>46949</v>
      </c>
      <c r="C929" s="16">
        <f t="shared" si="42"/>
        <v>2028</v>
      </c>
      <c r="D929" s="17">
        <f t="shared" si="43"/>
        <v>7</v>
      </c>
      <c r="E929" s="17" t="str">
        <f>TEXT(D_dates[[#This Row],[Dates]],"mmmm")</f>
        <v>juillet</v>
      </c>
      <c r="F929" s="17" t="str">
        <f>TEXT(D_dates[[#This Row],[Dates]],"mmmm-aa")</f>
        <v>juillet-28</v>
      </c>
      <c r="G929" s="17">
        <f>YEAR(D_dates[[#This Row],[Dates]])*100+MONTH(B929)</f>
        <v>202807</v>
      </c>
      <c r="H929" s="15">
        <f t="shared" si="44"/>
        <v>46935</v>
      </c>
    </row>
    <row r="930" spans="2:8" x14ac:dyDescent="0.3">
      <c r="B930" s="15">
        <v>46950</v>
      </c>
      <c r="C930" s="16">
        <f t="shared" si="42"/>
        <v>2028</v>
      </c>
      <c r="D930" s="17">
        <f t="shared" si="43"/>
        <v>7</v>
      </c>
      <c r="E930" s="17" t="str">
        <f>TEXT(D_dates[[#This Row],[Dates]],"mmmm")</f>
        <v>juillet</v>
      </c>
      <c r="F930" s="17" t="str">
        <f>TEXT(D_dates[[#This Row],[Dates]],"mmmm-aa")</f>
        <v>juillet-28</v>
      </c>
      <c r="G930" s="17">
        <f>YEAR(D_dates[[#This Row],[Dates]])*100+MONTH(B930)</f>
        <v>202807</v>
      </c>
      <c r="H930" s="15">
        <f t="shared" si="44"/>
        <v>46935</v>
      </c>
    </row>
    <row r="931" spans="2:8" x14ac:dyDescent="0.3">
      <c r="B931" s="15">
        <v>46951</v>
      </c>
      <c r="C931" s="16">
        <f t="shared" si="42"/>
        <v>2028</v>
      </c>
      <c r="D931" s="17">
        <f t="shared" si="43"/>
        <v>7</v>
      </c>
      <c r="E931" s="17" t="str">
        <f>TEXT(D_dates[[#This Row],[Dates]],"mmmm")</f>
        <v>juillet</v>
      </c>
      <c r="F931" s="17" t="str">
        <f>TEXT(D_dates[[#This Row],[Dates]],"mmmm-aa")</f>
        <v>juillet-28</v>
      </c>
      <c r="G931" s="17">
        <f>YEAR(D_dates[[#This Row],[Dates]])*100+MONTH(B931)</f>
        <v>202807</v>
      </c>
      <c r="H931" s="15">
        <f t="shared" si="44"/>
        <v>46935</v>
      </c>
    </row>
    <row r="932" spans="2:8" x14ac:dyDescent="0.3">
      <c r="B932" s="15">
        <v>46952</v>
      </c>
      <c r="C932" s="16">
        <f t="shared" si="42"/>
        <v>2028</v>
      </c>
      <c r="D932" s="17">
        <f t="shared" si="43"/>
        <v>7</v>
      </c>
      <c r="E932" s="17" t="str">
        <f>TEXT(D_dates[[#This Row],[Dates]],"mmmm")</f>
        <v>juillet</v>
      </c>
      <c r="F932" s="17" t="str">
        <f>TEXT(D_dates[[#This Row],[Dates]],"mmmm-aa")</f>
        <v>juillet-28</v>
      </c>
      <c r="G932" s="17">
        <f>YEAR(D_dates[[#This Row],[Dates]])*100+MONTH(B932)</f>
        <v>202807</v>
      </c>
      <c r="H932" s="15">
        <f t="shared" si="44"/>
        <v>46935</v>
      </c>
    </row>
    <row r="933" spans="2:8" x14ac:dyDescent="0.3">
      <c r="B933" s="15">
        <v>46953</v>
      </c>
      <c r="C933" s="16">
        <f t="shared" si="42"/>
        <v>2028</v>
      </c>
      <c r="D933" s="17">
        <f t="shared" si="43"/>
        <v>7</v>
      </c>
      <c r="E933" s="17" t="str">
        <f>TEXT(D_dates[[#This Row],[Dates]],"mmmm")</f>
        <v>juillet</v>
      </c>
      <c r="F933" s="17" t="str">
        <f>TEXT(D_dates[[#This Row],[Dates]],"mmmm-aa")</f>
        <v>juillet-28</v>
      </c>
      <c r="G933" s="17">
        <f>YEAR(D_dates[[#This Row],[Dates]])*100+MONTH(B933)</f>
        <v>202807</v>
      </c>
      <c r="H933" s="15">
        <f t="shared" si="44"/>
        <v>46935</v>
      </c>
    </row>
    <row r="934" spans="2:8" x14ac:dyDescent="0.3">
      <c r="B934" s="15">
        <v>46954</v>
      </c>
      <c r="C934" s="16">
        <f t="shared" si="42"/>
        <v>2028</v>
      </c>
      <c r="D934" s="17">
        <f t="shared" si="43"/>
        <v>7</v>
      </c>
      <c r="E934" s="17" t="str">
        <f>TEXT(D_dates[[#This Row],[Dates]],"mmmm")</f>
        <v>juillet</v>
      </c>
      <c r="F934" s="17" t="str">
        <f>TEXT(D_dates[[#This Row],[Dates]],"mmmm-aa")</f>
        <v>juillet-28</v>
      </c>
      <c r="G934" s="17">
        <f>YEAR(D_dates[[#This Row],[Dates]])*100+MONTH(B934)</f>
        <v>202807</v>
      </c>
      <c r="H934" s="15">
        <f t="shared" si="44"/>
        <v>46935</v>
      </c>
    </row>
    <row r="935" spans="2:8" x14ac:dyDescent="0.3">
      <c r="B935" s="15">
        <v>46955</v>
      </c>
      <c r="C935" s="16">
        <f t="shared" si="42"/>
        <v>2028</v>
      </c>
      <c r="D935" s="17">
        <f t="shared" si="43"/>
        <v>7</v>
      </c>
      <c r="E935" s="17" t="str">
        <f>TEXT(D_dates[[#This Row],[Dates]],"mmmm")</f>
        <v>juillet</v>
      </c>
      <c r="F935" s="17" t="str">
        <f>TEXT(D_dates[[#This Row],[Dates]],"mmmm-aa")</f>
        <v>juillet-28</v>
      </c>
      <c r="G935" s="17">
        <f>YEAR(D_dates[[#This Row],[Dates]])*100+MONTH(B935)</f>
        <v>202807</v>
      </c>
      <c r="H935" s="15">
        <f t="shared" si="44"/>
        <v>46935</v>
      </c>
    </row>
    <row r="936" spans="2:8" x14ac:dyDescent="0.3">
      <c r="B936" s="15">
        <v>46956</v>
      </c>
      <c r="C936" s="16">
        <f t="shared" si="42"/>
        <v>2028</v>
      </c>
      <c r="D936" s="17">
        <f t="shared" si="43"/>
        <v>7</v>
      </c>
      <c r="E936" s="17" t="str">
        <f>TEXT(D_dates[[#This Row],[Dates]],"mmmm")</f>
        <v>juillet</v>
      </c>
      <c r="F936" s="17" t="str">
        <f>TEXT(D_dates[[#This Row],[Dates]],"mmmm-aa")</f>
        <v>juillet-28</v>
      </c>
      <c r="G936" s="17">
        <f>YEAR(D_dates[[#This Row],[Dates]])*100+MONTH(B936)</f>
        <v>202807</v>
      </c>
      <c r="H936" s="15">
        <f t="shared" si="44"/>
        <v>46935</v>
      </c>
    </row>
    <row r="937" spans="2:8" x14ac:dyDescent="0.3">
      <c r="B937" s="15">
        <v>46957</v>
      </c>
      <c r="C937" s="16">
        <f t="shared" si="42"/>
        <v>2028</v>
      </c>
      <c r="D937" s="17">
        <f t="shared" si="43"/>
        <v>7</v>
      </c>
      <c r="E937" s="17" t="str">
        <f>TEXT(D_dates[[#This Row],[Dates]],"mmmm")</f>
        <v>juillet</v>
      </c>
      <c r="F937" s="17" t="str">
        <f>TEXT(D_dates[[#This Row],[Dates]],"mmmm-aa")</f>
        <v>juillet-28</v>
      </c>
      <c r="G937" s="17">
        <f>YEAR(D_dates[[#This Row],[Dates]])*100+MONTH(B937)</f>
        <v>202807</v>
      </c>
      <c r="H937" s="15">
        <f t="shared" si="44"/>
        <v>46935</v>
      </c>
    </row>
    <row r="938" spans="2:8" x14ac:dyDescent="0.3">
      <c r="B938" s="15">
        <v>46958</v>
      </c>
      <c r="C938" s="16">
        <f t="shared" si="42"/>
        <v>2028</v>
      </c>
      <c r="D938" s="17">
        <f t="shared" si="43"/>
        <v>7</v>
      </c>
      <c r="E938" s="17" t="str">
        <f>TEXT(D_dates[[#This Row],[Dates]],"mmmm")</f>
        <v>juillet</v>
      </c>
      <c r="F938" s="17" t="str">
        <f>TEXT(D_dates[[#This Row],[Dates]],"mmmm-aa")</f>
        <v>juillet-28</v>
      </c>
      <c r="G938" s="17">
        <f>YEAR(D_dates[[#This Row],[Dates]])*100+MONTH(B938)</f>
        <v>202807</v>
      </c>
      <c r="H938" s="15">
        <f t="shared" si="44"/>
        <v>46935</v>
      </c>
    </row>
    <row r="939" spans="2:8" x14ac:dyDescent="0.3">
      <c r="B939" s="15">
        <v>46959</v>
      </c>
      <c r="C939" s="16">
        <f t="shared" si="42"/>
        <v>2028</v>
      </c>
      <c r="D939" s="17">
        <f t="shared" si="43"/>
        <v>7</v>
      </c>
      <c r="E939" s="17" t="str">
        <f>TEXT(D_dates[[#This Row],[Dates]],"mmmm")</f>
        <v>juillet</v>
      </c>
      <c r="F939" s="17" t="str">
        <f>TEXT(D_dates[[#This Row],[Dates]],"mmmm-aa")</f>
        <v>juillet-28</v>
      </c>
      <c r="G939" s="17">
        <f>YEAR(D_dates[[#This Row],[Dates]])*100+MONTH(B939)</f>
        <v>202807</v>
      </c>
      <c r="H939" s="15">
        <f t="shared" si="44"/>
        <v>46935</v>
      </c>
    </row>
    <row r="940" spans="2:8" x14ac:dyDescent="0.3">
      <c r="B940" s="15">
        <v>46960</v>
      </c>
      <c r="C940" s="16">
        <f t="shared" si="42"/>
        <v>2028</v>
      </c>
      <c r="D940" s="17">
        <f t="shared" si="43"/>
        <v>7</v>
      </c>
      <c r="E940" s="17" t="str">
        <f>TEXT(D_dates[[#This Row],[Dates]],"mmmm")</f>
        <v>juillet</v>
      </c>
      <c r="F940" s="17" t="str">
        <f>TEXT(D_dates[[#This Row],[Dates]],"mmmm-aa")</f>
        <v>juillet-28</v>
      </c>
      <c r="G940" s="17">
        <f>YEAR(D_dates[[#This Row],[Dates]])*100+MONTH(B940)</f>
        <v>202807</v>
      </c>
      <c r="H940" s="15">
        <f t="shared" si="44"/>
        <v>46935</v>
      </c>
    </row>
    <row r="941" spans="2:8" x14ac:dyDescent="0.3">
      <c r="B941" s="15">
        <v>46961</v>
      </c>
      <c r="C941" s="16">
        <f t="shared" si="42"/>
        <v>2028</v>
      </c>
      <c r="D941" s="17">
        <f t="shared" si="43"/>
        <v>7</v>
      </c>
      <c r="E941" s="17" t="str">
        <f>TEXT(D_dates[[#This Row],[Dates]],"mmmm")</f>
        <v>juillet</v>
      </c>
      <c r="F941" s="17" t="str">
        <f>TEXT(D_dates[[#This Row],[Dates]],"mmmm-aa")</f>
        <v>juillet-28</v>
      </c>
      <c r="G941" s="17">
        <f>YEAR(D_dates[[#This Row],[Dates]])*100+MONTH(B941)</f>
        <v>202807</v>
      </c>
      <c r="H941" s="15">
        <f t="shared" si="44"/>
        <v>46935</v>
      </c>
    </row>
    <row r="942" spans="2:8" x14ac:dyDescent="0.3">
      <c r="B942" s="15">
        <v>46962</v>
      </c>
      <c r="C942" s="16">
        <f t="shared" si="42"/>
        <v>2028</v>
      </c>
      <c r="D942" s="17">
        <f t="shared" si="43"/>
        <v>7</v>
      </c>
      <c r="E942" s="17" t="str">
        <f>TEXT(D_dates[[#This Row],[Dates]],"mmmm")</f>
        <v>juillet</v>
      </c>
      <c r="F942" s="17" t="str">
        <f>TEXT(D_dates[[#This Row],[Dates]],"mmmm-aa")</f>
        <v>juillet-28</v>
      </c>
      <c r="G942" s="17">
        <f>YEAR(D_dates[[#This Row],[Dates]])*100+MONTH(B942)</f>
        <v>202807</v>
      </c>
      <c r="H942" s="15">
        <f t="shared" si="44"/>
        <v>46935</v>
      </c>
    </row>
    <row r="943" spans="2:8" x14ac:dyDescent="0.3">
      <c r="B943" s="15">
        <v>46963</v>
      </c>
      <c r="C943" s="16">
        <f t="shared" si="42"/>
        <v>2028</v>
      </c>
      <c r="D943" s="17">
        <f t="shared" si="43"/>
        <v>7</v>
      </c>
      <c r="E943" s="17" t="str">
        <f>TEXT(D_dates[[#This Row],[Dates]],"mmmm")</f>
        <v>juillet</v>
      </c>
      <c r="F943" s="17" t="str">
        <f>TEXT(D_dates[[#This Row],[Dates]],"mmmm-aa")</f>
        <v>juillet-28</v>
      </c>
      <c r="G943" s="17">
        <f>YEAR(D_dates[[#This Row],[Dates]])*100+MONTH(B943)</f>
        <v>202807</v>
      </c>
      <c r="H943" s="15">
        <f t="shared" si="44"/>
        <v>46935</v>
      </c>
    </row>
    <row r="944" spans="2:8" x14ac:dyDescent="0.3">
      <c r="B944" s="15">
        <v>46964</v>
      </c>
      <c r="C944" s="16">
        <f t="shared" si="42"/>
        <v>2028</v>
      </c>
      <c r="D944" s="17">
        <f t="shared" si="43"/>
        <v>7</v>
      </c>
      <c r="E944" s="17" t="str">
        <f>TEXT(D_dates[[#This Row],[Dates]],"mmmm")</f>
        <v>juillet</v>
      </c>
      <c r="F944" s="17" t="str">
        <f>TEXT(D_dates[[#This Row],[Dates]],"mmmm-aa")</f>
        <v>juillet-28</v>
      </c>
      <c r="G944" s="17">
        <f>YEAR(D_dates[[#This Row],[Dates]])*100+MONTH(B944)</f>
        <v>202807</v>
      </c>
      <c r="H944" s="15">
        <f t="shared" si="44"/>
        <v>46935</v>
      </c>
    </row>
    <row r="945" spans="2:8" x14ac:dyDescent="0.3">
      <c r="B945" s="15">
        <v>46965</v>
      </c>
      <c r="C945" s="16">
        <f t="shared" si="42"/>
        <v>2028</v>
      </c>
      <c r="D945" s="17">
        <f t="shared" si="43"/>
        <v>7</v>
      </c>
      <c r="E945" s="17" t="str">
        <f>TEXT(D_dates[[#This Row],[Dates]],"mmmm")</f>
        <v>juillet</v>
      </c>
      <c r="F945" s="17" t="str">
        <f>TEXT(D_dates[[#This Row],[Dates]],"mmmm-aa")</f>
        <v>juillet-28</v>
      </c>
      <c r="G945" s="17">
        <f>YEAR(D_dates[[#This Row],[Dates]])*100+MONTH(B945)</f>
        <v>202807</v>
      </c>
      <c r="H945" s="15">
        <f t="shared" si="44"/>
        <v>46935</v>
      </c>
    </row>
    <row r="946" spans="2:8" x14ac:dyDescent="0.3">
      <c r="B946" s="15">
        <v>46966</v>
      </c>
      <c r="C946" s="16">
        <f t="shared" si="42"/>
        <v>2028</v>
      </c>
      <c r="D946" s="17">
        <f t="shared" si="43"/>
        <v>8</v>
      </c>
      <c r="E946" s="17" t="str">
        <f>TEXT(D_dates[[#This Row],[Dates]],"mmmm")</f>
        <v>août</v>
      </c>
      <c r="F946" s="17" t="str">
        <f>TEXT(D_dates[[#This Row],[Dates]],"mmmm-aa")</f>
        <v>août-28</v>
      </c>
      <c r="G946" s="17">
        <f>YEAR(D_dates[[#This Row],[Dates]])*100+MONTH(B946)</f>
        <v>202808</v>
      </c>
      <c r="H946" s="15">
        <f t="shared" si="44"/>
        <v>46966</v>
      </c>
    </row>
    <row r="947" spans="2:8" x14ac:dyDescent="0.3">
      <c r="B947" s="15">
        <v>46967</v>
      </c>
      <c r="C947" s="16">
        <f t="shared" si="42"/>
        <v>2028</v>
      </c>
      <c r="D947" s="17">
        <f t="shared" si="43"/>
        <v>8</v>
      </c>
      <c r="E947" s="17" t="str">
        <f>TEXT(D_dates[[#This Row],[Dates]],"mmmm")</f>
        <v>août</v>
      </c>
      <c r="F947" s="17" t="str">
        <f>TEXT(D_dates[[#This Row],[Dates]],"mmmm-aa")</f>
        <v>août-28</v>
      </c>
      <c r="G947" s="17">
        <f>YEAR(D_dates[[#This Row],[Dates]])*100+MONTH(B947)</f>
        <v>202808</v>
      </c>
      <c r="H947" s="15">
        <f t="shared" si="44"/>
        <v>46966</v>
      </c>
    </row>
    <row r="948" spans="2:8" x14ac:dyDescent="0.3">
      <c r="B948" s="15">
        <v>46968</v>
      </c>
      <c r="C948" s="16">
        <f t="shared" si="42"/>
        <v>2028</v>
      </c>
      <c r="D948" s="17">
        <f t="shared" si="43"/>
        <v>8</v>
      </c>
      <c r="E948" s="17" t="str">
        <f>TEXT(D_dates[[#This Row],[Dates]],"mmmm")</f>
        <v>août</v>
      </c>
      <c r="F948" s="17" t="str">
        <f>TEXT(D_dates[[#This Row],[Dates]],"mmmm-aa")</f>
        <v>août-28</v>
      </c>
      <c r="G948" s="17">
        <f>YEAR(D_dates[[#This Row],[Dates]])*100+MONTH(B948)</f>
        <v>202808</v>
      </c>
      <c r="H948" s="15">
        <f t="shared" si="44"/>
        <v>46966</v>
      </c>
    </row>
    <row r="949" spans="2:8" x14ac:dyDescent="0.3">
      <c r="B949" s="15">
        <v>46969</v>
      </c>
      <c r="C949" s="16">
        <f t="shared" si="42"/>
        <v>2028</v>
      </c>
      <c r="D949" s="17">
        <f t="shared" si="43"/>
        <v>8</v>
      </c>
      <c r="E949" s="17" t="str">
        <f>TEXT(D_dates[[#This Row],[Dates]],"mmmm")</f>
        <v>août</v>
      </c>
      <c r="F949" s="17" t="str">
        <f>TEXT(D_dates[[#This Row],[Dates]],"mmmm-aa")</f>
        <v>août-28</v>
      </c>
      <c r="G949" s="17">
        <f>YEAR(D_dates[[#This Row],[Dates]])*100+MONTH(B949)</f>
        <v>202808</v>
      </c>
      <c r="H949" s="15">
        <f t="shared" si="44"/>
        <v>46966</v>
      </c>
    </row>
    <row r="950" spans="2:8" x14ac:dyDescent="0.3">
      <c r="B950" s="15">
        <v>46970</v>
      </c>
      <c r="C950" s="16">
        <f t="shared" si="42"/>
        <v>2028</v>
      </c>
      <c r="D950" s="17">
        <f t="shared" si="43"/>
        <v>8</v>
      </c>
      <c r="E950" s="17" t="str">
        <f>TEXT(D_dates[[#This Row],[Dates]],"mmmm")</f>
        <v>août</v>
      </c>
      <c r="F950" s="17" t="str">
        <f>TEXT(D_dates[[#This Row],[Dates]],"mmmm-aa")</f>
        <v>août-28</v>
      </c>
      <c r="G950" s="17">
        <f>YEAR(D_dates[[#This Row],[Dates]])*100+MONTH(B950)</f>
        <v>202808</v>
      </c>
      <c r="H950" s="15">
        <f t="shared" si="44"/>
        <v>46966</v>
      </c>
    </row>
    <row r="951" spans="2:8" x14ac:dyDescent="0.3">
      <c r="B951" s="15">
        <v>46971</v>
      </c>
      <c r="C951" s="16">
        <f t="shared" si="42"/>
        <v>2028</v>
      </c>
      <c r="D951" s="17">
        <f t="shared" si="43"/>
        <v>8</v>
      </c>
      <c r="E951" s="17" t="str">
        <f>TEXT(D_dates[[#This Row],[Dates]],"mmmm")</f>
        <v>août</v>
      </c>
      <c r="F951" s="17" t="str">
        <f>TEXT(D_dates[[#This Row],[Dates]],"mmmm-aa")</f>
        <v>août-28</v>
      </c>
      <c r="G951" s="17">
        <f>YEAR(D_dates[[#This Row],[Dates]])*100+MONTH(B951)</f>
        <v>202808</v>
      </c>
      <c r="H951" s="15">
        <f t="shared" si="44"/>
        <v>46966</v>
      </c>
    </row>
    <row r="952" spans="2:8" x14ac:dyDescent="0.3">
      <c r="B952" s="15">
        <v>46972</v>
      </c>
      <c r="C952" s="16">
        <f t="shared" si="42"/>
        <v>2028</v>
      </c>
      <c r="D952" s="17">
        <f t="shared" si="43"/>
        <v>8</v>
      </c>
      <c r="E952" s="17" t="str">
        <f>TEXT(D_dates[[#This Row],[Dates]],"mmmm")</f>
        <v>août</v>
      </c>
      <c r="F952" s="17" t="str">
        <f>TEXT(D_dates[[#This Row],[Dates]],"mmmm-aa")</f>
        <v>août-28</v>
      </c>
      <c r="G952" s="17">
        <f>YEAR(D_dates[[#This Row],[Dates]])*100+MONTH(B952)</f>
        <v>202808</v>
      </c>
      <c r="H952" s="15">
        <f t="shared" si="44"/>
        <v>46966</v>
      </c>
    </row>
    <row r="953" spans="2:8" x14ac:dyDescent="0.3">
      <c r="B953" s="15">
        <v>46973</v>
      </c>
      <c r="C953" s="16">
        <f t="shared" si="42"/>
        <v>2028</v>
      </c>
      <c r="D953" s="17">
        <f t="shared" si="43"/>
        <v>8</v>
      </c>
      <c r="E953" s="17" t="str">
        <f>TEXT(D_dates[[#This Row],[Dates]],"mmmm")</f>
        <v>août</v>
      </c>
      <c r="F953" s="17" t="str">
        <f>TEXT(D_dates[[#This Row],[Dates]],"mmmm-aa")</f>
        <v>août-28</v>
      </c>
      <c r="G953" s="17">
        <f>YEAR(D_dates[[#This Row],[Dates]])*100+MONTH(B953)</f>
        <v>202808</v>
      </c>
      <c r="H953" s="15">
        <f t="shared" si="44"/>
        <v>46966</v>
      </c>
    </row>
    <row r="954" spans="2:8" x14ac:dyDescent="0.3">
      <c r="B954" s="15">
        <v>46974</v>
      </c>
      <c r="C954" s="16">
        <f t="shared" si="42"/>
        <v>2028</v>
      </c>
      <c r="D954" s="17">
        <f t="shared" si="43"/>
        <v>8</v>
      </c>
      <c r="E954" s="17" t="str">
        <f>TEXT(D_dates[[#This Row],[Dates]],"mmmm")</f>
        <v>août</v>
      </c>
      <c r="F954" s="17" t="str">
        <f>TEXT(D_dates[[#This Row],[Dates]],"mmmm-aa")</f>
        <v>août-28</v>
      </c>
      <c r="G954" s="17">
        <f>YEAR(D_dates[[#This Row],[Dates]])*100+MONTH(B954)</f>
        <v>202808</v>
      </c>
      <c r="H954" s="15">
        <f t="shared" si="44"/>
        <v>46966</v>
      </c>
    </row>
    <row r="955" spans="2:8" x14ac:dyDescent="0.3">
      <c r="B955" s="15">
        <v>46975</v>
      </c>
      <c r="C955" s="16">
        <f t="shared" si="42"/>
        <v>2028</v>
      </c>
      <c r="D955" s="17">
        <f t="shared" si="43"/>
        <v>8</v>
      </c>
      <c r="E955" s="17" t="str">
        <f>TEXT(D_dates[[#This Row],[Dates]],"mmmm")</f>
        <v>août</v>
      </c>
      <c r="F955" s="17" t="str">
        <f>TEXT(D_dates[[#This Row],[Dates]],"mmmm-aa")</f>
        <v>août-28</v>
      </c>
      <c r="G955" s="17">
        <f>YEAR(D_dates[[#This Row],[Dates]])*100+MONTH(B955)</f>
        <v>202808</v>
      </c>
      <c r="H955" s="15">
        <f t="shared" si="44"/>
        <v>46966</v>
      </c>
    </row>
    <row r="956" spans="2:8" x14ac:dyDescent="0.3">
      <c r="B956" s="15">
        <v>46976</v>
      </c>
      <c r="C956" s="16">
        <f t="shared" si="42"/>
        <v>2028</v>
      </c>
      <c r="D956" s="17">
        <f t="shared" si="43"/>
        <v>8</v>
      </c>
      <c r="E956" s="17" t="str">
        <f>TEXT(D_dates[[#This Row],[Dates]],"mmmm")</f>
        <v>août</v>
      </c>
      <c r="F956" s="17" t="str">
        <f>TEXT(D_dates[[#This Row],[Dates]],"mmmm-aa")</f>
        <v>août-28</v>
      </c>
      <c r="G956" s="17">
        <f>YEAR(D_dates[[#This Row],[Dates]])*100+MONTH(B956)</f>
        <v>202808</v>
      </c>
      <c r="H956" s="15">
        <f t="shared" si="44"/>
        <v>46966</v>
      </c>
    </row>
    <row r="957" spans="2:8" x14ac:dyDescent="0.3">
      <c r="B957" s="15">
        <v>46977</v>
      </c>
      <c r="C957" s="16">
        <f t="shared" si="42"/>
        <v>2028</v>
      </c>
      <c r="D957" s="17">
        <f t="shared" si="43"/>
        <v>8</v>
      </c>
      <c r="E957" s="17" t="str">
        <f>TEXT(D_dates[[#This Row],[Dates]],"mmmm")</f>
        <v>août</v>
      </c>
      <c r="F957" s="17" t="str">
        <f>TEXT(D_dates[[#This Row],[Dates]],"mmmm-aa")</f>
        <v>août-28</v>
      </c>
      <c r="G957" s="17">
        <f>YEAR(D_dates[[#This Row],[Dates]])*100+MONTH(B957)</f>
        <v>202808</v>
      </c>
      <c r="H957" s="15">
        <f t="shared" si="44"/>
        <v>46966</v>
      </c>
    </row>
    <row r="958" spans="2:8" x14ac:dyDescent="0.3">
      <c r="B958" s="15">
        <v>46978</v>
      </c>
      <c r="C958" s="16">
        <f t="shared" si="42"/>
        <v>2028</v>
      </c>
      <c r="D958" s="17">
        <f t="shared" si="43"/>
        <v>8</v>
      </c>
      <c r="E958" s="17" t="str">
        <f>TEXT(D_dates[[#This Row],[Dates]],"mmmm")</f>
        <v>août</v>
      </c>
      <c r="F958" s="17" t="str">
        <f>TEXT(D_dates[[#This Row],[Dates]],"mmmm-aa")</f>
        <v>août-28</v>
      </c>
      <c r="G958" s="17">
        <f>YEAR(D_dates[[#This Row],[Dates]])*100+MONTH(B958)</f>
        <v>202808</v>
      </c>
      <c r="H958" s="15">
        <f t="shared" si="44"/>
        <v>46966</v>
      </c>
    </row>
    <row r="959" spans="2:8" x14ac:dyDescent="0.3">
      <c r="B959" s="15">
        <v>46979</v>
      </c>
      <c r="C959" s="16">
        <f t="shared" si="42"/>
        <v>2028</v>
      </c>
      <c r="D959" s="17">
        <f t="shared" si="43"/>
        <v>8</v>
      </c>
      <c r="E959" s="17" t="str">
        <f>TEXT(D_dates[[#This Row],[Dates]],"mmmm")</f>
        <v>août</v>
      </c>
      <c r="F959" s="17" t="str">
        <f>TEXT(D_dates[[#This Row],[Dates]],"mmmm-aa")</f>
        <v>août-28</v>
      </c>
      <c r="G959" s="17">
        <f>YEAR(D_dates[[#This Row],[Dates]])*100+MONTH(B959)</f>
        <v>202808</v>
      </c>
      <c r="H959" s="15">
        <f t="shared" si="44"/>
        <v>46966</v>
      </c>
    </row>
    <row r="960" spans="2:8" x14ac:dyDescent="0.3">
      <c r="B960" s="15">
        <v>46980</v>
      </c>
      <c r="C960" s="16">
        <f t="shared" si="42"/>
        <v>2028</v>
      </c>
      <c r="D960" s="17">
        <f t="shared" si="43"/>
        <v>8</v>
      </c>
      <c r="E960" s="17" t="str">
        <f>TEXT(D_dates[[#This Row],[Dates]],"mmmm")</f>
        <v>août</v>
      </c>
      <c r="F960" s="17" t="str">
        <f>TEXT(D_dates[[#This Row],[Dates]],"mmmm-aa")</f>
        <v>août-28</v>
      </c>
      <c r="G960" s="17">
        <f>YEAR(D_dates[[#This Row],[Dates]])*100+MONTH(B960)</f>
        <v>202808</v>
      </c>
      <c r="H960" s="15">
        <f t="shared" si="44"/>
        <v>46966</v>
      </c>
    </row>
    <row r="961" spans="2:8" x14ac:dyDescent="0.3">
      <c r="B961" s="15">
        <v>46981</v>
      </c>
      <c r="C961" s="16">
        <f t="shared" si="42"/>
        <v>2028</v>
      </c>
      <c r="D961" s="17">
        <f t="shared" si="43"/>
        <v>8</v>
      </c>
      <c r="E961" s="17" t="str">
        <f>TEXT(D_dates[[#This Row],[Dates]],"mmmm")</f>
        <v>août</v>
      </c>
      <c r="F961" s="17" t="str">
        <f>TEXT(D_dates[[#This Row],[Dates]],"mmmm-aa")</f>
        <v>août-28</v>
      </c>
      <c r="G961" s="17">
        <f>YEAR(D_dates[[#This Row],[Dates]])*100+MONTH(B961)</f>
        <v>202808</v>
      </c>
      <c r="H961" s="15">
        <f t="shared" si="44"/>
        <v>46966</v>
      </c>
    </row>
    <row r="962" spans="2:8" x14ac:dyDescent="0.3">
      <c r="B962" s="15">
        <v>46982</v>
      </c>
      <c r="C962" s="16">
        <f t="shared" si="42"/>
        <v>2028</v>
      </c>
      <c r="D962" s="17">
        <f t="shared" si="43"/>
        <v>8</v>
      </c>
      <c r="E962" s="17" t="str">
        <f>TEXT(D_dates[[#This Row],[Dates]],"mmmm")</f>
        <v>août</v>
      </c>
      <c r="F962" s="17" t="str">
        <f>TEXT(D_dates[[#This Row],[Dates]],"mmmm-aa")</f>
        <v>août-28</v>
      </c>
      <c r="G962" s="17">
        <f>YEAR(D_dates[[#This Row],[Dates]])*100+MONTH(B962)</f>
        <v>202808</v>
      </c>
      <c r="H962" s="15">
        <f t="shared" si="44"/>
        <v>46966</v>
      </c>
    </row>
    <row r="963" spans="2:8" x14ac:dyDescent="0.3">
      <c r="B963" s="15">
        <v>46983</v>
      </c>
      <c r="C963" s="16">
        <f t="shared" ref="C963:C1026" si="45">YEAR(B963)</f>
        <v>2028</v>
      </c>
      <c r="D963" s="17">
        <f t="shared" ref="D963:D1026" si="46">MONTH(B963)</f>
        <v>8</v>
      </c>
      <c r="E963" s="17" t="str">
        <f>TEXT(D_dates[[#This Row],[Dates]],"mmmm")</f>
        <v>août</v>
      </c>
      <c r="F963" s="17" t="str">
        <f>TEXT(D_dates[[#This Row],[Dates]],"mmmm-aa")</f>
        <v>août-28</v>
      </c>
      <c r="G963" s="17">
        <f>YEAR(D_dates[[#This Row],[Dates]])*100+MONTH(B963)</f>
        <v>202808</v>
      </c>
      <c r="H963" s="15">
        <f t="shared" ref="H963:H1026" si="47">DATE(YEAR(B963),MONTH(B963),1)</f>
        <v>46966</v>
      </c>
    </row>
    <row r="964" spans="2:8" x14ac:dyDescent="0.3">
      <c r="B964" s="15">
        <v>46984</v>
      </c>
      <c r="C964" s="16">
        <f t="shared" si="45"/>
        <v>2028</v>
      </c>
      <c r="D964" s="17">
        <f t="shared" si="46"/>
        <v>8</v>
      </c>
      <c r="E964" s="17" t="str">
        <f>TEXT(D_dates[[#This Row],[Dates]],"mmmm")</f>
        <v>août</v>
      </c>
      <c r="F964" s="17" t="str">
        <f>TEXT(D_dates[[#This Row],[Dates]],"mmmm-aa")</f>
        <v>août-28</v>
      </c>
      <c r="G964" s="17">
        <f>YEAR(D_dates[[#This Row],[Dates]])*100+MONTH(B964)</f>
        <v>202808</v>
      </c>
      <c r="H964" s="15">
        <f t="shared" si="47"/>
        <v>46966</v>
      </c>
    </row>
    <row r="965" spans="2:8" x14ac:dyDescent="0.3">
      <c r="B965" s="15">
        <v>46985</v>
      </c>
      <c r="C965" s="16">
        <f t="shared" si="45"/>
        <v>2028</v>
      </c>
      <c r="D965" s="17">
        <f t="shared" si="46"/>
        <v>8</v>
      </c>
      <c r="E965" s="17" t="str">
        <f>TEXT(D_dates[[#This Row],[Dates]],"mmmm")</f>
        <v>août</v>
      </c>
      <c r="F965" s="17" t="str">
        <f>TEXT(D_dates[[#This Row],[Dates]],"mmmm-aa")</f>
        <v>août-28</v>
      </c>
      <c r="G965" s="17">
        <f>YEAR(D_dates[[#This Row],[Dates]])*100+MONTH(B965)</f>
        <v>202808</v>
      </c>
      <c r="H965" s="15">
        <f t="shared" si="47"/>
        <v>46966</v>
      </c>
    </row>
    <row r="966" spans="2:8" x14ac:dyDescent="0.3">
      <c r="B966" s="15">
        <v>46986</v>
      </c>
      <c r="C966" s="16">
        <f t="shared" si="45"/>
        <v>2028</v>
      </c>
      <c r="D966" s="17">
        <f t="shared" si="46"/>
        <v>8</v>
      </c>
      <c r="E966" s="17" t="str">
        <f>TEXT(D_dates[[#This Row],[Dates]],"mmmm")</f>
        <v>août</v>
      </c>
      <c r="F966" s="17" t="str">
        <f>TEXT(D_dates[[#This Row],[Dates]],"mmmm-aa")</f>
        <v>août-28</v>
      </c>
      <c r="G966" s="17">
        <f>YEAR(D_dates[[#This Row],[Dates]])*100+MONTH(B966)</f>
        <v>202808</v>
      </c>
      <c r="H966" s="15">
        <f t="shared" si="47"/>
        <v>46966</v>
      </c>
    </row>
    <row r="967" spans="2:8" x14ac:dyDescent="0.3">
      <c r="B967" s="15">
        <v>46987</v>
      </c>
      <c r="C967" s="16">
        <f t="shared" si="45"/>
        <v>2028</v>
      </c>
      <c r="D967" s="17">
        <f t="shared" si="46"/>
        <v>8</v>
      </c>
      <c r="E967" s="17" t="str">
        <f>TEXT(D_dates[[#This Row],[Dates]],"mmmm")</f>
        <v>août</v>
      </c>
      <c r="F967" s="17" t="str">
        <f>TEXT(D_dates[[#This Row],[Dates]],"mmmm-aa")</f>
        <v>août-28</v>
      </c>
      <c r="G967" s="17">
        <f>YEAR(D_dates[[#This Row],[Dates]])*100+MONTH(B967)</f>
        <v>202808</v>
      </c>
      <c r="H967" s="15">
        <f t="shared" si="47"/>
        <v>46966</v>
      </c>
    </row>
    <row r="968" spans="2:8" x14ac:dyDescent="0.3">
      <c r="B968" s="15">
        <v>46988</v>
      </c>
      <c r="C968" s="16">
        <f t="shared" si="45"/>
        <v>2028</v>
      </c>
      <c r="D968" s="17">
        <f t="shared" si="46"/>
        <v>8</v>
      </c>
      <c r="E968" s="17" t="str">
        <f>TEXT(D_dates[[#This Row],[Dates]],"mmmm")</f>
        <v>août</v>
      </c>
      <c r="F968" s="17" t="str">
        <f>TEXT(D_dates[[#This Row],[Dates]],"mmmm-aa")</f>
        <v>août-28</v>
      </c>
      <c r="G968" s="17">
        <f>YEAR(D_dates[[#This Row],[Dates]])*100+MONTH(B968)</f>
        <v>202808</v>
      </c>
      <c r="H968" s="15">
        <f t="shared" si="47"/>
        <v>46966</v>
      </c>
    </row>
    <row r="969" spans="2:8" x14ac:dyDescent="0.3">
      <c r="B969" s="15">
        <v>46989</v>
      </c>
      <c r="C969" s="16">
        <f t="shared" si="45"/>
        <v>2028</v>
      </c>
      <c r="D969" s="17">
        <f t="shared" si="46"/>
        <v>8</v>
      </c>
      <c r="E969" s="17" t="str">
        <f>TEXT(D_dates[[#This Row],[Dates]],"mmmm")</f>
        <v>août</v>
      </c>
      <c r="F969" s="17" t="str">
        <f>TEXT(D_dates[[#This Row],[Dates]],"mmmm-aa")</f>
        <v>août-28</v>
      </c>
      <c r="G969" s="17">
        <f>YEAR(D_dates[[#This Row],[Dates]])*100+MONTH(B969)</f>
        <v>202808</v>
      </c>
      <c r="H969" s="15">
        <f t="shared" si="47"/>
        <v>46966</v>
      </c>
    </row>
    <row r="970" spans="2:8" x14ac:dyDescent="0.3">
      <c r="B970" s="15">
        <v>46990</v>
      </c>
      <c r="C970" s="16">
        <f t="shared" si="45"/>
        <v>2028</v>
      </c>
      <c r="D970" s="17">
        <f t="shared" si="46"/>
        <v>8</v>
      </c>
      <c r="E970" s="17" t="str">
        <f>TEXT(D_dates[[#This Row],[Dates]],"mmmm")</f>
        <v>août</v>
      </c>
      <c r="F970" s="17" t="str">
        <f>TEXT(D_dates[[#This Row],[Dates]],"mmmm-aa")</f>
        <v>août-28</v>
      </c>
      <c r="G970" s="17">
        <f>YEAR(D_dates[[#This Row],[Dates]])*100+MONTH(B970)</f>
        <v>202808</v>
      </c>
      <c r="H970" s="15">
        <f t="shared" si="47"/>
        <v>46966</v>
      </c>
    </row>
    <row r="971" spans="2:8" x14ac:dyDescent="0.3">
      <c r="B971" s="15">
        <v>46991</v>
      </c>
      <c r="C971" s="16">
        <f t="shared" si="45"/>
        <v>2028</v>
      </c>
      <c r="D971" s="17">
        <f t="shared" si="46"/>
        <v>8</v>
      </c>
      <c r="E971" s="17" t="str">
        <f>TEXT(D_dates[[#This Row],[Dates]],"mmmm")</f>
        <v>août</v>
      </c>
      <c r="F971" s="17" t="str">
        <f>TEXT(D_dates[[#This Row],[Dates]],"mmmm-aa")</f>
        <v>août-28</v>
      </c>
      <c r="G971" s="17">
        <f>YEAR(D_dates[[#This Row],[Dates]])*100+MONTH(B971)</f>
        <v>202808</v>
      </c>
      <c r="H971" s="15">
        <f t="shared" si="47"/>
        <v>46966</v>
      </c>
    </row>
    <row r="972" spans="2:8" x14ac:dyDescent="0.3">
      <c r="B972" s="15">
        <v>46992</v>
      </c>
      <c r="C972" s="16">
        <f t="shared" si="45"/>
        <v>2028</v>
      </c>
      <c r="D972" s="17">
        <f t="shared" si="46"/>
        <v>8</v>
      </c>
      <c r="E972" s="17" t="str">
        <f>TEXT(D_dates[[#This Row],[Dates]],"mmmm")</f>
        <v>août</v>
      </c>
      <c r="F972" s="17" t="str">
        <f>TEXT(D_dates[[#This Row],[Dates]],"mmmm-aa")</f>
        <v>août-28</v>
      </c>
      <c r="G972" s="17">
        <f>YEAR(D_dates[[#This Row],[Dates]])*100+MONTH(B972)</f>
        <v>202808</v>
      </c>
      <c r="H972" s="15">
        <f t="shared" si="47"/>
        <v>46966</v>
      </c>
    </row>
    <row r="973" spans="2:8" x14ac:dyDescent="0.3">
      <c r="B973" s="15">
        <v>46993</v>
      </c>
      <c r="C973" s="16">
        <f t="shared" si="45"/>
        <v>2028</v>
      </c>
      <c r="D973" s="17">
        <f t="shared" si="46"/>
        <v>8</v>
      </c>
      <c r="E973" s="17" t="str">
        <f>TEXT(D_dates[[#This Row],[Dates]],"mmmm")</f>
        <v>août</v>
      </c>
      <c r="F973" s="17" t="str">
        <f>TEXT(D_dates[[#This Row],[Dates]],"mmmm-aa")</f>
        <v>août-28</v>
      </c>
      <c r="G973" s="17">
        <f>YEAR(D_dates[[#This Row],[Dates]])*100+MONTH(B973)</f>
        <v>202808</v>
      </c>
      <c r="H973" s="15">
        <f t="shared" si="47"/>
        <v>46966</v>
      </c>
    </row>
    <row r="974" spans="2:8" x14ac:dyDescent="0.3">
      <c r="B974" s="15">
        <v>46994</v>
      </c>
      <c r="C974" s="16">
        <f t="shared" si="45"/>
        <v>2028</v>
      </c>
      <c r="D974" s="17">
        <f t="shared" si="46"/>
        <v>8</v>
      </c>
      <c r="E974" s="17" t="str">
        <f>TEXT(D_dates[[#This Row],[Dates]],"mmmm")</f>
        <v>août</v>
      </c>
      <c r="F974" s="17" t="str">
        <f>TEXT(D_dates[[#This Row],[Dates]],"mmmm-aa")</f>
        <v>août-28</v>
      </c>
      <c r="G974" s="17">
        <f>YEAR(D_dates[[#This Row],[Dates]])*100+MONTH(B974)</f>
        <v>202808</v>
      </c>
      <c r="H974" s="15">
        <f t="shared" si="47"/>
        <v>46966</v>
      </c>
    </row>
    <row r="975" spans="2:8" x14ac:dyDescent="0.3">
      <c r="B975" s="15">
        <v>46995</v>
      </c>
      <c r="C975" s="16">
        <f t="shared" si="45"/>
        <v>2028</v>
      </c>
      <c r="D975" s="17">
        <f t="shared" si="46"/>
        <v>8</v>
      </c>
      <c r="E975" s="17" t="str">
        <f>TEXT(D_dates[[#This Row],[Dates]],"mmmm")</f>
        <v>août</v>
      </c>
      <c r="F975" s="17" t="str">
        <f>TEXT(D_dates[[#This Row],[Dates]],"mmmm-aa")</f>
        <v>août-28</v>
      </c>
      <c r="G975" s="17">
        <f>YEAR(D_dates[[#This Row],[Dates]])*100+MONTH(B975)</f>
        <v>202808</v>
      </c>
      <c r="H975" s="15">
        <f t="shared" si="47"/>
        <v>46966</v>
      </c>
    </row>
    <row r="976" spans="2:8" x14ac:dyDescent="0.3">
      <c r="B976" s="15">
        <v>46996</v>
      </c>
      <c r="C976" s="16">
        <f t="shared" si="45"/>
        <v>2028</v>
      </c>
      <c r="D976" s="17">
        <f t="shared" si="46"/>
        <v>8</v>
      </c>
      <c r="E976" s="17" t="str">
        <f>TEXT(D_dates[[#This Row],[Dates]],"mmmm")</f>
        <v>août</v>
      </c>
      <c r="F976" s="17" t="str">
        <f>TEXT(D_dates[[#This Row],[Dates]],"mmmm-aa")</f>
        <v>août-28</v>
      </c>
      <c r="G976" s="17">
        <f>YEAR(D_dates[[#This Row],[Dates]])*100+MONTH(B976)</f>
        <v>202808</v>
      </c>
      <c r="H976" s="15">
        <f t="shared" si="47"/>
        <v>46966</v>
      </c>
    </row>
    <row r="977" spans="2:8" x14ac:dyDescent="0.3">
      <c r="B977" s="15">
        <v>46997</v>
      </c>
      <c r="C977" s="16">
        <f t="shared" si="45"/>
        <v>2028</v>
      </c>
      <c r="D977" s="17">
        <f t="shared" si="46"/>
        <v>9</v>
      </c>
      <c r="E977" s="17" t="str">
        <f>TEXT(D_dates[[#This Row],[Dates]],"mmmm")</f>
        <v>septembre</v>
      </c>
      <c r="F977" s="17" t="str">
        <f>TEXT(D_dates[[#This Row],[Dates]],"mmmm-aa")</f>
        <v>septembre-28</v>
      </c>
      <c r="G977" s="17">
        <f>YEAR(D_dates[[#This Row],[Dates]])*100+MONTH(B977)</f>
        <v>202809</v>
      </c>
      <c r="H977" s="15">
        <f t="shared" si="47"/>
        <v>46997</v>
      </c>
    </row>
    <row r="978" spans="2:8" x14ac:dyDescent="0.3">
      <c r="B978" s="15">
        <v>46998</v>
      </c>
      <c r="C978" s="16">
        <f t="shared" si="45"/>
        <v>2028</v>
      </c>
      <c r="D978" s="17">
        <f t="shared" si="46"/>
        <v>9</v>
      </c>
      <c r="E978" s="17" t="str">
        <f>TEXT(D_dates[[#This Row],[Dates]],"mmmm")</f>
        <v>septembre</v>
      </c>
      <c r="F978" s="17" t="str">
        <f>TEXT(D_dates[[#This Row],[Dates]],"mmmm-aa")</f>
        <v>septembre-28</v>
      </c>
      <c r="G978" s="17">
        <f>YEAR(D_dates[[#This Row],[Dates]])*100+MONTH(B978)</f>
        <v>202809</v>
      </c>
      <c r="H978" s="15">
        <f t="shared" si="47"/>
        <v>46997</v>
      </c>
    </row>
    <row r="979" spans="2:8" x14ac:dyDescent="0.3">
      <c r="B979" s="15">
        <v>46999</v>
      </c>
      <c r="C979" s="16">
        <f t="shared" si="45"/>
        <v>2028</v>
      </c>
      <c r="D979" s="17">
        <f t="shared" si="46"/>
        <v>9</v>
      </c>
      <c r="E979" s="17" t="str">
        <f>TEXT(D_dates[[#This Row],[Dates]],"mmmm")</f>
        <v>septembre</v>
      </c>
      <c r="F979" s="17" t="str">
        <f>TEXT(D_dates[[#This Row],[Dates]],"mmmm-aa")</f>
        <v>septembre-28</v>
      </c>
      <c r="G979" s="17">
        <f>YEAR(D_dates[[#This Row],[Dates]])*100+MONTH(B979)</f>
        <v>202809</v>
      </c>
      <c r="H979" s="15">
        <f t="shared" si="47"/>
        <v>46997</v>
      </c>
    </row>
    <row r="980" spans="2:8" x14ac:dyDescent="0.3">
      <c r="B980" s="15">
        <v>47000</v>
      </c>
      <c r="C980" s="16">
        <f t="shared" si="45"/>
        <v>2028</v>
      </c>
      <c r="D980" s="17">
        <f t="shared" si="46"/>
        <v>9</v>
      </c>
      <c r="E980" s="17" t="str">
        <f>TEXT(D_dates[[#This Row],[Dates]],"mmmm")</f>
        <v>septembre</v>
      </c>
      <c r="F980" s="17" t="str">
        <f>TEXT(D_dates[[#This Row],[Dates]],"mmmm-aa")</f>
        <v>septembre-28</v>
      </c>
      <c r="G980" s="17">
        <f>YEAR(D_dates[[#This Row],[Dates]])*100+MONTH(B980)</f>
        <v>202809</v>
      </c>
      <c r="H980" s="15">
        <f t="shared" si="47"/>
        <v>46997</v>
      </c>
    </row>
    <row r="981" spans="2:8" x14ac:dyDescent="0.3">
      <c r="B981" s="15">
        <v>47001</v>
      </c>
      <c r="C981" s="16">
        <f t="shared" si="45"/>
        <v>2028</v>
      </c>
      <c r="D981" s="17">
        <f t="shared" si="46"/>
        <v>9</v>
      </c>
      <c r="E981" s="17" t="str">
        <f>TEXT(D_dates[[#This Row],[Dates]],"mmmm")</f>
        <v>septembre</v>
      </c>
      <c r="F981" s="17" t="str">
        <f>TEXT(D_dates[[#This Row],[Dates]],"mmmm-aa")</f>
        <v>septembre-28</v>
      </c>
      <c r="G981" s="17">
        <f>YEAR(D_dates[[#This Row],[Dates]])*100+MONTH(B981)</f>
        <v>202809</v>
      </c>
      <c r="H981" s="15">
        <f t="shared" si="47"/>
        <v>46997</v>
      </c>
    </row>
    <row r="982" spans="2:8" x14ac:dyDescent="0.3">
      <c r="B982" s="15">
        <v>47002</v>
      </c>
      <c r="C982" s="16">
        <f t="shared" si="45"/>
        <v>2028</v>
      </c>
      <c r="D982" s="17">
        <f t="shared" si="46"/>
        <v>9</v>
      </c>
      <c r="E982" s="17" t="str">
        <f>TEXT(D_dates[[#This Row],[Dates]],"mmmm")</f>
        <v>septembre</v>
      </c>
      <c r="F982" s="17" t="str">
        <f>TEXT(D_dates[[#This Row],[Dates]],"mmmm-aa")</f>
        <v>septembre-28</v>
      </c>
      <c r="G982" s="17">
        <f>YEAR(D_dates[[#This Row],[Dates]])*100+MONTH(B982)</f>
        <v>202809</v>
      </c>
      <c r="H982" s="15">
        <f t="shared" si="47"/>
        <v>46997</v>
      </c>
    </row>
    <row r="983" spans="2:8" x14ac:dyDescent="0.3">
      <c r="B983" s="15">
        <v>47003</v>
      </c>
      <c r="C983" s="16">
        <f t="shared" si="45"/>
        <v>2028</v>
      </c>
      <c r="D983" s="17">
        <f t="shared" si="46"/>
        <v>9</v>
      </c>
      <c r="E983" s="17" t="str">
        <f>TEXT(D_dates[[#This Row],[Dates]],"mmmm")</f>
        <v>septembre</v>
      </c>
      <c r="F983" s="17" t="str">
        <f>TEXT(D_dates[[#This Row],[Dates]],"mmmm-aa")</f>
        <v>septembre-28</v>
      </c>
      <c r="G983" s="17">
        <f>YEAR(D_dates[[#This Row],[Dates]])*100+MONTH(B983)</f>
        <v>202809</v>
      </c>
      <c r="H983" s="15">
        <f t="shared" si="47"/>
        <v>46997</v>
      </c>
    </row>
    <row r="984" spans="2:8" x14ac:dyDescent="0.3">
      <c r="B984" s="15">
        <v>47004</v>
      </c>
      <c r="C984" s="16">
        <f t="shared" si="45"/>
        <v>2028</v>
      </c>
      <c r="D984" s="17">
        <f t="shared" si="46"/>
        <v>9</v>
      </c>
      <c r="E984" s="17" t="str">
        <f>TEXT(D_dates[[#This Row],[Dates]],"mmmm")</f>
        <v>septembre</v>
      </c>
      <c r="F984" s="17" t="str">
        <f>TEXT(D_dates[[#This Row],[Dates]],"mmmm-aa")</f>
        <v>septembre-28</v>
      </c>
      <c r="G984" s="17">
        <f>YEAR(D_dates[[#This Row],[Dates]])*100+MONTH(B984)</f>
        <v>202809</v>
      </c>
      <c r="H984" s="15">
        <f t="shared" si="47"/>
        <v>46997</v>
      </c>
    </row>
    <row r="985" spans="2:8" x14ac:dyDescent="0.3">
      <c r="B985" s="15">
        <v>47005</v>
      </c>
      <c r="C985" s="16">
        <f t="shared" si="45"/>
        <v>2028</v>
      </c>
      <c r="D985" s="17">
        <f t="shared" si="46"/>
        <v>9</v>
      </c>
      <c r="E985" s="17" t="str">
        <f>TEXT(D_dates[[#This Row],[Dates]],"mmmm")</f>
        <v>septembre</v>
      </c>
      <c r="F985" s="17" t="str">
        <f>TEXT(D_dates[[#This Row],[Dates]],"mmmm-aa")</f>
        <v>septembre-28</v>
      </c>
      <c r="G985" s="17">
        <f>YEAR(D_dates[[#This Row],[Dates]])*100+MONTH(B985)</f>
        <v>202809</v>
      </c>
      <c r="H985" s="15">
        <f t="shared" si="47"/>
        <v>46997</v>
      </c>
    </row>
    <row r="986" spans="2:8" x14ac:dyDescent="0.3">
      <c r="B986" s="15">
        <v>47006</v>
      </c>
      <c r="C986" s="16">
        <f t="shared" si="45"/>
        <v>2028</v>
      </c>
      <c r="D986" s="17">
        <f t="shared" si="46"/>
        <v>9</v>
      </c>
      <c r="E986" s="17" t="str">
        <f>TEXT(D_dates[[#This Row],[Dates]],"mmmm")</f>
        <v>septembre</v>
      </c>
      <c r="F986" s="17" t="str">
        <f>TEXT(D_dates[[#This Row],[Dates]],"mmmm-aa")</f>
        <v>septembre-28</v>
      </c>
      <c r="G986" s="17">
        <f>YEAR(D_dates[[#This Row],[Dates]])*100+MONTH(B986)</f>
        <v>202809</v>
      </c>
      <c r="H986" s="15">
        <f t="shared" si="47"/>
        <v>46997</v>
      </c>
    </row>
    <row r="987" spans="2:8" x14ac:dyDescent="0.3">
      <c r="B987" s="15">
        <v>47007</v>
      </c>
      <c r="C987" s="16">
        <f t="shared" si="45"/>
        <v>2028</v>
      </c>
      <c r="D987" s="17">
        <f t="shared" si="46"/>
        <v>9</v>
      </c>
      <c r="E987" s="17" t="str">
        <f>TEXT(D_dates[[#This Row],[Dates]],"mmmm")</f>
        <v>septembre</v>
      </c>
      <c r="F987" s="17" t="str">
        <f>TEXT(D_dates[[#This Row],[Dates]],"mmmm-aa")</f>
        <v>septembre-28</v>
      </c>
      <c r="G987" s="17">
        <f>YEAR(D_dates[[#This Row],[Dates]])*100+MONTH(B987)</f>
        <v>202809</v>
      </c>
      <c r="H987" s="15">
        <f t="shared" si="47"/>
        <v>46997</v>
      </c>
    </row>
    <row r="988" spans="2:8" x14ac:dyDescent="0.3">
      <c r="B988" s="15">
        <v>47008</v>
      </c>
      <c r="C988" s="16">
        <f t="shared" si="45"/>
        <v>2028</v>
      </c>
      <c r="D988" s="17">
        <f t="shared" si="46"/>
        <v>9</v>
      </c>
      <c r="E988" s="17" t="str">
        <f>TEXT(D_dates[[#This Row],[Dates]],"mmmm")</f>
        <v>septembre</v>
      </c>
      <c r="F988" s="17" t="str">
        <f>TEXT(D_dates[[#This Row],[Dates]],"mmmm-aa")</f>
        <v>septembre-28</v>
      </c>
      <c r="G988" s="17">
        <f>YEAR(D_dates[[#This Row],[Dates]])*100+MONTH(B988)</f>
        <v>202809</v>
      </c>
      <c r="H988" s="15">
        <f t="shared" si="47"/>
        <v>46997</v>
      </c>
    </row>
    <row r="989" spans="2:8" x14ac:dyDescent="0.3">
      <c r="B989" s="15">
        <v>47009</v>
      </c>
      <c r="C989" s="16">
        <f t="shared" si="45"/>
        <v>2028</v>
      </c>
      <c r="D989" s="17">
        <f t="shared" si="46"/>
        <v>9</v>
      </c>
      <c r="E989" s="17" t="str">
        <f>TEXT(D_dates[[#This Row],[Dates]],"mmmm")</f>
        <v>septembre</v>
      </c>
      <c r="F989" s="17" t="str">
        <f>TEXT(D_dates[[#This Row],[Dates]],"mmmm-aa")</f>
        <v>septembre-28</v>
      </c>
      <c r="G989" s="17">
        <f>YEAR(D_dates[[#This Row],[Dates]])*100+MONTH(B989)</f>
        <v>202809</v>
      </c>
      <c r="H989" s="15">
        <f t="shared" si="47"/>
        <v>46997</v>
      </c>
    </row>
    <row r="990" spans="2:8" x14ac:dyDescent="0.3">
      <c r="B990" s="15">
        <v>47010</v>
      </c>
      <c r="C990" s="16">
        <f t="shared" si="45"/>
        <v>2028</v>
      </c>
      <c r="D990" s="17">
        <f t="shared" si="46"/>
        <v>9</v>
      </c>
      <c r="E990" s="17" t="str">
        <f>TEXT(D_dates[[#This Row],[Dates]],"mmmm")</f>
        <v>septembre</v>
      </c>
      <c r="F990" s="17" t="str">
        <f>TEXT(D_dates[[#This Row],[Dates]],"mmmm-aa")</f>
        <v>septembre-28</v>
      </c>
      <c r="G990" s="17">
        <f>YEAR(D_dates[[#This Row],[Dates]])*100+MONTH(B990)</f>
        <v>202809</v>
      </c>
      <c r="H990" s="15">
        <f t="shared" si="47"/>
        <v>46997</v>
      </c>
    </row>
    <row r="991" spans="2:8" x14ac:dyDescent="0.3">
      <c r="B991" s="15">
        <v>47011</v>
      </c>
      <c r="C991" s="16">
        <f t="shared" si="45"/>
        <v>2028</v>
      </c>
      <c r="D991" s="17">
        <f t="shared" si="46"/>
        <v>9</v>
      </c>
      <c r="E991" s="17" t="str">
        <f>TEXT(D_dates[[#This Row],[Dates]],"mmmm")</f>
        <v>septembre</v>
      </c>
      <c r="F991" s="17" t="str">
        <f>TEXT(D_dates[[#This Row],[Dates]],"mmmm-aa")</f>
        <v>septembre-28</v>
      </c>
      <c r="G991" s="17">
        <f>YEAR(D_dates[[#This Row],[Dates]])*100+MONTH(B991)</f>
        <v>202809</v>
      </c>
      <c r="H991" s="15">
        <f t="shared" si="47"/>
        <v>46997</v>
      </c>
    </row>
    <row r="992" spans="2:8" x14ac:dyDescent="0.3">
      <c r="B992" s="15">
        <v>47012</v>
      </c>
      <c r="C992" s="16">
        <f t="shared" si="45"/>
        <v>2028</v>
      </c>
      <c r="D992" s="17">
        <f t="shared" si="46"/>
        <v>9</v>
      </c>
      <c r="E992" s="17" t="str">
        <f>TEXT(D_dates[[#This Row],[Dates]],"mmmm")</f>
        <v>septembre</v>
      </c>
      <c r="F992" s="17" t="str">
        <f>TEXT(D_dates[[#This Row],[Dates]],"mmmm-aa")</f>
        <v>septembre-28</v>
      </c>
      <c r="G992" s="17">
        <f>YEAR(D_dates[[#This Row],[Dates]])*100+MONTH(B992)</f>
        <v>202809</v>
      </c>
      <c r="H992" s="15">
        <f t="shared" si="47"/>
        <v>46997</v>
      </c>
    </row>
    <row r="993" spans="2:8" x14ac:dyDescent="0.3">
      <c r="B993" s="15">
        <v>47013</v>
      </c>
      <c r="C993" s="16">
        <f t="shared" si="45"/>
        <v>2028</v>
      </c>
      <c r="D993" s="17">
        <f t="shared" si="46"/>
        <v>9</v>
      </c>
      <c r="E993" s="17" t="str">
        <f>TEXT(D_dates[[#This Row],[Dates]],"mmmm")</f>
        <v>septembre</v>
      </c>
      <c r="F993" s="17" t="str">
        <f>TEXT(D_dates[[#This Row],[Dates]],"mmmm-aa")</f>
        <v>septembre-28</v>
      </c>
      <c r="G993" s="17">
        <f>YEAR(D_dates[[#This Row],[Dates]])*100+MONTH(B993)</f>
        <v>202809</v>
      </c>
      <c r="H993" s="15">
        <f t="shared" si="47"/>
        <v>46997</v>
      </c>
    </row>
    <row r="994" spans="2:8" x14ac:dyDescent="0.3">
      <c r="B994" s="15">
        <v>47014</v>
      </c>
      <c r="C994" s="16">
        <f t="shared" si="45"/>
        <v>2028</v>
      </c>
      <c r="D994" s="17">
        <f t="shared" si="46"/>
        <v>9</v>
      </c>
      <c r="E994" s="17" t="str">
        <f>TEXT(D_dates[[#This Row],[Dates]],"mmmm")</f>
        <v>septembre</v>
      </c>
      <c r="F994" s="17" t="str">
        <f>TEXT(D_dates[[#This Row],[Dates]],"mmmm-aa")</f>
        <v>septembre-28</v>
      </c>
      <c r="G994" s="17">
        <f>YEAR(D_dates[[#This Row],[Dates]])*100+MONTH(B994)</f>
        <v>202809</v>
      </c>
      <c r="H994" s="15">
        <f t="shared" si="47"/>
        <v>46997</v>
      </c>
    </row>
    <row r="995" spans="2:8" x14ac:dyDescent="0.3">
      <c r="B995" s="15">
        <v>47015</v>
      </c>
      <c r="C995" s="16">
        <f t="shared" si="45"/>
        <v>2028</v>
      </c>
      <c r="D995" s="17">
        <f t="shared" si="46"/>
        <v>9</v>
      </c>
      <c r="E995" s="17" t="str">
        <f>TEXT(D_dates[[#This Row],[Dates]],"mmmm")</f>
        <v>septembre</v>
      </c>
      <c r="F995" s="17" t="str">
        <f>TEXT(D_dates[[#This Row],[Dates]],"mmmm-aa")</f>
        <v>septembre-28</v>
      </c>
      <c r="G995" s="17">
        <f>YEAR(D_dates[[#This Row],[Dates]])*100+MONTH(B995)</f>
        <v>202809</v>
      </c>
      <c r="H995" s="15">
        <f t="shared" si="47"/>
        <v>46997</v>
      </c>
    </row>
    <row r="996" spans="2:8" x14ac:dyDescent="0.3">
      <c r="B996" s="15">
        <v>47016</v>
      </c>
      <c r="C996" s="16">
        <f t="shared" si="45"/>
        <v>2028</v>
      </c>
      <c r="D996" s="17">
        <f t="shared" si="46"/>
        <v>9</v>
      </c>
      <c r="E996" s="17" t="str">
        <f>TEXT(D_dates[[#This Row],[Dates]],"mmmm")</f>
        <v>septembre</v>
      </c>
      <c r="F996" s="17" t="str">
        <f>TEXT(D_dates[[#This Row],[Dates]],"mmmm-aa")</f>
        <v>septembre-28</v>
      </c>
      <c r="G996" s="17">
        <f>YEAR(D_dates[[#This Row],[Dates]])*100+MONTH(B996)</f>
        <v>202809</v>
      </c>
      <c r="H996" s="15">
        <f t="shared" si="47"/>
        <v>46997</v>
      </c>
    </row>
    <row r="997" spans="2:8" x14ac:dyDescent="0.3">
      <c r="B997" s="15">
        <v>47017</v>
      </c>
      <c r="C997" s="16">
        <f t="shared" si="45"/>
        <v>2028</v>
      </c>
      <c r="D997" s="17">
        <f t="shared" si="46"/>
        <v>9</v>
      </c>
      <c r="E997" s="17" t="str">
        <f>TEXT(D_dates[[#This Row],[Dates]],"mmmm")</f>
        <v>septembre</v>
      </c>
      <c r="F997" s="17" t="str">
        <f>TEXT(D_dates[[#This Row],[Dates]],"mmmm-aa")</f>
        <v>septembre-28</v>
      </c>
      <c r="G997" s="17">
        <f>YEAR(D_dates[[#This Row],[Dates]])*100+MONTH(B997)</f>
        <v>202809</v>
      </c>
      <c r="H997" s="15">
        <f t="shared" si="47"/>
        <v>46997</v>
      </c>
    </row>
    <row r="998" spans="2:8" x14ac:dyDescent="0.3">
      <c r="B998" s="15">
        <v>47018</v>
      </c>
      <c r="C998" s="16">
        <f t="shared" si="45"/>
        <v>2028</v>
      </c>
      <c r="D998" s="17">
        <f t="shared" si="46"/>
        <v>9</v>
      </c>
      <c r="E998" s="17" t="str">
        <f>TEXT(D_dates[[#This Row],[Dates]],"mmmm")</f>
        <v>septembre</v>
      </c>
      <c r="F998" s="17" t="str">
        <f>TEXT(D_dates[[#This Row],[Dates]],"mmmm-aa")</f>
        <v>septembre-28</v>
      </c>
      <c r="G998" s="17">
        <f>YEAR(D_dates[[#This Row],[Dates]])*100+MONTH(B998)</f>
        <v>202809</v>
      </c>
      <c r="H998" s="15">
        <f t="shared" si="47"/>
        <v>46997</v>
      </c>
    </row>
    <row r="999" spans="2:8" x14ac:dyDescent="0.3">
      <c r="B999" s="15">
        <v>47019</v>
      </c>
      <c r="C999" s="16">
        <f t="shared" si="45"/>
        <v>2028</v>
      </c>
      <c r="D999" s="17">
        <f t="shared" si="46"/>
        <v>9</v>
      </c>
      <c r="E999" s="17" t="str">
        <f>TEXT(D_dates[[#This Row],[Dates]],"mmmm")</f>
        <v>septembre</v>
      </c>
      <c r="F999" s="17" t="str">
        <f>TEXT(D_dates[[#This Row],[Dates]],"mmmm-aa")</f>
        <v>septembre-28</v>
      </c>
      <c r="G999" s="17">
        <f>YEAR(D_dates[[#This Row],[Dates]])*100+MONTH(B999)</f>
        <v>202809</v>
      </c>
      <c r="H999" s="15">
        <f t="shared" si="47"/>
        <v>46997</v>
      </c>
    </row>
    <row r="1000" spans="2:8" x14ac:dyDescent="0.3">
      <c r="B1000" s="15">
        <v>47020</v>
      </c>
      <c r="C1000" s="16">
        <f t="shared" si="45"/>
        <v>2028</v>
      </c>
      <c r="D1000" s="17">
        <f t="shared" si="46"/>
        <v>9</v>
      </c>
      <c r="E1000" s="17" t="str">
        <f>TEXT(D_dates[[#This Row],[Dates]],"mmmm")</f>
        <v>septembre</v>
      </c>
      <c r="F1000" s="17" t="str">
        <f>TEXT(D_dates[[#This Row],[Dates]],"mmmm-aa")</f>
        <v>septembre-28</v>
      </c>
      <c r="G1000" s="17">
        <f>YEAR(D_dates[[#This Row],[Dates]])*100+MONTH(B1000)</f>
        <v>202809</v>
      </c>
      <c r="H1000" s="15">
        <f t="shared" si="47"/>
        <v>46997</v>
      </c>
    </row>
    <row r="1001" spans="2:8" x14ac:dyDescent="0.3">
      <c r="B1001" s="15">
        <v>47021</v>
      </c>
      <c r="C1001" s="16">
        <f t="shared" si="45"/>
        <v>2028</v>
      </c>
      <c r="D1001" s="17">
        <f t="shared" si="46"/>
        <v>9</v>
      </c>
      <c r="E1001" s="17" t="str">
        <f>TEXT(D_dates[[#This Row],[Dates]],"mmmm")</f>
        <v>septembre</v>
      </c>
      <c r="F1001" s="17" t="str">
        <f>TEXT(D_dates[[#This Row],[Dates]],"mmmm-aa")</f>
        <v>septembre-28</v>
      </c>
      <c r="G1001" s="17">
        <f>YEAR(D_dates[[#This Row],[Dates]])*100+MONTH(B1001)</f>
        <v>202809</v>
      </c>
      <c r="H1001" s="15">
        <f t="shared" si="47"/>
        <v>46997</v>
      </c>
    </row>
    <row r="1002" spans="2:8" x14ac:dyDescent="0.3">
      <c r="B1002" s="15">
        <v>47022</v>
      </c>
      <c r="C1002" s="16">
        <f t="shared" si="45"/>
        <v>2028</v>
      </c>
      <c r="D1002" s="17">
        <f t="shared" si="46"/>
        <v>9</v>
      </c>
      <c r="E1002" s="17" t="str">
        <f>TEXT(D_dates[[#This Row],[Dates]],"mmmm")</f>
        <v>septembre</v>
      </c>
      <c r="F1002" s="17" t="str">
        <f>TEXT(D_dates[[#This Row],[Dates]],"mmmm-aa")</f>
        <v>septembre-28</v>
      </c>
      <c r="G1002" s="17">
        <f>YEAR(D_dates[[#This Row],[Dates]])*100+MONTH(B1002)</f>
        <v>202809</v>
      </c>
      <c r="H1002" s="15">
        <f t="shared" si="47"/>
        <v>46997</v>
      </c>
    </row>
    <row r="1003" spans="2:8" x14ac:dyDescent="0.3">
      <c r="B1003" s="15">
        <v>47023</v>
      </c>
      <c r="C1003" s="16">
        <f t="shared" si="45"/>
        <v>2028</v>
      </c>
      <c r="D1003" s="17">
        <f t="shared" si="46"/>
        <v>9</v>
      </c>
      <c r="E1003" s="17" t="str">
        <f>TEXT(D_dates[[#This Row],[Dates]],"mmmm")</f>
        <v>septembre</v>
      </c>
      <c r="F1003" s="17" t="str">
        <f>TEXT(D_dates[[#This Row],[Dates]],"mmmm-aa")</f>
        <v>septembre-28</v>
      </c>
      <c r="G1003" s="17">
        <f>YEAR(D_dates[[#This Row],[Dates]])*100+MONTH(B1003)</f>
        <v>202809</v>
      </c>
      <c r="H1003" s="15">
        <f t="shared" si="47"/>
        <v>46997</v>
      </c>
    </row>
    <row r="1004" spans="2:8" x14ac:dyDescent="0.3">
      <c r="B1004" s="15">
        <v>47024</v>
      </c>
      <c r="C1004" s="16">
        <f t="shared" si="45"/>
        <v>2028</v>
      </c>
      <c r="D1004" s="17">
        <f t="shared" si="46"/>
        <v>9</v>
      </c>
      <c r="E1004" s="17" t="str">
        <f>TEXT(D_dates[[#This Row],[Dates]],"mmmm")</f>
        <v>septembre</v>
      </c>
      <c r="F1004" s="17" t="str">
        <f>TEXT(D_dates[[#This Row],[Dates]],"mmmm-aa")</f>
        <v>septembre-28</v>
      </c>
      <c r="G1004" s="17">
        <f>YEAR(D_dates[[#This Row],[Dates]])*100+MONTH(B1004)</f>
        <v>202809</v>
      </c>
      <c r="H1004" s="15">
        <f t="shared" si="47"/>
        <v>46997</v>
      </c>
    </row>
    <row r="1005" spans="2:8" x14ac:dyDescent="0.3">
      <c r="B1005" s="15">
        <v>47025</v>
      </c>
      <c r="C1005" s="16">
        <f t="shared" si="45"/>
        <v>2028</v>
      </c>
      <c r="D1005" s="17">
        <f t="shared" si="46"/>
        <v>9</v>
      </c>
      <c r="E1005" s="17" t="str">
        <f>TEXT(D_dates[[#This Row],[Dates]],"mmmm")</f>
        <v>septembre</v>
      </c>
      <c r="F1005" s="17" t="str">
        <f>TEXT(D_dates[[#This Row],[Dates]],"mmmm-aa")</f>
        <v>septembre-28</v>
      </c>
      <c r="G1005" s="17">
        <f>YEAR(D_dates[[#This Row],[Dates]])*100+MONTH(B1005)</f>
        <v>202809</v>
      </c>
      <c r="H1005" s="15">
        <f t="shared" si="47"/>
        <v>46997</v>
      </c>
    </row>
    <row r="1006" spans="2:8" x14ac:dyDescent="0.3">
      <c r="B1006" s="15">
        <v>47026</v>
      </c>
      <c r="C1006" s="16">
        <f t="shared" si="45"/>
        <v>2028</v>
      </c>
      <c r="D1006" s="17">
        <f t="shared" si="46"/>
        <v>9</v>
      </c>
      <c r="E1006" s="17" t="str">
        <f>TEXT(D_dates[[#This Row],[Dates]],"mmmm")</f>
        <v>septembre</v>
      </c>
      <c r="F1006" s="17" t="str">
        <f>TEXT(D_dates[[#This Row],[Dates]],"mmmm-aa")</f>
        <v>septembre-28</v>
      </c>
      <c r="G1006" s="17">
        <f>YEAR(D_dates[[#This Row],[Dates]])*100+MONTH(B1006)</f>
        <v>202809</v>
      </c>
      <c r="H1006" s="15">
        <f t="shared" si="47"/>
        <v>46997</v>
      </c>
    </row>
    <row r="1007" spans="2:8" x14ac:dyDescent="0.3">
      <c r="B1007" s="15">
        <v>47027</v>
      </c>
      <c r="C1007" s="16">
        <f t="shared" si="45"/>
        <v>2028</v>
      </c>
      <c r="D1007" s="17">
        <f t="shared" si="46"/>
        <v>10</v>
      </c>
      <c r="E1007" s="17" t="str">
        <f>TEXT(D_dates[[#This Row],[Dates]],"mmmm")</f>
        <v>octobre</v>
      </c>
      <c r="F1007" s="17" t="str">
        <f>TEXT(D_dates[[#This Row],[Dates]],"mmmm-aa")</f>
        <v>octobre-28</v>
      </c>
      <c r="G1007" s="17">
        <f>YEAR(D_dates[[#This Row],[Dates]])*100+MONTH(B1007)</f>
        <v>202810</v>
      </c>
      <c r="H1007" s="15">
        <f t="shared" si="47"/>
        <v>47027</v>
      </c>
    </row>
    <row r="1008" spans="2:8" x14ac:dyDescent="0.3">
      <c r="B1008" s="15">
        <v>47028</v>
      </c>
      <c r="C1008" s="16">
        <f t="shared" si="45"/>
        <v>2028</v>
      </c>
      <c r="D1008" s="17">
        <f t="shared" si="46"/>
        <v>10</v>
      </c>
      <c r="E1008" s="17" t="str">
        <f>TEXT(D_dates[[#This Row],[Dates]],"mmmm")</f>
        <v>octobre</v>
      </c>
      <c r="F1008" s="17" t="str">
        <f>TEXT(D_dates[[#This Row],[Dates]],"mmmm-aa")</f>
        <v>octobre-28</v>
      </c>
      <c r="G1008" s="17">
        <f>YEAR(D_dates[[#This Row],[Dates]])*100+MONTH(B1008)</f>
        <v>202810</v>
      </c>
      <c r="H1008" s="15">
        <f t="shared" si="47"/>
        <v>47027</v>
      </c>
    </row>
    <row r="1009" spans="2:8" x14ac:dyDescent="0.3">
      <c r="B1009" s="15">
        <v>47029</v>
      </c>
      <c r="C1009" s="16">
        <f t="shared" si="45"/>
        <v>2028</v>
      </c>
      <c r="D1009" s="17">
        <f t="shared" si="46"/>
        <v>10</v>
      </c>
      <c r="E1009" s="17" t="str">
        <f>TEXT(D_dates[[#This Row],[Dates]],"mmmm")</f>
        <v>octobre</v>
      </c>
      <c r="F1009" s="17" t="str">
        <f>TEXT(D_dates[[#This Row],[Dates]],"mmmm-aa")</f>
        <v>octobre-28</v>
      </c>
      <c r="G1009" s="17">
        <f>YEAR(D_dates[[#This Row],[Dates]])*100+MONTH(B1009)</f>
        <v>202810</v>
      </c>
      <c r="H1009" s="15">
        <f t="shared" si="47"/>
        <v>47027</v>
      </c>
    </row>
    <row r="1010" spans="2:8" x14ac:dyDescent="0.3">
      <c r="B1010" s="15">
        <v>47030</v>
      </c>
      <c r="C1010" s="16">
        <f t="shared" si="45"/>
        <v>2028</v>
      </c>
      <c r="D1010" s="17">
        <f t="shared" si="46"/>
        <v>10</v>
      </c>
      <c r="E1010" s="17" t="str">
        <f>TEXT(D_dates[[#This Row],[Dates]],"mmmm")</f>
        <v>octobre</v>
      </c>
      <c r="F1010" s="17" t="str">
        <f>TEXT(D_dates[[#This Row],[Dates]],"mmmm-aa")</f>
        <v>octobre-28</v>
      </c>
      <c r="G1010" s="17">
        <f>YEAR(D_dates[[#This Row],[Dates]])*100+MONTH(B1010)</f>
        <v>202810</v>
      </c>
      <c r="H1010" s="15">
        <f t="shared" si="47"/>
        <v>47027</v>
      </c>
    </row>
    <row r="1011" spans="2:8" x14ac:dyDescent="0.3">
      <c r="B1011" s="15">
        <v>47031</v>
      </c>
      <c r="C1011" s="16">
        <f t="shared" si="45"/>
        <v>2028</v>
      </c>
      <c r="D1011" s="17">
        <f t="shared" si="46"/>
        <v>10</v>
      </c>
      <c r="E1011" s="17" t="str">
        <f>TEXT(D_dates[[#This Row],[Dates]],"mmmm")</f>
        <v>octobre</v>
      </c>
      <c r="F1011" s="17" t="str">
        <f>TEXT(D_dates[[#This Row],[Dates]],"mmmm-aa")</f>
        <v>octobre-28</v>
      </c>
      <c r="G1011" s="17">
        <f>YEAR(D_dates[[#This Row],[Dates]])*100+MONTH(B1011)</f>
        <v>202810</v>
      </c>
      <c r="H1011" s="15">
        <f t="shared" si="47"/>
        <v>47027</v>
      </c>
    </row>
    <row r="1012" spans="2:8" x14ac:dyDescent="0.3">
      <c r="B1012" s="15">
        <v>47032</v>
      </c>
      <c r="C1012" s="16">
        <f t="shared" si="45"/>
        <v>2028</v>
      </c>
      <c r="D1012" s="17">
        <f t="shared" si="46"/>
        <v>10</v>
      </c>
      <c r="E1012" s="17" t="str">
        <f>TEXT(D_dates[[#This Row],[Dates]],"mmmm")</f>
        <v>octobre</v>
      </c>
      <c r="F1012" s="17" t="str">
        <f>TEXT(D_dates[[#This Row],[Dates]],"mmmm-aa")</f>
        <v>octobre-28</v>
      </c>
      <c r="G1012" s="17">
        <f>YEAR(D_dates[[#This Row],[Dates]])*100+MONTH(B1012)</f>
        <v>202810</v>
      </c>
      <c r="H1012" s="15">
        <f t="shared" si="47"/>
        <v>47027</v>
      </c>
    </row>
    <row r="1013" spans="2:8" x14ac:dyDescent="0.3">
      <c r="B1013" s="15">
        <v>47033</v>
      </c>
      <c r="C1013" s="16">
        <f t="shared" si="45"/>
        <v>2028</v>
      </c>
      <c r="D1013" s="17">
        <f t="shared" si="46"/>
        <v>10</v>
      </c>
      <c r="E1013" s="17" t="str">
        <f>TEXT(D_dates[[#This Row],[Dates]],"mmmm")</f>
        <v>octobre</v>
      </c>
      <c r="F1013" s="17" t="str">
        <f>TEXT(D_dates[[#This Row],[Dates]],"mmmm-aa")</f>
        <v>octobre-28</v>
      </c>
      <c r="G1013" s="17">
        <f>YEAR(D_dates[[#This Row],[Dates]])*100+MONTH(B1013)</f>
        <v>202810</v>
      </c>
      <c r="H1013" s="15">
        <f t="shared" si="47"/>
        <v>47027</v>
      </c>
    </row>
    <row r="1014" spans="2:8" x14ac:dyDescent="0.3">
      <c r="B1014" s="15">
        <v>47034</v>
      </c>
      <c r="C1014" s="16">
        <f t="shared" si="45"/>
        <v>2028</v>
      </c>
      <c r="D1014" s="17">
        <f t="shared" si="46"/>
        <v>10</v>
      </c>
      <c r="E1014" s="17" t="str">
        <f>TEXT(D_dates[[#This Row],[Dates]],"mmmm")</f>
        <v>octobre</v>
      </c>
      <c r="F1014" s="17" t="str">
        <f>TEXT(D_dates[[#This Row],[Dates]],"mmmm-aa")</f>
        <v>octobre-28</v>
      </c>
      <c r="G1014" s="17">
        <f>YEAR(D_dates[[#This Row],[Dates]])*100+MONTH(B1014)</f>
        <v>202810</v>
      </c>
      <c r="H1014" s="15">
        <f t="shared" si="47"/>
        <v>47027</v>
      </c>
    </row>
    <row r="1015" spans="2:8" x14ac:dyDescent="0.3">
      <c r="B1015" s="15">
        <v>47035</v>
      </c>
      <c r="C1015" s="16">
        <f t="shared" si="45"/>
        <v>2028</v>
      </c>
      <c r="D1015" s="17">
        <f t="shared" si="46"/>
        <v>10</v>
      </c>
      <c r="E1015" s="17" t="str">
        <f>TEXT(D_dates[[#This Row],[Dates]],"mmmm")</f>
        <v>octobre</v>
      </c>
      <c r="F1015" s="17" t="str">
        <f>TEXT(D_dates[[#This Row],[Dates]],"mmmm-aa")</f>
        <v>octobre-28</v>
      </c>
      <c r="G1015" s="17">
        <f>YEAR(D_dates[[#This Row],[Dates]])*100+MONTH(B1015)</f>
        <v>202810</v>
      </c>
      <c r="H1015" s="15">
        <f t="shared" si="47"/>
        <v>47027</v>
      </c>
    </row>
    <row r="1016" spans="2:8" x14ac:dyDescent="0.3">
      <c r="B1016" s="15">
        <v>47036</v>
      </c>
      <c r="C1016" s="16">
        <f t="shared" si="45"/>
        <v>2028</v>
      </c>
      <c r="D1016" s="17">
        <f t="shared" si="46"/>
        <v>10</v>
      </c>
      <c r="E1016" s="17" t="str">
        <f>TEXT(D_dates[[#This Row],[Dates]],"mmmm")</f>
        <v>octobre</v>
      </c>
      <c r="F1016" s="17" t="str">
        <f>TEXT(D_dates[[#This Row],[Dates]],"mmmm-aa")</f>
        <v>octobre-28</v>
      </c>
      <c r="G1016" s="17">
        <f>YEAR(D_dates[[#This Row],[Dates]])*100+MONTH(B1016)</f>
        <v>202810</v>
      </c>
      <c r="H1016" s="15">
        <f t="shared" si="47"/>
        <v>47027</v>
      </c>
    </row>
    <row r="1017" spans="2:8" x14ac:dyDescent="0.3">
      <c r="B1017" s="15">
        <v>47037</v>
      </c>
      <c r="C1017" s="16">
        <f t="shared" si="45"/>
        <v>2028</v>
      </c>
      <c r="D1017" s="17">
        <f t="shared" si="46"/>
        <v>10</v>
      </c>
      <c r="E1017" s="17" t="str">
        <f>TEXT(D_dates[[#This Row],[Dates]],"mmmm")</f>
        <v>octobre</v>
      </c>
      <c r="F1017" s="17" t="str">
        <f>TEXT(D_dates[[#This Row],[Dates]],"mmmm-aa")</f>
        <v>octobre-28</v>
      </c>
      <c r="G1017" s="17">
        <f>YEAR(D_dates[[#This Row],[Dates]])*100+MONTH(B1017)</f>
        <v>202810</v>
      </c>
      <c r="H1017" s="15">
        <f t="shared" si="47"/>
        <v>47027</v>
      </c>
    </row>
    <row r="1018" spans="2:8" x14ac:dyDescent="0.3">
      <c r="B1018" s="15">
        <v>47038</v>
      </c>
      <c r="C1018" s="16">
        <f t="shared" si="45"/>
        <v>2028</v>
      </c>
      <c r="D1018" s="17">
        <f t="shared" si="46"/>
        <v>10</v>
      </c>
      <c r="E1018" s="17" t="str">
        <f>TEXT(D_dates[[#This Row],[Dates]],"mmmm")</f>
        <v>octobre</v>
      </c>
      <c r="F1018" s="17" t="str">
        <f>TEXT(D_dates[[#This Row],[Dates]],"mmmm-aa")</f>
        <v>octobre-28</v>
      </c>
      <c r="G1018" s="17">
        <f>YEAR(D_dates[[#This Row],[Dates]])*100+MONTH(B1018)</f>
        <v>202810</v>
      </c>
      <c r="H1018" s="15">
        <f t="shared" si="47"/>
        <v>47027</v>
      </c>
    </row>
    <row r="1019" spans="2:8" x14ac:dyDescent="0.3">
      <c r="B1019" s="15">
        <v>47039</v>
      </c>
      <c r="C1019" s="16">
        <f t="shared" si="45"/>
        <v>2028</v>
      </c>
      <c r="D1019" s="17">
        <f t="shared" si="46"/>
        <v>10</v>
      </c>
      <c r="E1019" s="17" t="str">
        <f>TEXT(D_dates[[#This Row],[Dates]],"mmmm")</f>
        <v>octobre</v>
      </c>
      <c r="F1019" s="17" t="str">
        <f>TEXT(D_dates[[#This Row],[Dates]],"mmmm-aa")</f>
        <v>octobre-28</v>
      </c>
      <c r="G1019" s="17">
        <f>YEAR(D_dates[[#This Row],[Dates]])*100+MONTH(B1019)</f>
        <v>202810</v>
      </c>
      <c r="H1019" s="15">
        <f t="shared" si="47"/>
        <v>47027</v>
      </c>
    </row>
    <row r="1020" spans="2:8" x14ac:dyDescent="0.3">
      <c r="B1020" s="15">
        <v>47040</v>
      </c>
      <c r="C1020" s="16">
        <f t="shared" si="45"/>
        <v>2028</v>
      </c>
      <c r="D1020" s="17">
        <f t="shared" si="46"/>
        <v>10</v>
      </c>
      <c r="E1020" s="17" t="str">
        <f>TEXT(D_dates[[#This Row],[Dates]],"mmmm")</f>
        <v>octobre</v>
      </c>
      <c r="F1020" s="17" t="str">
        <f>TEXT(D_dates[[#This Row],[Dates]],"mmmm-aa")</f>
        <v>octobre-28</v>
      </c>
      <c r="G1020" s="17">
        <f>YEAR(D_dates[[#This Row],[Dates]])*100+MONTH(B1020)</f>
        <v>202810</v>
      </c>
      <c r="H1020" s="15">
        <f t="shared" si="47"/>
        <v>47027</v>
      </c>
    </row>
    <row r="1021" spans="2:8" x14ac:dyDescent="0.3">
      <c r="B1021" s="15">
        <v>47041</v>
      </c>
      <c r="C1021" s="16">
        <f t="shared" si="45"/>
        <v>2028</v>
      </c>
      <c r="D1021" s="17">
        <f t="shared" si="46"/>
        <v>10</v>
      </c>
      <c r="E1021" s="17" t="str">
        <f>TEXT(D_dates[[#This Row],[Dates]],"mmmm")</f>
        <v>octobre</v>
      </c>
      <c r="F1021" s="17" t="str">
        <f>TEXT(D_dates[[#This Row],[Dates]],"mmmm-aa")</f>
        <v>octobre-28</v>
      </c>
      <c r="G1021" s="17">
        <f>YEAR(D_dates[[#This Row],[Dates]])*100+MONTH(B1021)</f>
        <v>202810</v>
      </c>
      <c r="H1021" s="15">
        <f t="shared" si="47"/>
        <v>47027</v>
      </c>
    </row>
    <row r="1022" spans="2:8" x14ac:dyDescent="0.3">
      <c r="B1022" s="15">
        <v>47042</v>
      </c>
      <c r="C1022" s="16">
        <f t="shared" si="45"/>
        <v>2028</v>
      </c>
      <c r="D1022" s="17">
        <f t="shared" si="46"/>
        <v>10</v>
      </c>
      <c r="E1022" s="17" t="str">
        <f>TEXT(D_dates[[#This Row],[Dates]],"mmmm")</f>
        <v>octobre</v>
      </c>
      <c r="F1022" s="17" t="str">
        <f>TEXT(D_dates[[#This Row],[Dates]],"mmmm-aa")</f>
        <v>octobre-28</v>
      </c>
      <c r="G1022" s="17">
        <f>YEAR(D_dates[[#This Row],[Dates]])*100+MONTH(B1022)</f>
        <v>202810</v>
      </c>
      <c r="H1022" s="15">
        <f t="shared" si="47"/>
        <v>47027</v>
      </c>
    </row>
    <row r="1023" spans="2:8" x14ac:dyDescent="0.3">
      <c r="B1023" s="15">
        <v>47043</v>
      </c>
      <c r="C1023" s="16">
        <f t="shared" si="45"/>
        <v>2028</v>
      </c>
      <c r="D1023" s="17">
        <f t="shared" si="46"/>
        <v>10</v>
      </c>
      <c r="E1023" s="17" t="str">
        <f>TEXT(D_dates[[#This Row],[Dates]],"mmmm")</f>
        <v>octobre</v>
      </c>
      <c r="F1023" s="17" t="str">
        <f>TEXT(D_dates[[#This Row],[Dates]],"mmmm-aa")</f>
        <v>octobre-28</v>
      </c>
      <c r="G1023" s="17">
        <f>YEAR(D_dates[[#This Row],[Dates]])*100+MONTH(B1023)</f>
        <v>202810</v>
      </c>
      <c r="H1023" s="15">
        <f t="shared" si="47"/>
        <v>47027</v>
      </c>
    </row>
    <row r="1024" spans="2:8" x14ac:dyDescent="0.3">
      <c r="B1024" s="15">
        <v>47044</v>
      </c>
      <c r="C1024" s="16">
        <f t="shared" si="45"/>
        <v>2028</v>
      </c>
      <c r="D1024" s="17">
        <f t="shared" si="46"/>
        <v>10</v>
      </c>
      <c r="E1024" s="17" t="str">
        <f>TEXT(D_dates[[#This Row],[Dates]],"mmmm")</f>
        <v>octobre</v>
      </c>
      <c r="F1024" s="17" t="str">
        <f>TEXT(D_dates[[#This Row],[Dates]],"mmmm-aa")</f>
        <v>octobre-28</v>
      </c>
      <c r="G1024" s="17">
        <f>YEAR(D_dates[[#This Row],[Dates]])*100+MONTH(B1024)</f>
        <v>202810</v>
      </c>
      <c r="H1024" s="15">
        <f t="shared" si="47"/>
        <v>47027</v>
      </c>
    </row>
    <row r="1025" spans="2:8" x14ac:dyDescent="0.3">
      <c r="B1025" s="15">
        <v>47045</v>
      </c>
      <c r="C1025" s="16">
        <f t="shared" si="45"/>
        <v>2028</v>
      </c>
      <c r="D1025" s="17">
        <f t="shared" si="46"/>
        <v>10</v>
      </c>
      <c r="E1025" s="17" t="str">
        <f>TEXT(D_dates[[#This Row],[Dates]],"mmmm")</f>
        <v>octobre</v>
      </c>
      <c r="F1025" s="17" t="str">
        <f>TEXT(D_dates[[#This Row],[Dates]],"mmmm-aa")</f>
        <v>octobre-28</v>
      </c>
      <c r="G1025" s="17">
        <f>YEAR(D_dates[[#This Row],[Dates]])*100+MONTH(B1025)</f>
        <v>202810</v>
      </c>
      <c r="H1025" s="15">
        <f t="shared" si="47"/>
        <v>47027</v>
      </c>
    </row>
    <row r="1026" spans="2:8" x14ac:dyDescent="0.3">
      <c r="B1026" s="15">
        <v>47046</v>
      </c>
      <c r="C1026" s="16">
        <f t="shared" si="45"/>
        <v>2028</v>
      </c>
      <c r="D1026" s="17">
        <f t="shared" si="46"/>
        <v>10</v>
      </c>
      <c r="E1026" s="17" t="str">
        <f>TEXT(D_dates[[#This Row],[Dates]],"mmmm")</f>
        <v>octobre</v>
      </c>
      <c r="F1026" s="17" t="str">
        <f>TEXT(D_dates[[#This Row],[Dates]],"mmmm-aa")</f>
        <v>octobre-28</v>
      </c>
      <c r="G1026" s="17">
        <f>YEAR(D_dates[[#This Row],[Dates]])*100+MONTH(B1026)</f>
        <v>202810</v>
      </c>
      <c r="H1026" s="15">
        <f t="shared" si="47"/>
        <v>47027</v>
      </c>
    </row>
    <row r="1027" spans="2:8" x14ac:dyDescent="0.3">
      <c r="B1027" s="15">
        <v>47047</v>
      </c>
      <c r="C1027" s="16">
        <f t="shared" ref="C1027:C1090" si="48">YEAR(B1027)</f>
        <v>2028</v>
      </c>
      <c r="D1027" s="17">
        <f t="shared" ref="D1027:D1090" si="49">MONTH(B1027)</f>
        <v>10</v>
      </c>
      <c r="E1027" s="17" t="str">
        <f>TEXT(D_dates[[#This Row],[Dates]],"mmmm")</f>
        <v>octobre</v>
      </c>
      <c r="F1027" s="17" t="str">
        <f>TEXT(D_dates[[#This Row],[Dates]],"mmmm-aa")</f>
        <v>octobre-28</v>
      </c>
      <c r="G1027" s="17">
        <f>YEAR(D_dates[[#This Row],[Dates]])*100+MONTH(B1027)</f>
        <v>202810</v>
      </c>
      <c r="H1027" s="15">
        <f t="shared" ref="H1027:H1090" si="50">DATE(YEAR(B1027),MONTH(B1027),1)</f>
        <v>47027</v>
      </c>
    </row>
    <row r="1028" spans="2:8" x14ac:dyDescent="0.3">
      <c r="B1028" s="15">
        <v>47048</v>
      </c>
      <c r="C1028" s="16">
        <f t="shared" si="48"/>
        <v>2028</v>
      </c>
      <c r="D1028" s="17">
        <f t="shared" si="49"/>
        <v>10</v>
      </c>
      <c r="E1028" s="17" t="str">
        <f>TEXT(D_dates[[#This Row],[Dates]],"mmmm")</f>
        <v>octobre</v>
      </c>
      <c r="F1028" s="17" t="str">
        <f>TEXT(D_dates[[#This Row],[Dates]],"mmmm-aa")</f>
        <v>octobre-28</v>
      </c>
      <c r="G1028" s="17">
        <f>YEAR(D_dates[[#This Row],[Dates]])*100+MONTH(B1028)</f>
        <v>202810</v>
      </c>
      <c r="H1028" s="15">
        <f t="shared" si="50"/>
        <v>47027</v>
      </c>
    </row>
    <row r="1029" spans="2:8" x14ac:dyDescent="0.3">
      <c r="B1029" s="15">
        <v>47049</v>
      </c>
      <c r="C1029" s="16">
        <f t="shared" si="48"/>
        <v>2028</v>
      </c>
      <c r="D1029" s="17">
        <f t="shared" si="49"/>
        <v>10</v>
      </c>
      <c r="E1029" s="17" t="str">
        <f>TEXT(D_dates[[#This Row],[Dates]],"mmmm")</f>
        <v>octobre</v>
      </c>
      <c r="F1029" s="17" t="str">
        <f>TEXT(D_dates[[#This Row],[Dates]],"mmmm-aa")</f>
        <v>octobre-28</v>
      </c>
      <c r="G1029" s="17">
        <f>YEAR(D_dates[[#This Row],[Dates]])*100+MONTH(B1029)</f>
        <v>202810</v>
      </c>
      <c r="H1029" s="15">
        <f t="shared" si="50"/>
        <v>47027</v>
      </c>
    </row>
    <row r="1030" spans="2:8" x14ac:dyDescent="0.3">
      <c r="B1030" s="15">
        <v>47050</v>
      </c>
      <c r="C1030" s="16">
        <f t="shared" si="48"/>
        <v>2028</v>
      </c>
      <c r="D1030" s="17">
        <f t="shared" si="49"/>
        <v>10</v>
      </c>
      <c r="E1030" s="17" t="str">
        <f>TEXT(D_dates[[#This Row],[Dates]],"mmmm")</f>
        <v>octobre</v>
      </c>
      <c r="F1030" s="17" t="str">
        <f>TEXT(D_dates[[#This Row],[Dates]],"mmmm-aa")</f>
        <v>octobre-28</v>
      </c>
      <c r="G1030" s="17">
        <f>YEAR(D_dates[[#This Row],[Dates]])*100+MONTH(B1030)</f>
        <v>202810</v>
      </c>
      <c r="H1030" s="15">
        <f t="shared" si="50"/>
        <v>47027</v>
      </c>
    </row>
    <row r="1031" spans="2:8" x14ac:dyDescent="0.3">
      <c r="B1031" s="15">
        <v>47051</v>
      </c>
      <c r="C1031" s="16">
        <f t="shared" si="48"/>
        <v>2028</v>
      </c>
      <c r="D1031" s="17">
        <f t="shared" si="49"/>
        <v>10</v>
      </c>
      <c r="E1031" s="17" t="str">
        <f>TEXT(D_dates[[#This Row],[Dates]],"mmmm")</f>
        <v>octobre</v>
      </c>
      <c r="F1031" s="17" t="str">
        <f>TEXT(D_dates[[#This Row],[Dates]],"mmmm-aa")</f>
        <v>octobre-28</v>
      </c>
      <c r="G1031" s="17">
        <f>YEAR(D_dates[[#This Row],[Dates]])*100+MONTH(B1031)</f>
        <v>202810</v>
      </c>
      <c r="H1031" s="15">
        <f t="shared" si="50"/>
        <v>47027</v>
      </c>
    </row>
    <row r="1032" spans="2:8" x14ac:dyDescent="0.3">
      <c r="B1032" s="15">
        <v>47052</v>
      </c>
      <c r="C1032" s="16">
        <f t="shared" si="48"/>
        <v>2028</v>
      </c>
      <c r="D1032" s="17">
        <f t="shared" si="49"/>
        <v>10</v>
      </c>
      <c r="E1032" s="17" t="str">
        <f>TEXT(D_dates[[#This Row],[Dates]],"mmmm")</f>
        <v>octobre</v>
      </c>
      <c r="F1032" s="17" t="str">
        <f>TEXT(D_dates[[#This Row],[Dates]],"mmmm-aa")</f>
        <v>octobre-28</v>
      </c>
      <c r="G1032" s="17">
        <f>YEAR(D_dates[[#This Row],[Dates]])*100+MONTH(B1032)</f>
        <v>202810</v>
      </c>
      <c r="H1032" s="15">
        <f t="shared" si="50"/>
        <v>47027</v>
      </c>
    </row>
    <row r="1033" spans="2:8" x14ac:dyDescent="0.3">
      <c r="B1033" s="15">
        <v>47053</v>
      </c>
      <c r="C1033" s="16">
        <f t="shared" si="48"/>
        <v>2028</v>
      </c>
      <c r="D1033" s="17">
        <f t="shared" si="49"/>
        <v>10</v>
      </c>
      <c r="E1033" s="17" t="str">
        <f>TEXT(D_dates[[#This Row],[Dates]],"mmmm")</f>
        <v>octobre</v>
      </c>
      <c r="F1033" s="17" t="str">
        <f>TEXT(D_dates[[#This Row],[Dates]],"mmmm-aa")</f>
        <v>octobre-28</v>
      </c>
      <c r="G1033" s="17">
        <f>YEAR(D_dates[[#This Row],[Dates]])*100+MONTH(B1033)</f>
        <v>202810</v>
      </c>
      <c r="H1033" s="15">
        <f t="shared" si="50"/>
        <v>47027</v>
      </c>
    </row>
    <row r="1034" spans="2:8" x14ac:dyDescent="0.3">
      <c r="B1034" s="15">
        <v>47054</v>
      </c>
      <c r="C1034" s="16">
        <f t="shared" si="48"/>
        <v>2028</v>
      </c>
      <c r="D1034" s="17">
        <f t="shared" si="49"/>
        <v>10</v>
      </c>
      <c r="E1034" s="17" t="str">
        <f>TEXT(D_dates[[#This Row],[Dates]],"mmmm")</f>
        <v>octobre</v>
      </c>
      <c r="F1034" s="17" t="str">
        <f>TEXT(D_dates[[#This Row],[Dates]],"mmmm-aa")</f>
        <v>octobre-28</v>
      </c>
      <c r="G1034" s="17">
        <f>YEAR(D_dates[[#This Row],[Dates]])*100+MONTH(B1034)</f>
        <v>202810</v>
      </c>
      <c r="H1034" s="15">
        <f t="shared" si="50"/>
        <v>47027</v>
      </c>
    </row>
    <row r="1035" spans="2:8" x14ac:dyDescent="0.3">
      <c r="B1035" s="15">
        <v>47055</v>
      </c>
      <c r="C1035" s="16">
        <f t="shared" si="48"/>
        <v>2028</v>
      </c>
      <c r="D1035" s="17">
        <f t="shared" si="49"/>
        <v>10</v>
      </c>
      <c r="E1035" s="17" t="str">
        <f>TEXT(D_dates[[#This Row],[Dates]],"mmmm")</f>
        <v>octobre</v>
      </c>
      <c r="F1035" s="17" t="str">
        <f>TEXT(D_dates[[#This Row],[Dates]],"mmmm-aa")</f>
        <v>octobre-28</v>
      </c>
      <c r="G1035" s="17">
        <f>YEAR(D_dates[[#This Row],[Dates]])*100+MONTH(B1035)</f>
        <v>202810</v>
      </c>
      <c r="H1035" s="15">
        <f t="shared" si="50"/>
        <v>47027</v>
      </c>
    </row>
    <row r="1036" spans="2:8" x14ac:dyDescent="0.3">
      <c r="B1036" s="15">
        <v>47056</v>
      </c>
      <c r="C1036" s="16">
        <f t="shared" si="48"/>
        <v>2028</v>
      </c>
      <c r="D1036" s="17">
        <f t="shared" si="49"/>
        <v>10</v>
      </c>
      <c r="E1036" s="17" t="str">
        <f>TEXT(D_dates[[#This Row],[Dates]],"mmmm")</f>
        <v>octobre</v>
      </c>
      <c r="F1036" s="17" t="str">
        <f>TEXT(D_dates[[#This Row],[Dates]],"mmmm-aa")</f>
        <v>octobre-28</v>
      </c>
      <c r="G1036" s="17">
        <f>YEAR(D_dates[[#This Row],[Dates]])*100+MONTH(B1036)</f>
        <v>202810</v>
      </c>
      <c r="H1036" s="15">
        <f t="shared" si="50"/>
        <v>47027</v>
      </c>
    </row>
    <row r="1037" spans="2:8" x14ac:dyDescent="0.3">
      <c r="B1037" s="15">
        <v>47057</v>
      </c>
      <c r="C1037" s="16">
        <f t="shared" si="48"/>
        <v>2028</v>
      </c>
      <c r="D1037" s="17">
        <f t="shared" si="49"/>
        <v>10</v>
      </c>
      <c r="E1037" s="17" t="str">
        <f>TEXT(D_dates[[#This Row],[Dates]],"mmmm")</f>
        <v>octobre</v>
      </c>
      <c r="F1037" s="17" t="str">
        <f>TEXT(D_dates[[#This Row],[Dates]],"mmmm-aa")</f>
        <v>octobre-28</v>
      </c>
      <c r="G1037" s="17">
        <f>YEAR(D_dates[[#This Row],[Dates]])*100+MONTH(B1037)</f>
        <v>202810</v>
      </c>
      <c r="H1037" s="15">
        <f t="shared" si="50"/>
        <v>47027</v>
      </c>
    </row>
    <row r="1038" spans="2:8" x14ac:dyDescent="0.3">
      <c r="B1038" s="15">
        <v>47058</v>
      </c>
      <c r="C1038" s="16">
        <f t="shared" si="48"/>
        <v>2028</v>
      </c>
      <c r="D1038" s="17">
        <f t="shared" si="49"/>
        <v>11</v>
      </c>
      <c r="E1038" s="17" t="str">
        <f>TEXT(D_dates[[#This Row],[Dates]],"mmmm")</f>
        <v>novembre</v>
      </c>
      <c r="F1038" s="17" t="str">
        <f>TEXT(D_dates[[#This Row],[Dates]],"mmmm-aa")</f>
        <v>novembre-28</v>
      </c>
      <c r="G1038" s="17">
        <f>YEAR(D_dates[[#This Row],[Dates]])*100+MONTH(B1038)</f>
        <v>202811</v>
      </c>
      <c r="H1038" s="15">
        <f t="shared" si="50"/>
        <v>47058</v>
      </c>
    </row>
    <row r="1039" spans="2:8" x14ac:dyDescent="0.3">
      <c r="B1039" s="15">
        <v>47059</v>
      </c>
      <c r="C1039" s="16">
        <f t="shared" si="48"/>
        <v>2028</v>
      </c>
      <c r="D1039" s="17">
        <f t="shared" si="49"/>
        <v>11</v>
      </c>
      <c r="E1039" s="17" t="str">
        <f>TEXT(D_dates[[#This Row],[Dates]],"mmmm")</f>
        <v>novembre</v>
      </c>
      <c r="F1039" s="17" t="str">
        <f>TEXT(D_dates[[#This Row],[Dates]],"mmmm-aa")</f>
        <v>novembre-28</v>
      </c>
      <c r="G1039" s="17">
        <f>YEAR(D_dates[[#This Row],[Dates]])*100+MONTH(B1039)</f>
        <v>202811</v>
      </c>
      <c r="H1039" s="15">
        <f t="shared" si="50"/>
        <v>47058</v>
      </c>
    </row>
    <row r="1040" spans="2:8" x14ac:dyDescent="0.3">
      <c r="B1040" s="15">
        <v>47060</v>
      </c>
      <c r="C1040" s="16">
        <f t="shared" si="48"/>
        <v>2028</v>
      </c>
      <c r="D1040" s="17">
        <f t="shared" si="49"/>
        <v>11</v>
      </c>
      <c r="E1040" s="17" t="str">
        <f>TEXT(D_dates[[#This Row],[Dates]],"mmmm")</f>
        <v>novembre</v>
      </c>
      <c r="F1040" s="17" t="str">
        <f>TEXT(D_dates[[#This Row],[Dates]],"mmmm-aa")</f>
        <v>novembre-28</v>
      </c>
      <c r="G1040" s="17">
        <f>YEAR(D_dates[[#This Row],[Dates]])*100+MONTH(B1040)</f>
        <v>202811</v>
      </c>
      <c r="H1040" s="15">
        <f t="shared" si="50"/>
        <v>47058</v>
      </c>
    </row>
    <row r="1041" spans="2:8" x14ac:dyDescent="0.3">
      <c r="B1041" s="15">
        <v>47061</v>
      </c>
      <c r="C1041" s="16">
        <f t="shared" si="48"/>
        <v>2028</v>
      </c>
      <c r="D1041" s="17">
        <f t="shared" si="49"/>
        <v>11</v>
      </c>
      <c r="E1041" s="17" t="str">
        <f>TEXT(D_dates[[#This Row],[Dates]],"mmmm")</f>
        <v>novembre</v>
      </c>
      <c r="F1041" s="17" t="str">
        <f>TEXT(D_dates[[#This Row],[Dates]],"mmmm-aa")</f>
        <v>novembre-28</v>
      </c>
      <c r="G1041" s="17">
        <f>YEAR(D_dates[[#This Row],[Dates]])*100+MONTH(B1041)</f>
        <v>202811</v>
      </c>
      <c r="H1041" s="15">
        <f t="shared" si="50"/>
        <v>47058</v>
      </c>
    </row>
    <row r="1042" spans="2:8" x14ac:dyDescent="0.3">
      <c r="B1042" s="15">
        <v>47062</v>
      </c>
      <c r="C1042" s="16">
        <f t="shared" si="48"/>
        <v>2028</v>
      </c>
      <c r="D1042" s="17">
        <f t="shared" si="49"/>
        <v>11</v>
      </c>
      <c r="E1042" s="17" t="str">
        <f>TEXT(D_dates[[#This Row],[Dates]],"mmmm")</f>
        <v>novembre</v>
      </c>
      <c r="F1042" s="17" t="str">
        <f>TEXT(D_dates[[#This Row],[Dates]],"mmmm-aa")</f>
        <v>novembre-28</v>
      </c>
      <c r="G1042" s="17">
        <f>YEAR(D_dates[[#This Row],[Dates]])*100+MONTH(B1042)</f>
        <v>202811</v>
      </c>
      <c r="H1042" s="15">
        <f t="shared" si="50"/>
        <v>47058</v>
      </c>
    </row>
    <row r="1043" spans="2:8" x14ac:dyDescent="0.3">
      <c r="B1043" s="15">
        <v>47063</v>
      </c>
      <c r="C1043" s="16">
        <f t="shared" si="48"/>
        <v>2028</v>
      </c>
      <c r="D1043" s="17">
        <f t="shared" si="49"/>
        <v>11</v>
      </c>
      <c r="E1043" s="17" t="str">
        <f>TEXT(D_dates[[#This Row],[Dates]],"mmmm")</f>
        <v>novembre</v>
      </c>
      <c r="F1043" s="17" t="str">
        <f>TEXT(D_dates[[#This Row],[Dates]],"mmmm-aa")</f>
        <v>novembre-28</v>
      </c>
      <c r="G1043" s="17">
        <f>YEAR(D_dates[[#This Row],[Dates]])*100+MONTH(B1043)</f>
        <v>202811</v>
      </c>
      <c r="H1043" s="15">
        <f t="shared" si="50"/>
        <v>47058</v>
      </c>
    </row>
    <row r="1044" spans="2:8" x14ac:dyDescent="0.3">
      <c r="B1044" s="15">
        <v>47064</v>
      </c>
      <c r="C1044" s="16">
        <f t="shared" si="48"/>
        <v>2028</v>
      </c>
      <c r="D1044" s="17">
        <f t="shared" si="49"/>
        <v>11</v>
      </c>
      <c r="E1044" s="17" t="str">
        <f>TEXT(D_dates[[#This Row],[Dates]],"mmmm")</f>
        <v>novembre</v>
      </c>
      <c r="F1044" s="17" t="str">
        <f>TEXT(D_dates[[#This Row],[Dates]],"mmmm-aa")</f>
        <v>novembre-28</v>
      </c>
      <c r="G1044" s="17">
        <f>YEAR(D_dates[[#This Row],[Dates]])*100+MONTH(B1044)</f>
        <v>202811</v>
      </c>
      <c r="H1044" s="15">
        <f t="shared" si="50"/>
        <v>47058</v>
      </c>
    </row>
    <row r="1045" spans="2:8" x14ac:dyDescent="0.3">
      <c r="B1045" s="15">
        <v>47065</v>
      </c>
      <c r="C1045" s="16">
        <f t="shared" si="48"/>
        <v>2028</v>
      </c>
      <c r="D1045" s="17">
        <f t="shared" si="49"/>
        <v>11</v>
      </c>
      <c r="E1045" s="17" t="str">
        <f>TEXT(D_dates[[#This Row],[Dates]],"mmmm")</f>
        <v>novembre</v>
      </c>
      <c r="F1045" s="17" t="str">
        <f>TEXT(D_dates[[#This Row],[Dates]],"mmmm-aa")</f>
        <v>novembre-28</v>
      </c>
      <c r="G1045" s="17">
        <f>YEAR(D_dates[[#This Row],[Dates]])*100+MONTH(B1045)</f>
        <v>202811</v>
      </c>
      <c r="H1045" s="15">
        <f t="shared" si="50"/>
        <v>47058</v>
      </c>
    </row>
    <row r="1046" spans="2:8" x14ac:dyDescent="0.3">
      <c r="B1046" s="15">
        <v>47066</v>
      </c>
      <c r="C1046" s="16">
        <f t="shared" si="48"/>
        <v>2028</v>
      </c>
      <c r="D1046" s="17">
        <f t="shared" si="49"/>
        <v>11</v>
      </c>
      <c r="E1046" s="17" t="str">
        <f>TEXT(D_dates[[#This Row],[Dates]],"mmmm")</f>
        <v>novembre</v>
      </c>
      <c r="F1046" s="17" t="str">
        <f>TEXT(D_dates[[#This Row],[Dates]],"mmmm-aa")</f>
        <v>novembre-28</v>
      </c>
      <c r="G1046" s="17">
        <f>YEAR(D_dates[[#This Row],[Dates]])*100+MONTH(B1046)</f>
        <v>202811</v>
      </c>
      <c r="H1046" s="15">
        <f t="shared" si="50"/>
        <v>47058</v>
      </c>
    </row>
    <row r="1047" spans="2:8" x14ac:dyDescent="0.3">
      <c r="B1047" s="15">
        <v>47067</v>
      </c>
      <c r="C1047" s="16">
        <f t="shared" si="48"/>
        <v>2028</v>
      </c>
      <c r="D1047" s="17">
        <f t="shared" si="49"/>
        <v>11</v>
      </c>
      <c r="E1047" s="17" t="str">
        <f>TEXT(D_dates[[#This Row],[Dates]],"mmmm")</f>
        <v>novembre</v>
      </c>
      <c r="F1047" s="17" t="str">
        <f>TEXT(D_dates[[#This Row],[Dates]],"mmmm-aa")</f>
        <v>novembre-28</v>
      </c>
      <c r="G1047" s="17">
        <f>YEAR(D_dates[[#This Row],[Dates]])*100+MONTH(B1047)</f>
        <v>202811</v>
      </c>
      <c r="H1047" s="15">
        <f t="shared" si="50"/>
        <v>47058</v>
      </c>
    </row>
    <row r="1048" spans="2:8" x14ac:dyDescent="0.3">
      <c r="B1048" s="15">
        <v>47068</v>
      </c>
      <c r="C1048" s="16">
        <f t="shared" si="48"/>
        <v>2028</v>
      </c>
      <c r="D1048" s="17">
        <f t="shared" si="49"/>
        <v>11</v>
      </c>
      <c r="E1048" s="17" t="str">
        <f>TEXT(D_dates[[#This Row],[Dates]],"mmmm")</f>
        <v>novembre</v>
      </c>
      <c r="F1048" s="17" t="str">
        <f>TEXT(D_dates[[#This Row],[Dates]],"mmmm-aa")</f>
        <v>novembre-28</v>
      </c>
      <c r="G1048" s="17">
        <f>YEAR(D_dates[[#This Row],[Dates]])*100+MONTH(B1048)</f>
        <v>202811</v>
      </c>
      <c r="H1048" s="15">
        <f t="shared" si="50"/>
        <v>47058</v>
      </c>
    </row>
    <row r="1049" spans="2:8" x14ac:dyDescent="0.3">
      <c r="B1049" s="15">
        <v>47069</v>
      </c>
      <c r="C1049" s="16">
        <f t="shared" si="48"/>
        <v>2028</v>
      </c>
      <c r="D1049" s="17">
        <f t="shared" si="49"/>
        <v>11</v>
      </c>
      <c r="E1049" s="17" t="str">
        <f>TEXT(D_dates[[#This Row],[Dates]],"mmmm")</f>
        <v>novembre</v>
      </c>
      <c r="F1049" s="17" t="str">
        <f>TEXT(D_dates[[#This Row],[Dates]],"mmmm-aa")</f>
        <v>novembre-28</v>
      </c>
      <c r="G1049" s="17">
        <f>YEAR(D_dates[[#This Row],[Dates]])*100+MONTH(B1049)</f>
        <v>202811</v>
      </c>
      <c r="H1049" s="15">
        <f t="shared" si="50"/>
        <v>47058</v>
      </c>
    </row>
    <row r="1050" spans="2:8" x14ac:dyDescent="0.3">
      <c r="B1050" s="15">
        <v>47070</v>
      </c>
      <c r="C1050" s="16">
        <f t="shared" si="48"/>
        <v>2028</v>
      </c>
      <c r="D1050" s="17">
        <f t="shared" si="49"/>
        <v>11</v>
      </c>
      <c r="E1050" s="17" t="str">
        <f>TEXT(D_dates[[#This Row],[Dates]],"mmmm")</f>
        <v>novembre</v>
      </c>
      <c r="F1050" s="17" t="str">
        <f>TEXT(D_dates[[#This Row],[Dates]],"mmmm-aa")</f>
        <v>novembre-28</v>
      </c>
      <c r="G1050" s="17">
        <f>YEAR(D_dates[[#This Row],[Dates]])*100+MONTH(B1050)</f>
        <v>202811</v>
      </c>
      <c r="H1050" s="15">
        <f t="shared" si="50"/>
        <v>47058</v>
      </c>
    </row>
    <row r="1051" spans="2:8" x14ac:dyDescent="0.3">
      <c r="B1051" s="15">
        <v>47071</v>
      </c>
      <c r="C1051" s="16">
        <f t="shared" si="48"/>
        <v>2028</v>
      </c>
      <c r="D1051" s="17">
        <f t="shared" si="49"/>
        <v>11</v>
      </c>
      <c r="E1051" s="17" t="str">
        <f>TEXT(D_dates[[#This Row],[Dates]],"mmmm")</f>
        <v>novembre</v>
      </c>
      <c r="F1051" s="17" t="str">
        <f>TEXT(D_dates[[#This Row],[Dates]],"mmmm-aa")</f>
        <v>novembre-28</v>
      </c>
      <c r="G1051" s="17">
        <f>YEAR(D_dates[[#This Row],[Dates]])*100+MONTH(B1051)</f>
        <v>202811</v>
      </c>
      <c r="H1051" s="15">
        <f t="shared" si="50"/>
        <v>47058</v>
      </c>
    </row>
    <row r="1052" spans="2:8" x14ac:dyDescent="0.3">
      <c r="B1052" s="15">
        <v>47072</v>
      </c>
      <c r="C1052" s="16">
        <f t="shared" si="48"/>
        <v>2028</v>
      </c>
      <c r="D1052" s="17">
        <f t="shared" si="49"/>
        <v>11</v>
      </c>
      <c r="E1052" s="17" t="str">
        <f>TEXT(D_dates[[#This Row],[Dates]],"mmmm")</f>
        <v>novembre</v>
      </c>
      <c r="F1052" s="17" t="str">
        <f>TEXT(D_dates[[#This Row],[Dates]],"mmmm-aa")</f>
        <v>novembre-28</v>
      </c>
      <c r="G1052" s="17">
        <f>YEAR(D_dates[[#This Row],[Dates]])*100+MONTH(B1052)</f>
        <v>202811</v>
      </c>
      <c r="H1052" s="15">
        <f t="shared" si="50"/>
        <v>47058</v>
      </c>
    </row>
    <row r="1053" spans="2:8" x14ac:dyDescent="0.3">
      <c r="B1053" s="15">
        <v>47073</v>
      </c>
      <c r="C1053" s="16">
        <f t="shared" si="48"/>
        <v>2028</v>
      </c>
      <c r="D1053" s="17">
        <f t="shared" si="49"/>
        <v>11</v>
      </c>
      <c r="E1053" s="17" t="str">
        <f>TEXT(D_dates[[#This Row],[Dates]],"mmmm")</f>
        <v>novembre</v>
      </c>
      <c r="F1053" s="17" t="str">
        <f>TEXT(D_dates[[#This Row],[Dates]],"mmmm-aa")</f>
        <v>novembre-28</v>
      </c>
      <c r="G1053" s="17">
        <f>YEAR(D_dates[[#This Row],[Dates]])*100+MONTH(B1053)</f>
        <v>202811</v>
      </c>
      <c r="H1053" s="15">
        <f t="shared" si="50"/>
        <v>47058</v>
      </c>
    </row>
    <row r="1054" spans="2:8" x14ac:dyDescent="0.3">
      <c r="B1054" s="15">
        <v>47074</v>
      </c>
      <c r="C1054" s="16">
        <f t="shared" si="48"/>
        <v>2028</v>
      </c>
      <c r="D1054" s="17">
        <f t="shared" si="49"/>
        <v>11</v>
      </c>
      <c r="E1054" s="17" t="str">
        <f>TEXT(D_dates[[#This Row],[Dates]],"mmmm")</f>
        <v>novembre</v>
      </c>
      <c r="F1054" s="17" t="str">
        <f>TEXT(D_dates[[#This Row],[Dates]],"mmmm-aa")</f>
        <v>novembre-28</v>
      </c>
      <c r="G1054" s="17">
        <f>YEAR(D_dates[[#This Row],[Dates]])*100+MONTH(B1054)</f>
        <v>202811</v>
      </c>
      <c r="H1054" s="15">
        <f t="shared" si="50"/>
        <v>47058</v>
      </c>
    </row>
    <row r="1055" spans="2:8" x14ac:dyDescent="0.3">
      <c r="B1055" s="15">
        <v>47075</v>
      </c>
      <c r="C1055" s="16">
        <f t="shared" si="48"/>
        <v>2028</v>
      </c>
      <c r="D1055" s="17">
        <f t="shared" si="49"/>
        <v>11</v>
      </c>
      <c r="E1055" s="17" t="str">
        <f>TEXT(D_dates[[#This Row],[Dates]],"mmmm")</f>
        <v>novembre</v>
      </c>
      <c r="F1055" s="17" t="str">
        <f>TEXT(D_dates[[#This Row],[Dates]],"mmmm-aa")</f>
        <v>novembre-28</v>
      </c>
      <c r="G1055" s="17">
        <f>YEAR(D_dates[[#This Row],[Dates]])*100+MONTH(B1055)</f>
        <v>202811</v>
      </c>
      <c r="H1055" s="15">
        <f t="shared" si="50"/>
        <v>47058</v>
      </c>
    </row>
    <row r="1056" spans="2:8" x14ac:dyDescent="0.3">
      <c r="B1056" s="15">
        <v>47076</v>
      </c>
      <c r="C1056" s="16">
        <f t="shared" si="48"/>
        <v>2028</v>
      </c>
      <c r="D1056" s="17">
        <f t="shared" si="49"/>
        <v>11</v>
      </c>
      <c r="E1056" s="17" t="str">
        <f>TEXT(D_dates[[#This Row],[Dates]],"mmmm")</f>
        <v>novembre</v>
      </c>
      <c r="F1056" s="17" t="str">
        <f>TEXT(D_dates[[#This Row],[Dates]],"mmmm-aa")</f>
        <v>novembre-28</v>
      </c>
      <c r="G1056" s="17">
        <f>YEAR(D_dates[[#This Row],[Dates]])*100+MONTH(B1056)</f>
        <v>202811</v>
      </c>
      <c r="H1056" s="15">
        <f t="shared" si="50"/>
        <v>47058</v>
      </c>
    </row>
    <row r="1057" spans="2:8" x14ac:dyDescent="0.3">
      <c r="B1057" s="15">
        <v>47077</v>
      </c>
      <c r="C1057" s="16">
        <f t="shared" si="48"/>
        <v>2028</v>
      </c>
      <c r="D1057" s="17">
        <f t="shared" si="49"/>
        <v>11</v>
      </c>
      <c r="E1057" s="17" t="str">
        <f>TEXT(D_dates[[#This Row],[Dates]],"mmmm")</f>
        <v>novembre</v>
      </c>
      <c r="F1057" s="17" t="str">
        <f>TEXT(D_dates[[#This Row],[Dates]],"mmmm-aa")</f>
        <v>novembre-28</v>
      </c>
      <c r="G1057" s="17">
        <f>YEAR(D_dates[[#This Row],[Dates]])*100+MONTH(B1057)</f>
        <v>202811</v>
      </c>
      <c r="H1057" s="15">
        <f t="shared" si="50"/>
        <v>47058</v>
      </c>
    </row>
    <row r="1058" spans="2:8" x14ac:dyDescent="0.3">
      <c r="B1058" s="15">
        <v>47078</v>
      </c>
      <c r="C1058" s="16">
        <f t="shared" si="48"/>
        <v>2028</v>
      </c>
      <c r="D1058" s="17">
        <f t="shared" si="49"/>
        <v>11</v>
      </c>
      <c r="E1058" s="17" t="str">
        <f>TEXT(D_dates[[#This Row],[Dates]],"mmmm")</f>
        <v>novembre</v>
      </c>
      <c r="F1058" s="17" t="str">
        <f>TEXT(D_dates[[#This Row],[Dates]],"mmmm-aa")</f>
        <v>novembre-28</v>
      </c>
      <c r="G1058" s="17">
        <f>YEAR(D_dates[[#This Row],[Dates]])*100+MONTH(B1058)</f>
        <v>202811</v>
      </c>
      <c r="H1058" s="15">
        <f t="shared" si="50"/>
        <v>47058</v>
      </c>
    </row>
    <row r="1059" spans="2:8" x14ac:dyDescent="0.3">
      <c r="B1059" s="15">
        <v>47079</v>
      </c>
      <c r="C1059" s="16">
        <f t="shared" si="48"/>
        <v>2028</v>
      </c>
      <c r="D1059" s="17">
        <f t="shared" si="49"/>
        <v>11</v>
      </c>
      <c r="E1059" s="17" t="str">
        <f>TEXT(D_dates[[#This Row],[Dates]],"mmmm")</f>
        <v>novembre</v>
      </c>
      <c r="F1059" s="17" t="str">
        <f>TEXT(D_dates[[#This Row],[Dates]],"mmmm-aa")</f>
        <v>novembre-28</v>
      </c>
      <c r="G1059" s="17">
        <f>YEAR(D_dates[[#This Row],[Dates]])*100+MONTH(B1059)</f>
        <v>202811</v>
      </c>
      <c r="H1059" s="15">
        <f t="shared" si="50"/>
        <v>47058</v>
      </c>
    </row>
    <row r="1060" spans="2:8" x14ac:dyDescent="0.3">
      <c r="B1060" s="15">
        <v>47080</v>
      </c>
      <c r="C1060" s="16">
        <f t="shared" si="48"/>
        <v>2028</v>
      </c>
      <c r="D1060" s="17">
        <f t="shared" si="49"/>
        <v>11</v>
      </c>
      <c r="E1060" s="17" t="str">
        <f>TEXT(D_dates[[#This Row],[Dates]],"mmmm")</f>
        <v>novembre</v>
      </c>
      <c r="F1060" s="17" t="str">
        <f>TEXT(D_dates[[#This Row],[Dates]],"mmmm-aa")</f>
        <v>novembre-28</v>
      </c>
      <c r="G1060" s="17">
        <f>YEAR(D_dates[[#This Row],[Dates]])*100+MONTH(B1060)</f>
        <v>202811</v>
      </c>
      <c r="H1060" s="15">
        <f t="shared" si="50"/>
        <v>47058</v>
      </c>
    </row>
    <row r="1061" spans="2:8" x14ac:dyDescent="0.3">
      <c r="B1061" s="15">
        <v>47081</v>
      </c>
      <c r="C1061" s="16">
        <f t="shared" si="48"/>
        <v>2028</v>
      </c>
      <c r="D1061" s="17">
        <f t="shared" si="49"/>
        <v>11</v>
      </c>
      <c r="E1061" s="17" t="str">
        <f>TEXT(D_dates[[#This Row],[Dates]],"mmmm")</f>
        <v>novembre</v>
      </c>
      <c r="F1061" s="17" t="str">
        <f>TEXT(D_dates[[#This Row],[Dates]],"mmmm-aa")</f>
        <v>novembre-28</v>
      </c>
      <c r="G1061" s="17">
        <f>YEAR(D_dates[[#This Row],[Dates]])*100+MONTH(B1061)</f>
        <v>202811</v>
      </c>
      <c r="H1061" s="15">
        <f t="shared" si="50"/>
        <v>47058</v>
      </c>
    </row>
    <row r="1062" spans="2:8" x14ac:dyDescent="0.3">
      <c r="B1062" s="15">
        <v>47082</v>
      </c>
      <c r="C1062" s="16">
        <f t="shared" si="48"/>
        <v>2028</v>
      </c>
      <c r="D1062" s="17">
        <f t="shared" si="49"/>
        <v>11</v>
      </c>
      <c r="E1062" s="17" t="str">
        <f>TEXT(D_dates[[#This Row],[Dates]],"mmmm")</f>
        <v>novembre</v>
      </c>
      <c r="F1062" s="17" t="str">
        <f>TEXT(D_dates[[#This Row],[Dates]],"mmmm-aa")</f>
        <v>novembre-28</v>
      </c>
      <c r="G1062" s="17">
        <f>YEAR(D_dates[[#This Row],[Dates]])*100+MONTH(B1062)</f>
        <v>202811</v>
      </c>
      <c r="H1062" s="15">
        <f t="shared" si="50"/>
        <v>47058</v>
      </c>
    </row>
    <row r="1063" spans="2:8" x14ac:dyDescent="0.3">
      <c r="B1063" s="15">
        <v>47083</v>
      </c>
      <c r="C1063" s="16">
        <f t="shared" si="48"/>
        <v>2028</v>
      </c>
      <c r="D1063" s="17">
        <f t="shared" si="49"/>
        <v>11</v>
      </c>
      <c r="E1063" s="17" t="str">
        <f>TEXT(D_dates[[#This Row],[Dates]],"mmmm")</f>
        <v>novembre</v>
      </c>
      <c r="F1063" s="17" t="str">
        <f>TEXT(D_dates[[#This Row],[Dates]],"mmmm-aa")</f>
        <v>novembre-28</v>
      </c>
      <c r="G1063" s="17">
        <f>YEAR(D_dates[[#This Row],[Dates]])*100+MONTH(B1063)</f>
        <v>202811</v>
      </c>
      <c r="H1063" s="15">
        <f t="shared" si="50"/>
        <v>47058</v>
      </c>
    </row>
    <row r="1064" spans="2:8" x14ac:dyDescent="0.3">
      <c r="B1064" s="15">
        <v>47084</v>
      </c>
      <c r="C1064" s="16">
        <f t="shared" si="48"/>
        <v>2028</v>
      </c>
      <c r="D1064" s="17">
        <f t="shared" si="49"/>
        <v>11</v>
      </c>
      <c r="E1064" s="17" t="str">
        <f>TEXT(D_dates[[#This Row],[Dates]],"mmmm")</f>
        <v>novembre</v>
      </c>
      <c r="F1064" s="17" t="str">
        <f>TEXT(D_dates[[#This Row],[Dates]],"mmmm-aa")</f>
        <v>novembre-28</v>
      </c>
      <c r="G1064" s="17">
        <f>YEAR(D_dates[[#This Row],[Dates]])*100+MONTH(B1064)</f>
        <v>202811</v>
      </c>
      <c r="H1064" s="15">
        <f t="shared" si="50"/>
        <v>47058</v>
      </c>
    </row>
    <row r="1065" spans="2:8" x14ac:dyDescent="0.3">
      <c r="B1065" s="15">
        <v>47085</v>
      </c>
      <c r="C1065" s="16">
        <f t="shared" si="48"/>
        <v>2028</v>
      </c>
      <c r="D1065" s="17">
        <f t="shared" si="49"/>
        <v>11</v>
      </c>
      <c r="E1065" s="17" t="str">
        <f>TEXT(D_dates[[#This Row],[Dates]],"mmmm")</f>
        <v>novembre</v>
      </c>
      <c r="F1065" s="17" t="str">
        <f>TEXT(D_dates[[#This Row],[Dates]],"mmmm-aa")</f>
        <v>novembre-28</v>
      </c>
      <c r="G1065" s="17">
        <f>YEAR(D_dates[[#This Row],[Dates]])*100+MONTH(B1065)</f>
        <v>202811</v>
      </c>
      <c r="H1065" s="15">
        <f t="shared" si="50"/>
        <v>47058</v>
      </c>
    </row>
    <row r="1066" spans="2:8" x14ac:dyDescent="0.3">
      <c r="B1066" s="15">
        <v>47086</v>
      </c>
      <c r="C1066" s="16">
        <f t="shared" si="48"/>
        <v>2028</v>
      </c>
      <c r="D1066" s="17">
        <f t="shared" si="49"/>
        <v>11</v>
      </c>
      <c r="E1066" s="17" t="str">
        <f>TEXT(D_dates[[#This Row],[Dates]],"mmmm")</f>
        <v>novembre</v>
      </c>
      <c r="F1066" s="17" t="str">
        <f>TEXT(D_dates[[#This Row],[Dates]],"mmmm-aa")</f>
        <v>novembre-28</v>
      </c>
      <c r="G1066" s="17">
        <f>YEAR(D_dates[[#This Row],[Dates]])*100+MONTH(B1066)</f>
        <v>202811</v>
      </c>
      <c r="H1066" s="15">
        <f t="shared" si="50"/>
        <v>47058</v>
      </c>
    </row>
    <row r="1067" spans="2:8" x14ac:dyDescent="0.3">
      <c r="B1067" s="15">
        <v>47087</v>
      </c>
      <c r="C1067" s="16">
        <f t="shared" si="48"/>
        <v>2028</v>
      </c>
      <c r="D1067" s="17">
        <f t="shared" si="49"/>
        <v>11</v>
      </c>
      <c r="E1067" s="17" t="str">
        <f>TEXT(D_dates[[#This Row],[Dates]],"mmmm")</f>
        <v>novembre</v>
      </c>
      <c r="F1067" s="17" t="str">
        <f>TEXT(D_dates[[#This Row],[Dates]],"mmmm-aa")</f>
        <v>novembre-28</v>
      </c>
      <c r="G1067" s="17">
        <f>YEAR(D_dates[[#This Row],[Dates]])*100+MONTH(B1067)</f>
        <v>202811</v>
      </c>
      <c r="H1067" s="15">
        <f t="shared" si="50"/>
        <v>47058</v>
      </c>
    </row>
    <row r="1068" spans="2:8" x14ac:dyDescent="0.3">
      <c r="B1068" s="15">
        <v>47088</v>
      </c>
      <c r="C1068" s="16">
        <f t="shared" si="48"/>
        <v>2028</v>
      </c>
      <c r="D1068" s="17">
        <f t="shared" si="49"/>
        <v>12</v>
      </c>
      <c r="E1068" s="17" t="str">
        <f>TEXT(D_dates[[#This Row],[Dates]],"mmmm")</f>
        <v>décembre</v>
      </c>
      <c r="F1068" s="17" t="str">
        <f>TEXT(D_dates[[#This Row],[Dates]],"mmmm-aa")</f>
        <v>décembre-28</v>
      </c>
      <c r="G1068" s="17">
        <f>YEAR(D_dates[[#This Row],[Dates]])*100+MONTH(B1068)</f>
        <v>202812</v>
      </c>
      <c r="H1068" s="15">
        <f t="shared" si="50"/>
        <v>47088</v>
      </c>
    </row>
    <row r="1069" spans="2:8" x14ac:dyDescent="0.3">
      <c r="B1069" s="15">
        <v>47089</v>
      </c>
      <c r="C1069" s="16">
        <f t="shared" si="48"/>
        <v>2028</v>
      </c>
      <c r="D1069" s="17">
        <f t="shared" si="49"/>
        <v>12</v>
      </c>
      <c r="E1069" s="17" t="str">
        <f>TEXT(D_dates[[#This Row],[Dates]],"mmmm")</f>
        <v>décembre</v>
      </c>
      <c r="F1069" s="17" t="str">
        <f>TEXT(D_dates[[#This Row],[Dates]],"mmmm-aa")</f>
        <v>décembre-28</v>
      </c>
      <c r="G1069" s="17">
        <f>YEAR(D_dates[[#This Row],[Dates]])*100+MONTH(B1069)</f>
        <v>202812</v>
      </c>
      <c r="H1069" s="15">
        <f t="shared" si="50"/>
        <v>47088</v>
      </c>
    </row>
    <row r="1070" spans="2:8" x14ac:dyDescent="0.3">
      <c r="B1070" s="15">
        <v>47090</v>
      </c>
      <c r="C1070" s="16">
        <f t="shared" si="48"/>
        <v>2028</v>
      </c>
      <c r="D1070" s="17">
        <f t="shared" si="49"/>
        <v>12</v>
      </c>
      <c r="E1070" s="17" t="str">
        <f>TEXT(D_dates[[#This Row],[Dates]],"mmmm")</f>
        <v>décembre</v>
      </c>
      <c r="F1070" s="17" t="str">
        <f>TEXT(D_dates[[#This Row],[Dates]],"mmmm-aa")</f>
        <v>décembre-28</v>
      </c>
      <c r="G1070" s="17">
        <f>YEAR(D_dates[[#This Row],[Dates]])*100+MONTH(B1070)</f>
        <v>202812</v>
      </c>
      <c r="H1070" s="15">
        <f t="shared" si="50"/>
        <v>47088</v>
      </c>
    </row>
    <row r="1071" spans="2:8" x14ac:dyDescent="0.3">
      <c r="B1071" s="15">
        <v>47091</v>
      </c>
      <c r="C1071" s="16">
        <f t="shared" si="48"/>
        <v>2028</v>
      </c>
      <c r="D1071" s="17">
        <f t="shared" si="49"/>
        <v>12</v>
      </c>
      <c r="E1071" s="17" t="str">
        <f>TEXT(D_dates[[#This Row],[Dates]],"mmmm")</f>
        <v>décembre</v>
      </c>
      <c r="F1071" s="17" t="str">
        <f>TEXT(D_dates[[#This Row],[Dates]],"mmmm-aa")</f>
        <v>décembre-28</v>
      </c>
      <c r="G1071" s="17">
        <f>YEAR(D_dates[[#This Row],[Dates]])*100+MONTH(B1071)</f>
        <v>202812</v>
      </c>
      <c r="H1071" s="15">
        <f t="shared" si="50"/>
        <v>47088</v>
      </c>
    </row>
    <row r="1072" spans="2:8" x14ac:dyDescent="0.3">
      <c r="B1072" s="15">
        <v>47092</v>
      </c>
      <c r="C1072" s="16">
        <f t="shared" si="48"/>
        <v>2028</v>
      </c>
      <c r="D1072" s="17">
        <f t="shared" si="49"/>
        <v>12</v>
      </c>
      <c r="E1072" s="17" t="str">
        <f>TEXT(D_dates[[#This Row],[Dates]],"mmmm")</f>
        <v>décembre</v>
      </c>
      <c r="F1072" s="17" t="str">
        <f>TEXT(D_dates[[#This Row],[Dates]],"mmmm-aa")</f>
        <v>décembre-28</v>
      </c>
      <c r="G1072" s="17">
        <f>YEAR(D_dates[[#This Row],[Dates]])*100+MONTH(B1072)</f>
        <v>202812</v>
      </c>
      <c r="H1072" s="15">
        <f t="shared" si="50"/>
        <v>47088</v>
      </c>
    </row>
    <row r="1073" spans="2:8" x14ac:dyDescent="0.3">
      <c r="B1073" s="15">
        <v>47093</v>
      </c>
      <c r="C1073" s="16">
        <f t="shared" si="48"/>
        <v>2028</v>
      </c>
      <c r="D1073" s="17">
        <f t="shared" si="49"/>
        <v>12</v>
      </c>
      <c r="E1073" s="17" t="str">
        <f>TEXT(D_dates[[#This Row],[Dates]],"mmmm")</f>
        <v>décembre</v>
      </c>
      <c r="F1073" s="17" t="str">
        <f>TEXT(D_dates[[#This Row],[Dates]],"mmmm-aa")</f>
        <v>décembre-28</v>
      </c>
      <c r="G1073" s="17">
        <f>YEAR(D_dates[[#This Row],[Dates]])*100+MONTH(B1073)</f>
        <v>202812</v>
      </c>
      <c r="H1073" s="15">
        <f t="shared" si="50"/>
        <v>47088</v>
      </c>
    </row>
    <row r="1074" spans="2:8" x14ac:dyDescent="0.3">
      <c r="B1074" s="15">
        <v>47094</v>
      </c>
      <c r="C1074" s="16">
        <f t="shared" si="48"/>
        <v>2028</v>
      </c>
      <c r="D1074" s="17">
        <f t="shared" si="49"/>
        <v>12</v>
      </c>
      <c r="E1074" s="17" t="str">
        <f>TEXT(D_dates[[#This Row],[Dates]],"mmmm")</f>
        <v>décembre</v>
      </c>
      <c r="F1074" s="17" t="str">
        <f>TEXT(D_dates[[#This Row],[Dates]],"mmmm-aa")</f>
        <v>décembre-28</v>
      </c>
      <c r="G1074" s="17">
        <f>YEAR(D_dates[[#This Row],[Dates]])*100+MONTH(B1074)</f>
        <v>202812</v>
      </c>
      <c r="H1074" s="15">
        <f t="shared" si="50"/>
        <v>47088</v>
      </c>
    </row>
    <row r="1075" spans="2:8" x14ac:dyDescent="0.3">
      <c r="B1075" s="15">
        <v>47095</v>
      </c>
      <c r="C1075" s="16">
        <f t="shared" si="48"/>
        <v>2028</v>
      </c>
      <c r="D1075" s="17">
        <f t="shared" si="49"/>
        <v>12</v>
      </c>
      <c r="E1075" s="17" t="str">
        <f>TEXT(D_dates[[#This Row],[Dates]],"mmmm")</f>
        <v>décembre</v>
      </c>
      <c r="F1075" s="17" t="str">
        <f>TEXT(D_dates[[#This Row],[Dates]],"mmmm-aa")</f>
        <v>décembre-28</v>
      </c>
      <c r="G1075" s="17">
        <f>YEAR(D_dates[[#This Row],[Dates]])*100+MONTH(B1075)</f>
        <v>202812</v>
      </c>
      <c r="H1075" s="15">
        <f t="shared" si="50"/>
        <v>47088</v>
      </c>
    </row>
    <row r="1076" spans="2:8" x14ac:dyDescent="0.3">
      <c r="B1076" s="15">
        <v>47096</v>
      </c>
      <c r="C1076" s="16">
        <f t="shared" si="48"/>
        <v>2028</v>
      </c>
      <c r="D1076" s="17">
        <f t="shared" si="49"/>
        <v>12</v>
      </c>
      <c r="E1076" s="17" t="str">
        <f>TEXT(D_dates[[#This Row],[Dates]],"mmmm")</f>
        <v>décembre</v>
      </c>
      <c r="F1076" s="17" t="str">
        <f>TEXT(D_dates[[#This Row],[Dates]],"mmmm-aa")</f>
        <v>décembre-28</v>
      </c>
      <c r="G1076" s="17">
        <f>YEAR(D_dates[[#This Row],[Dates]])*100+MONTH(B1076)</f>
        <v>202812</v>
      </c>
      <c r="H1076" s="15">
        <f t="shared" si="50"/>
        <v>47088</v>
      </c>
    </row>
    <row r="1077" spans="2:8" x14ac:dyDescent="0.3">
      <c r="B1077" s="15">
        <v>47097</v>
      </c>
      <c r="C1077" s="16">
        <f t="shared" si="48"/>
        <v>2028</v>
      </c>
      <c r="D1077" s="17">
        <f t="shared" si="49"/>
        <v>12</v>
      </c>
      <c r="E1077" s="17" t="str">
        <f>TEXT(D_dates[[#This Row],[Dates]],"mmmm")</f>
        <v>décembre</v>
      </c>
      <c r="F1077" s="17" t="str">
        <f>TEXT(D_dates[[#This Row],[Dates]],"mmmm-aa")</f>
        <v>décembre-28</v>
      </c>
      <c r="G1077" s="17">
        <f>YEAR(D_dates[[#This Row],[Dates]])*100+MONTH(B1077)</f>
        <v>202812</v>
      </c>
      <c r="H1077" s="15">
        <f t="shared" si="50"/>
        <v>47088</v>
      </c>
    </row>
    <row r="1078" spans="2:8" x14ac:dyDescent="0.3">
      <c r="B1078" s="15">
        <v>47098</v>
      </c>
      <c r="C1078" s="16">
        <f t="shared" si="48"/>
        <v>2028</v>
      </c>
      <c r="D1078" s="17">
        <f t="shared" si="49"/>
        <v>12</v>
      </c>
      <c r="E1078" s="17" t="str">
        <f>TEXT(D_dates[[#This Row],[Dates]],"mmmm")</f>
        <v>décembre</v>
      </c>
      <c r="F1078" s="17" t="str">
        <f>TEXT(D_dates[[#This Row],[Dates]],"mmmm-aa")</f>
        <v>décembre-28</v>
      </c>
      <c r="G1078" s="17">
        <f>YEAR(D_dates[[#This Row],[Dates]])*100+MONTH(B1078)</f>
        <v>202812</v>
      </c>
      <c r="H1078" s="15">
        <f t="shared" si="50"/>
        <v>47088</v>
      </c>
    </row>
    <row r="1079" spans="2:8" x14ac:dyDescent="0.3">
      <c r="B1079" s="15">
        <v>47099</v>
      </c>
      <c r="C1079" s="16">
        <f t="shared" si="48"/>
        <v>2028</v>
      </c>
      <c r="D1079" s="17">
        <f t="shared" si="49"/>
        <v>12</v>
      </c>
      <c r="E1079" s="17" t="str">
        <f>TEXT(D_dates[[#This Row],[Dates]],"mmmm")</f>
        <v>décembre</v>
      </c>
      <c r="F1079" s="17" t="str">
        <f>TEXT(D_dates[[#This Row],[Dates]],"mmmm-aa")</f>
        <v>décembre-28</v>
      </c>
      <c r="G1079" s="17">
        <f>YEAR(D_dates[[#This Row],[Dates]])*100+MONTH(B1079)</f>
        <v>202812</v>
      </c>
      <c r="H1079" s="15">
        <f t="shared" si="50"/>
        <v>47088</v>
      </c>
    </row>
    <row r="1080" spans="2:8" x14ac:dyDescent="0.3">
      <c r="B1080" s="15">
        <v>47100</v>
      </c>
      <c r="C1080" s="16">
        <f t="shared" si="48"/>
        <v>2028</v>
      </c>
      <c r="D1080" s="17">
        <f t="shared" si="49"/>
        <v>12</v>
      </c>
      <c r="E1080" s="17" t="str">
        <f>TEXT(D_dates[[#This Row],[Dates]],"mmmm")</f>
        <v>décembre</v>
      </c>
      <c r="F1080" s="17" t="str">
        <f>TEXT(D_dates[[#This Row],[Dates]],"mmmm-aa")</f>
        <v>décembre-28</v>
      </c>
      <c r="G1080" s="17">
        <f>YEAR(D_dates[[#This Row],[Dates]])*100+MONTH(B1080)</f>
        <v>202812</v>
      </c>
      <c r="H1080" s="15">
        <f t="shared" si="50"/>
        <v>47088</v>
      </c>
    </row>
    <row r="1081" spans="2:8" x14ac:dyDescent="0.3">
      <c r="B1081" s="15">
        <v>47101</v>
      </c>
      <c r="C1081" s="16">
        <f t="shared" si="48"/>
        <v>2028</v>
      </c>
      <c r="D1081" s="17">
        <f t="shared" si="49"/>
        <v>12</v>
      </c>
      <c r="E1081" s="17" t="str">
        <f>TEXT(D_dates[[#This Row],[Dates]],"mmmm")</f>
        <v>décembre</v>
      </c>
      <c r="F1081" s="17" t="str">
        <f>TEXT(D_dates[[#This Row],[Dates]],"mmmm-aa")</f>
        <v>décembre-28</v>
      </c>
      <c r="G1081" s="17">
        <f>YEAR(D_dates[[#This Row],[Dates]])*100+MONTH(B1081)</f>
        <v>202812</v>
      </c>
      <c r="H1081" s="15">
        <f t="shared" si="50"/>
        <v>47088</v>
      </c>
    </row>
    <row r="1082" spans="2:8" x14ac:dyDescent="0.3">
      <c r="B1082" s="15">
        <v>47102</v>
      </c>
      <c r="C1082" s="16">
        <f t="shared" si="48"/>
        <v>2028</v>
      </c>
      <c r="D1082" s="17">
        <f t="shared" si="49"/>
        <v>12</v>
      </c>
      <c r="E1082" s="17" t="str">
        <f>TEXT(D_dates[[#This Row],[Dates]],"mmmm")</f>
        <v>décembre</v>
      </c>
      <c r="F1082" s="17" t="str">
        <f>TEXT(D_dates[[#This Row],[Dates]],"mmmm-aa")</f>
        <v>décembre-28</v>
      </c>
      <c r="G1082" s="17">
        <f>YEAR(D_dates[[#This Row],[Dates]])*100+MONTH(B1082)</f>
        <v>202812</v>
      </c>
      <c r="H1082" s="15">
        <f t="shared" si="50"/>
        <v>47088</v>
      </c>
    </row>
    <row r="1083" spans="2:8" x14ac:dyDescent="0.3">
      <c r="B1083" s="15">
        <v>47103</v>
      </c>
      <c r="C1083" s="16">
        <f t="shared" si="48"/>
        <v>2028</v>
      </c>
      <c r="D1083" s="17">
        <f t="shared" si="49"/>
        <v>12</v>
      </c>
      <c r="E1083" s="17" t="str">
        <f>TEXT(D_dates[[#This Row],[Dates]],"mmmm")</f>
        <v>décembre</v>
      </c>
      <c r="F1083" s="17" t="str">
        <f>TEXT(D_dates[[#This Row],[Dates]],"mmmm-aa")</f>
        <v>décembre-28</v>
      </c>
      <c r="G1083" s="17">
        <f>YEAR(D_dates[[#This Row],[Dates]])*100+MONTH(B1083)</f>
        <v>202812</v>
      </c>
      <c r="H1083" s="15">
        <f t="shared" si="50"/>
        <v>47088</v>
      </c>
    </row>
    <row r="1084" spans="2:8" x14ac:dyDescent="0.3">
      <c r="B1084" s="15">
        <v>47104</v>
      </c>
      <c r="C1084" s="16">
        <f t="shared" si="48"/>
        <v>2028</v>
      </c>
      <c r="D1084" s="17">
        <f t="shared" si="49"/>
        <v>12</v>
      </c>
      <c r="E1084" s="17" t="str">
        <f>TEXT(D_dates[[#This Row],[Dates]],"mmmm")</f>
        <v>décembre</v>
      </c>
      <c r="F1084" s="17" t="str">
        <f>TEXT(D_dates[[#This Row],[Dates]],"mmmm-aa")</f>
        <v>décembre-28</v>
      </c>
      <c r="G1084" s="17">
        <f>YEAR(D_dates[[#This Row],[Dates]])*100+MONTH(B1084)</f>
        <v>202812</v>
      </c>
      <c r="H1084" s="15">
        <f t="shared" si="50"/>
        <v>47088</v>
      </c>
    </row>
    <row r="1085" spans="2:8" x14ac:dyDescent="0.3">
      <c r="B1085" s="15">
        <v>47105</v>
      </c>
      <c r="C1085" s="16">
        <f t="shared" si="48"/>
        <v>2028</v>
      </c>
      <c r="D1085" s="17">
        <f t="shared" si="49"/>
        <v>12</v>
      </c>
      <c r="E1085" s="17" t="str">
        <f>TEXT(D_dates[[#This Row],[Dates]],"mmmm")</f>
        <v>décembre</v>
      </c>
      <c r="F1085" s="17" t="str">
        <f>TEXT(D_dates[[#This Row],[Dates]],"mmmm-aa")</f>
        <v>décembre-28</v>
      </c>
      <c r="G1085" s="17">
        <f>YEAR(D_dates[[#This Row],[Dates]])*100+MONTH(B1085)</f>
        <v>202812</v>
      </c>
      <c r="H1085" s="15">
        <f t="shared" si="50"/>
        <v>47088</v>
      </c>
    </row>
    <row r="1086" spans="2:8" x14ac:dyDescent="0.3">
      <c r="B1086" s="15">
        <v>47106</v>
      </c>
      <c r="C1086" s="16">
        <f t="shared" si="48"/>
        <v>2028</v>
      </c>
      <c r="D1086" s="17">
        <f t="shared" si="49"/>
        <v>12</v>
      </c>
      <c r="E1086" s="17" t="str">
        <f>TEXT(D_dates[[#This Row],[Dates]],"mmmm")</f>
        <v>décembre</v>
      </c>
      <c r="F1086" s="17" t="str">
        <f>TEXT(D_dates[[#This Row],[Dates]],"mmmm-aa")</f>
        <v>décembre-28</v>
      </c>
      <c r="G1086" s="17">
        <f>YEAR(D_dates[[#This Row],[Dates]])*100+MONTH(B1086)</f>
        <v>202812</v>
      </c>
      <c r="H1086" s="15">
        <f t="shared" si="50"/>
        <v>47088</v>
      </c>
    </row>
    <row r="1087" spans="2:8" x14ac:dyDescent="0.3">
      <c r="B1087" s="15">
        <v>47107</v>
      </c>
      <c r="C1087" s="16">
        <f t="shared" si="48"/>
        <v>2028</v>
      </c>
      <c r="D1087" s="17">
        <f t="shared" si="49"/>
        <v>12</v>
      </c>
      <c r="E1087" s="17" t="str">
        <f>TEXT(D_dates[[#This Row],[Dates]],"mmmm")</f>
        <v>décembre</v>
      </c>
      <c r="F1087" s="17" t="str">
        <f>TEXT(D_dates[[#This Row],[Dates]],"mmmm-aa")</f>
        <v>décembre-28</v>
      </c>
      <c r="G1087" s="17">
        <f>YEAR(D_dates[[#This Row],[Dates]])*100+MONTH(B1087)</f>
        <v>202812</v>
      </c>
      <c r="H1087" s="15">
        <f t="shared" si="50"/>
        <v>47088</v>
      </c>
    </row>
    <row r="1088" spans="2:8" x14ac:dyDescent="0.3">
      <c r="B1088" s="15">
        <v>47108</v>
      </c>
      <c r="C1088" s="16">
        <f t="shared" si="48"/>
        <v>2028</v>
      </c>
      <c r="D1088" s="17">
        <f t="shared" si="49"/>
        <v>12</v>
      </c>
      <c r="E1088" s="17" t="str">
        <f>TEXT(D_dates[[#This Row],[Dates]],"mmmm")</f>
        <v>décembre</v>
      </c>
      <c r="F1088" s="17" t="str">
        <f>TEXT(D_dates[[#This Row],[Dates]],"mmmm-aa")</f>
        <v>décembre-28</v>
      </c>
      <c r="G1088" s="17">
        <f>YEAR(D_dates[[#This Row],[Dates]])*100+MONTH(B1088)</f>
        <v>202812</v>
      </c>
      <c r="H1088" s="15">
        <f t="shared" si="50"/>
        <v>47088</v>
      </c>
    </row>
    <row r="1089" spans="2:8" x14ac:dyDescent="0.3">
      <c r="B1089" s="15">
        <v>47109</v>
      </c>
      <c r="C1089" s="16">
        <f t="shared" si="48"/>
        <v>2028</v>
      </c>
      <c r="D1089" s="17">
        <f t="shared" si="49"/>
        <v>12</v>
      </c>
      <c r="E1089" s="17" t="str">
        <f>TEXT(D_dates[[#This Row],[Dates]],"mmmm")</f>
        <v>décembre</v>
      </c>
      <c r="F1089" s="17" t="str">
        <f>TEXT(D_dates[[#This Row],[Dates]],"mmmm-aa")</f>
        <v>décembre-28</v>
      </c>
      <c r="G1089" s="17">
        <f>YEAR(D_dates[[#This Row],[Dates]])*100+MONTH(B1089)</f>
        <v>202812</v>
      </c>
      <c r="H1089" s="15">
        <f t="shared" si="50"/>
        <v>47088</v>
      </c>
    </row>
    <row r="1090" spans="2:8" x14ac:dyDescent="0.3">
      <c r="B1090" s="15">
        <v>47110</v>
      </c>
      <c r="C1090" s="16">
        <f t="shared" si="48"/>
        <v>2028</v>
      </c>
      <c r="D1090" s="17">
        <f t="shared" si="49"/>
        <v>12</v>
      </c>
      <c r="E1090" s="17" t="str">
        <f>TEXT(D_dates[[#This Row],[Dates]],"mmmm")</f>
        <v>décembre</v>
      </c>
      <c r="F1090" s="17" t="str">
        <f>TEXT(D_dates[[#This Row],[Dates]],"mmmm-aa")</f>
        <v>décembre-28</v>
      </c>
      <c r="G1090" s="17">
        <f>YEAR(D_dates[[#This Row],[Dates]])*100+MONTH(B1090)</f>
        <v>202812</v>
      </c>
      <c r="H1090" s="15">
        <f t="shared" si="50"/>
        <v>47088</v>
      </c>
    </row>
    <row r="1091" spans="2:8" x14ac:dyDescent="0.3">
      <c r="B1091" s="15">
        <v>47111</v>
      </c>
      <c r="C1091" s="16">
        <f t="shared" ref="C1091:C1154" si="51">YEAR(B1091)</f>
        <v>2028</v>
      </c>
      <c r="D1091" s="17">
        <f t="shared" ref="D1091:D1154" si="52">MONTH(B1091)</f>
        <v>12</v>
      </c>
      <c r="E1091" s="17" t="str">
        <f>TEXT(D_dates[[#This Row],[Dates]],"mmmm")</f>
        <v>décembre</v>
      </c>
      <c r="F1091" s="17" t="str">
        <f>TEXT(D_dates[[#This Row],[Dates]],"mmmm-aa")</f>
        <v>décembre-28</v>
      </c>
      <c r="G1091" s="17">
        <f>YEAR(D_dates[[#This Row],[Dates]])*100+MONTH(B1091)</f>
        <v>202812</v>
      </c>
      <c r="H1091" s="15">
        <f t="shared" ref="H1091:H1154" si="53">DATE(YEAR(B1091),MONTH(B1091),1)</f>
        <v>47088</v>
      </c>
    </row>
    <row r="1092" spans="2:8" x14ac:dyDescent="0.3">
      <c r="B1092" s="15">
        <v>47112</v>
      </c>
      <c r="C1092" s="16">
        <f t="shared" si="51"/>
        <v>2028</v>
      </c>
      <c r="D1092" s="17">
        <f t="shared" si="52"/>
        <v>12</v>
      </c>
      <c r="E1092" s="17" t="str">
        <f>TEXT(D_dates[[#This Row],[Dates]],"mmmm")</f>
        <v>décembre</v>
      </c>
      <c r="F1092" s="17" t="str">
        <f>TEXT(D_dates[[#This Row],[Dates]],"mmmm-aa")</f>
        <v>décembre-28</v>
      </c>
      <c r="G1092" s="17">
        <f>YEAR(D_dates[[#This Row],[Dates]])*100+MONTH(B1092)</f>
        <v>202812</v>
      </c>
      <c r="H1092" s="15">
        <f t="shared" si="53"/>
        <v>47088</v>
      </c>
    </row>
    <row r="1093" spans="2:8" x14ac:dyDescent="0.3">
      <c r="B1093" s="15">
        <v>47113</v>
      </c>
      <c r="C1093" s="16">
        <f t="shared" si="51"/>
        <v>2028</v>
      </c>
      <c r="D1093" s="17">
        <f t="shared" si="52"/>
        <v>12</v>
      </c>
      <c r="E1093" s="17" t="str">
        <f>TEXT(D_dates[[#This Row],[Dates]],"mmmm")</f>
        <v>décembre</v>
      </c>
      <c r="F1093" s="17" t="str">
        <f>TEXT(D_dates[[#This Row],[Dates]],"mmmm-aa")</f>
        <v>décembre-28</v>
      </c>
      <c r="G1093" s="17">
        <f>YEAR(D_dates[[#This Row],[Dates]])*100+MONTH(B1093)</f>
        <v>202812</v>
      </c>
      <c r="H1093" s="15">
        <f t="shared" si="53"/>
        <v>47088</v>
      </c>
    </row>
    <row r="1094" spans="2:8" x14ac:dyDescent="0.3">
      <c r="B1094" s="15">
        <v>47114</v>
      </c>
      <c r="C1094" s="16">
        <f t="shared" si="51"/>
        <v>2028</v>
      </c>
      <c r="D1094" s="17">
        <f t="shared" si="52"/>
        <v>12</v>
      </c>
      <c r="E1094" s="17" t="str">
        <f>TEXT(D_dates[[#This Row],[Dates]],"mmmm")</f>
        <v>décembre</v>
      </c>
      <c r="F1094" s="17" t="str">
        <f>TEXT(D_dates[[#This Row],[Dates]],"mmmm-aa")</f>
        <v>décembre-28</v>
      </c>
      <c r="G1094" s="17">
        <f>YEAR(D_dates[[#This Row],[Dates]])*100+MONTH(B1094)</f>
        <v>202812</v>
      </c>
      <c r="H1094" s="15">
        <f t="shared" si="53"/>
        <v>47088</v>
      </c>
    </row>
    <row r="1095" spans="2:8" x14ac:dyDescent="0.3">
      <c r="B1095" s="15">
        <v>47115</v>
      </c>
      <c r="C1095" s="16">
        <f t="shared" si="51"/>
        <v>2028</v>
      </c>
      <c r="D1095" s="17">
        <f t="shared" si="52"/>
        <v>12</v>
      </c>
      <c r="E1095" s="17" t="str">
        <f>TEXT(D_dates[[#This Row],[Dates]],"mmmm")</f>
        <v>décembre</v>
      </c>
      <c r="F1095" s="17" t="str">
        <f>TEXT(D_dates[[#This Row],[Dates]],"mmmm-aa")</f>
        <v>décembre-28</v>
      </c>
      <c r="G1095" s="17">
        <f>YEAR(D_dates[[#This Row],[Dates]])*100+MONTH(B1095)</f>
        <v>202812</v>
      </c>
      <c r="H1095" s="15">
        <f t="shared" si="53"/>
        <v>47088</v>
      </c>
    </row>
    <row r="1096" spans="2:8" x14ac:dyDescent="0.3">
      <c r="B1096" s="15">
        <v>47116</v>
      </c>
      <c r="C1096" s="16">
        <f t="shared" si="51"/>
        <v>2028</v>
      </c>
      <c r="D1096" s="17">
        <f t="shared" si="52"/>
        <v>12</v>
      </c>
      <c r="E1096" s="17" t="str">
        <f>TEXT(D_dates[[#This Row],[Dates]],"mmmm")</f>
        <v>décembre</v>
      </c>
      <c r="F1096" s="17" t="str">
        <f>TEXT(D_dates[[#This Row],[Dates]],"mmmm-aa")</f>
        <v>décembre-28</v>
      </c>
      <c r="G1096" s="17">
        <f>YEAR(D_dates[[#This Row],[Dates]])*100+MONTH(B1096)</f>
        <v>202812</v>
      </c>
      <c r="H1096" s="15">
        <f t="shared" si="53"/>
        <v>47088</v>
      </c>
    </row>
    <row r="1097" spans="2:8" x14ac:dyDescent="0.3">
      <c r="B1097" s="15">
        <v>47117</v>
      </c>
      <c r="C1097" s="16">
        <f t="shared" si="51"/>
        <v>2028</v>
      </c>
      <c r="D1097" s="17">
        <f t="shared" si="52"/>
        <v>12</v>
      </c>
      <c r="E1097" s="17" t="str">
        <f>TEXT(D_dates[[#This Row],[Dates]],"mmmm")</f>
        <v>décembre</v>
      </c>
      <c r="F1097" s="17" t="str">
        <f>TEXT(D_dates[[#This Row],[Dates]],"mmmm-aa")</f>
        <v>décembre-28</v>
      </c>
      <c r="G1097" s="17">
        <f>YEAR(D_dates[[#This Row],[Dates]])*100+MONTH(B1097)</f>
        <v>202812</v>
      </c>
      <c r="H1097" s="15">
        <f t="shared" si="53"/>
        <v>47088</v>
      </c>
    </row>
    <row r="1098" spans="2:8" x14ac:dyDescent="0.3">
      <c r="B1098" s="15">
        <v>47118</v>
      </c>
      <c r="C1098" s="16">
        <f t="shared" si="51"/>
        <v>2028</v>
      </c>
      <c r="D1098" s="17">
        <f t="shared" si="52"/>
        <v>12</v>
      </c>
      <c r="E1098" s="17" t="str">
        <f>TEXT(D_dates[[#This Row],[Dates]],"mmmm")</f>
        <v>décembre</v>
      </c>
      <c r="F1098" s="17" t="str">
        <f>TEXT(D_dates[[#This Row],[Dates]],"mmmm-aa")</f>
        <v>décembre-28</v>
      </c>
      <c r="G1098" s="17">
        <f>YEAR(D_dates[[#This Row],[Dates]])*100+MONTH(B1098)</f>
        <v>202812</v>
      </c>
      <c r="H1098" s="15">
        <f t="shared" si="53"/>
        <v>47088</v>
      </c>
    </row>
    <row r="1099" spans="2:8" x14ac:dyDescent="0.3">
      <c r="B1099" s="15">
        <v>47119</v>
      </c>
      <c r="C1099" s="16">
        <f t="shared" si="51"/>
        <v>2029</v>
      </c>
      <c r="D1099" s="17">
        <f t="shared" si="52"/>
        <v>1</v>
      </c>
      <c r="E1099" s="17" t="str">
        <f>TEXT(D_dates[[#This Row],[Dates]],"mmmm")</f>
        <v>janvier</v>
      </c>
      <c r="F1099" s="17" t="str">
        <f>TEXT(D_dates[[#This Row],[Dates]],"mmmm-aa")</f>
        <v>janvier-29</v>
      </c>
      <c r="G1099" s="17">
        <f>YEAR(D_dates[[#This Row],[Dates]])*100+MONTH(B1099)</f>
        <v>202901</v>
      </c>
      <c r="H1099" s="15">
        <f t="shared" si="53"/>
        <v>47119</v>
      </c>
    </row>
    <row r="1100" spans="2:8" x14ac:dyDescent="0.3">
      <c r="B1100" s="15">
        <v>47120</v>
      </c>
      <c r="C1100" s="16">
        <f t="shared" si="51"/>
        <v>2029</v>
      </c>
      <c r="D1100" s="17">
        <f t="shared" si="52"/>
        <v>1</v>
      </c>
      <c r="E1100" s="17" t="str">
        <f>TEXT(D_dates[[#This Row],[Dates]],"mmmm")</f>
        <v>janvier</v>
      </c>
      <c r="F1100" s="17" t="str">
        <f>TEXT(D_dates[[#This Row],[Dates]],"mmmm-aa")</f>
        <v>janvier-29</v>
      </c>
      <c r="G1100" s="17">
        <f>YEAR(D_dates[[#This Row],[Dates]])*100+MONTH(B1100)</f>
        <v>202901</v>
      </c>
      <c r="H1100" s="15">
        <f t="shared" si="53"/>
        <v>47119</v>
      </c>
    </row>
    <row r="1101" spans="2:8" x14ac:dyDescent="0.3">
      <c r="B1101" s="15">
        <v>47121</v>
      </c>
      <c r="C1101" s="16">
        <f t="shared" si="51"/>
        <v>2029</v>
      </c>
      <c r="D1101" s="17">
        <f t="shared" si="52"/>
        <v>1</v>
      </c>
      <c r="E1101" s="17" t="str">
        <f>TEXT(D_dates[[#This Row],[Dates]],"mmmm")</f>
        <v>janvier</v>
      </c>
      <c r="F1101" s="17" t="str">
        <f>TEXT(D_dates[[#This Row],[Dates]],"mmmm-aa")</f>
        <v>janvier-29</v>
      </c>
      <c r="G1101" s="17">
        <f>YEAR(D_dates[[#This Row],[Dates]])*100+MONTH(B1101)</f>
        <v>202901</v>
      </c>
      <c r="H1101" s="15">
        <f t="shared" si="53"/>
        <v>47119</v>
      </c>
    </row>
    <row r="1102" spans="2:8" x14ac:dyDescent="0.3">
      <c r="B1102" s="15">
        <v>47122</v>
      </c>
      <c r="C1102" s="16">
        <f t="shared" si="51"/>
        <v>2029</v>
      </c>
      <c r="D1102" s="17">
        <f t="shared" si="52"/>
        <v>1</v>
      </c>
      <c r="E1102" s="17" t="str">
        <f>TEXT(D_dates[[#This Row],[Dates]],"mmmm")</f>
        <v>janvier</v>
      </c>
      <c r="F1102" s="17" t="str">
        <f>TEXT(D_dates[[#This Row],[Dates]],"mmmm-aa")</f>
        <v>janvier-29</v>
      </c>
      <c r="G1102" s="17">
        <f>YEAR(D_dates[[#This Row],[Dates]])*100+MONTH(B1102)</f>
        <v>202901</v>
      </c>
      <c r="H1102" s="15">
        <f t="shared" si="53"/>
        <v>47119</v>
      </c>
    </row>
    <row r="1103" spans="2:8" x14ac:dyDescent="0.3">
      <c r="B1103" s="15">
        <v>47123</v>
      </c>
      <c r="C1103" s="16">
        <f t="shared" si="51"/>
        <v>2029</v>
      </c>
      <c r="D1103" s="17">
        <f t="shared" si="52"/>
        <v>1</v>
      </c>
      <c r="E1103" s="17" t="str">
        <f>TEXT(D_dates[[#This Row],[Dates]],"mmmm")</f>
        <v>janvier</v>
      </c>
      <c r="F1103" s="17" t="str">
        <f>TEXT(D_dates[[#This Row],[Dates]],"mmmm-aa")</f>
        <v>janvier-29</v>
      </c>
      <c r="G1103" s="17">
        <f>YEAR(D_dates[[#This Row],[Dates]])*100+MONTH(B1103)</f>
        <v>202901</v>
      </c>
      <c r="H1103" s="15">
        <f t="shared" si="53"/>
        <v>47119</v>
      </c>
    </row>
    <row r="1104" spans="2:8" x14ac:dyDescent="0.3">
      <c r="B1104" s="15">
        <v>47124</v>
      </c>
      <c r="C1104" s="16">
        <f t="shared" si="51"/>
        <v>2029</v>
      </c>
      <c r="D1104" s="17">
        <f t="shared" si="52"/>
        <v>1</v>
      </c>
      <c r="E1104" s="17" t="str">
        <f>TEXT(D_dates[[#This Row],[Dates]],"mmmm")</f>
        <v>janvier</v>
      </c>
      <c r="F1104" s="17" t="str">
        <f>TEXT(D_dates[[#This Row],[Dates]],"mmmm-aa")</f>
        <v>janvier-29</v>
      </c>
      <c r="G1104" s="17">
        <f>YEAR(D_dates[[#This Row],[Dates]])*100+MONTH(B1104)</f>
        <v>202901</v>
      </c>
      <c r="H1104" s="15">
        <f t="shared" si="53"/>
        <v>47119</v>
      </c>
    </row>
    <row r="1105" spans="2:8" x14ac:dyDescent="0.3">
      <c r="B1105" s="15">
        <v>47125</v>
      </c>
      <c r="C1105" s="16">
        <f t="shared" si="51"/>
        <v>2029</v>
      </c>
      <c r="D1105" s="17">
        <f t="shared" si="52"/>
        <v>1</v>
      </c>
      <c r="E1105" s="17" t="str">
        <f>TEXT(D_dates[[#This Row],[Dates]],"mmmm")</f>
        <v>janvier</v>
      </c>
      <c r="F1105" s="17" t="str">
        <f>TEXT(D_dates[[#This Row],[Dates]],"mmmm-aa")</f>
        <v>janvier-29</v>
      </c>
      <c r="G1105" s="17">
        <f>YEAR(D_dates[[#This Row],[Dates]])*100+MONTH(B1105)</f>
        <v>202901</v>
      </c>
      <c r="H1105" s="15">
        <f t="shared" si="53"/>
        <v>47119</v>
      </c>
    </row>
    <row r="1106" spans="2:8" x14ac:dyDescent="0.3">
      <c r="B1106" s="15">
        <v>47126</v>
      </c>
      <c r="C1106" s="16">
        <f t="shared" si="51"/>
        <v>2029</v>
      </c>
      <c r="D1106" s="17">
        <f t="shared" si="52"/>
        <v>1</v>
      </c>
      <c r="E1106" s="17" t="str">
        <f>TEXT(D_dates[[#This Row],[Dates]],"mmmm")</f>
        <v>janvier</v>
      </c>
      <c r="F1106" s="17" t="str">
        <f>TEXT(D_dates[[#This Row],[Dates]],"mmmm-aa")</f>
        <v>janvier-29</v>
      </c>
      <c r="G1106" s="17">
        <f>YEAR(D_dates[[#This Row],[Dates]])*100+MONTH(B1106)</f>
        <v>202901</v>
      </c>
      <c r="H1106" s="15">
        <f t="shared" si="53"/>
        <v>47119</v>
      </c>
    </row>
    <row r="1107" spans="2:8" x14ac:dyDescent="0.3">
      <c r="B1107" s="15">
        <v>47127</v>
      </c>
      <c r="C1107" s="16">
        <f t="shared" si="51"/>
        <v>2029</v>
      </c>
      <c r="D1107" s="17">
        <f t="shared" si="52"/>
        <v>1</v>
      </c>
      <c r="E1107" s="17" t="str">
        <f>TEXT(D_dates[[#This Row],[Dates]],"mmmm")</f>
        <v>janvier</v>
      </c>
      <c r="F1107" s="17" t="str">
        <f>TEXT(D_dates[[#This Row],[Dates]],"mmmm-aa")</f>
        <v>janvier-29</v>
      </c>
      <c r="G1107" s="17">
        <f>YEAR(D_dates[[#This Row],[Dates]])*100+MONTH(B1107)</f>
        <v>202901</v>
      </c>
      <c r="H1107" s="15">
        <f t="shared" si="53"/>
        <v>47119</v>
      </c>
    </row>
    <row r="1108" spans="2:8" x14ac:dyDescent="0.3">
      <c r="B1108" s="15">
        <v>47128</v>
      </c>
      <c r="C1108" s="16">
        <f t="shared" si="51"/>
        <v>2029</v>
      </c>
      <c r="D1108" s="17">
        <f t="shared" si="52"/>
        <v>1</v>
      </c>
      <c r="E1108" s="17" t="str">
        <f>TEXT(D_dates[[#This Row],[Dates]],"mmmm")</f>
        <v>janvier</v>
      </c>
      <c r="F1108" s="17" t="str">
        <f>TEXT(D_dates[[#This Row],[Dates]],"mmmm-aa")</f>
        <v>janvier-29</v>
      </c>
      <c r="G1108" s="17">
        <f>YEAR(D_dates[[#This Row],[Dates]])*100+MONTH(B1108)</f>
        <v>202901</v>
      </c>
      <c r="H1108" s="15">
        <f t="shared" si="53"/>
        <v>47119</v>
      </c>
    </row>
    <row r="1109" spans="2:8" x14ac:dyDescent="0.3">
      <c r="B1109" s="15">
        <v>47129</v>
      </c>
      <c r="C1109" s="16">
        <f t="shared" si="51"/>
        <v>2029</v>
      </c>
      <c r="D1109" s="17">
        <f t="shared" si="52"/>
        <v>1</v>
      </c>
      <c r="E1109" s="17" t="str">
        <f>TEXT(D_dates[[#This Row],[Dates]],"mmmm")</f>
        <v>janvier</v>
      </c>
      <c r="F1109" s="17" t="str">
        <f>TEXT(D_dates[[#This Row],[Dates]],"mmmm-aa")</f>
        <v>janvier-29</v>
      </c>
      <c r="G1109" s="17">
        <f>YEAR(D_dates[[#This Row],[Dates]])*100+MONTH(B1109)</f>
        <v>202901</v>
      </c>
      <c r="H1109" s="15">
        <f t="shared" si="53"/>
        <v>47119</v>
      </c>
    </row>
    <row r="1110" spans="2:8" x14ac:dyDescent="0.3">
      <c r="B1110" s="15">
        <v>47130</v>
      </c>
      <c r="C1110" s="16">
        <f t="shared" si="51"/>
        <v>2029</v>
      </c>
      <c r="D1110" s="17">
        <f t="shared" si="52"/>
        <v>1</v>
      </c>
      <c r="E1110" s="17" t="str">
        <f>TEXT(D_dates[[#This Row],[Dates]],"mmmm")</f>
        <v>janvier</v>
      </c>
      <c r="F1110" s="17" t="str">
        <f>TEXT(D_dates[[#This Row],[Dates]],"mmmm-aa")</f>
        <v>janvier-29</v>
      </c>
      <c r="G1110" s="17">
        <f>YEAR(D_dates[[#This Row],[Dates]])*100+MONTH(B1110)</f>
        <v>202901</v>
      </c>
      <c r="H1110" s="15">
        <f t="shared" si="53"/>
        <v>47119</v>
      </c>
    </row>
    <row r="1111" spans="2:8" x14ac:dyDescent="0.3">
      <c r="B1111" s="15">
        <v>47131</v>
      </c>
      <c r="C1111" s="16">
        <f t="shared" si="51"/>
        <v>2029</v>
      </c>
      <c r="D1111" s="17">
        <f t="shared" si="52"/>
        <v>1</v>
      </c>
      <c r="E1111" s="17" t="str">
        <f>TEXT(D_dates[[#This Row],[Dates]],"mmmm")</f>
        <v>janvier</v>
      </c>
      <c r="F1111" s="17" t="str">
        <f>TEXT(D_dates[[#This Row],[Dates]],"mmmm-aa")</f>
        <v>janvier-29</v>
      </c>
      <c r="G1111" s="17">
        <f>YEAR(D_dates[[#This Row],[Dates]])*100+MONTH(B1111)</f>
        <v>202901</v>
      </c>
      <c r="H1111" s="15">
        <f t="shared" si="53"/>
        <v>47119</v>
      </c>
    </row>
    <row r="1112" spans="2:8" x14ac:dyDescent="0.3">
      <c r="B1112" s="15">
        <v>47132</v>
      </c>
      <c r="C1112" s="16">
        <f t="shared" si="51"/>
        <v>2029</v>
      </c>
      <c r="D1112" s="17">
        <f t="shared" si="52"/>
        <v>1</v>
      </c>
      <c r="E1112" s="17" t="str">
        <f>TEXT(D_dates[[#This Row],[Dates]],"mmmm")</f>
        <v>janvier</v>
      </c>
      <c r="F1112" s="17" t="str">
        <f>TEXT(D_dates[[#This Row],[Dates]],"mmmm-aa")</f>
        <v>janvier-29</v>
      </c>
      <c r="G1112" s="17">
        <f>YEAR(D_dates[[#This Row],[Dates]])*100+MONTH(B1112)</f>
        <v>202901</v>
      </c>
      <c r="H1112" s="15">
        <f t="shared" si="53"/>
        <v>47119</v>
      </c>
    </row>
    <row r="1113" spans="2:8" x14ac:dyDescent="0.3">
      <c r="B1113" s="15">
        <v>47133</v>
      </c>
      <c r="C1113" s="16">
        <f t="shared" si="51"/>
        <v>2029</v>
      </c>
      <c r="D1113" s="17">
        <f t="shared" si="52"/>
        <v>1</v>
      </c>
      <c r="E1113" s="17" t="str">
        <f>TEXT(D_dates[[#This Row],[Dates]],"mmmm")</f>
        <v>janvier</v>
      </c>
      <c r="F1113" s="17" t="str">
        <f>TEXT(D_dates[[#This Row],[Dates]],"mmmm-aa")</f>
        <v>janvier-29</v>
      </c>
      <c r="G1113" s="17">
        <f>YEAR(D_dates[[#This Row],[Dates]])*100+MONTH(B1113)</f>
        <v>202901</v>
      </c>
      <c r="H1113" s="15">
        <f t="shared" si="53"/>
        <v>47119</v>
      </c>
    </row>
    <row r="1114" spans="2:8" x14ac:dyDescent="0.3">
      <c r="B1114" s="15">
        <v>47134</v>
      </c>
      <c r="C1114" s="16">
        <f t="shared" si="51"/>
        <v>2029</v>
      </c>
      <c r="D1114" s="17">
        <f t="shared" si="52"/>
        <v>1</v>
      </c>
      <c r="E1114" s="17" t="str">
        <f>TEXT(D_dates[[#This Row],[Dates]],"mmmm")</f>
        <v>janvier</v>
      </c>
      <c r="F1114" s="17" t="str">
        <f>TEXT(D_dates[[#This Row],[Dates]],"mmmm-aa")</f>
        <v>janvier-29</v>
      </c>
      <c r="G1114" s="17">
        <f>YEAR(D_dates[[#This Row],[Dates]])*100+MONTH(B1114)</f>
        <v>202901</v>
      </c>
      <c r="H1114" s="15">
        <f t="shared" si="53"/>
        <v>47119</v>
      </c>
    </row>
    <row r="1115" spans="2:8" x14ac:dyDescent="0.3">
      <c r="B1115" s="15">
        <v>47135</v>
      </c>
      <c r="C1115" s="16">
        <f t="shared" si="51"/>
        <v>2029</v>
      </c>
      <c r="D1115" s="17">
        <f t="shared" si="52"/>
        <v>1</v>
      </c>
      <c r="E1115" s="17" t="str">
        <f>TEXT(D_dates[[#This Row],[Dates]],"mmmm")</f>
        <v>janvier</v>
      </c>
      <c r="F1115" s="17" t="str">
        <f>TEXT(D_dates[[#This Row],[Dates]],"mmmm-aa")</f>
        <v>janvier-29</v>
      </c>
      <c r="G1115" s="17">
        <f>YEAR(D_dates[[#This Row],[Dates]])*100+MONTH(B1115)</f>
        <v>202901</v>
      </c>
      <c r="H1115" s="15">
        <f t="shared" si="53"/>
        <v>47119</v>
      </c>
    </row>
    <row r="1116" spans="2:8" x14ac:dyDescent="0.3">
      <c r="B1116" s="15">
        <v>47136</v>
      </c>
      <c r="C1116" s="16">
        <f t="shared" si="51"/>
        <v>2029</v>
      </c>
      <c r="D1116" s="17">
        <f t="shared" si="52"/>
        <v>1</v>
      </c>
      <c r="E1116" s="17" t="str">
        <f>TEXT(D_dates[[#This Row],[Dates]],"mmmm")</f>
        <v>janvier</v>
      </c>
      <c r="F1116" s="17" t="str">
        <f>TEXT(D_dates[[#This Row],[Dates]],"mmmm-aa")</f>
        <v>janvier-29</v>
      </c>
      <c r="G1116" s="17">
        <f>YEAR(D_dates[[#This Row],[Dates]])*100+MONTH(B1116)</f>
        <v>202901</v>
      </c>
      <c r="H1116" s="15">
        <f t="shared" si="53"/>
        <v>47119</v>
      </c>
    </row>
    <row r="1117" spans="2:8" x14ac:dyDescent="0.3">
      <c r="B1117" s="15">
        <v>47137</v>
      </c>
      <c r="C1117" s="16">
        <f t="shared" si="51"/>
        <v>2029</v>
      </c>
      <c r="D1117" s="17">
        <f t="shared" si="52"/>
        <v>1</v>
      </c>
      <c r="E1117" s="17" t="str">
        <f>TEXT(D_dates[[#This Row],[Dates]],"mmmm")</f>
        <v>janvier</v>
      </c>
      <c r="F1117" s="17" t="str">
        <f>TEXT(D_dates[[#This Row],[Dates]],"mmmm-aa")</f>
        <v>janvier-29</v>
      </c>
      <c r="G1117" s="17">
        <f>YEAR(D_dates[[#This Row],[Dates]])*100+MONTH(B1117)</f>
        <v>202901</v>
      </c>
      <c r="H1117" s="15">
        <f t="shared" si="53"/>
        <v>47119</v>
      </c>
    </row>
    <row r="1118" spans="2:8" x14ac:dyDescent="0.3">
      <c r="B1118" s="15">
        <v>47138</v>
      </c>
      <c r="C1118" s="16">
        <f t="shared" si="51"/>
        <v>2029</v>
      </c>
      <c r="D1118" s="17">
        <f t="shared" si="52"/>
        <v>1</v>
      </c>
      <c r="E1118" s="17" t="str">
        <f>TEXT(D_dates[[#This Row],[Dates]],"mmmm")</f>
        <v>janvier</v>
      </c>
      <c r="F1118" s="17" t="str">
        <f>TEXT(D_dates[[#This Row],[Dates]],"mmmm-aa")</f>
        <v>janvier-29</v>
      </c>
      <c r="G1118" s="17">
        <f>YEAR(D_dates[[#This Row],[Dates]])*100+MONTH(B1118)</f>
        <v>202901</v>
      </c>
      <c r="H1118" s="15">
        <f t="shared" si="53"/>
        <v>47119</v>
      </c>
    </row>
    <row r="1119" spans="2:8" x14ac:dyDescent="0.3">
      <c r="B1119" s="15">
        <v>47139</v>
      </c>
      <c r="C1119" s="16">
        <f t="shared" si="51"/>
        <v>2029</v>
      </c>
      <c r="D1119" s="17">
        <f t="shared" si="52"/>
        <v>1</v>
      </c>
      <c r="E1119" s="17" t="str">
        <f>TEXT(D_dates[[#This Row],[Dates]],"mmmm")</f>
        <v>janvier</v>
      </c>
      <c r="F1119" s="17" t="str">
        <f>TEXT(D_dates[[#This Row],[Dates]],"mmmm-aa")</f>
        <v>janvier-29</v>
      </c>
      <c r="G1119" s="17">
        <f>YEAR(D_dates[[#This Row],[Dates]])*100+MONTH(B1119)</f>
        <v>202901</v>
      </c>
      <c r="H1119" s="15">
        <f t="shared" si="53"/>
        <v>47119</v>
      </c>
    </row>
    <row r="1120" spans="2:8" x14ac:dyDescent="0.3">
      <c r="B1120" s="15">
        <v>47140</v>
      </c>
      <c r="C1120" s="16">
        <f t="shared" si="51"/>
        <v>2029</v>
      </c>
      <c r="D1120" s="17">
        <f t="shared" si="52"/>
        <v>1</v>
      </c>
      <c r="E1120" s="17" t="str">
        <f>TEXT(D_dates[[#This Row],[Dates]],"mmmm")</f>
        <v>janvier</v>
      </c>
      <c r="F1120" s="17" t="str">
        <f>TEXT(D_dates[[#This Row],[Dates]],"mmmm-aa")</f>
        <v>janvier-29</v>
      </c>
      <c r="G1120" s="17">
        <f>YEAR(D_dates[[#This Row],[Dates]])*100+MONTH(B1120)</f>
        <v>202901</v>
      </c>
      <c r="H1120" s="15">
        <f t="shared" si="53"/>
        <v>47119</v>
      </c>
    </row>
    <row r="1121" spans="2:8" x14ac:dyDescent="0.3">
      <c r="B1121" s="15">
        <v>47141</v>
      </c>
      <c r="C1121" s="16">
        <f t="shared" si="51"/>
        <v>2029</v>
      </c>
      <c r="D1121" s="17">
        <f t="shared" si="52"/>
        <v>1</v>
      </c>
      <c r="E1121" s="17" t="str">
        <f>TEXT(D_dates[[#This Row],[Dates]],"mmmm")</f>
        <v>janvier</v>
      </c>
      <c r="F1121" s="17" t="str">
        <f>TEXT(D_dates[[#This Row],[Dates]],"mmmm-aa")</f>
        <v>janvier-29</v>
      </c>
      <c r="G1121" s="17">
        <f>YEAR(D_dates[[#This Row],[Dates]])*100+MONTH(B1121)</f>
        <v>202901</v>
      </c>
      <c r="H1121" s="15">
        <f t="shared" si="53"/>
        <v>47119</v>
      </c>
    </row>
    <row r="1122" spans="2:8" x14ac:dyDescent="0.3">
      <c r="B1122" s="15">
        <v>47142</v>
      </c>
      <c r="C1122" s="16">
        <f t="shared" si="51"/>
        <v>2029</v>
      </c>
      <c r="D1122" s="17">
        <f t="shared" si="52"/>
        <v>1</v>
      </c>
      <c r="E1122" s="17" t="str">
        <f>TEXT(D_dates[[#This Row],[Dates]],"mmmm")</f>
        <v>janvier</v>
      </c>
      <c r="F1122" s="17" t="str">
        <f>TEXT(D_dates[[#This Row],[Dates]],"mmmm-aa")</f>
        <v>janvier-29</v>
      </c>
      <c r="G1122" s="17">
        <f>YEAR(D_dates[[#This Row],[Dates]])*100+MONTH(B1122)</f>
        <v>202901</v>
      </c>
      <c r="H1122" s="15">
        <f t="shared" si="53"/>
        <v>47119</v>
      </c>
    </row>
    <row r="1123" spans="2:8" x14ac:dyDescent="0.3">
      <c r="B1123" s="15">
        <v>47143</v>
      </c>
      <c r="C1123" s="16">
        <f t="shared" si="51"/>
        <v>2029</v>
      </c>
      <c r="D1123" s="17">
        <f t="shared" si="52"/>
        <v>1</v>
      </c>
      <c r="E1123" s="17" t="str">
        <f>TEXT(D_dates[[#This Row],[Dates]],"mmmm")</f>
        <v>janvier</v>
      </c>
      <c r="F1123" s="17" t="str">
        <f>TEXT(D_dates[[#This Row],[Dates]],"mmmm-aa")</f>
        <v>janvier-29</v>
      </c>
      <c r="G1123" s="17">
        <f>YEAR(D_dates[[#This Row],[Dates]])*100+MONTH(B1123)</f>
        <v>202901</v>
      </c>
      <c r="H1123" s="15">
        <f t="shared" si="53"/>
        <v>47119</v>
      </c>
    </row>
    <row r="1124" spans="2:8" x14ac:dyDescent="0.3">
      <c r="B1124" s="15">
        <v>47144</v>
      </c>
      <c r="C1124" s="16">
        <f t="shared" si="51"/>
        <v>2029</v>
      </c>
      <c r="D1124" s="17">
        <f t="shared" si="52"/>
        <v>1</v>
      </c>
      <c r="E1124" s="17" t="str">
        <f>TEXT(D_dates[[#This Row],[Dates]],"mmmm")</f>
        <v>janvier</v>
      </c>
      <c r="F1124" s="17" t="str">
        <f>TEXT(D_dates[[#This Row],[Dates]],"mmmm-aa")</f>
        <v>janvier-29</v>
      </c>
      <c r="G1124" s="17">
        <f>YEAR(D_dates[[#This Row],[Dates]])*100+MONTH(B1124)</f>
        <v>202901</v>
      </c>
      <c r="H1124" s="15">
        <f t="shared" si="53"/>
        <v>47119</v>
      </c>
    </row>
    <row r="1125" spans="2:8" x14ac:dyDescent="0.3">
      <c r="B1125" s="15">
        <v>47145</v>
      </c>
      <c r="C1125" s="16">
        <f t="shared" si="51"/>
        <v>2029</v>
      </c>
      <c r="D1125" s="17">
        <f t="shared" si="52"/>
        <v>1</v>
      </c>
      <c r="E1125" s="17" t="str">
        <f>TEXT(D_dates[[#This Row],[Dates]],"mmmm")</f>
        <v>janvier</v>
      </c>
      <c r="F1125" s="17" t="str">
        <f>TEXT(D_dates[[#This Row],[Dates]],"mmmm-aa")</f>
        <v>janvier-29</v>
      </c>
      <c r="G1125" s="17">
        <f>YEAR(D_dates[[#This Row],[Dates]])*100+MONTH(B1125)</f>
        <v>202901</v>
      </c>
      <c r="H1125" s="15">
        <f t="shared" si="53"/>
        <v>47119</v>
      </c>
    </row>
    <row r="1126" spans="2:8" x14ac:dyDescent="0.3">
      <c r="B1126" s="15">
        <v>47146</v>
      </c>
      <c r="C1126" s="16">
        <f t="shared" si="51"/>
        <v>2029</v>
      </c>
      <c r="D1126" s="17">
        <f t="shared" si="52"/>
        <v>1</v>
      </c>
      <c r="E1126" s="17" t="str">
        <f>TEXT(D_dates[[#This Row],[Dates]],"mmmm")</f>
        <v>janvier</v>
      </c>
      <c r="F1126" s="17" t="str">
        <f>TEXT(D_dates[[#This Row],[Dates]],"mmmm-aa")</f>
        <v>janvier-29</v>
      </c>
      <c r="G1126" s="17">
        <f>YEAR(D_dates[[#This Row],[Dates]])*100+MONTH(B1126)</f>
        <v>202901</v>
      </c>
      <c r="H1126" s="15">
        <f t="shared" si="53"/>
        <v>47119</v>
      </c>
    </row>
    <row r="1127" spans="2:8" x14ac:dyDescent="0.3">
      <c r="B1127" s="15">
        <v>47147</v>
      </c>
      <c r="C1127" s="16">
        <f t="shared" si="51"/>
        <v>2029</v>
      </c>
      <c r="D1127" s="17">
        <f t="shared" si="52"/>
        <v>1</v>
      </c>
      <c r="E1127" s="17" t="str">
        <f>TEXT(D_dates[[#This Row],[Dates]],"mmmm")</f>
        <v>janvier</v>
      </c>
      <c r="F1127" s="17" t="str">
        <f>TEXT(D_dates[[#This Row],[Dates]],"mmmm-aa")</f>
        <v>janvier-29</v>
      </c>
      <c r="G1127" s="17">
        <f>YEAR(D_dates[[#This Row],[Dates]])*100+MONTH(B1127)</f>
        <v>202901</v>
      </c>
      <c r="H1127" s="15">
        <f t="shared" si="53"/>
        <v>47119</v>
      </c>
    </row>
    <row r="1128" spans="2:8" x14ac:dyDescent="0.3">
      <c r="B1128" s="15">
        <v>47148</v>
      </c>
      <c r="C1128" s="16">
        <f t="shared" si="51"/>
        <v>2029</v>
      </c>
      <c r="D1128" s="17">
        <f t="shared" si="52"/>
        <v>1</v>
      </c>
      <c r="E1128" s="17" t="str">
        <f>TEXT(D_dates[[#This Row],[Dates]],"mmmm")</f>
        <v>janvier</v>
      </c>
      <c r="F1128" s="17" t="str">
        <f>TEXT(D_dates[[#This Row],[Dates]],"mmmm-aa")</f>
        <v>janvier-29</v>
      </c>
      <c r="G1128" s="17">
        <f>YEAR(D_dates[[#This Row],[Dates]])*100+MONTH(B1128)</f>
        <v>202901</v>
      </c>
      <c r="H1128" s="15">
        <f t="shared" si="53"/>
        <v>47119</v>
      </c>
    </row>
    <row r="1129" spans="2:8" x14ac:dyDescent="0.3">
      <c r="B1129" s="15">
        <v>47149</v>
      </c>
      <c r="C1129" s="16">
        <f t="shared" si="51"/>
        <v>2029</v>
      </c>
      <c r="D1129" s="17">
        <f t="shared" si="52"/>
        <v>1</v>
      </c>
      <c r="E1129" s="17" t="str">
        <f>TEXT(D_dates[[#This Row],[Dates]],"mmmm")</f>
        <v>janvier</v>
      </c>
      <c r="F1129" s="17" t="str">
        <f>TEXT(D_dates[[#This Row],[Dates]],"mmmm-aa")</f>
        <v>janvier-29</v>
      </c>
      <c r="G1129" s="17">
        <f>YEAR(D_dates[[#This Row],[Dates]])*100+MONTH(B1129)</f>
        <v>202901</v>
      </c>
      <c r="H1129" s="15">
        <f t="shared" si="53"/>
        <v>47119</v>
      </c>
    </row>
    <row r="1130" spans="2:8" x14ac:dyDescent="0.3">
      <c r="B1130" s="15">
        <v>47150</v>
      </c>
      <c r="C1130" s="16">
        <f t="shared" si="51"/>
        <v>2029</v>
      </c>
      <c r="D1130" s="17">
        <f t="shared" si="52"/>
        <v>2</v>
      </c>
      <c r="E1130" s="17" t="str">
        <f>TEXT(D_dates[[#This Row],[Dates]],"mmmm")</f>
        <v>février</v>
      </c>
      <c r="F1130" s="17" t="str">
        <f>TEXT(D_dates[[#This Row],[Dates]],"mmmm-aa")</f>
        <v>février-29</v>
      </c>
      <c r="G1130" s="17">
        <f>YEAR(D_dates[[#This Row],[Dates]])*100+MONTH(B1130)</f>
        <v>202902</v>
      </c>
      <c r="H1130" s="15">
        <f t="shared" si="53"/>
        <v>47150</v>
      </c>
    </row>
    <row r="1131" spans="2:8" x14ac:dyDescent="0.3">
      <c r="B1131" s="15">
        <v>47151</v>
      </c>
      <c r="C1131" s="16">
        <f t="shared" si="51"/>
        <v>2029</v>
      </c>
      <c r="D1131" s="17">
        <f t="shared" si="52"/>
        <v>2</v>
      </c>
      <c r="E1131" s="17" t="str">
        <f>TEXT(D_dates[[#This Row],[Dates]],"mmmm")</f>
        <v>février</v>
      </c>
      <c r="F1131" s="17" t="str">
        <f>TEXT(D_dates[[#This Row],[Dates]],"mmmm-aa")</f>
        <v>février-29</v>
      </c>
      <c r="G1131" s="17">
        <f>YEAR(D_dates[[#This Row],[Dates]])*100+MONTH(B1131)</f>
        <v>202902</v>
      </c>
      <c r="H1131" s="15">
        <f t="shared" si="53"/>
        <v>47150</v>
      </c>
    </row>
    <row r="1132" spans="2:8" x14ac:dyDescent="0.3">
      <c r="B1132" s="15">
        <v>47152</v>
      </c>
      <c r="C1132" s="16">
        <f t="shared" si="51"/>
        <v>2029</v>
      </c>
      <c r="D1132" s="17">
        <f t="shared" si="52"/>
        <v>2</v>
      </c>
      <c r="E1132" s="17" t="str">
        <f>TEXT(D_dates[[#This Row],[Dates]],"mmmm")</f>
        <v>février</v>
      </c>
      <c r="F1132" s="17" t="str">
        <f>TEXT(D_dates[[#This Row],[Dates]],"mmmm-aa")</f>
        <v>février-29</v>
      </c>
      <c r="G1132" s="17">
        <f>YEAR(D_dates[[#This Row],[Dates]])*100+MONTH(B1132)</f>
        <v>202902</v>
      </c>
      <c r="H1132" s="15">
        <f t="shared" si="53"/>
        <v>47150</v>
      </c>
    </row>
    <row r="1133" spans="2:8" x14ac:dyDescent="0.3">
      <c r="B1133" s="15">
        <v>47153</v>
      </c>
      <c r="C1133" s="16">
        <f t="shared" si="51"/>
        <v>2029</v>
      </c>
      <c r="D1133" s="17">
        <f t="shared" si="52"/>
        <v>2</v>
      </c>
      <c r="E1133" s="17" t="str">
        <f>TEXT(D_dates[[#This Row],[Dates]],"mmmm")</f>
        <v>février</v>
      </c>
      <c r="F1133" s="17" t="str">
        <f>TEXT(D_dates[[#This Row],[Dates]],"mmmm-aa")</f>
        <v>février-29</v>
      </c>
      <c r="G1133" s="17">
        <f>YEAR(D_dates[[#This Row],[Dates]])*100+MONTH(B1133)</f>
        <v>202902</v>
      </c>
      <c r="H1133" s="15">
        <f t="shared" si="53"/>
        <v>47150</v>
      </c>
    </row>
    <row r="1134" spans="2:8" x14ac:dyDescent="0.3">
      <c r="B1134" s="15">
        <v>47154</v>
      </c>
      <c r="C1134" s="16">
        <f t="shared" si="51"/>
        <v>2029</v>
      </c>
      <c r="D1134" s="17">
        <f t="shared" si="52"/>
        <v>2</v>
      </c>
      <c r="E1134" s="17" t="str">
        <f>TEXT(D_dates[[#This Row],[Dates]],"mmmm")</f>
        <v>février</v>
      </c>
      <c r="F1134" s="17" t="str">
        <f>TEXT(D_dates[[#This Row],[Dates]],"mmmm-aa")</f>
        <v>février-29</v>
      </c>
      <c r="G1134" s="17">
        <f>YEAR(D_dates[[#This Row],[Dates]])*100+MONTH(B1134)</f>
        <v>202902</v>
      </c>
      <c r="H1134" s="15">
        <f t="shared" si="53"/>
        <v>47150</v>
      </c>
    </row>
    <row r="1135" spans="2:8" x14ac:dyDescent="0.3">
      <c r="B1135" s="15">
        <v>47155</v>
      </c>
      <c r="C1135" s="16">
        <f t="shared" si="51"/>
        <v>2029</v>
      </c>
      <c r="D1135" s="17">
        <f t="shared" si="52"/>
        <v>2</v>
      </c>
      <c r="E1135" s="17" t="str">
        <f>TEXT(D_dates[[#This Row],[Dates]],"mmmm")</f>
        <v>février</v>
      </c>
      <c r="F1135" s="17" t="str">
        <f>TEXT(D_dates[[#This Row],[Dates]],"mmmm-aa")</f>
        <v>février-29</v>
      </c>
      <c r="G1135" s="17">
        <f>YEAR(D_dates[[#This Row],[Dates]])*100+MONTH(B1135)</f>
        <v>202902</v>
      </c>
      <c r="H1135" s="15">
        <f t="shared" si="53"/>
        <v>47150</v>
      </c>
    </row>
    <row r="1136" spans="2:8" x14ac:dyDescent="0.3">
      <c r="B1136" s="15">
        <v>47156</v>
      </c>
      <c r="C1136" s="16">
        <f t="shared" si="51"/>
        <v>2029</v>
      </c>
      <c r="D1136" s="17">
        <f t="shared" si="52"/>
        <v>2</v>
      </c>
      <c r="E1136" s="17" t="str">
        <f>TEXT(D_dates[[#This Row],[Dates]],"mmmm")</f>
        <v>février</v>
      </c>
      <c r="F1136" s="17" t="str">
        <f>TEXT(D_dates[[#This Row],[Dates]],"mmmm-aa")</f>
        <v>février-29</v>
      </c>
      <c r="G1136" s="17">
        <f>YEAR(D_dates[[#This Row],[Dates]])*100+MONTH(B1136)</f>
        <v>202902</v>
      </c>
      <c r="H1136" s="15">
        <f t="shared" si="53"/>
        <v>47150</v>
      </c>
    </row>
    <row r="1137" spans="2:8" x14ac:dyDescent="0.3">
      <c r="B1137" s="15">
        <v>47157</v>
      </c>
      <c r="C1137" s="16">
        <f t="shared" si="51"/>
        <v>2029</v>
      </c>
      <c r="D1137" s="17">
        <f t="shared" si="52"/>
        <v>2</v>
      </c>
      <c r="E1137" s="17" t="str">
        <f>TEXT(D_dates[[#This Row],[Dates]],"mmmm")</f>
        <v>février</v>
      </c>
      <c r="F1137" s="17" t="str">
        <f>TEXT(D_dates[[#This Row],[Dates]],"mmmm-aa")</f>
        <v>février-29</v>
      </c>
      <c r="G1137" s="17">
        <f>YEAR(D_dates[[#This Row],[Dates]])*100+MONTH(B1137)</f>
        <v>202902</v>
      </c>
      <c r="H1137" s="15">
        <f t="shared" si="53"/>
        <v>47150</v>
      </c>
    </row>
    <row r="1138" spans="2:8" x14ac:dyDescent="0.3">
      <c r="B1138" s="15">
        <v>47158</v>
      </c>
      <c r="C1138" s="16">
        <f t="shared" si="51"/>
        <v>2029</v>
      </c>
      <c r="D1138" s="17">
        <f t="shared" si="52"/>
        <v>2</v>
      </c>
      <c r="E1138" s="17" t="str">
        <f>TEXT(D_dates[[#This Row],[Dates]],"mmmm")</f>
        <v>février</v>
      </c>
      <c r="F1138" s="17" t="str">
        <f>TEXT(D_dates[[#This Row],[Dates]],"mmmm-aa")</f>
        <v>février-29</v>
      </c>
      <c r="G1138" s="17">
        <f>YEAR(D_dates[[#This Row],[Dates]])*100+MONTH(B1138)</f>
        <v>202902</v>
      </c>
      <c r="H1138" s="15">
        <f t="shared" si="53"/>
        <v>47150</v>
      </c>
    </row>
    <row r="1139" spans="2:8" x14ac:dyDescent="0.3">
      <c r="B1139" s="15">
        <v>47159</v>
      </c>
      <c r="C1139" s="16">
        <f t="shared" si="51"/>
        <v>2029</v>
      </c>
      <c r="D1139" s="17">
        <f t="shared" si="52"/>
        <v>2</v>
      </c>
      <c r="E1139" s="17" t="str">
        <f>TEXT(D_dates[[#This Row],[Dates]],"mmmm")</f>
        <v>février</v>
      </c>
      <c r="F1139" s="17" t="str">
        <f>TEXT(D_dates[[#This Row],[Dates]],"mmmm-aa")</f>
        <v>février-29</v>
      </c>
      <c r="G1139" s="17">
        <f>YEAR(D_dates[[#This Row],[Dates]])*100+MONTH(B1139)</f>
        <v>202902</v>
      </c>
      <c r="H1139" s="15">
        <f t="shared" si="53"/>
        <v>47150</v>
      </c>
    </row>
    <row r="1140" spans="2:8" x14ac:dyDescent="0.3">
      <c r="B1140" s="15">
        <v>47160</v>
      </c>
      <c r="C1140" s="16">
        <f t="shared" si="51"/>
        <v>2029</v>
      </c>
      <c r="D1140" s="17">
        <f t="shared" si="52"/>
        <v>2</v>
      </c>
      <c r="E1140" s="17" t="str">
        <f>TEXT(D_dates[[#This Row],[Dates]],"mmmm")</f>
        <v>février</v>
      </c>
      <c r="F1140" s="17" t="str">
        <f>TEXT(D_dates[[#This Row],[Dates]],"mmmm-aa")</f>
        <v>février-29</v>
      </c>
      <c r="G1140" s="17">
        <f>YEAR(D_dates[[#This Row],[Dates]])*100+MONTH(B1140)</f>
        <v>202902</v>
      </c>
      <c r="H1140" s="15">
        <f t="shared" si="53"/>
        <v>47150</v>
      </c>
    </row>
    <row r="1141" spans="2:8" x14ac:dyDescent="0.3">
      <c r="B1141" s="15">
        <v>47161</v>
      </c>
      <c r="C1141" s="16">
        <f t="shared" si="51"/>
        <v>2029</v>
      </c>
      <c r="D1141" s="17">
        <f t="shared" si="52"/>
        <v>2</v>
      </c>
      <c r="E1141" s="17" t="str">
        <f>TEXT(D_dates[[#This Row],[Dates]],"mmmm")</f>
        <v>février</v>
      </c>
      <c r="F1141" s="17" t="str">
        <f>TEXT(D_dates[[#This Row],[Dates]],"mmmm-aa")</f>
        <v>février-29</v>
      </c>
      <c r="G1141" s="17">
        <f>YEAR(D_dates[[#This Row],[Dates]])*100+MONTH(B1141)</f>
        <v>202902</v>
      </c>
      <c r="H1141" s="15">
        <f t="shared" si="53"/>
        <v>47150</v>
      </c>
    </row>
    <row r="1142" spans="2:8" x14ac:dyDescent="0.3">
      <c r="B1142" s="15">
        <v>47162</v>
      </c>
      <c r="C1142" s="16">
        <f t="shared" si="51"/>
        <v>2029</v>
      </c>
      <c r="D1142" s="17">
        <f t="shared" si="52"/>
        <v>2</v>
      </c>
      <c r="E1142" s="17" t="str">
        <f>TEXT(D_dates[[#This Row],[Dates]],"mmmm")</f>
        <v>février</v>
      </c>
      <c r="F1142" s="17" t="str">
        <f>TEXT(D_dates[[#This Row],[Dates]],"mmmm-aa")</f>
        <v>février-29</v>
      </c>
      <c r="G1142" s="17">
        <f>YEAR(D_dates[[#This Row],[Dates]])*100+MONTH(B1142)</f>
        <v>202902</v>
      </c>
      <c r="H1142" s="15">
        <f t="shared" si="53"/>
        <v>47150</v>
      </c>
    </row>
    <row r="1143" spans="2:8" x14ac:dyDescent="0.3">
      <c r="B1143" s="15">
        <v>47163</v>
      </c>
      <c r="C1143" s="16">
        <f t="shared" si="51"/>
        <v>2029</v>
      </c>
      <c r="D1143" s="17">
        <f t="shared" si="52"/>
        <v>2</v>
      </c>
      <c r="E1143" s="17" t="str">
        <f>TEXT(D_dates[[#This Row],[Dates]],"mmmm")</f>
        <v>février</v>
      </c>
      <c r="F1143" s="17" t="str">
        <f>TEXT(D_dates[[#This Row],[Dates]],"mmmm-aa")</f>
        <v>février-29</v>
      </c>
      <c r="G1143" s="17">
        <f>YEAR(D_dates[[#This Row],[Dates]])*100+MONTH(B1143)</f>
        <v>202902</v>
      </c>
      <c r="H1143" s="15">
        <f t="shared" si="53"/>
        <v>47150</v>
      </c>
    </row>
    <row r="1144" spans="2:8" x14ac:dyDescent="0.3">
      <c r="B1144" s="15">
        <v>47164</v>
      </c>
      <c r="C1144" s="16">
        <f t="shared" si="51"/>
        <v>2029</v>
      </c>
      <c r="D1144" s="17">
        <f t="shared" si="52"/>
        <v>2</v>
      </c>
      <c r="E1144" s="17" t="str">
        <f>TEXT(D_dates[[#This Row],[Dates]],"mmmm")</f>
        <v>février</v>
      </c>
      <c r="F1144" s="17" t="str">
        <f>TEXT(D_dates[[#This Row],[Dates]],"mmmm-aa")</f>
        <v>février-29</v>
      </c>
      <c r="G1144" s="17">
        <f>YEAR(D_dates[[#This Row],[Dates]])*100+MONTH(B1144)</f>
        <v>202902</v>
      </c>
      <c r="H1144" s="15">
        <f t="shared" si="53"/>
        <v>47150</v>
      </c>
    </row>
    <row r="1145" spans="2:8" x14ac:dyDescent="0.3">
      <c r="B1145" s="15">
        <v>47165</v>
      </c>
      <c r="C1145" s="16">
        <f t="shared" si="51"/>
        <v>2029</v>
      </c>
      <c r="D1145" s="17">
        <f t="shared" si="52"/>
        <v>2</v>
      </c>
      <c r="E1145" s="17" t="str">
        <f>TEXT(D_dates[[#This Row],[Dates]],"mmmm")</f>
        <v>février</v>
      </c>
      <c r="F1145" s="17" t="str">
        <f>TEXT(D_dates[[#This Row],[Dates]],"mmmm-aa")</f>
        <v>février-29</v>
      </c>
      <c r="G1145" s="17">
        <f>YEAR(D_dates[[#This Row],[Dates]])*100+MONTH(B1145)</f>
        <v>202902</v>
      </c>
      <c r="H1145" s="15">
        <f t="shared" si="53"/>
        <v>47150</v>
      </c>
    </row>
    <row r="1146" spans="2:8" x14ac:dyDescent="0.3">
      <c r="B1146" s="15">
        <v>47166</v>
      </c>
      <c r="C1146" s="16">
        <f t="shared" si="51"/>
        <v>2029</v>
      </c>
      <c r="D1146" s="17">
        <f t="shared" si="52"/>
        <v>2</v>
      </c>
      <c r="E1146" s="17" t="str">
        <f>TEXT(D_dates[[#This Row],[Dates]],"mmmm")</f>
        <v>février</v>
      </c>
      <c r="F1146" s="17" t="str">
        <f>TEXT(D_dates[[#This Row],[Dates]],"mmmm-aa")</f>
        <v>février-29</v>
      </c>
      <c r="G1146" s="17">
        <f>YEAR(D_dates[[#This Row],[Dates]])*100+MONTH(B1146)</f>
        <v>202902</v>
      </c>
      <c r="H1146" s="15">
        <f t="shared" si="53"/>
        <v>47150</v>
      </c>
    </row>
    <row r="1147" spans="2:8" x14ac:dyDescent="0.3">
      <c r="B1147" s="15">
        <v>47167</v>
      </c>
      <c r="C1147" s="16">
        <f t="shared" si="51"/>
        <v>2029</v>
      </c>
      <c r="D1147" s="17">
        <f t="shared" si="52"/>
        <v>2</v>
      </c>
      <c r="E1147" s="17" t="str">
        <f>TEXT(D_dates[[#This Row],[Dates]],"mmmm")</f>
        <v>février</v>
      </c>
      <c r="F1147" s="17" t="str">
        <f>TEXT(D_dates[[#This Row],[Dates]],"mmmm-aa")</f>
        <v>février-29</v>
      </c>
      <c r="G1147" s="17">
        <f>YEAR(D_dates[[#This Row],[Dates]])*100+MONTH(B1147)</f>
        <v>202902</v>
      </c>
      <c r="H1147" s="15">
        <f t="shared" si="53"/>
        <v>47150</v>
      </c>
    </row>
    <row r="1148" spans="2:8" x14ac:dyDescent="0.3">
      <c r="B1148" s="15">
        <v>47168</v>
      </c>
      <c r="C1148" s="16">
        <f t="shared" si="51"/>
        <v>2029</v>
      </c>
      <c r="D1148" s="17">
        <f t="shared" si="52"/>
        <v>2</v>
      </c>
      <c r="E1148" s="17" t="str">
        <f>TEXT(D_dates[[#This Row],[Dates]],"mmmm")</f>
        <v>février</v>
      </c>
      <c r="F1148" s="17" t="str">
        <f>TEXT(D_dates[[#This Row],[Dates]],"mmmm-aa")</f>
        <v>février-29</v>
      </c>
      <c r="G1148" s="17">
        <f>YEAR(D_dates[[#This Row],[Dates]])*100+MONTH(B1148)</f>
        <v>202902</v>
      </c>
      <c r="H1148" s="15">
        <f t="shared" si="53"/>
        <v>47150</v>
      </c>
    </row>
    <row r="1149" spans="2:8" x14ac:dyDescent="0.3">
      <c r="B1149" s="15">
        <v>47169</v>
      </c>
      <c r="C1149" s="16">
        <f t="shared" si="51"/>
        <v>2029</v>
      </c>
      <c r="D1149" s="17">
        <f t="shared" si="52"/>
        <v>2</v>
      </c>
      <c r="E1149" s="17" t="str">
        <f>TEXT(D_dates[[#This Row],[Dates]],"mmmm")</f>
        <v>février</v>
      </c>
      <c r="F1149" s="17" t="str">
        <f>TEXT(D_dates[[#This Row],[Dates]],"mmmm-aa")</f>
        <v>février-29</v>
      </c>
      <c r="G1149" s="17">
        <f>YEAR(D_dates[[#This Row],[Dates]])*100+MONTH(B1149)</f>
        <v>202902</v>
      </c>
      <c r="H1149" s="15">
        <f t="shared" si="53"/>
        <v>47150</v>
      </c>
    </row>
    <row r="1150" spans="2:8" x14ac:dyDescent="0.3">
      <c r="B1150" s="15">
        <v>47170</v>
      </c>
      <c r="C1150" s="16">
        <f t="shared" si="51"/>
        <v>2029</v>
      </c>
      <c r="D1150" s="17">
        <f t="shared" si="52"/>
        <v>2</v>
      </c>
      <c r="E1150" s="17" t="str">
        <f>TEXT(D_dates[[#This Row],[Dates]],"mmmm")</f>
        <v>février</v>
      </c>
      <c r="F1150" s="17" t="str">
        <f>TEXT(D_dates[[#This Row],[Dates]],"mmmm-aa")</f>
        <v>février-29</v>
      </c>
      <c r="G1150" s="17">
        <f>YEAR(D_dates[[#This Row],[Dates]])*100+MONTH(B1150)</f>
        <v>202902</v>
      </c>
      <c r="H1150" s="15">
        <f t="shared" si="53"/>
        <v>47150</v>
      </c>
    </row>
    <row r="1151" spans="2:8" x14ac:dyDescent="0.3">
      <c r="B1151" s="15">
        <v>47171</v>
      </c>
      <c r="C1151" s="16">
        <f t="shared" si="51"/>
        <v>2029</v>
      </c>
      <c r="D1151" s="17">
        <f t="shared" si="52"/>
        <v>2</v>
      </c>
      <c r="E1151" s="17" t="str">
        <f>TEXT(D_dates[[#This Row],[Dates]],"mmmm")</f>
        <v>février</v>
      </c>
      <c r="F1151" s="17" t="str">
        <f>TEXT(D_dates[[#This Row],[Dates]],"mmmm-aa")</f>
        <v>février-29</v>
      </c>
      <c r="G1151" s="17">
        <f>YEAR(D_dates[[#This Row],[Dates]])*100+MONTH(B1151)</f>
        <v>202902</v>
      </c>
      <c r="H1151" s="15">
        <f t="shared" si="53"/>
        <v>47150</v>
      </c>
    </row>
    <row r="1152" spans="2:8" x14ac:dyDescent="0.3">
      <c r="B1152" s="15">
        <v>47172</v>
      </c>
      <c r="C1152" s="16">
        <f t="shared" si="51"/>
        <v>2029</v>
      </c>
      <c r="D1152" s="17">
        <f t="shared" si="52"/>
        <v>2</v>
      </c>
      <c r="E1152" s="17" t="str">
        <f>TEXT(D_dates[[#This Row],[Dates]],"mmmm")</f>
        <v>février</v>
      </c>
      <c r="F1152" s="17" t="str">
        <f>TEXT(D_dates[[#This Row],[Dates]],"mmmm-aa")</f>
        <v>février-29</v>
      </c>
      <c r="G1152" s="17">
        <f>YEAR(D_dates[[#This Row],[Dates]])*100+MONTH(B1152)</f>
        <v>202902</v>
      </c>
      <c r="H1152" s="15">
        <f t="shared" si="53"/>
        <v>47150</v>
      </c>
    </row>
    <row r="1153" spans="2:8" x14ac:dyDescent="0.3">
      <c r="B1153" s="15">
        <v>47173</v>
      </c>
      <c r="C1153" s="16">
        <f t="shared" si="51"/>
        <v>2029</v>
      </c>
      <c r="D1153" s="17">
        <f t="shared" si="52"/>
        <v>2</v>
      </c>
      <c r="E1153" s="17" t="str">
        <f>TEXT(D_dates[[#This Row],[Dates]],"mmmm")</f>
        <v>février</v>
      </c>
      <c r="F1153" s="17" t="str">
        <f>TEXT(D_dates[[#This Row],[Dates]],"mmmm-aa")</f>
        <v>février-29</v>
      </c>
      <c r="G1153" s="17">
        <f>YEAR(D_dates[[#This Row],[Dates]])*100+MONTH(B1153)</f>
        <v>202902</v>
      </c>
      <c r="H1153" s="15">
        <f t="shared" si="53"/>
        <v>47150</v>
      </c>
    </row>
    <row r="1154" spans="2:8" x14ac:dyDescent="0.3">
      <c r="B1154" s="15">
        <v>47174</v>
      </c>
      <c r="C1154" s="16">
        <f t="shared" si="51"/>
        <v>2029</v>
      </c>
      <c r="D1154" s="17">
        <f t="shared" si="52"/>
        <v>2</v>
      </c>
      <c r="E1154" s="17" t="str">
        <f>TEXT(D_dates[[#This Row],[Dates]],"mmmm")</f>
        <v>février</v>
      </c>
      <c r="F1154" s="17" t="str">
        <f>TEXT(D_dates[[#This Row],[Dates]],"mmmm-aa")</f>
        <v>février-29</v>
      </c>
      <c r="G1154" s="17">
        <f>YEAR(D_dates[[#This Row],[Dates]])*100+MONTH(B1154)</f>
        <v>202902</v>
      </c>
      <c r="H1154" s="15">
        <f t="shared" si="53"/>
        <v>47150</v>
      </c>
    </row>
    <row r="1155" spans="2:8" x14ac:dyDescent="0.3">
      <c r="B1155" s="15">
        <v>47175</v>
      </c>
      <c r="C1155" s="16">
        <f t="shared" ref="C1155:C1218" si="54">YEAR(B1155)</f>
        <v>2029</v>
      </c>
      <c r="D1155" s="17">
        <f t="shared" ref="D1155:D1218" si="55">MONTH(B1155)</f>
        <v>2</v>
      </c>
      <c r="E1155" s="17" t="str">
        <f>TEXT(D_dates[[#This Row],[Dates]],"mmmm")</f>
        <v>février</v>
      </c>
      <c r="F1155" s="17" t="str">
        <f>TEXT(D_dates[[#This Row],[Dates]],"mmmm-aa")</f>
        <v>février-29</v>
      </c>
      <c r="G1155" s="17">
        <f>YEAR(D_dates[[#This Row],[Dates]])*100+MONTH(B1155)</f>
        <v>202902</v>
      </c>
      <c r="H1155" s="15">
        <f t="shared" ref="H1155:H1218" si="56">DATE(YEAR(B1155),MONTH(B1155),1)</f>
        <v>47150</v>
      </c>
    </row>
    <row r="1156" spans="2:8" x14ac:dyDescent="0.3">
      <c r="B1156" s="15">
        <v>47176</v>
      </c>
      <c r="C1156" s="16">
        <f t="shared" si="54"/>
        <v>2029</v>
      </c>
      <c r="D1156" s="17">
        <f t="shared" si="55"/>
        <v>2</v>
      </c>
      <c r="E1156" s="17" t="str">
        <f>TEXT(D_dates[[#This Row],[Dates]],"mmmm")</f>
        <v>février</v>
      </c>
      <c r="F1156" s="17" t="str">
        <f>TEXT(D_dates[[#This Row],[Dates]],"mmmm-aa")</f>
        <v>février-29</v>
      </c>
      <c r="G1156" s="17">
        <f>YEAR(D_dates[[#This Row],[Dates]])*100+MONTH(B1156)</f>
        <v>202902</v>
      </c>
      <c r="H1156" s="15">
        <f t="shared" si="56"/>
        <v>47150</v>
      </c>
    </row>
    <row r="1157" spans="2:8" x14ac:dyDescent="0.3">
      <c r="B1157" s="15">
        <v>47177</v>
      </c>
      <c r="C1157" s="16">
        <f t="shared" si="54"/>
        <v>2029</v>
      </c>
      <c r="D1157" s="17">
        <f t="shared" si="55"/>
        <v>2</v>
      </c>
      <c r="E1157" s="17" t="str">
        <f>TEXT(D_dates[[#This Row],[Dates]],"mmmm")</f>
        <v>février</v>
      </c>
      <c r="F1157" s="17" t="str">
        <f>TEXT(D_dates[[#This Row],[Dates]],"mmmm-aa")</f>
        <v>février-29</v>
      </c>
      <c r="G1157" s="17">
        <f>YEAR(D_dates[[#This Row],[Dates]])*100+MONTH(B1157)</f>
        <v>202902</v>
      </c>
      <c r="H1157" s="15">
        <f t="shared" si="56"/>
        <v>47150</v>
      </c>
    </row>
    <row r="1158" spans="2:8" x14ac:dyDescent="0.3">
      <c r="B1158" s="15">
        <v>47178</v>
      </c>
      <c r="C1158" s="16">
        <f t="shared" si="54"/>
        <v>2029</v>
      </c>
      <c r="D1158" s="17">
        <f t="shared" si="55"/>
        <v>3</v>
      </c>
      <c r="E1158" s="17" t="str">
        <f>TEXT(D_dates[[#This Row],[Dates]],"mmmm")</f>
        <v>mars</v>
      </c>
      <c r="F1158" s="17" t="str">
        <f>TEXT(D_dates[[#This Row],[Dates]],"mmmm-aa")</f>
        <v>mars-29</v>
      </c>
      <c r="G1158" s="17">
        <f>YEAR(D_dates[[#This Row],[Dates]])*100+MONTH(B1158)</f>
        <v>202903</v>
      </c>
      <c r="H1158" s="15">
        <f t="shared" si="56"/>
        <v>47178</v>
      </c>
    </row>
    <row r="1159" spans="2:8" x14ac:dyDescent="0.3">
      <c r="B1159" s="15">
        <v>47179</v>
      </c>
      <c r="C1159" s="16">
        <f t="shared" si="54"/>
        <v>2029</v>
      </c>
      <c r="D1159" s="17">
        <f t="shared" si="55"/>
        <v>3</v>
      </c>
      <c r="E1159" s="17" t="str">
        <f>TEXT(D_dates[[#This Row],[Dates]],"mmmm")</f>
        <v>mars</v>
      </c>
      <c r="F1159" s="17" t="str">
        <f>TEXT(D_dates[[#This Row],[Dates]],"mmmm-aa")</f>
        <v>mars-29</v>
      </c>
      <c r="G1159" s="17">
        <f>YEAR(D_dates[[#This Row],[Dates]])*100+MONTH(B1159)</f>
        <v>202903</v>
      </c>
      <c r="H1159" s="15">
        <f t="shared" si="56"/>
        <v>47178</v>
      </c>
    </row>
    <row r="1160" spans="2:8" x14ac:dyDescent="0.3">
      <c r="B1160" s="15">
        <v>47180</v>
      </c>
      <c r="C1160" s="16">
        <f t="shared" si="54"/>
        <v>2029</v>
      </c>
      <c r="D1160" s="17">
        <f t="shared" si="55"/>
        <v>3</v>
      </c>
      <c r="E1160" s="17" t="str">
        <f>TEXT(D_dates[[#This Row],[Dates]],"mmmm")</f>
        <v>mars</v>
      </c>
      <c r="F1160" s="17" t="str">
        <f>TEXT(D_dates[[#This Row],[Dates]],"mmmm-aa")</f>
        <v>mars-29</v>
      </c>
      <c r="G1160" s="17">
        <f>YEAR(D_dates[[#This Row],[Dates]])*100+MONTH(B1160)</f>
        <v>202903</v>
      </c>
      <c r="H1160" s="15">
        <f t="shared" si="56"/>
        <v>47178</v>
      </c>
    </row>
    <row r="1161" spans="2:8" x14ac:dyDescent="0.3">
      <c r="B1161" s="15">
        <v>47181</v>
      </c>
      <c r="C1161" s="16">
        <f t="shared" si="54"/>
        <v>2029</v>
      </c>
      <c r="D1161" s="17">
        <f t="shared" si="55"/>
        <v>3</v>
      </c>
      <c r="E1161" s="17" t="str">
        <f>TEXT(D_dates[[#This Row],[Dates]],"mmmm")</f>
        <v>mars</v>
      </c>
      <c r="F1161" s="17" t="str">
        <f>TEXT(D_dates[[#This Row],[Dates]],"mmmm-aa")</f>
        <v>mars-29</v>
      </c>
      <c r="G1161" s="17">
        <f>YEAR(D_dates[[#This Row],[Dates]])*100+MONTH(B1161)</f>
        <v>202903</v>
      </c>
      <c r="H1161" s="15">
        <f t="shared" si="56"/>
        <v>47178</v>
      </c>
    </row>
    <row r="1162" spans="2:8" x14ac:dyDescent="0.3">
      <c r="B1162" s="15">
        <v>47182</v>
      </c>
      <c r="C1162" s="16">
        <f t="shared" si="54"/>
        <v>2029</v>
      </c>
      <c r="D1162" s="17">
        <f t="shared" si="55"/>
        <v>3</v>
      </c>
      <c r="E1162" s="17" t="str">
        <f>TEXT(D_dates[[#This Row],[Dates]],"mmmm")</f>
        <v>mars</v>
      </c>
      <c r="F1162" s="17" t="str">
        <f>TEXT(D_dates[[#This Row],[Dates]],"mmmm-aa")</f>
        <v>mars-29</v>
      </c>
      <c r="G1162" s="17">
        <f>YEAR(D_dates[[#This Row],[Dates]])*100+MONTH(B1162)</f>
        <v>202903</v>
      </c>
      <c r="H1162" s="15">
        <f t="shared" si="56"/>
        <v>47178</v>
      </c>
    </row>
    <row r="1163" spans="2:8" x14ac:dyDescent="0.3">
      <c r="B1163" s="15">
        <v>47183</v>
      </c>
      <c r="C1163" s="16">
        <f t="shared" si="54"/>
        <v>2029</v>
      </c>
      <c r="D1163" s="17">
        <f t="shared" si="55"/>
        <v>3</v>
      </c>
      <c r="E1163" s="17" t="str">
        <f>TEXT(D_dates[[#This Row],[Dates]],"mmmm")</f>
        <v>mars</v>
      </c>
      <c r="F1163" s="17" t="str">
        <f>TEXT(D_dates[[#This Row],[Dates]],"mmmm-aa")</f>
        <v>mars-29</v>
      </c>
      <c r="G1163" s="17">
        <f>YEAR(D_dates[[#This Row],[Dates]])*100+MONTH(B1163)</f>
        <v>202903</v>
      </c>
      <c r="H1163" s="15">
        <f t="shared" si="56"/>
        <v>47178</v>
      </c>
    </row>
    <row r="1164" spans="2:8" x14ac:dyDescent="0.3">
      <c r="B1164" s="15">
        <v>47184</v>
      </c>
      <c r="C1164" s="16">
        <f t="shared" si="54"/>
        <v>2029</v>
      </c>
      <c r="D1164" s="17">
        <f t="shared" si="55"/>
        <v>3</v>
      </c>
      <c r="E1164" s="17" t="str">
        <f>TEXT(D_dates[[#This Row],[Dates]],"mmmm")</f>
        <v>mars</v>
      </c>
      <c r="F1164" s="17" t="str">
        <f>TEXT(D_dates[[#This Row],[Dates]],"mmmm-aa")</f>
        <v>mars-29</v>
      </c>
      <c r="G1164" s="17">
        <f>YEAR(D_dates[[#This Row],[Dates]])*100+MONTH(B1164)</f>
        <v>202903</v>
      </c>
      <c r="H1164" s="15">
        <f t="shared" si="56"/>
        <v>47178</v>
      </c>
    </row>
    <row r="1165" spans="2:8" x14ac:dyDescent="0.3">
      <c r="B1165" s="15">
        <v>47185</v>
      </c>
      <c r="C1165" s="16">
        <f t="shared" si="54"/>
        <v>2029</v>
      </c>
      <c r="D1165" s="17">
        <f t="shared" si="55"/>
        <v>3</v>
      </c>
      <c r="E1165" s="17" t="str">
        <f>TEXT(D_dates[[#This Row],[Dates]],"mmmm")</f>
        <v>mars</v>
      </c>
      <c r="F1165" s="17" t="str">
        <f>TEXT(D_dates[[#This Row],[Dates]],"mmmm-aa")</f>
        <v>mars-29</v>
      </c>
      <c r="G1165" s="17">
        <f>YEAR(D_dates[[#This Row],[Dates]])*100+MONTH(B1165)</f>
        <v>202903</v>
      </c>
      <c r="H1165" s="15">
        <f t="shared" si="56"/>
        <v>47178</v>
      </c>
    </row>
    <row r="1166" spans="2:8" x14ac:dyDescent="0.3">
      <c r="B1166" s="15">
        <v>47186</v>
      </c>
      <c r="C1166" s="16">
        <f t="shared" si="54"/>
        <v>2029</v>
      </c>
      <c r="D1166" s="17">
        <f t="shared" si="55"/>
        <v>3</v>
      </c>
      <c r="E1166" s="17" t="str">
        <f>TEXT(D_dates[[#This Row],[Dates]],"mmmm")</f>
        <v>mars</v>
      </c>
      <c r="F1166" s="17" t="str">
        <f>TEXT(D_dates[[#This Row],[Dates]],"mmmm-aa")</f>
        <v>mars-29</v>
      </c>
      <c r="G1166" s="17">
        <f>YEAR(D_dates[[#This Row],[Dates]])*100+MONTH(B1166)</f>
        <v>202903</v>
      </c>
      <c r="H1166" s="15">
        <f t="shared" si="56"/>
        <v>47178</v>
      </c>
    </row>
    <row r="1167" spans="2:8" x14ac:dyDescent="0.3">
      <c r="B1167" s="15">
        <v>47187</v>
      </c>
      <c r="C1167" s="16">
        <f t="shared" si="54"/>
        <v>2029</v>
      </c>
      <c r="D1167" s="17">
        <f t="shared" si="55"/>
        <v>3</v>
      </c>
      <c r="E1167" s="17" t="str">
        <f>TEXT(D_dates[[#This Row],[Dates]],"mmmm")</f>
        <v>mars</v>
      </c>
      <c r="F1167" s="17" t="str">
        <f>TEXT(D_dates[[#This Row],[Dates]],"mmmm-aa")</f>
        <v>mars-29</v>
      </c>
      <c r="G1167" s="17">
        <f>YEAR(D_dates[[#This Row],[Dates]])*100+MONTH(B1167)</f>
        <v>202903</v>
      </c>
      <c r="H1167" s="15">
        <f t="shared" si="56"/>
        <v>47178</v>
      </c>
    </row>
    <row r="1168" spans="2:8" x14ac:dyDescent="0.3">
      <c r="B1168" s="15">
        <v>47188</v>
      </c>
      <c r="C1168" s="16">
        <f t="shared" si="54"/>
        <v>2029</v>
      </c>
      <c r="D1168" s="17">
        <f t="shared" si="55"/>
        <v>3</v>
      </c>
      <c r="E1168" s="17" t="str">
        <f>TEXT(D_dates[[#This Row],[Dates]],"mmmm")</f>
        <v>mars</v>
      </c>
      <c r="F1168" s="17" t="str">
        <f>TEXT(D_dates[[#This Row],[Dates]],"mmmm-aa")</f>
        <v>mars-29</v>
      </c>
      <c r="G1168" s="17">
        <f>YEAR(D_dates[[#This Row],[Dates]])*100+MONTH(B1168)</f>
        <v>202903</v>
      </c>
      <c r="H1168" s="15">
        <f t="shared" si="56"/>
        <v>47178</v>
      </c>
    </row>
    <row r="1169" spans="2:8" x14ac:dyDescent="0.3">
      <c r="B1169" s="15">
        <v>47189</v>
      </c>
      <c r="C1169" s="16">
        <f t="shared" si="54"/>
        <v>2029</v>
      </c>
      <c r="D1169" s="17">
        <f t="shared" si="55"/>
        <v>3</v>
      </c>
      <c r="E1169" s="17" t="str">
        <f>TEXT(D_dates[[#This Row],[Dates]],"mmmm")</f>
        <v>mars</v>
      </c>
      <c r="F1169" s="17" t="str">
        <f>TEXT(D_dates[[#This Row],[Dates]],"mmmm-aa")</f>
        <v>mars-29</v>
      </c>
      <c r="G1169" s="17">
        <f>YEAR(D_dates[[#This Row],[Dates]])*100+MONTH(B1169)</f>
        <v>202903</v>
      </c>
      <c r="H1169" s="15">
        <f t="shared" si="56"/>
        <v>47178</v>
      </c>
    </row>
    <row r="1170" spans="2:8" x14ac:dyDescent="0.3">
      <c r="B1170" s="15">
        <v>47190</v>
      </c>
      <c r="C1170" s="16">
        <f t="shared" si="54"/>
        <v>2029</v>
      </c>
      <c r="D1170" s="17">
        <f t="shared" si="55"/>
        <v>3</v>
      </c>
      <c r="E1170" s="17" t="str">
        <f>TEXT(D_dates[[#This Row],[Dates]],"mmmm")</f>
        <v>mars</v>
      </c>
      <c r="F1170" s="17" t="str">
        <f>TEXT(D_dates[[#This Row],[Dates]],"mmmm-aa")</f>
        <v>mars-29</v>
      </c>
      <c r="G1170" s="17">
        <f>YEAR(D_dates[[#This Row],[Dates]])*100+MONTH(B1170)</f>
        <v>202903</v>
      </c>
      <c r="H1170" s="15">
        <f t="shared" si="56"/>
        <v>47178</v>
      </c>
    </row>
    <row r="1171" spans="2:8" x14ac:dyDescent="0.3">
      <c r="B1171" s="15">
        <v>47191</v>
      </c>
      <c r="C1171" s="16">
        <f t="shared" si="54"/>
        <v>2029</v>
      </c>
      <c r="D1171" s="17">
        <f t="shared" si="55"/>
        <v>3</v>
      </c>
      <c r="E1171" s="17" t="str">
        <f>TEXT(D_dates[[#This Row],[Dates]],"mmmm")</f>
        <v>mars</v>
      </c>
      <c r="F1171" s="17" t="str">
        <f>TEXT(D_dates[[#This Row],[Dates]],"mmmm-aa")</f>
        <v>mars-29</v>
      </c>
      <c r="G1171" s="17">
        <f>YEAR(D_dates[[#This Row],[Dates]])*100+MONTH(B1171)</f>
        <v>202903</v>
      </c>
      <c r="H1171" s="15">
        <f t="shared" si="56"/>
        <v>47178</v>
      </c>
    </row>
    <row r="1172" spans="2:8" x14ac:dyDescent="0.3">
      <c r="B1172" s="15">
        <v>47192</v>
      </c>
      <c r="C1172" s="16">
        <f t="shared" si="54"/>
        <v>2029</v>
      </c>
      <c r="D1172" s="17">
        <f t="shared" si="55"/>
        <v>3</v>
      </c>
      <c r="E1172" s="17" t="str">
        <f>TEXT(D_dates[[#This Row],[Dates]],"mmmm")</f>
        <v>mars</v>
      </c>
      <c r="F1172" s="17" t="str">
        <f>TEXT(D_dates[[#This Row],[Dates]],"mmmm-aa")</f>
        <v>mars-29</v>
      </c>
      <c r="G1172" s="17">
        <f>YEAR(D_dates[[#This Row],[Dates]])*100+MONTH(B1172)</f>
        <v>202903</v>
      </c>
      <c r="H1172" s="15">
        <f t="shared" si="56"/>
        <v>47178</v>
      </c>
    </row>
    <row r="1173" spans="2:8" x14ac:dyDescent="0.3">
      <c r="B1173" s="15">
        <v>47193</v>
      </c>
      <c r="C1173" s="16">
        <f t="shared" si="54"/>
        <v>2029</v>
      </c>
      <c r="D1173" s="17">
        <f t="shared" si="55"/>
        <v>3</v>
      </c>
      <c r="E1173" s="17" t="str">
        <f>TEXT(D_dates[[#This Row],[Dates]],"mmmm")</f>
        <v>mars</v>
      </c>
      <c r="F1173" s="17" t="str">
        <f>TEXT(D_dates[[#This Row],[Dates]],"mmmm-aa")</f>
        <v>mars-29</v>
      </c>
      <c r="G1173" s="17">
        <f>YEAR(D_dates[[#This Row],[Dates]])*100+MONTH(B1173)</f>
        <v>202903</v>
      </c>
      <c r="H1173" s="15">
        <f t="shared" si="56"/>
        <v>47178</v>
      </c>
    </row>
    <row r="1174" spans="2:8" x14ac:dyDescent="0.3">
      <c r="B1174" s="15">
        <v>47194</v>
      </c>
      <c r="C1174" s="16">
        <f t="shared" si="54"/>
        <v>2029</v>
      </c>
      <c r="D1174" s="17">
        <f t="shared" si="55"/>
        <v>3</v>
      </c>
      <c r="E1174" s="17" t="str">
        <f>TEXT(D_dates[[#This Row],[Dates]],"mmmm")</f>
        <v>mars</v>
      </c>
      <c r="F1174" s="17" t="str">
        <f>TEXT(D_dates[[#This Row],[Dates]],"mmmm-aa")</f>
        <v>mars-29</v>
      </c>
      <c r="G1174" s="17">
        <f>YEAR(D_dates[[#This Row],[Dates]])*100+MONTH(B1174)</f>
        <v>202903</v>
      </c>
      <c r="H1174" s="15">
        <f t="shared" si="56"/>
        <v>47178</v>
      </c>
    </row>
    <row r="1175" spans="2:8" x14ac:dyDescent="0.3">
      <c r="B1175" s="15">
        <v>47195</v>
      </c>
      <c r="C1175" s="16">
        <f t="shared" si="54"/>
        <v>2029</v>
      </c>
      <c r="D1175" s="17">
        <f t="shared" si="55"/>
        <v>3</v>
      </c>
      <c r="E1175" s="17" t="str">
        <f>TEXT(D_dates[[#This Row],[Dates]],"mmmm")</f>
        <v>mars</v>
      </c>
      <c r="F1175" s="17" t="str">
        <f>TEXT(D_dates[[#This Row],[Dates]],"mmmm-aa")</f>
        <v>mars-29</v>
      </c>
      <c r="G1175" s="17">
        <f>YEAR(D_dates[[#This Row],[Dates]])*100+MONTH(B1175)</f>
        <v>202903</v>
      </c>
      <c r="H1175" s="15">
        <f t="shared" si="56"/>
        <v>47178</v>
      </c>
    </row>
    <row r="1176" spans="2:8" x14ac:dyDescent="0.3">
      <c r="B1176" s="15">
        <v>47196</v>
      </c>
      <c r="C1176" s="16">
        <f t="shared" si="54"/>
        <v>2029</v>
      </c>
      <c r="D1176" s="17">
        <f t="shared" si="55"/>
        <v>3</v>
      </c>
      <c r="E1176" s="17" t="str">
        <f>TEXT(D_dates[[#This Row],[Dates]],"mmmm")</f>
        <v>mars</v>
      </c>
      <c r="F1176" s="17" t="str">
        <f>TEXT(D_dates[[#This Row],[Dates]],"mmmm-aa")</f>
        <v>mars-29</v>
      </c>
      <c r="G1176" s="17">
        <f>YEAR(D_dates[[#This Row],[Dates]])*100+MONTH(B1176)</f>
        <v>202903</v>
      </c>
      <c r="H1176" s="15">
        <f t="shared" si="56"/>
        <v>47178</v>
      </c>
    </row>
    <row r="1177" spans="2:8" x14ac:dyDescent="0.3">
      <c r="B1177" s="15">
        <v>47197</v>
      </c>
      <c r="C1177" s="16">
        <f t="shared" si="54"/>
        <v>2029</v>
      </c>
      <c r="D1177" s="17">
        <f t="shared" si="55"/>
        <v>3</v>
      </c>
      <c r="E1177" s="17" t="str">
        <f>TEXT(D_dates[[#This Row],[Dates]],"mmmm")</f>
        <v>mars</v>
      </c>
      <c r="F1177" s="17" t="str">
        <f>TEXT(D_dates[[#This Row],[Dates]],"mmmm-aa")</f>
        <v>mars-29</v>
      </c>
      <c r="G1177" s="17">
        <f>YEAR(D_dates[[#This Row],[Dates]])*100+MONTH(B1177)</f>
        <v>202903</v>
      </c>
      <c r="H1177" s="15">
        <f t="shared" si="56"/>
        <v>47178</v>
      </c>
    </row>
    <row r="1178" spans="2:8" x14ac:dyDescent="0.3">
      <c r="B1178" s="15">
        <v>47198</v>
      </c>
      <c r="C1178" s="16">
        <f t="shared" si="54"/>
        <v>2029</v>
      </c>
      <c r="D1178" s="17">
        <f t="shared" si="55"/>
        <v>3</v>
      </c>
      <c r="E1178" s="17" t="str">
        <f>TEXT(D_dates[[#This Row],[Dates]],"mmmm")</f>
        <v>mars</v>
      </c>
      <c r="F1178" s="17" t="str">
        <f>TEXT(D_dates[[#This Row],[Dates]],"mmmm-aa")</f>
        <v>mars-29</v>
      </c>
      <c r="G1178" s="17">
        <f>YEAR(D_dates[[#This Row],[Dates]])*100+MONTH(B1178)</f>
        <v>202903</v>
      </c>
      <c r="H1178" s="15">
        <f t="shared" si="56"/>
        <v>47178</v>
      </c>
    </row>
    <row r="1179" spans="2:8" x14ac:dyDescent="0.3">
      <c r="B1179" s="15">
        <v>47199</v>
      </c>
      <c r="C1179" s="16">
        <f t="shared" si="54"/>
        <v>2029</v>
      </c>
      <c r="D1179" s="17">
        <f t="shared" si="55"/>
        <v>3</v>
      </c>
      <c r="E1179" s="17" t="str">
        <f>TEXT(D_dates[[#This Row],[Dates]],"mmmm")</f>
        <v>mars</v>
      </c>
      <c r="F1179" s="17" t="str">
        <f>TEXT(D_dates[[#This Row],[Dates]],"mmmm-aa")</f>
        <v>mars-29</v>
      </c>
      <c r="G1179" s="17">
        <f>YEAR(D_dates[[#This Row],[Dates]])*100+MONTH(B1179)</f>
        <v>202903</v>
      </c>
      <c r="H1179" s="15">
        <f t="shared" si="56"/>
        <v>47178</v>
      </c>
    </row>
    <row r="1180" spans="2:8" x14ac:dyDescent="0.3">
      <c r="B1180" s="15">
        <v>47200</v>
      </c>
      <c r="C1180" s="16">
        <f t="shared" si="54"/>
        <v>2029</v>
      </c>
      <c r="D1180" s="17">
        <f t="shared" si="55"/>
        <v>3</v>
      </c>
      <c r="E1180" s="17" t="str">
        <f>TEXT(D_dates[[#This Row],[Dates]],"mmmm")</f>
        <v>mars</v>
      </c>
      <c r="F1180" s="17" t="str">
        <f>TEXT(D_dates[[#This Row],[Dates]],"mmmm-aa")</f>
        <v>mars-29</v>
      </c>
      <c r="G1180" s="17">
        <f>YEAR(D_dates[[#This Row],[Dates]])*100+MONTH(B1180)</f>
        <v>202903</v>
      </c>
      <c r="H1180" s="15">
        <f t="shared" si="56"/>
        <v>47178</v>
      </c>
    </row>
    <row r="1181" spans="2:8" x14ac:dyDescent="0.3">
      <c r="B1181" s="15">
        <v>47201</v>
      </c>
      <c r="C1181" s="16">
        <f t="shared" si="54"/>
        <v>2029</v>
      </c>
      <c r="D1181" s="17">
        <f t="shared" si="55"/>
        <v>3</v>
      </c>
      <c r="E1181" s="17" t="str">
        <f>TEXT(D_dates[[#This Row],[Dates]],"mmmm")</f>
        <v>mars</v>
      </c>
      <c r="F1181" s="17" t="str">
        <f>TEXT(D_dates[[#This Row],[Dates]],"mmmm-aa")</f>
        <v>mars-29</v>
      </c>
      <c r="G1181" s="17">
        <f>YEAR(D_dates[[#This Row],[Dates]])*100+MONTH(B1181)</f>
        <v>202903</v>
      </c>
      <c r="H1181" s="15">
        <f t="shared" si="56"/>
        <v>47178</v>
      </c>
    </row>
    <row r="1182" spans="2:8" x14ac:dyDescent="0.3">
      <c r="B1182" s="15">
        <v>47202</v>
      </c>
      <c r="C1182" s="16">
        <f t="shared" si="54"/>
        <v>2029</v>
      </c>
      <c r="D1182" s="17">
        <f t="shared" si="55"/>
        <v>3</v>
      </c>
      <c r="E1182" s="17" t="str">
        <f>TEXT(D_dates[[#This Row],[Dates]],"mmmm")</f>
        <v>mars</v>
      </c>
      <c r="F1182" s="17" t="str">
        <f>TEXT(D_dates[[#This Row],[Dates]],"mmmm-aa")</f>
        <v>mars-29</v>
      </c>
      <c r="G1182" s="17">
        <f>YEAR(D_dates[[#This Row],[Dates]])*100+MONTH(B1182)</f>
        <v>202903</v>
      </c>
      <c r="H1182" s="15">
        <f t="shared" si="56"/>
        <v>47178</v>
      </c>
    </row>
    <row r="1183" spans="2:8" x14ac:dyDescent="0.3">
      <c r="B1183" s="15">
        <v>47203</v>
      </c>
      <c r="C1183" s="16">
        <f t="shared" si="54"/>
        <v>2029</v>
      </c>
      <c r="D1183" s="17">
        <f t="shared" si="55"/>
        <v>3</v>
      </c>
      <c r="E1183" s="17" t="str">
        <f>TEXT(D_dates[[#This Row],[Dates]],"mmmm")</f>
        <v>mars</v>
      </c>
      <c r="F1183" s="17" t="str">
        <f>TEXT(D_dates[[#This Row],[Dates]],"mmmm-aa")</f>
        <v>mars-29</v>
      </c>
      <c r="G1183" s="17">
        <f>YEAR(D_dates[[#This Row],[Dates]])*100+MONTH(B1183)</f>
        <v>202903</v>
      </c>
      <c r="H1183" s="15">
        <f t="shared" si="56"/>
        <v>47178</v>
      </c>
    </row>
    <row r="1184" spans="2:8" x14ac:dyDescent="0.3">
      <c r="B1184" s="15">
        <v>47204</v>
      </c>
      <c r="C1184" s="16">
        <f t="shared" si="54"/>
        <v>2029</v>
      </c>
      <c r="D1184" s="17">
        <f t="shared" si="55"/>
        <v>3</v>
      </c>
      <c r="E1184" s="17" t="str">
        <f>TEXT(D_dates[[#This Row],[Dates]],"mmmm")</f>
        <v>mars</v>
      </c>
      <c r="F1184" s="17" t="str">
        <f>TEXT(D_dates[[#This Row],[Dates]],"mmmm-aa")</f>
        <v>mars-29</v>
      </c>
      <c r="G1184" s="17">
        <f>YEAR(D_dates[[#This Row],[Dates]])*100+MONTH(B1184)</f>
        <v>202903</v>
      </c>
      <c r="H1184" s="15">
        <f t="shared" si="56"/>
        <v>47178</v>
      </c>
    </row>
    <row r="1185" spans="2:8" x14ac:dyDescent="0.3">
      <c r="B1185" s="15">
        <v>47205</v>
      </c>
      <c r="C1185" s="16">
        <f t="shared" si="54"/>
        <v>2029</v>
      </c>
      <c r="D1185" s="17">
        <f t="shared" si="55"/>
        <v>3</v>
      </c>
      <c r="E1185" s="17" t="str">
        <f>TEXT(D_dates[[#This Row],[Dates]],"mmmm")</f>
        <v>mars</v>
      </c>
      <c r="F1185" s="17" t="str">
        <f>TEXT(D_dates[[#This Row],[Dates]],"mmmm-aa")</f>
        <v>mars-29</v>
      </c>
      <c r="G1185" s="17">
        <f>YEAR(D_dates[[#This Row],[Dates]])*100+MONTH(B1185)</f>
        <v>202903</v>
      </c>
      <c r="H1185" s="15">
        <f t="shared" si="56"/>
        <v>47178</v>
      </c>
    </row>
    <row r="1186" spans="2:8" x14ac:dyDescent="0.3">
      <c r="B1186" s="15">
        <v>47206</v>
      </c>
      <c r="C1186" s="16">
        <f t="shared" si="54"/>
        <v>2029</v>
      </c>
      <c r="D1186" s="17">
        <f t="shared" si="55"/>
        <v>3</v>
      </c>
      <c r="E1186" s="17" t="str">
        <f>TEXT(D_dates[[#This Row],[Dates]],"mmmm")</f>
        <v>mars</v>
      </c>
      <c r="F1186" s="17" t="str">
        <f>TEXT(D_dates[[#This Row],[Dates]],"mmmm-aa")</f>
        <v>mars-29</v>
      </c>
      <c r="G1186" s="17">
        <f>YEAR(D_dates[[#This Row],[Dates]])*100+MONTH(B1186)</f>
        <v>202903</v>
      </c>
      <c r="H1186" s="15">
        <f t="shared" si="56"/>
        <v>47178</v>
      </c>
    </row>
    <row r="1187" spans="2:8" x14ac:dyDescent="0.3">
      <c r="B1187" s="15">
        <v>47207</v>
      </c>
      <c r="C1187" s="16">
        <f t="shared" si="54"/>
        <v>2029</v>
      </c>
      <c r="D1187" s="17">
        <f t="shared" si="55"/>
        <v>3</v>
      </c>
      <c r="E1187" s="17" t="str">
        <f>TEXT(D_dates[[#This Row],[Dates]],"mmmm")</f>
        <v>mars</v>
      </c>
      <c r="F1187" s="17" t="str">
        <f>TEXT(D_dates[[#This Row],[Dates]],"mmmm-aa")</f>
        <v>mars-29</v>
      </c>
      <c r="G1187" s="17">
        <f>YEAR(D_dates[[#This Row],[Dates]])*100+MONTH(B1187)</f>
        <v>202903</v>
      </c>
      <c r="H1187" s="15">
        <f t="shared" si="56"/>
        <v>47178</v>
      </c>
    </row>
    <row r="1188" spans="2:8" x14ac:dyDescent="0.3">
      <c r="B1188" s="15">
        <v>47208</v>
      </c>
      <c r="C1188" s="16">
        <f t="shared" si="54"/>
        <v>2029</v>
      </c>
      <c r="D1188" s="17">
        <f t="shared" si="55"/>
        <v>3</v>
      </c>
      <c r="E1188" s="17" t="str">
        <f>TEXT(D_dates[[#This Row],[Dates]],"mmmm")</f>
        <v>mars</v>
      </c>
      <c r="F1188" s="17" t="str">
        <f>TEXT(D_dates[[#This Row],[Dates]],"mmmm-aa")</f>
        <v>mars-29</v>
      </c>
      <c r="G1188" s="17">
        <f>YEAR(D_dates[[#This Row],[Dates]])*100+MONTH(B1188)</f>
        <v>202903</v>
      </c>
      <c r="H1188" s="15">
        <f t="shared" si="56"/>
        <v>47178</v>
      </c>
    </row>
    <row r="1189" spans="2:8" x14ac:dyDescent="0.3">
      <c r="B1189" s="15">
        <v>47209</v>
      </c>
      <c r="C1189" s="16">
        <f t="shared" si="54"/>
        <v>2029</v>
      </c>
      <c r="D1189" s="17">
        <f t="shared" si="55"/>
        <v>4</v>
      </c>
      <c r="E1189" s="17" t="str">
        <f>TEXT(D_dates[[#This Row],[Dates]],"mmmm")</f>
        <v>avril</v>
      </c>
      <c r="F1189" s="17" t="str">
        <f>TEXT(D_dates[[#This Row],[Dates]],"mmmm-aa")</f>
        <v>avril-29</v>
      </c>
      <c r="G1189" s="17">
        <f>YEAR(D_dates[[#This Row],[Dates]])*100+MONTH(B1189)</f>
        <v>202904</v>
      </c>
      <c r="H1189" s="15">
        <f t="shared" si="56"/>
        <v>47209</v>
      </c>
    </row>
    <row r="1190" spans="2:8" x14ac:dyDescent="0.3">
      <c r="B1190" s="15">
        <v>47210</v>
      </c>
      <c r="C1190" s="16">
        <f t="shared" si="54"/>
        <v>2029</v>
      </c>
      <c r="D1190" s="17">
        <f t="shared" si="55"/>
        <v>4</v>
      </c>
      <c r="E1190" s="17" t="str">
        <f>TEXT(D_dates[[#This Row],[Dates]],"mmmm")</f>
        <v>avril</v>
      </c>
      <c r="F1190" s="17" t="str">
        <f>TEXT(D_dates[[#This Row],[Dates]],"mmmm-aa")</f>
        <v>avril-29</v>
      </c>
      <c r="G1190" s="17">
        <f>YEAR(D_dates[[#This Row],[Dates]])*100+MONTH(B1190)</f>
        <v>202904</v>
      </c>
      <c r="H1190" s="15">
        <f t="shared" si="56"/>
        <v>47209</v>
      </c>
    </row>
    <row r="1191" spans="2:8" x14ac:dyDescent="0.3">
      <c r="B1191" s="15">
        <v>47211</v>
      </c>
      <c r="C1191" s="16">
        <f t="shared" si="54"/>
        <v>2029</v>
      </c>
      <c r="D1191" s="17">
        <f t="shared" si="55"/>
        <v>4</v>
      </c>
      <c r="E1191" s="17" t="str">
        <f>TEXT(D_dates[[#This Row],[Dates]],"mmmm")</f>
        <v>avril</v>
      </c>
      <c r="F1191" s="17" t="str">
        <f>TEXT(D_dates[[#This Row],[Dates]],"mmmm-aa")</f>
        <v>avril-29</v>
      </c>
      <c r="G1191" s="17">
        <f>YEAR(D_dates[[#This Row],[Dates]])*100+MONTH(B1191)</f>
        <v>202904</v>
      </c>
      <c r="H1191" s="15">
        <f t="shared" si="56"/>
        <v>47209</v>
      </c>
    </row>
    <row r="1192" spans="2:8" x14ac:dyDescent="0.3">
      <c r="B1192" s="15">
        <v>47212</v>
      </c>
      <c r="C1192" s="16">
        <f t="shared" si="54"/>
        <v>2029</v>
      </c>
      <c r="D1192" s="17">
        <f t="shared" si="55"/>
        <v>4</v>
      </c>
      <c r="E1192" s="17" t="str">
        <f>TEXT(D_dates[[#This Row],[Dates]],"mmmm")</f>
        <v>avril</v>
      </c>
      <c r="F1192" s="17" t="str">
        <f>TEXT(D_dates[[#This Row],[Dates]],"mmmm-aa")</f>
        <v>avril-29</v>
      </c>
      <c r="G1192" s="17">
        <f>YEAR(D_dates[[#This Row],[Dates]])*100+MONTH(B1192)</f>
        <v>202904</v>
      </c>
      <c r="H1192" s="15">
        <f t="shared" si="56"/>
        <v>47209</v>
      </c>
    </row>
    <row r="1193" spans="2:8" x14ac:dyDescent="0.3">
      <c r="B1193" s="15">
        <v>47213</v>
      </c>
      <c r="C1193" s="16">
        <f t="shared" si="54"/>
        <v>2029</v>
      </c>
      <c r="D1193" s="17">
        <f t="shared" si="55"/>
        <v>4</v>
      </c>
      <c r="E1193" s="17" t="str">
        <f>TEXT(D_dates[[#This Row],[Dates]],"mmmm")</f>
        <v>avril</v>
      </c>
      <c r="F1193" s="17" t="str">
        <f>TEXT(D_dates[[#This Row],[Dates]],"mmmm-aa")</f>
        <v>avril-29</v>
      </c>
      <c r="G1193" s="17">
        <f>YEAR(D_dates[[#This Row],[Dates]])*100+MONTH(B1193)</f>
        <v>202904</v>
      </c>
      <c r="H1193" s="15">
        <f t="shared" si="56"/>
        <v>47209</v>
      </c>
    </row>
    <row r="1194" spans="2:8" x14ac:dyDescent="0.3">
      <c r="B1194" s="15">
        <v>47214</v>
      </c>
      <c r="C1194" s="16">
        <f t="shared" si="54"/>
        <v>2029</v>
      </c>
      <c r="D1194" s="17">
        <f t="shared" si="55"/>
        <v>4</v>
      </c>
      <c r="E1194" s="17" t="str">
        <f>TEXT(D_dates[[#This Row],[Dates]],"mmmm")</f>
        <v>avril</v>
      </c>
      <c r="F1194" s="17" t="str">
        <f>TEXT(D_dates[[#This Row],[Dates]],"mmmm-aa")</f>
        <v>avril-29</v>
      </c>
      <c r="G1194" s="17">
        <f>YEAR(D_dates[[#This Row],[Dates]])*100+MONTH(B1194)</f>
        <v>202904</v>
      </c>
      <c r="H1194" s="15">
        <f t="shared" si="56"/>
        <v>47209</v>
      </c>
    </row>
    <row r="1195" spans="2:8" x14ac:dyDescent="0.3">
      <c r="B1195" s="15">
        <v>47215</v>
      </c>
      <c r="C1195" s="16">
        <f t="shared" si="54"/>
        <v>2029</v>
      </c>
      <c r="D1195" s="17">
        <f t="shared" si="55"/>
        <v>4</v>
      </c>
      <c r="E1195" s="17" t="str">
        <f>TEXT(D_dates[[#This Row],[Dates]],"mmmm")</f>
        <v>avril</v>
      </c>
      <c r="F1195" s="17" t="str">
        <f>TEXT(D_dates[[#This Row],[Dates]],"mmmm-aa")</f>
        <v>avril-29</v>
      </c>
      <c r="G1195" s="17">
        <f>YEAR(D_dates[[#This Row],[Dates]])*100+MONTH(B1195)</f>
        <v>202904</v>
      </c>
      <c r="H1195" s="15">
        <f t="shared" si="56"/>
        <v>47209</v>
      </c>
    </row>
    <row r="1196" spans="2:8" x14ac:dyDescent="0.3">
      <c r="B1196" s="15">
        <v>47216</v>
      </c>
      <c r="C1196" s="16">
        <f t="shared" si="54"/>
        <v>2029</v>
      </c>
      <c r="D1196" s="17">
        <f t="shared" si="55"/>
        <v>4</v>
      </c>
      <c r="E1196" s="17" t="str">
        <f>TEXT(D_dates[[#This Row],[Dates]],"mmmm")</f>
        <v>avril</v>
      </c>
      <c r="F1196" s="17" t="str">
        <f>TEXT(D_dates[[#This Row],[Dates]],"mmmm-aa")</f>
        <v>avril-29</v>
      </c>
      <c r="G1196" s="17">
        <f>YEAR(D_dates[[#This Row],[Dates]])*100+MONTH(B1196)</f>
        <v>202904</v>
      </c>
      <c r="H1196" s="15">
        <f t="shared" si="56"/>
        <v>47209</v>
      </c>
    </row>
    <row r="1197" spans="2:8" x14ac:dyDescent="0.3">
      <c r="B1197" s="15">
        <v>47217</v>
      </c>
      <c r="C1197" s="16">
        <f t="shared" si="54"/>
        <v>2029</v>
      </c>
      <c r="D1197" s="17">
        <f t="shared" si="55"/>
        <v>4</v>
      </c>
      <c r="E1197" s="17" t="str">
        <f>TEXT(D_dates[[#This Row],[Dates]],"mmmm")</f>
        <v>avril</v>
      </c>
      <c r="F1197" s="17" t="str">
        <f>TEXT(D_dates[[#This Row],[Dates]],"mmmm-aa")</f>
        <v>avril-29</v>
      </c>
      <c r="G1197" s="17">
        <f>YEAR(D_dates[[#This Row],[Dates]])*100+MONTH(B1197)</f>
        <v>202904</v>
      </c>
      <c r="H1197" s="15">
        <f t="shared" si="56"/>
        <v>47209</v>
      </c>
    </row>
    <row r="1198" spans="2:8" x14ac:dyDescent="0.3">
      <c r="B1198" s="15">
        <v>47218</v>
      </c>
      <c r="C1198" s="16">
        <f t="shared" si="54"/>
        <v>2029</v>
      </c>
      <c r="D1198" s="17">
        <f t="shared" si="55"/>
        <v>4</v>
      </c>
      <c r="E1198" s="17" t="str">
        <f>TEXT(D_dates[[#This Row],[Dates]],"mmmm")</f>
        <v>avril</v>
      </c>
      <c r="F1198" s="17" t="str">
        <f>TEXT(D_dates[[#This Row],[Dates]],"mmmm-aa")</f>
        <v>avril-29</v>
      </c>
      <c r="G1198" s="17">
        <f>YEAR(D_dates[[#This Row],[Dates]])*100+MONTH(B1198)</f>
        <v>202904</v>
      </c>
      <c r="H1198" s="15">
        <f t="shared" si="56"/>
        <v>47209</v>
      </c>
    </row>
    <row r="1199" spans="2:8" x14ac:dyDescent="0.3">
      <c r="B1199" s="15">
        <v>47219</v>
      </c>
      <c r="C1199" s="16">
        <f t="shared" si="54"/>
        <v>2029</v>
      </c>
      <c r="D1199" s="17">
        <f t="shared" si="55"/>
        <v>4</v>
      </c>
      <c r="E1199" s="17" t="str">
        <f>TEXT(D_dates[[#This Row],[Dates]],"mmmm")</f>
        <v>avril</v>
      </c>
      <c r="F1199" s="17" t="str">
        <f>TEXT(D_dates[[#This Row],[Dates]],"mmmm-aa")</f>
        <v>avril-29</v>
      </c>
      <c r="G1199" s="17">
        <f>YEAR(D_dates[[#This Row],[Dates]])*100+MONTH(B1199)</f>
        <v>202904</v>
      </c>
      <c r="H1199" s="15">
        <f t="shared" si="56"/>
        <v>47209</v>
      </c>
    </row>
    <row r="1200" spans="2:8" x14ac:dyDescent="0.3">
      <c r="B1200" s="15">
        <v>47220</v>
      </c>
      <c r="C1200" s="16">
        <f t="shared" si="54"/>
        <v>2029</v>
      </c>
      <c r="D1200" s="17">
        <f t="shared" si="55"/>
        <v>4</v>
      </c>
      <c r="E1200" s="17" t="str">
        <f>TEXT(D_dates[[#This Row],[Dates]],"mmmm")</f>
        <v>avril</v>
      </c>
      <c r="F1200" s="17" t="str">
        <f>TEXT(D_dates[[#This Row],[Dates]],"mmmm-aa")</f>
        <v>avril-29</v>
      </c>
      <c r="G1200" s="17">
        <f>YEAR(D_dates[[#This Row],[Dates]])*100+MONTH(B1200)</f>
        <v>202904</v>
      </c>
      <c r="H1200" s="15">
        <f t="shared" si="56"/>
        <v>47209</v>
      </c>
    </row>
    <row r="1201" spans="2:8" x14ac:dyDescent="0.3">
      <c r="B1201" s="15">
        <v>47221</v>
      </c>
      <c r="C1201" s="16">
        <f t="shared" si="54"/>
        <v>2029</v>
      </c>
      <c r="D1201" s="17">
        <f t="shared" si="55"/>
        <v>4</v>
      </c>
      <c r="E1201" s="17" t="str">
        <f>TEXT(D_dates[[#This Row],[Dates]],"mmmm")</f>
        <v>avril</v>
      </c>
      <c r="F1201" s="17" t="str">
        <f>TEXT(D_dates[[#This Row],[Dates]],"mmmm-aa")</f>
        <v>avril-29</v>
      </c>
      <c r="G1201" s="17">
        <f>YEAR(D_dates[[#This Row],[Dates]])*100+MONTH(B1201)</f>
        <v>202904</v>
      </c>
      <c r="H1201" s="15">
        <f t="shared" si="56"/>
        <v>47209</v>
      </c>
    </row>
    <row r="1202" spans="2:8" x14ac:dyDescent="0.3">
      <c r="B1202" s="15">
        <v>47222</v>
      </c>
      <c r="C1202" s="16">
        <f t="shared" si="54"/>
        <v>2029</v>
      </c>
      <c r="D1202" s="17">
        <f t="shared" si="55"/>
        <v>4</v>
      </c>
      <c r="E1202" s="17" t="str">
        <f>TEXT(D_dates[[#This Row],[Dates]],"mmmm")</f>
        <v>avril</v>
      </c>
      <c r="F1202" s="17" t="str">
        <f>TEXT(D_dates[[#This Row],[Dates]],"mmmm-aa")</f>
        <v>avril-29</v>
      </c>
      <c r="G1202" s="17">
        <f>YEAR(D_dates[[#This Row],[Dates]])*100+MONTH(B1202)</f>
        <v>202904</v>
      </c>
      <c r="H1202" s="15">
        <f t="shared" si="56"/>
        <v>47209</v>
      </c>
    </row>
    <row r="1203" spans="2:8" x14ac:dyDescent="0.3">
      <c r="B1203" s="15">
        <v>47223</v>
      </c>
      <c r="C1203" s="16">
        <f t="shared" si="54"/>
        <v>2029</v>
      </c>
      <c r="D1203" s="17">
        <f t="shared" si="55"/>
        <v>4</v>
      </c>
      <c r="E1203" s="17" t="str">
        <f>TEXT(D_dates[[#This Row],[Dates]],"mmmm")</f>
        <v>avril</v>
      </c>
      <c r="F1203" s="17" t="str">
        <f>TEXT(D_dates[[#This Row],[Dates]],"mmmm-aa")</f>
        <v>avril-29</v>
      </c>
      <c r="G1203" s="17">
        <f>YEAR(D_dates[[#This Row],[Dates]])*100+MONTH(B1203)</f>
        <v>202904</v>
      </c>
      <c r="H1203" s="15">
        <f t="shared" si="56"/>
        <v>47209</v>
      </c>
    </row>
    <row r="1204" spans="2:8" x14ac:dyDescent="0.3">
      <c r="B1204" s="15">
        <v>47224</v>
      </c>
      <c r="C1204" s="16">
        <f t="shared" si="54"/>
        <v>2029</v>
      </c>
      <c r="D1204" s="17">
        <f t="shared" si="55"/>
        <v>4</v>
      </c>
      <c r="E1204" s="17" t="str">
        <f>TEXT(D_dates[[#This Row],[Dates]],"mmmm")</f>
        <v>avril</v>
      </c>
      <c r="F1204" s="17" t="str">
        <f>TEXT(D_dates[[#This Row],[Dates]],"mmmm-aa")</f>
        <v>avril-29</v>
      </c>
      <c r="G1204" s="17">
        <f>YEAR(D_dates[[#This Row],[Dates]])*100+MONTH(B1204)</f>
        <v>202904</v>
      </c>
      <c r="H1204" s="15">
        <f t="shared" si="56"/>
        <v>47209</v>
      </c>
    </row>
    <row r="1205" spans="2:8" x14ac:dyDescent="0.3">
      <c r="B1205" s="15">
        <v>47225</v>
      </c>
      <c r="C1205" s="16">
        <f t="shared" si="54"/>
        <v>2029</v>
      </c>
      <c r="D1205" s="17">
        <f t="shared" si="55"/>
        <v>4</v>
      </c>
      <c r="E1205" s="17" t="str">
        <f>TEXT(D_dates[[#This Row],[Dates]],"mmmm")</f>
        <v>avril</v>
      </c>
      <c r="F1205" s="17" t="str">
        <f>TEXT(D_dates[[#This Row],[Dates]],"mmmm-aa")</f>
        <v>avril-29</v>
      </c>
      <c r="G1205" s="17">
        <f>YEAR(D_dates[[#This Row],[Dates]])*100+MONTH(B1205)</f>
        <v>202904</v>
      </c>
      <c r="H1205" s="15">
        <f t="shared" si="56"/>
        <v>47209</v>
      </c>
    </row>
    <row r="1206" spans="2:8" x14ac:dyDescent="0.3">
      <c r="B1206" s="15">
        <v>47226</v>
      </c>
      <c r="C1206" s="16">
        <f t="shared" si="54"/>
        <v>2029</v>
      </c>
      <c r="D1206" s="17">
        <f t="shared" si="55"/>
        <v>4</v>
      </c>
      <c r="E1206" s="17" t="str">
        <f>TEXT(D_dates[[#This Row],[Dates]],"mmmm")</f>
        <v>avril</v>
      </c>
      <c r="F1206" s="17" t="str">
        <f>TEXT(D_dates[[#This Row],[Dates]],"mmmm-aa")</f>
        <v>avril-29</v>
      </c>
      <c r="G1206" s="17">
        <f>YEAR(D_dates[[#This Row],[Dates]])*100+MONTH(B1206)</f>
        <v>202904</v>
      </c>
      <c r="H1206" s="15">
        <f t="shared" si="56"/>
        <v>47209</v>
      </c>
    </row>
    <row r="1207" spans="2:8" x14ac:dyDescent="0.3">
      <c r="B1207" s="15">
        <v>47227</v>
      </c>
      <c r="C1207" s="16">
        <f t="shared" si="54"/>
        <v>2029</v>
      </c>
      <c r="D1207" s="17">
        <f t="shared" si="55"/>
        <v>4</v>
      </c>
      <c r="E1207" s="17" t="str">
        <f>TEXT(D_dates[[#This Row],[Dates]],"mmmm")</f>
        <v>avril</v>
      </c>
      <c r="F1207" s="17" t="str">
        <f>TEXT(D_dates[[#This Row],[Dates]],"mmmm-aa")</f>
        <v>avril-29</v>
      </c>
      <c r="G1207" s="17">
        <f>YEAR(D_dates[[#This Row],[Dates]])*100+MONTH(B1207)</f>
        <v>202904</v>
      </c>
      <c r="H1207" s="15">
        <f t="shared" si="56"/>
        <v>47209</v>
      </c>
    </row>
    <row r="1208" spans="2:8" x14ac:dyDescent="0.3">
      <c r="B1208" s="15">
        <v>47228</v>
      </c>
      <c r="C1208" s="16">
        <f t="shared" si="54"/>
        <v>2029</v>
      </c>
      <c r="D1208" s="17">
        <f t="shared" si="55"/>
        <v>4</v>
      </c>
      <c r="E1208" s="17" t="str">
        <f>TEXT(D_dates[[#This Row],[Dates]],"mmmm")</f>
        <v>avril</v>
      </c>
      <c r="F1208" s="17" t="str">
        <f>TEXT(D_dates[[#This Row],[Dates]],"mmmm-aa")</f>
        <v>avril-29</v>
      </c>
      <c r="G1208" s="17">
        <f>YEAR(D_dates[[#This Row],[Dates]])*100+MONTH(B1208)</f>
        <v>202904</v>
      </c>
      <c r="H1208" s="15">
        <f t="shared" si="56"/>
        <v>47209</v>
      </c>
    </row>
    <row r="1209" spans="2:8" x14ac:dyDescent="0.3">
      <c r="B1209" s="15">
        <v>47229</v>
      </c>
      <c r="C1209" s="16">
        <f t="shared" si="54"/>
        <v>2029</v>
      </c>
      <c r="D1209" s="17">
        <f t="shared" si="55"/>
        <v>4</v>
      </c>
      <c r="E1209" s="17" t="str">
        <f>TEXT(D_dates[[#This Row],[Dates]],"mmmm")</f>
        <v>avril</v>
      </c>
      <c r="F1209" s="17" t="str">
        <f>TEXT(D_dates[[#This Row],[Dates]],"mmmm-aa")</f>
        <v>avril-29</v>
      </c>
      <c r="G1209" s="17">
        <f>YEAR(D_dates[[#This Row],[Dates]])*100+MONTH(B1209)</f>
        <v>202904</v>
      </c>
      <c r="H1209" s="15">
        <f t="shared" si="56"/>
        <v>47209</v>
      </c>
    </row>
    <row r="1210" spans="2:8" x14ac:dyDescent="0.3">
      <c r="B1210" s="15">
        <v>47230</v>
      </c>
      <c r="C1210" s="16">
        <f t="shared" si="54"/>
        <v>2029</v>
      </c>
      <c r="D1210" s="17">
        <f t="shared" si="55"/>
        <v>4</v>
      </c>
      <c r="E1210" s="17" t="str">
        <f>TEXT(D_dates[[#This Row],[Dates]],"mmmm")</f>
        <v>avril</v>
      </c>
      <c r="F1210" s="17" t="str">
        <f>TEXT(D_dates[[#This Row],[Dates]],"mmmm-aa")</f>
        <v>avril-29</v>
      </c>
      <c r="G1210" s="17">
        <f>YEAR(D_dates[[#This Row],[Dates]])*100+MONTH(B1210)</f>
        <v>202904</v>
      </c>
      <c r="H1210" s="15">
        <f t="shared" si="56"/>
        <v>47209</v>
      </c>
    </row>
    <row r="1211" spans="2:8" x14ac:dyDescent="0.3">
      <c r="B1211" s="15">
        <v>47231</v>
      </c>
      <c r="C1211" s="16">
        <f t="shared" si="54"/>
        <v>2029</v>
      </c>
      <c r="D1211" s="17">
        <f t="shared" si="55"/>
        <v>4</v>
      </c>
      <c r="E1211" s="17" t="str">
        <f>TEXT(D_dates[[#This Row],[Dates]],"mmmm")</f>
        <v>avril</v>
      </c>
      <c r="F1211" s="17" t="str">
        <f>TEXT(D_dates[[#This Row],[Dates]],"mmmm-aa")</f>
        <v>avril-29</v>
      </c>
      <c r="G1211" s="17">
        <f>YEAR(D_dates[[#This Row],[Dates]])*100+MONTH(B1211)</f>
        <v>202904</v>
      </c>
      <c r="H1211" s="15">
        <f t="shared" si="56"/>
        <v>47209</v>
      </c>
    </row>
    <row r="1212" spans="2:8" x14ac:dyDescent="0.3">
      <c r="B1212" s="15">
        <v>47232</v>
      </c>
      <c r="C1212" s="16">
        <f t="shared" si="54"/>
        <v>2029</v>
      </c>
      <c r="D1212" s="17">
        <f t="shared" si="55"/>
        <v>4</v>
      </c>
      <c r="E1212" s="17" t="str">
        <f>TEXT(D_dates[[#This Row],[Dates]],"mmmm")</f>
        <v>avril</v>
      </c>
      <c r="F1212" s="17" t="str">
        <f>TEXT(D_dates[[#This Row],[Dates]],"mmmm-aa")</f>
        <v>avril-29</v>
      </c>
      <c r="G1212" s="17">
        <f>YEAR(D_dates[[#This Row],[Dates]])*100+MONTH(B1212)</f>
        <v>202904</v>
      </c>
      <c r="H1212" s="15">
        <f t="shared" si="56"/>
        <v>47209</v>
      </c>
    </row>
    <row r="1213" spans="2:8" x14ac:dyDescent="0.3">
      <c r="B1213" s="15">
        <v>47233</v>
      </c>
      <c r="C1213" s="16">
        <f t="shared" si="54"/>
        <v>2029</v>
      </c>
      <c r="D1213" s="17">
        <f t="shared" si="55"/>
        <v>4</v>
      </c>
      <c r="E1213" s="17" t="str">
        <f>TEXT(D_dates[[#This Row],[Dates]],"mmmm")</f>
        <v>avril</v>
      </c>
      <c r="F1213" s="17" t="str">
        <f>TEXT(D_dates[[#This Row],[Dates]],"mmmm-aa")</f>
        <v>avril-29</v>
      </c>
      <c r="G1213" s="17">
        <f>YEAR(D_dates[[#This Row],[Dates]])*100+MONTH(B1213)</f>
        <v>202904</v>
      </c>
      <c r="H1213" s="15">
        <f t="shared" si="56"/>
        <v>47209</v>
      </c>
    </row>
    <row r="1214" spans="2:8" x14ac:dyDescent="0.3">
      <c r="B1214" s="15">
        <v>47234</v>
      </c>
      <c r="C1214" s="16">
        <f t="shared" si="54"/>
        <v>2029</v>
      </c>
      <c r="D1214" s="17">
        <f t="shared" si="55"/>
        <v>4</v>
      </c>
      <c r="E1214" s="17" t="str">
        <f>TEXT(D_dates[[#This Row],[Dates]],"mmmm")</f>
        <v>avril</v>
      </c>
      <c r="F1214" s="17" t="str">
        <f>TEXT(D_dates[[#This Row],[Dates]],"mmmm-aa")</f>
        <v>avril-29</v>
      </c>
      <c r="G1214" s="17">
        <f>YEAR(D_dates[[#This Row],[Dates]])*100+MONTH(B1214)</f>
        <v>202904</v>
      </c>
      <c r="H1214" s="15">
        <f t="shared" si="56"/>
        <v>47209</v>
      </c>
    </row>
    <row r="1215" spans="2:8" x14ac:dyDescent="0.3">
      <c r="B1215" s="15">
        <v>47235</v>
      </c>
      <c r="C1215" s="16">
        <f t="shared" si="54"/>
        <v>2029</v>
      </c>
      <c r="D1215" s="17">
        <f t="shared" si="55"/>
        <v>4</v>
      </c>
      <c r="E1215" s="17" t="str">
        <f>TEXT(D_dates[[#This Row],[Dates]],"mmmm")</f>
        <v>avril</v>
      </c>
      <c r="F1215" s="17" t="str">
        <f>TEXT(D_dates[[#This Row],[Dates]],"mmmm-aa")</f>
        <v>avril-29</v>
      </c>
      <c r="G1215" s="17">
        <f>YEAR(D_dates[[#This Row],[Dates]])*100+MONTH(B1215)</f>
        <v>202904</v>
      </c>
      <c r="H1215" s="15">
        <f t="shared" si="56"/>
        <v>47209</v>
      </c>
    </row>
    <row r="1216" spans="2:8" x14ac:dyDescent="0.3">
      <c r="B1216" s="15">
        <v>47236</v>
      </c>
      <c r="C1216" s="16">
        <f t="shared" si="54"/>
        <v>2029</v>
      </c>
      <c r="D1216" s="17">
        <f t="shared" si="55"/>
        <v>4</v>
      </c>
      <c r="E1216" s="17" t="str">
        <f>TEXT(D_dates[[#This Row],[Dates]],"mmmm")</f>
        <v>avril</v>
      </c>
      <c r="F1216" s="17" t="str">
        <f>TEXT(D_dates[[#This Row],[Dates]],"mmmm-aa")</f>
        <v>avril-29</v>
      </c>
      <c r="G1216" s="17">
        <f>YEAR(D_dates[[#This Row],[Dates]])*100+MONTH(B1216)</f>
        <v>202904</v>
      </c>
      <c r="H1216" s="15">
        <f t="shared" si="56"/>
        <v>47209</v>
      </c>
    </row>
    <row r="1217" spans="2:8" x14ac:dyDescent="0.3">
      <c r="B1217" s="15">
        <v>47237</v>
      </c>
      <c r="C1217" s="16">
        <f t="shared" si="54"/>
        <v>2029</v>
      </c>
      <c r="D1217" s="17">
        <f t="shared" si="55"/>
        <v>4</v>
      </c>
      <c r="E1217" s="17" t="str">
        <f>TEXT(D_dates[[#This Row],[Dates]],"mmmm")</f>
        <v>avril</v>
      </c>
      <c r="F1217" s="17" t="str">
        <f>TEXT(D_dates[[#This Row],[Dates]],"mmmm-aa")</f>
        <v>avril-29</v>
      </c>
      <c r="G1217" s="17">
        <f>YEAR(D_dates[[#This Row],[Dates]])*100+MONTH(B1217)</f>
        <v>202904</v>
      </c>
      <c r="H1217" s="15">
        <f t="shared" si="56"/>
        <v>47209</v>
      </c>
    </row>
    <row r="1218" spans="2:8" x14ac:dyDescent="0.3">
      <c r="B1218" s="15">
        <v>47238</v>
      </c>
      <c r="C1218" s="16">
        <f t="shared" si="54"/>
        <v>2029</v>
      </c>
      <c r="D1218" s="17">
        <f t="shared" si="55"/>
        <v>4</v>
      </c>
      <c r="E1218" s="17" t="str">
        <f>TEXT(D_dates[[#This Row],[Dates]],"mmmm")</f>
        <v>avril</v>
      </c>
      <c r="F1218" s="17" t="str">
        <f>TEXT(D_dates[[#This Row],[Dates]],"mmmm-aa")</f>
        <v>avril-29</v>
      </c>
      <c r="G1218" s="17">
        <f>YEAR(D_dates[[#This Row],[Dates]])*100+MONTH(B1218)</f>
        <v>202904</v>
      </c>
      <c r="H1218" s="15">
        <f t="shared" si="56"/>
        <v>47209</v>
      </c>
    </row>
    <row r="1219" spans="2:8" x14ac:dyDescent="0.3">
      <c r="B1219" s="15">
        <v>47239</v>
      </c>
      <c r="C1219" s="16">
        <f t="shared" ref="C1219:C1282" si="57">YEAR(B1219)</f>
        <v>2029</v>
      </c>
      <c r="D1219" s="17">
        <f t="shared" ref="D1219:D1282" si="58">MONTH(B1219)</f>
        <v>5</v>
      </c>
      <c r="E1219" s="17" t="str">
        <f>TEXT(D_dates[[#This Row],[Dates]],"mmmm")</f>
        <v>mai</v>
      </c>
      <c r="F1219" s="17" t="str">
        <f>TEXT(D_dates[[#This Row],[Dates]],"mmmm-aa")</f>
        <v>mai-29</v>
      </c>
      <c r="G1219" s="17">
        <f>YEAR(D_dates[[#This Row],[Dates]])*100+MONTH(B1219)</f>
        <v>202905</v>
      </c>
      <c r="H1219" s="15">
        <f t="shared" ref="H1219:H1282" si="59">DATE(YEAR(B1219),MONTH(B1219),1)</f>
        <v>47239</v>
      </c>
    </row>
    <row r="1220" spans="2:8" x14ac:dyDescent="0.3">
      <c r="B1220" s="15">
        <v>47240</v>
      </c>
      <c r="C1220" s="16">
        <f t="shared" si="57"/>
        <v>2029</v>
      </c>
      <c r="D1220" s="17">
        <f t="shared" si="58"/>
        <v>5</v>
      </c>
      <c r="E1220" s="17" t="str">
        <f>TEXT(D_dates[[#This Row],[Dates]],"mmmm")</f>
        <v>mai</v>
      </c>
      <c r="F1220" s="17" t="str">
        <f>TEXT(D_dates[[#This Row],[Dates]],"mmmm-aa")</f>
        <v>mai-29</v>
      </c>
      <c r="G1220" s="17">
        <f>YEAR(D_dates[[#This Row],[Dates]])*100+MONTH(B1220)</f>
        <v>202905</v>
      </c>
      <c r="H1220" s="15">
        <f t="shared" si="59"/>
        <v>47239</v>
      </c>
    </row>
    <row r="1221" spans="2:8" x14ac:dyDescent="0.3">
      <c r="B1221" s="15">
        <v>47241</v>
      </c>
      <c r="C1221" s="16">
        <f t="shared" si="57"/>
        <v>2029</v>
      </c>
      <c r="D1221" s="17">
        <f t="shared" si="58"/>
        <v>5</v>
      </c>
      <c r="E1221" s="17" t="str">
        <f>TEXT(D_dates[[#This Row],[Dates]],"mmmm")</f>
        <v>mai</v>
      </c>
      <c r="F1221" s="17" t="str">
        <f>TEXT(D_dates[[#This Row],[Dates]],"mmmm-aa")</f>
        <v>mai-29</v>
      </c>
      <c r="G1221" s="17">
        <f>YEAR(D_dates[[#This Row],[Dates]])*100+MONTH(B1221)</f>
        <v>202905</v>
      </c>
      <c r="H1221" s="15">
        <f t="shared" si="59"/>
        <v>47239</v>
      </c>
    </row>
    <row r="1222" spans="2:8" x14ac:dyDescent="0.3">
      <c r="B1222" s="15">
        <v>47242</v>
      </c>
      <c r="C1222" s="16">
        <f t="shared" si="57"/>
        <v>2029</v>
      </c>
      <c r="D1222" s="17">
        <f t="shared" si="58"/>
        <v>5</v>
      </c>
      <c r="E1222" s="17" t="str">
        <f>TEXT(D_dates[[#This Row],[Dates]],"mmmm")</f>
        <v>mai</v>
      </c>
      <c r="F1222" s="17" t="str">
        <f>TEXT(D_dates[[#This Row],[Dates]],"mmmm-aa")</f>
        <v>mai-29</v>
      </c>
      <c r="G1222" s="17">
        <f>YEAR(D_dates[[#This Row],[Dates]])*100+MONTH(B1222)</f>
        <v>202905</v>
      </c>
      <c r="H1222" s="15">
        <f t="shared" si="59"/>
        <v>47239</v>
      </c>
    </row>
    <row r="1223" spans="2:8" x14ac:dyDescent="0.3">
      <c r="B1223" s="15">
        <v>47243</v>
      </c>
      <c r="C1223" s="16">
        <f t="shared" si="57"/>
        <v>2029</v>
      </c>
      <c r="D1223" s="17">
        <f t="shared" si="58"/>
        <v>5</v>
      </c>
      <c r="E1223" s="17" t="str">
        <f>TEXT(D_dates[[#This Row],[Dates]],"mmmm")</f>
        <v>mai</v>
      </c>
      <c r="F1223" s="17" t="str">
        <f>TEXT(D_dates[[#This Row],[Dates]],"mmmm-aa")</f>
        <v>mai-29</v>
      </c>
      <c r="G1223" s="17">
        <f>YEAR(D_dates[[#This Row],[Dates]])*100+MONTH(B1223)</f>
        <v>202905</v>
      </c>
      <c r="H1223" s="15">
        <f t="shared" si="59"/>
        <v>47239</v>
      </c>
    </row>
    <row r="1224" spans="2:8" x14ac:dyDescent="0.3">
      <c r="B1224" s="15">
        <v>47244</v>
      </c>
      <c r="C1224" s="16">
        <f t="shared" si="57"/>
        <v>2029</v>
      </c>
      <c r="D1224" s="17">
        <f t="shared" si="58"/>
        <v>5</v>
      </c>
      <c r="E1224" s="17" t="str">
        <f>TEXT(D_dates[[#This Row],[Dates]],"mmmm")</f>
        <v>mai</v>
      </c>
      <c r="F1224" s="17" t="str">
        <f>TEXT(D_dates[[#This Row],[Dates]],"mmmm-aa")</f>
        <v>mai-29</v>
      </c>
      <c r="G1224" s="17">
        <f>YEAR(D_dates[[#This Row],[Dates]])*100+MONTH(B1224)</f>
        <v>202905</v>
      </c>
      <c r="H1224" s="15">
        <f t="shared" si="59"/>
        <v>47239</v>
      </c>
    </row>
    <row r="1225" spans="2:8" x14ac:dyDescent="0.3">
      <c r="B1225" s="15">
        <v>47245</v>
      </c>
      <c r="C1225" s="16">
        <f t="shared" si="57"/>
        <v>2029</v>
      </c>
      <c r="D1225" s="17">
        <f t="shared" si="58"/>
        <v>5</v>
      </c>
      <c r="E1225" s="17" t="str">
        <f>TEXT(D_dates[[#This Row],[Dates]],"mmmm")</f>
        <v>mai</v>
      </c>
      <c r="F1225" s="17" t="str">
        <f>TEXT(D_dates[[#This Row],[Dates]],"mmmm-aa")</f>
        <v>mai-29</v>
      </c>
      <c r="G1225" s="17">
        <f>YEAR(D_dates[[#This Row],[Dates]])*100+MONTH(B1225)</f>
        <v>202905</v>
      </c>
      <c r="H1225" s="15">
        <f t="shared" si="59"/>
        <v>47239</v>
      </c>
    </row>
    <row r="1226" spans="2:8" x14ac:dyDescent="0.3">
      <c r="B1226" s="15">
        <v>47246</v>
      </c>
      <c r="C1226" s="16">
        <f t="shared" si="57"/>
        <v>2029</v>
      </c>
      <c r="D1226" s="17">
        <f t="shared" si="58"/>
        <v>5</v>
      </c>
      <c r="E1226" s="17" t="str">
        <f>TEXT(D_dates[[#This Row],[Dates]],"mmmm")</f>
        <v>mai</v>
      </c>
      <c r="F1226" s="17" t="str">
        <f>TEXT(D_dates[[#This Row],[Dates]],"mmmm-aa")</f>
        <v>mai-29</v>
      </c>
      <c r="G1226" s="17">
        <f>YEAR(D_dates[[#This Row],[Dates]])*100+MONTH(B1226)</f>
        <v>202905</v>
      </c>
      <c r="H1226" s="15">
        <f t="shared" si="59"/>
        <v>47239</v>
      </c>
    </row>
    <row r="1227" spans="2:8" x14ac:dyDescent="0.3">
      <c r="B1227" s="15">
        <v>47247</v>
      </c>
      <c r="C1227" s="16">
        <f t="shared" si="57"/>
        <v>2029</v>
      </c>
      <c r="D1227" s="17">
        <f t="shared" si="58"/>
        <v>5</v>
      </c>
      <c r="E1227" s="17" t="str">
        <f>TEXT(D_dates[[#This Row],[Dates]],"mmmm")</f>
        <v>mai</v>
      </c>
      <c r="F1227" s="17" t="str">
        <f>TEXT(D_dates[[#This Row],[Dates]],"mmmm-aa")</f>
        <v>mai-29</v>
      </c>
      <c r="G1227" s="17">
        <f>YEAR(D_dates[[#This Row],[Dates]])*100+MONTH(B1227)</f>
        <v>202905</v>
      </c>
      <c r="H1227" s="15">
        <f t="shared" si="59"/>
        <v>47239</v>
      </c>
    </row>
    <row r="1228" spans="2:8" x14ac:dyDescent="0.3">
      <c r="B1228" s="15">
        <v>47248</v>
      </c>
      <c r="C1228" s="16">
        <f t="shared" si="57"/>
        <v>2029</v>
      </c>
      <c r="D1228" s="17">
        <f t="shared" si="58"/>
        <v>5</v>
      </c>
      <c r="E1228" s="17" t="str">
        <f>TEXT(D_dates[[#This Row],[Dates]],"mmmm")</f>
        <v>mai</v>
      </c>
      <c r="F1228" s="17" t="str">
        <f>TEXT(D_dates[[#This Row],[Dates]],"mmmm-aa")</f>
        <v>mai-29</v>
      </c>
      <c r="G1228" s="17">
        <f>YEAR(D_dates[[#This Row],[Dates]])*100+MONTH(B1228)</f>
        <v>202905</v>
      </c>
      <c r="H1228" s="15">
        <f t="shared" si="59"/>
        <v>47239</v>
      </c>
    </row>
    <row r="1229" spans="2:8" x14ac:dyDescent="0.3">
      <c r="B1229" s="15">
        <v>47249</v>
      </c>
      <c r="C1229" s="16">
        <f t="shared" si="57"/>
        <v>2029</v>
      </c>
      <c r="D1229" s="17">
        <f t="shared" si="58"/>
        <v>5</v>
      </c>
      <c r="E1229" s="17" t="str">
        <f>TEXT(D_dates[[#This Row],[Dates]],"mmmm")</f>
        <v>mai</v>
      </c>
      <c r="F1229" s="17" t="str">
        <f>TEXT(D_dates[[#This Row],[Dates]],"mmmm-aa")</f>
        <v>mai-29</v>
      </c>
      <c r="G1229" s="17">
        <f>YEAR(D_dates[[#This Row],[Dates]])*100+MONTH(B1229)</f>
        <v>202905</v>
      </c>
      <c r="H1229" s="15">
        <f t="shared" si="59"/>
        <v>47239</v>
      </c>
    </row>
    <row r="1230" spans="2:8" x14ac:dyDescent="0.3">
      <c r="B1230" s="15">
        <v>47250</v>
      </c>
      <c r="C1230" s="16">
        <f t="shared" si="57"/>
        <v>2029</v>
      </c>
      <c r="D1230" s="17">
        <f t="shared" si="58"/>
        <v>5</v>
      </c>
      <c r="E1230" s="17" t="str">
        <f>TEXT(D_dates[[#This Row],[Dates]],"mmmm")</f>
        <v>mai</v>
      </c>
      <c r="F1230" s="17" t="str">
        <f>TEXT(D_dates[[#This Row],[Dates]],"mmmm-aa")</f>
        <v>mai-29</v>
      </c>
      <c r="G1230" s="17">
        <f>YEAR(D_dates[[#This Row],[Dates]])*100+MONTH(B1230)</f>
        <v>202905</v>
      </c>
      <c r="H1230" s="15">
        <f t="shared" si="59"/>
        <v>47239</v>
      </c>
    </row>
    <row r="1231" spans="2:8" x14ac:dyDescent="0.3">
      <c r="B1231" s="15">
        <v>47251</v>
      </c>
      <c r="C1231" s="16">
        <f t="shared" si="57"/>
        <v>2029</v>
      </c>
      <c r="D1231" s="17">
        <f t="shared" si="58"/>
        <v>5</v>
      </c>
      <c r="E1231" s="17" t="str">
        <f>TEXT(D_dates[[#This Row],[Dates]],"mmmm")</f>
        <v>mai</v>
      </c>
      <c r="F1231" s="17" t="str">
        <f>TEXT(D_dates[[#This Row],[Dates]],"mmmm-aa")</f>
        <v>mai-29</v>
      </c>
      <c r="G1231" s="17">
        <f>YEAR(D_dates[[#This Row],[Dates]])*100+MONTH(B1231)</f>
        <v>202905</v>
      </c>
      <c r="H1231" s="15">
        <f t="shared" si="59"/>
        <v>47239</v>
      </c>
    </row>
    <row r="1232" spans="2:8" x14ac:dyDescent="0.3">
      <c r="B1232" s="15">
        <v>47252</v>
      </c>
      <c r="C1232" s="16">
        <f t="shared" si="57"/>
        <v>2029</v>
      </c>
      <c r="D1232" s="17">
        <f t="shared" si="58"/>
        <v>5</v>
      </c>
      <c r="E1232" s="17" t="str">
        <f>TEXT(D_dates[[#This Row],[Dates]],"mmmm")</f>
        <v>mai</v>
      </c>
      <c r="F1232" s="17" t="str">
        <f>TEXT(D_dates[[#This Row],[Dates]],"mmmm-aa")</f>
        <v>mai-29</v>
      </c>
      <c r="G1232" s="17">
        <f>YEAR(D_dates[[#This Row],[Dates]])*100+MONTH(B1232)</f>
        <v>202905</v>
      </c>
      <c r="H1232" s="15">
        <f t="shared" si="59"/>
        <v>47239</v>
      </c>
    </row>
    <row r="1233" spans="2:8" x14ac:dyDescent="0.3">
      <c r="B1233" s="15">
        <v>47253</v>
      </c>
      <c r="C1233" s="16">
        <f t="shared" si="57"/>
        <v>2029</v>
      </c>
      <c r="D1233" s="17">
        <f t="shared" si="58"/>
        <v>5</v>
      </c>
      <c r="E1233" s="17" t="str">
        <f>TEXT(D_dates[[#This Row],[Dates]],"mmmm")</f>
        <v>mai</v>
      </c>
      <c r="F1233" s="17" t="str">
        <f>TEXT(D_dates[[#This Row],[Dates]],"mmmm-aa")</f>
        <v>mai-29</v>
      </c>
      <c r="G1233" s="17">
        <f>YEAR(D_dates[[#This Row],[Dates]])*100+MONTH(B1233)</f>
        <v>202905</v>
      </c>
      <c r="H1233" s="15">
        <f t="shared" si="59"/>
        <v>47239</v>
      </c>
    </row>
    <row r="1234" spans="2:8" x14ac:dyDescent="0.3">
      <c r="B1234" s="15">
        <v>47254</v>
      </c>
      <c r="C1234" s="16">
        <f t="shared" si="57"/>
        <v>2029</v>
      </c>
      <c r="D1234" s="17">
        <f t="shared" si="58"/>
        <v>5</v>
      </c>
      <c r="E1234" s="17" t="str">
        <f>TEXT(D_dates[[#This Row],[Dates]],"mmmm")</f>
        <v>mai</v>
      </c>
      <c r="F1234" s="17" t="str">
        <f>TEXT(D_dates[[#This Row],[Dates]],"mmmm-aa")</f>
        <v>mai-29</v>
      </c>
      <c r="G1234" s="17">
        <f>YEAR(D_dates[[#This Row],[Dates]])*100+MONTH(B1234)</f>
        <v>202905</v>
      </c>
      <c r="H1234" s="15">
        <f t="shared" si="59"/>
        <v>47239</v>
      </c>
    </row>
    <row r="1235" spans="2:8" x14ac:dyDescent="0.3">
      <c r="B1235" s="15">
        <v>47255</v>
      </c>
      <c r="C1235" s="16">
        <f t="shared" si="57"/>
        <v>2029</v>
      </c>
      <c r="D1235" s="17">
        <f t="shared" si="58"/>
        <v>5</v>
      </c>
      <c r="E1235" s="17" t="str">
        <f>TEXT(D_dates[[#This Row],[Dates]],"mmmm")</f>
        <v>mai</v>
      </c>
      <c r="F1235" s="17" t="str">
        <f>TEXT(D_dates[[#This Row],[Dates]],"mmmm-aa")</f>
        <v>mai-29</v>
      </c>
      <c r="G1235" s="17">
        <f>YEAR(D_dates[[#This Row],[Dates]])*100+MONTH(B1235)</f>
        <v>202905</v>
      </c>
      <c r="H1235" s="15">
        <f t="shared" si="59"/>
        <v>47239</v>
      </c>
    </row>
    <row r="1236" spans="2:8" x14ac:dyDescent="0.3">
      <c r="B1236" s="15">
        <v>47256</v>
      </c>
      <c r="C1236" s="16">
        <f t="shared" si="57"/>
        <v>2029</v>
      </c>
      <c r="D1236" s="17">
        <f t="shared" si="58"/>
        <v>5</v>
      </c>
      <c r="E1236" s="17" t="str">
        <f>TEXT(D_dates[[#This Row],[Dates]],"mmmm")</f>
        <v>mai</v>
      </c>
      <c r="F1236" s="17" t="str">
        <f>TEXT(D_dates[[#This Row],[Dates]],"mmmm-aa")</f>
        <v>mai-29</v>
      </c>
      <c r="G1236" s="17">
        <f>YEAR(D_dates[[#This Row],[Dates]])*100+MONTH(B1236)</f>
        <v>202905</v>
      </c>
      <c r="H1236" s="15">
        <f t="shared" si="59"/>
        <v>47239</v>
      </c>
    </row>
    <row r="1237" spans="2:8" x14ac:dyDescent="0.3">
      <c r="B1237" s="15">
        <v>47257</v>
      </c>
      <c r="C1237" s="16">
        <f t="shared" si="57"/>
        <v>2029</v>
      </c>
      <c r="D1237" s="17">
        <f t="shared" si="58"/>
        <v>5</v>
      </c>
      <c r="E1237" s="17" t="str">
        <f>TEXT(D_dates[[#This Row],[Dates]],"mmmm")</f>
        <v>mai</v>
      </c>
      <c r="F1237" s="17" t="str">
        <f>TEXT(D_dates[[#This Row],[Dates]],"mmmm-aa")</f>
        <v>mai-29</v>
      </c>
      <c r="G1237" s="17">
        <f>YEAR(D_dates[[#This Row],[Dates]])*100+MONTH(B1237)</f>
        <v>202905</v>
      </c>
      <c r="H1237" s="15">
        <f t="shared" si="59"/>
        <v>47239</v>
      </c>
    </row>
    <row r="1238" spans="2:8" x14ac:dyDescent="0.3">
      <c r="B1238" s="15">
        <v>47258</v>
      </c>
      <c r="C1238" s="16">
        <f t="shared" si="57"/>
        <v>2029</v>
      </c>
      <c r="D1238" s="17">
        <f t="shared" si="58"/>
        <v>5</v>
      </c>
      <c r="E1238" s="17" t="str">
        <f>TEXT(D_dates[[#This Row],[Dates]],"mmmm")</f>
        <v>mai</v>
      </c>
      <c r="F1238" s="17" t="str">
        <f>TEXT(D_dates[[#This Row],[Dates]],"mmmm-aa")</f>
        <v>mai-29</v>
      </c>
      <c r="G1238" s="17">
        <f>YEAR(D_dates[[#This Row],[Dates]])*100+MONTH(B1238)</f>
        <v>202905</v>
      </c>
      <c r="H1238" s="15">
        <f t="shared" si="59"/>
        <v>47239</v>
      </c>
    </row>
    <row r="1239" spans="2:8" x14ac:dyDescent="0.3">
      <c r="B1239" s="15">
        <v>47259</v>
      </c>
      <c r="C1239" s="16">
        <f t="shared" si="57"/>
        <v>2029</v>
      </c>
      <c r="D1239" s="17">
        <f t="shared" si="58"/>
        <v>5</v>
      </c>
      <c r="E1239" s="17" t="str">
        <f>TEXT(D_dates[[#This Row],[Dates]],"mmmm")</f>
        <v>mai</v>
      </c>
      <c r="F1239" s="17" t="str">
        <f>TEXT(D_dates[[#This Row],[Dates]],"mmmm-aa")</f>
        <v>mai-29</v>
      </c>
      <c r="G1239" s="17">
        <f>YEAR(D_dates[[#This Row],[Dates]])*100+MONTH(B1239)</f>
        <v>202905</v>
      </c>
      <c r="H1239" s="15">
        <f t="shared" si="59"/>
        <v>47239</v>
      </c>
    </row>
    <row r="1240" spans="2:8" x14ac:dyDescent="0.3">
      <c r="B1240" s="15">
        <v>47260</v>
      </c>
      <c r="C1240" s="16">
        <f t="shared" si="57"/>
        <v>2029</v>
      </c>
      <c r="D1240" s="17">
        <f t="shared" si="58"/>
        <v>5</v>
      </c>
      <c r="E1240" s="17" t="str">
        <f>TEXT(D_dates[[#This Row],[Dates]],"mmmm")</f>
        <v>mai</v>
      </c>
      <c r="F1240" s="17" t="str">
        <f>TEXT(D_dates[[#This Row],[Dates]],"mmmm-aa")</f>
        <v>mai-29</v>
      </c>
      <c r="G1240" s="17">
        <f>YEAR(D_dates[[#This Row],[Dates]])*100+MONTH(B1240)</f>
        <v>202905</v>
      </c>
      <c r="H1240" s="15">
        <f t="shared" si="59"/>
        <v>47239</v>
      </c>
    </row>
    <row r="1241" spans="2:8" x14ac:dyDescent="0.3">
      <c r="B1241" s="15">
        <v>47261</v>
      </c>
      <c r="C1241" s="16">
        <f t="shared" si="57"/>
        <v>2029</v>
      </c>
      <c r="D1241" s="17">
        <f t="shared" si="58"/>
        <v>5</v>
      </c>
      <c r="E1241" s="17" t="str">
        <f>TEXT(D_dates[[#This Row],[Dates]],"mmmm")</f>
        <v>mai</v>
      </c>
      <c r="F1241" s="17" t="str">
        <f>TEXT(D_dates[[#This Row],[Dates]],"mmmm-aa")</f>
        <v>mai-29</v>
      </c>
      <c r="G1241" s="17">
        <f>YEAR(D_dates[[#This Row],[Dates]])*100+MONTH(B1241)</f>
        <v>202905</v>
      </c>
      <c r="H1241" s="15">
        <f t="shared" si="59"/>
        <v>47239</v>
      </c>
    </row>
    <row r="1242" spans="2:8" x14ac:dyDescent="0.3">
      <c r="B1242" s="15">
        <v>47262</v>
      </c>
      <c r="C1242" s="16">
        <f t="shared" si="57"/>
        <v>2029</v>
      </c>
      <c r="D1242" s="17">
        <f t="shared" si="58"/>
        <v>5</v>
      </c>
      <c r="E1242" s="17" t="str">
        <f>TEXT(D_dates[[#This Row],[Dates]],"mmmm")</f>
        <v>mai</v>
      </c>
      <c r="F1242" s="17" t="str">
        <f>TEXT(D_dates[[#This Row],[Dates]],"mmmm-aa")</f>
        <v>mai-29</v>
      </c>
      <c r="G1242" s="17">
        <f>YEAR(D_dates[[#This Row],[Dates]])*100+MONTH(B1242)</f>
        <v>202905</v>
      </c>
      <c r="H1242" s="15">
        <f t="shared" si="59"/>
        <v>47239</v>
      </c>
    </row>
    <row r="1243" spans="2:8" x14ac:dyDescent="0.3">
      <c r="B1243" s="15">
        <v>47263</v>
      </c>
      <c r="C1243" s="16">
        <f t="shared" si="57"/>
        <v>2029</v>
      </c>
      <c r="D1243" s="17">
        <f t="shared" si="58"/>
        <v>5</v>
      </c>
      <c r="E1243" s="17" t="str">
        <f>TEXT(D_dates[[#This Row],[Dates]],"mmmm")</f>
        <v>mai</v>
      </c>
      <c r="F1243" s="17" t="str">
        <f>TEXT(D_dates[[#This Row],[Dates]],"mmmm-aa")</f>
        <v>mai-29</v>
      </c>
      <c r="G1243" s="17">
        <f>YEAR(D_dates[[#This Row],[Dates]])*100+MONTH(B1243)</f>
        <v>202905</v>
      </c>
      <c r="H1243" s="15">
        <f t="shared" si="59"/>
        <v>47239</v>
      </c>
    </row>
    <row r="1244" spans="2:8" x14ac:dyDescent="0.3">
      <c r="B1244" s="15">
        <v>47264</v>
      </c>
      <c r="C1244" s="16">
        <f t="shared" si="57"/>
        <v>2029</v>
      </c>
      <c r="D1244" s="17">
        <f t="shared" si="58"/>
        <v>5</v>
      </c>
      <c r="E1244" s="17" t="str">
        <f>TEXT(D_dates[[#This Row],[Dates]],"mmmm")</f>
        <v>mai</v>
      </c>
      <c r="F1244" s="17" t="str">
        <f>TEXT(D_dates[[#This Row],[Dates]],"mmmm-aa")</f>
        <v>mai-29</v>
      </c>
      <c r="G1244" s="17">
        <f>YEAR(D_dates[[#This Row],[Dates]])*100+MONTH(B1244)</f>
        <v>202905</v>
      </c>
      <c r="H1244" s="15">
        <f t="shared" si="59"/>
        <v>47239</v>
      </c>
    </row>
    <row r="1245" spans="2:8" x14ac:dyDescent="0.3">
      <c r="B1245" s="15">
        <v>47265</v>
      </c>
      <c r="C1245" s="16">
        <f t="shared" si="57"/>
        <v>2029</v>
      </c>
      <c r="D1245" s="17">
        <f t="shared" si="58"/>
        <v>5</v>
      </c>
      <c r="E1245" s="17" t="str">
        <f>TEXT(D_dates[[#This Row],[Dates]],"mmmm")</f>
        <v>mai</v>
      </c>
      <c r="F1245" s="17" t="str">
        <f>TEXT(D_dates[[#This Row],[Dates]],"mmmm-aa")</f>
        <v>mai-29</v>
      </c>
      <c r="G1245" s="17">
        <f>YEAR(D_dates[[#This Row],[Dates]])*100+MONTH(B1245)</f>
        <v>202905</v>
      </c>
      <c r="H1245" s="15">
        <f t="shared" si="59"/>
        <v>47239</v>
      </c>
    </row>
    <row r="1246" spans="2:8" x14ac:dyDescent="0.3">
      <c r="B1246" s="15">
        <v>47266</v>
      </c>
      <c r="C1246" s="16">
        <f t="shared" si="57"/>
        <v>2029</v>
      </c>
      <c r="D1246" s="17">
        <f t="shared" si="58"/>
        <v>5</v>
      </c>
      <c r="E1246" s="17" t="str">
        <f>TEXT(D_dates[[#This Row],[Dates]],"mmmm")</f>
        <v>mai</v>
      </c>
      <c r="F1246" s="17" t="str">
        <f>TEXT(D_dates[[#This Row],[Dates]],"mmmm-aa")</f>
        <v>mai-29</v>
      </c>
      <c r="G1246" s="17">
        <f>YEAR(D_dates[[#This Row],[Dates]])*100+MONTH(B1246)</f>
        <v>202905</v>
      </c>
      <c r="H1246" s="15">
        <f t="shared" si="59"/>
        <v>47239</v>
      </c>
    </row>
    <row r="1247" spans="2:8" x14ac:dyDescent="0.3">
      <c r="B1247" s="15">
        <v>47267</v>
      </c>
      <c r="C1247" s="16">
        <f t="shared" si="57"/>
        <v>2029</v>
      </c>
      <c r="D1247" s="17">
        <f t="shared" si="58"/>
        <v>5</v>
      </c>
      <c r="E1247" s="17" t="str">
        <f>TEXT(D_dates[[#This Row],[Dates]],"mmmm")</f>
        <v>mai</v>
      </c>
      <c r="F1247" s="17" t="str">
        <f>TEXT(D_dates[[#This Row],[Dates]],"mmmm-aa")</f>
        <v>mai-29</v>
      </c>
      <c r="G1247" s="17">
        <f>YEAR(D_dates[[#This Row],[Dates]])*100+MONTH(B1247)</f>
        <v>202905</v>
      </c>
      <c r="H1247" s="15">
        <f t="shared" si="59"/>
        <v>47239</v>
      </c>
    </row>
    <row r="1248" spans="2:8" x14ac:dyDescent="0.3">
      <c r="B1248" s="15">
        <v>47268</v>
      </c>
      <c r="C1248" s="16">
        <f t="shared" si="57"/>
        <v>2029</v>
      </c>
      <c r="D1248" s="17">
        <f t="shared" si="58"/>
        <v>5</v>
      </c>
      <c r="E1248" s="17" t="str">
        <f>TEXT(D_dates[[#This Row],[Dates]],"mmmm")</f>
        <v>mai</v>
      </c>
      <c r="F1248" s="17" t="str">
        <f>TEXT(D_dates[[#This Row],[Dates]],"mmmm-aa")</f>
        <v>mai-29</v>
      </c>
      <c r="G1248" s="17">
        <f>YEAR(D_dates[[#This Row],[Dates]])*100+MONTH(B1248)</f>
        <v>202905</v>
      </c>
      <c r="H1248" s="15">
        <f t="shared" si="59"/>
        <v>47239</v>
      </c>
    </row>
    <row r="1249" spans="2:8" x14ac:dyDescent="0.3">
      <c r="B1249" s="15">
        <v>47269</v>
      </c>
      <c r="C1249" s="16">
        <f t="shared" si="57"/>
        <v>2029</v>
      </c>
      <c r="D1249" s="17">
        <f t="shared" si="58"/>
        <v>5</v>
      </c>
      <c r="E1249" s="17" t="str">
        <f>TEXT(D_dates[[#This Row],[Dates]],"mmmm")</f>
        <v>mai</v>
      </c>
      <c r="F1249" s="17" t="str">
        <f>TEXT(D_dates[[#This Row],[Dates]],"mmmm-aa")</f>
        <v>mai-29</v>
      </c>
      <c r="G1249" s="17">
        <f>YEAR(D_dates[[#This Row],[Dates]])*100+MONTH(B1249)</f>
        <v>202905</v>
      </c>
      <c r="H1249" s="15">
        <f t="shared" si="59"/>
        <v>47239</v>
      </c>
    </row>
    <row r="1250" spans="2:8" x14ac:dyDescent="0.3">
      <c r="B1250" s="15">
        <v>47270</v>
      </c>
      <c r="C1250" s="16">
        <f t="shared" si="57"/>
        <v>2029</v>
      </c>
      <c r="D1250" s="17">
        <f t="shared" si="58"/>
        <v>6</v>
      </c>
      <c r="E1250" s="17" t="str">
        <f>TEXT(D_dates[[#This Row],[Dates]],"mmmm")</f>
        <v>juin</v>
      </c>
      <c r="F1250" s="17" t="str">
        <f>TEXT(D_dates[[#This Row],[Dates]],"mmmm-aa")</f>
        <v>juin-29</v>
      </c>
      <c r="G1250" s="17">
        <f>YEAR(D_dates[[#This Row],[Dates]])*100+MONTH(B1250)</f>
        <v>202906</v>
      </c>
      <c r="H1250" s="15">
        <f t="shared" si="59"/>
        <v>47270</v>
      </c>
    </row>
    <row r="1251" spans="2:8" x14ac:dyDescent="0.3">
      <c r="B1251" s="15">
        <v>47271</v>
      </c>
      <c r="C1251" s="16">
        <f t="shared" si="57"/>
        <v>2029</v>
      </c>
      <c r="D1251" s="17">
        <f t="shared" si="58"/>
        <v>6</v>
      </c>
      <c r="E1251" s="17" t="str">
        <f>TEXT(D_dates[[#This Row],[Dates]],"mmmm")</f>
        <v>juin</v>
      </c>
      <c r="F1251" s="17" t="str">
        <f>TEXT(D_dates[[#This Row],[Dates]],"mmmm-aa")</f>
        <v>juin-29</v>
      </c>
      <c r="G1251" s="17">
        <f>YEAR(D_dates[[#This Row],[Dates]])*100+MONTH(B1251)</f>
        <v>202906</v>
      </c>
      <c r="H1251" s="15">
        <f t="shared" si="59"/>
        <v>47270</v>
      </c>
    </row>
    <row r="1252" spans="2:8" x14ac:dyDescent="0.3">
      <c r="B1252" s="15">
        <v>47272</v>
      </c>
      <c r="C1252" s="16">
        <f t="shared" si="57"/>
        <v>2029</v>
      </c>
      <c r="D1252" s="17">
        <f t="shared" si="58"/>
        <v>6</v>
      </c>
      <c r="E1252" s="17" t="str">
        <f>TEXT(D_dates[[#This Row],[Dates]],"mmmm")</f>
        <v>juin</v>
      </c>
      <c r="F1252" s="17" t="str">
        <f>TEXT(D_dates[[#This Row],[Dates]],"mmmm-aa")</f>
        <v>juin-29</v>
      </c>
      <c r="G1252" s="17">
        <f>YEAR(D_dates[[#This Row],[Dates]])*100+MONTH(B1252)</f>
        <v>202906</v>
      </c>
      <c r="H1252" s="15">
        <f t="shared" si="59"/>
        <v>47270</v>
      </c>
    </row>
    <row r="1253" spans="2:8" x14ac:dyDescent="0.3">
      <c r="B1253" s="15">
        <v>47273</v>
      </c>
      <c r="C1253" s="16">
        <f t="shared" si="57"/>
        <v>2029</v>
      </c>
      <c r="D1253" s="17">
        <f t="shared" si="58"/>
        <v>6</v>
      </c>
      <c r="E1253" s="17" t="str">
        <f>TEXT(D_dates[[#This Row],[Dates]],"mmmm")</f>
        <v>juin</v>
      </c>
      <c r="F1253" s="17" t="str">
        <f>TEXT(D_dates[[#This Row],[Dates]],"mmmm-aa")</f>
        <v>juin-29</v>
      </c>
      <c r="G1253" s="17">
        <f>YEAR(D_dates[[#This Row],[Dates]])*100+MONTH(B1253)</f>
        <v>202906</v>
      </c>
      <c r="H1253" s="15">
        <f t="shared" si="59"/>
        <v>47270</v>
      </c>
    </row>
    <row r="1254" spans="2:8" x14ac:dyDescent="0.3">
      <c r="B1254" s="15">
        <v>47274</v>
      </c>
      <c r="C1254" s="16">
        <f t="shared" si="57"/>
        <v>2029</v>
      </c>
      <c r="D1254" s="17">
        <f t="shared" si="58"/>
        <v>6</v>
      </c>
      <c r="E1254" s="17" t="str">
        <f>TEXT(D_dates[[#This Row],[Dates]],"mmmm")</f>
        <v>juin</v>
      </c>
      <c r="F1254" s="17" t="str">
        <f>TEXT(D_dates[[#This Row],[Dates]],"mmmm-aa")</f>
        <v>juin-29</v>
      </c>
      <c r="G1254" s="17">
        <f>YEAR(D_dates[[#This Row],[Dates]])*100+MONTH(B1254)</f>
        <v>202906</v>
      </c>
      <c r="H1254" s="15">
        <f t="shared" si="59"/>
        <v>47270</v>
      </c>
    </row>
    <row r="1255" spans="2:8" x14ac:dyDescent="0.3">
      <c r="B1255" s="15">
        <v>47275</v>
      </c>
      <c r="C1255" s="16">
        <f t="shared" si="57"/>
        <v>2029</v>
      </c>
      <c r="D1255" s="17">
        <f t="shared" si="58"/>
        <v>6</v>
      </c>
      <c r="E1255" s="17" t="str">
        <f>TEXT(D_dates[[#This Row],[Dates]],"mmmm")</f>
        <v>juin</v>
      </c>
      <c r="F1255" s="17" t="str">
        <f>TEXT(D_dates[[#This Row],[Dates]],"mmmm-aa")</f>
        <v>juin-29</v>
      </c>
      <c r="G1255" s="17">
        <f>YEAR(D_dates[[#This Row],[Dates]])*100+MONTH(B1255)</f>
        <v>202906</v>
      </c>
      <c r="H1255" s="15">
        <f t="shared" si="59"/>
        <v>47270</v>
      </c>
    </row>
    <row r="1256" spans="2:8" x14ac:dyDescent="0.3">
      <c r="B1256" s="15">
        <v>47276</v>
      </c>
      <c r="C1256" s="16">
        <f t="shared" si="57"/>
        <v>2029</v>
      </c>
      <c r="D1256" s="17">
        <f t="shared" si="58"/>
        <v>6</v>
      </c>
      <c r="E1256" s="17" t="str">
        <f>TEXT(D_dates[[#This Row],[Dates]],"mmmm")</f>
        <v>juin</v>
      </c>
      <c r="F1256" s="17" t="str">
        <f>TEXT(D_dates[[#This Row],[Dates]],"mmmm-aa")</f>
        <v>juin-29</v>
      </c>
      <c r="G1256" s="17">
        <f>YEAR(D_dates[[#This Row],[Dates]])*100+MONTH(B1256)</f>
        <v>202906</v>
      </c>
      <c r="H1256" s="15">
        <f t="shared" si="59"/>
        <v>47270</v>
      </c>
    </row>
    <row r="1257" spans="2:8" x14ac:dyDescent="0.3">
      <c r="B1257" s="15">
        <v>47277</v>
      </c>
      <c r="C1257" s="16">
        <f t="shared" si="57"/>
        <v>2029</v>
      </c>
      <c r="D1257" s="17">
        <f t="shared" si="58"/>
        <v>6</v>
      </c>
      <c r="E1257" s="17" t="str">
        <f>TEXT(D_dates[[#This Row],[Dates]],"mmmm")</f>
        <v>juin</v>
      </c>
      <c r="F1257" s="17" t="str">
        <f>TEXT(D_dates[[#This Row],[Dates]],"mmmm-aa")</f>
        <v>juin-29</v>
      </c>
      <c r="G1257" s="17">
        <f>YEAR(D_dates[[#This Row],[Dates]])*100+MONTH(B1257)</f>
        <v>202906</v>
      </c>
      <c r="H1257" s="15">
        <f t="shared" si="59"/>
        <v>47270</v>
      </c>
    </row>
    <row r="1258" spans="2:8" x14ac:dyDescent="0.3">
      <c r="B1258" s="15">
        <v>47278</v>
      </c>
      <c r="C1258" s="16">
        <f t="shared" si="57"/>
        <v>2029</v>
      </c>
      <c r="D1258" s="17">
        <f t="shared" si="58"/>
        <v>6</v>
      </c>
      <c r="E1258" s="17" t="str">
        <f>TEXT(D_dates[[#This Row],[Dates]],"mmmm")</f>
        <v>juin</v>
      </c>
      <c r="F1258" s="17" t="str">
        <f>TEXT(D_dates[[#This Row],[Dates]],"mmmm-aa")</f>
        <v>juin-29</v>
      </c>
      <c r="G1258" s="17">
        <f>YEAR(D_dates[[#This Row],[Dates]])*100+MONTH(B1258)</f>
        <v>202906</v>
      </c>
      <c r="H1258" s="15">
        <f t="shared" si="59"/>
        <v>47270</v>
      </c>
    </row>
    <row r="1259" spans="2:8" x14ac:dyDescent="0.3">
      <c r="B1259" s="15">
        <v>47279</v>
      </c>
      <c r="C1259" s="16">
        <f t="shared" si="57"/>
        <v>2029</v>
      </c>
      <c r="D1259" s="17">
        <f t="shared" si="58"/>
        <v>6</v>
      </c>
      <c r="E1259" s="17" t="str">
        <f>TEXT(D_dates[[#This Row],[Dates]],"mmmm")</f>
        <v>juin</v>
      </c>
      <c r="F1259" s="17" t="str">
        <f>TEXT(D_dates[[#This Row],[Dates]],"mmmm-aa")</f>
        <v>juin-29</v>
      </c>
      <c r="G1259" s="17">
        <f>YEAR(D_dates[[#This Row],[Dates]])*100+MONTH(B1259)</f>
        <v>202906</v>
      </c>
      <c r="H1259" s="15">
        <f t="shared" si="59"/>
        <v>47270</v>
      </c>
    </row>
    <row r="1260" spans="2:8" x14ac:dyDescent="0.3">
      <c r="B1260" s="15">
        <v>47280</v>
      </c>
      <c r="C1260" s="16">
        <f t="shared" si="57"/>
        <v>2029</v>
      </c>
      <c r="D1260" s="17">
        <f t="shared" si="58"/>
        <v>6</v>
      </c>
      <c r="E1260" s="17" t="str">
        <f>TEXT(D_dates[[#This Row],[Dates]],"mmmm")</f>
        <v>juin</v>
      </c>
      <c r="F1260" s="17" t="str">
        <f>TEXT(D_dates[[#This Row],[Dates]],"mmmm-aa")</f>
        <v>juin-29</v>
      </c>
      <c r="G1260" s="17">
        <f>YEAR(D_dates[[#This Row],[Dates]])*100+MONTH(B1260)</f>
        <v>202906</v>
      </c>
      <c r="H1260" s="15">
        <f t="shared" si="59"/>
        <v>47270</v>
      </c>
    </row>
    <row r="1261" spans="2:8" x14ac:dyDescent="0.3">
      <c r="B1261" s="15">
        <v>47281</v>
      </c>
      <c r="C1261" s="16">
        <f t="shared" si="57"/>
        <v>2029</v>
      </c>
      <c r="D1261" s="17">
        <f t="shared" si="58"/>
        <v>6</v>
      </c>
      <c r="E1261" s="17" t="str">
        <f>TEXT(D_dates[[#This Row],[Dates]],"mmmm")</f>
        <v>juin</v>
      </c>
      <c r="F1261" s="17" t="str">
        <f>TEXT(D_dates[[#This Row],[Dates]],"mmmm-aa")</f>
        <v>juin-29</v>
      </c>
      <c r="G1261" s="17">
        <f>YEAR(D_dates[[#This Row],[Dates]])*100+MONTH(B1261)</f>
        <v>202906</v>
      </c>
      <c r="H1261" s="15">
        <f t="shared" si="59"/>
        <v>47270</v>
      </c>
    </row>
    <row r="1262" spans="2:8" x14ac:dyDescent="0.3">
      <c r="B1262" s="15">
        <v>47282</v>
      </c>
      <c r="C1262" s="16">
        <f t="shared" si="57"/>
        <v>2029</v>
      </c>
      <c r="D1262" s="17">
        <f t="shared" si="58"/>
        <v>6</v>
      </c>
      <c r="E1262" s="17" t="str">
        <f>TEXT(D_dates[[#This Row],[Dates]],"mmmm")</f>
        <v>juin</v>
      </c>
      <c r="F1262" s="17" t="str">
        <f>TEXT(D_dates[[#This Row],[Dates]],"mmmm-aa")</f>
        <v>juin-29</v>
      </c>
      <c r="G1262" s="17">
        <f>YEAR(D_dates[[#This Row],[Dates]])*100+MONTH(B1262)</f>
        <v>202906</v>
      </c>
      <c r="H1262" s="15">
        <f t="shared" si="59"/>
        <v>47270</v>
      </c>
    </row>
    <row r="1263" spans="2:8" x14ac:dyDescent="0.3">
      <c r="B1263" s="15">
        <v>47283</v>
      </c>
      <c r="C1263" s="16">
        <f t="shared" si="57"/>
        <v>2029</v>
      </c>
      <c r="D1263" s="17">
        <f t="shared" si="58"/>
        <v>6</v>
      </c>
      <c r="E1263" s="17" t="str">
        <f>TEXT(D_dates[[#This Row],[Dates]],"mmmm")</f>
        <v>juin</v>
      </c>
      <c r="F1263" s="17" t="str">
        <f>TEXT(D_dates[[#This Row],[Dates]],"mmmm-aa")</f>
        <v>juin-29</v>
      </c>
      <c r="G1263" s="17">
        <f>YEAR(D_dates[[#This Row],[Dates]])*100+MONTH(B1263)</f>
        <v>202906</v>
      </c>
      <c r="H1263" s="15">
        <f t="shared" si="59"/>
        <v>47270</v>
      </c>
    </row>
    <row r="1264" spans="2:8" x14ac:dyDescent="0.3">
      <c r="B1264" s="15">
        <v>47284</v>
      </c>
      <c r="C1264" s="16">
        <f t="shared" si="57"/>
        <v>2029</v>
      </c>
      <c r="D1264" s="17">
        <f t="shared" si="58"/>
        <v>6</v>
      </c>
      <c r="E1264" s="17" t="str">
        <f>TEXT(D_dates[[#This Row],[Dates]],"mmmm")</f>
        <v>juin</v>
      </c>
      <c r="F1264" s="17" t="str">
        <f>TEXT(D_dates[[#This Row],[Dates]],"mmmm-aa")</f>
        <v>juin-29</v>
      </c>
      <c r="G1264" s="17">
        <f>YEAR(D_dates[[#This Row],[Dates]])*100+MONTH(B1264)</f>
        <v>202906</v>
      </c>
      <c r="H1264" s="15">
        <f t="shared" si="59"/>
        <v>47270</v>
      </c>
    </row>
    <row r="1265" spans="2:8" x14ac:dyDescent="0.3">
      <c r="B1265" s="15">
        <v>47285</v>
      </c>
      <c r="C1265" s="16">
        <f t="shared" si="57"/>
        <v>2029</v>
      </c>
      <c r="D1265" s="17">
        <f t="shared" si="58"/>
        <v>6</v>
      </c>
      <c r="E1265" s="17" t="str">
        <f>TEXT(D_dates[[#This Row],[Dates]],"mmmm")</f>
        <v>juin</v>
      </c>
      <c r="F1265" s="17" t="str">
        <f>TEXT(D_dates[[#This Row],[Dates]],"mmmm-aa")</f>
        <v>juin-29</v>
      </c>
      <c r="G1265" s="17">
        <f>YEAR(D_dates[[#This Row],[Dates]])*100+MONTH(B1265)</f>
        <v>202906</v>
      </c>
      <c r="H1265" s="15">
        <f t="shared" si="59"/>
        <v>47270</v>
      </c>
    </row>
    <row r="1266" spans="2:8" x14ac:dyDescent="0.3">
      <c r="B1266" s="15">
        <v>47286</v>
      </c>
      <c r="C1266" s="16">
        <f t="shared" si="57"/>
        <v>2029</v>
      </c>
      <c r="D1266" s="17">
        <f t="shared" si="58"/>
        <v>6</v>
      </c>
      <c r="E1266" s="17" t="str">
        <f>TEXT(D_dates[[#This Row],[Dates]],"mmmm")</f>
        <v>juin</v>
      </c>
      <c r="F1266" s="17" t="str">
        <f>TEXT(D_dates[[#This Row],[Dates]],"mmmm-aa")</f>
        <v>juin-29</v>
      </c>
      <c r="G1266" s="17">
        <f>YEAR(D_dates[[#This Row],[Dates]])*100+MONTH(B1266)</f>
        <v>202906</v>
      </c>
      <c r="H1266" s="15">
        <f t="shared" si="59"/>
        <v>47270</v>
      </c>
    </row>
    <row r="1267" spans="2:8" x14ac:dyDescent="0.3">
      <c r="B1267" s="15">
        <v>47287</v>
      </c>
      <c r="C1267" s="16">
        <f t="shared" si="57"/>
        <v>2029</v>
      </c>
      <c r="D1267" s="17">
        <f t="shared" si="58"/>
        <v>6</v>
      </c>
      <c r="E1267" s="17" t="str">
        <f>TEXT(D_dates[[#This Row],[Dates]],"mmmm")</f>
        <v>juin</v>
      </c>
      <c r="F1267" s="17" t="str">
        <f>TEXT(D_dates[[#This Row],[Dates]],"mmmm-aa")</f>
        <v>juin-29</v>
      </c>
      <c r="G1267" s="17">
        <f>YEAR(D_dates[[#This Row],[Dates]])*100+MONTH(B1267)</f>
        <v>202906</v>
      </c>
      <c r="H1267" s="15">
        <f t="shared" si="59"/>
        <v>47270</v>
      </c>
    </row>
    <row r="1268" spans="2:8" x14ac:dyDescent="0.3">
      <c r="B1268" s="15">
        <v>47288</v>
      </c>
      <c r="C1268" s="16">
        <f t="shared" si="57"/>
        <v>2029</v>
      </c>
      <c r="D1268" s="17">
        <f t="shared" si="58"/>
        <v>6</v>
      </c>
      <c r="E1268" s="17" t="str">
        <f>TEXT(D_dates[[#This Row],[Dates]],"mmmm")</f>
        <v>juin</v>
      </c>
      <c r="F1268" s="17" t="str">
        <f>TEXT(D_dates[[#This Row],[Dates]],"mmmm-aa")</f>
        <v>juin-29</v>
      </c>
      <c r="G1268" s="17">
        <f>YEAR(D_dates[[#This Row],[Dates]])*100+MONTH(B1268)</f>
        <v>202906</v>
      </c>
      <c r="H1268" s="15">
        <f t="shared" si="59"/>
        <v>47270</v>
      </c>
    </row>
    <row r="1269" spans="2:8" x14ac:dyDescent="0.3">
      <c r="B1269" s="15">
        <v>47289</v>
      </c>
      <c r="C1269" s="16">
        <f t="shared" si="57"/>
        <v>2029</v>
      </c>
      <c r="D1269" s="17">
        <f t="shared" si="58"/>
        <v>6</v>
      </c>
      <c r="E1269" s="17" t="str">
        <f>TEXT(D_dates[[#This Row],[Dates]],"mmmm")</f>
        <v>juin</v>
      </c>
      <c r="F1269" s="17" t="str">
        <f>TEXT(D_dates[[#This Row],[Dates]],"mmmm-aa")</f>
        <v>juin-29</v>
      </c>
      <c r="G1269" s="17">
        <f>YEAR(D_dates[[#This Row],[Dates]])*100+MONTH(B1269)</f>
        <v>202906</v>
      </c>
      <c r="H1269" s="15">
        <f t="shared" si="59"/>
        <v>47270</v>
      </c>
    </row>
    <row r="1270" spans="2:8" x14ac:dyDescent="0.3">
      <c r="B1270" s="15">
        <v>47290</v>
      </c>
      <c r="C1270" s="16">
        <f t="shared" si="57"/>
        <v>2029</v>
      </c>
      <c r="D1270" s="17">
        <f t="shared" si="58"/>
        <v>6</v>
      </c>
      <c r="E1270" s="17" t="str">
        <f>TEXT(D_dates[[#This Row],[Dates]],"mmmm")</f>
        <v>juin</v>
      </c>
      <c r="F1270" s="17" t="str">
        <f>TEXT(D_dates[[#This Row],[Dates]],"mmmm-aa")</f>
        <v>juin-29</v>
      </c>
      <c r="G1270" s="17">
        <f>YEAR(D_dates[[#This Row],[Dates]])*100+MONTH(B1270)</f>
        <v>202906</v>
      </c>
      <c r="H1270" s="15">
        <f t="shared" si="59"/>
        <v>47270</v>
      </c>
    </row>
    <row r="1271" spans="2:8" x14ac:dyDescent="0.3">
      <c r="B1271" s="15">
        <v>47291</v>
      </c>
      <c r="C1271" s="16">
        <f t="shared" si="57"/>
        <v>2029</v>
      </c>
      <c r="D1271" s="17">
        <f t="shared" si="58"/>
        <v>6</v>
      </c>
      <c r="E1271" s="17" t="str">
        <f>TEXT(D_dates[[#This Row],[Dates]],"mmmm")</f>
        <v>juin</v>
      </c>
      <c r="F1271" s="17" t="str">
        <f>TEXT(D_dates[[#This Row],[Dates]],"mmmm-aa")</f>
        <v>juin-29</v>
      </c>
      <c r="G1271" s="17">
        <f>YEAR(D_dates[[#This Row],[Dates]])*100+MONTH(B1271)</f>
        <v>202906</v>
      </c>
      <c r="H1271" s="15">
        <f t="shared" si="59"/>
        <v>47270</v>
      </c>
    </row>
    <row r="1272" spans="2:8" x14ac:dyDescent="0.3">
      <c r="B1272" s="15">
        <v>47292</v>
      </c>
      <c r="C1272" s="16">
        <f t="shared" si="57"/>
        <v>2029</v>
      </c>
      <c r="D1272" s="17">
        <f t="shared" si="58"/>
        <v>6</v>
      </c>
      <c r="E1272" s="17" t="str">
        <f>TEXT(D_dates[[#This Row],[Dates]],"mmmm")</f>
        <v>juin</v>
      </c>
      <c r="F1272" s="17" t="str">
        <f>TEXT(D_dates[[#This Row],[Dates]],"mmmm-aa")</f>
        <v>juin-29</v>
      </c>
      <c r="G1272" s="17">
        <f>YEAR(D_dates[[#This Row],[Dates]])*100+MONTH(B1272)</f>
        <v>202906</v>
      </c>
      <c r="H1272" s="15">
        <f t="shared" si="59"/>
        <v>47270</v>
      </c>
    </row>
    <row r="1273" spans="2:8" x14ac:dyDescent="0.3">
      <c r="B1273" s="15">
        <v>47293</v>
      </c>
      <c r="C1273" s="16">
        <f t="shared" si="57"/>
        <v>2029</v>
      </c>
      <c r="D1273" s="17">
        <f t="shared" si="58"/>
        <v>6</v>
      </c>
      <c r="E1273" s="17" t="str">
        <f>TEXT(D_dates[[#This Row],[Dates]],"mmmm")</f>
        <v>juin</v>
      </c>
      <c r="F1273" s="17" t="str">
        <f>TEXT(D_dates[[#This Row],[Dates]],"mmmm-aa")</f>
        <v>juin-29</v>
      </c>
      <c r="G1273" s="17">
        <f>YEAR(D_dates[[#This Row],[Dates]])*100+MONTH(B1273)</f>
        <v>202906</v>
      </c>
      <c r="H1273" s="15">
        <f t="shared" si="59"/>
        <v>47270</v>
      </c>
    </row>
    <row r="1274" spans="2:8" x14ac:dyDescent="0.3">
      <c r="B1274" s="15">
        <v>47294</v>
      </c>
      <c r="C1274" s="16">
        <f t="shared" si="57"/>
        <v>2029</v>
      </c>
      <c r="D1274" s="17">
        <f t="shared" si="58"/>
        <v>6</v>
      </c>
      <c r="E1274" s="17" t="str">
        <f>TEXT(D_dates[[#This Row],[Dates]],"mmmm")</f>
        <v>juin</v>
      </c>
      <c r="F1274" s="17" t="str">
        <f>TEXT(D_dates[[#This Row],[Dates]],"mmmm-aa")</f>
        <v>juin-29</v>
      </c>
      <c r="G1274" s="17">
        <f>YEAR(D_dates[[#This Row],[Dates]])*100+MONTH(B1274)</f>
        <v>202906</v>
      </c>
      <c r="H1274" s="15">
        <f t="shared" si="59"/>
        <v>47270</v>
      </c>
    </row>
    <row r="1275" spans="2:8" x14ac:dyDescent="0.3">
      <c r="B1275" s="15">
        <v>47295</v>
      </c>
      <c r="C1275" s="16">
        <f t="shared" si="57"/>
        <v>2029</v>
      </c>
      <c r="D1275" s="17">
        <f t="shared" si="58"/>
        <v>6</v>
      </c>
      <c r="E1275" s="17" t="str">
        <f>TEXT(D_dates[[#This Row],[Dates]],"mmmm")</f>
        <v>juin</v>
      </c>
      <c r="F1275" s="17" t="str">
        <f>TEXT(D_dates[[#This Row],[Dates]],"mmmm-aa")</f>
        <v>juin-29</v>
      </c>
      <c r="G1275" s="17">
        <f>YEAR(D_dates[[#This Row],[Dates]])*100+MONTH(B1275)</f>
        <v>202906</v>
      </c>
      <c r="H1275" s="15">
        <f t="shared" si="59"/>
        <v>47270</v>
      </c>
    </row>
    <row r="1276" spans="2:8" x14ac:dyDescent="0.3">
      <c r="B1276" s="15">
        <v>47296</v>
      </c>
      <c r="C1276" s="16">
        <f t="shared" si="57"/>
        <v>2029</v>
      </c>
      <c r="D1276" s="17">
        <f t="shared" si="58"/>
        <v>6</v>
      </c>
      <c r="E1276" s="17" t="str">
        <f>TEXT(D_dates[[#This Row],[Dates]],"mmmm")</f>
        <v>juin</v>
      </c>
      <c r="F1276" s="17" t="str">
        <f>TEXT(D_dates[[#This Row],[Dates]],"mmmm-aa")</f>
        <v>juin-29</v>
      </c>
      <c r="G1276" s="17">
        <f>YEAR(D_dates[[#This Row],[Dates]])*100+MONTH(B1276)</f>
        <v>202906</v>
      </c>
      <c r="H1276" s="15">
        <f t="shared" si="59"/>
        <v>47270</v>
      </c>
    </row>
    <row r="1277" spans="2:8" x14ac:dyDescent="0.3">
      <c r="B1277" s="15">
        <v>47297</v>
      </c>
      <c r="C1277" s="16">
        <f t="shared" si="57"/>
        <v>2029</v>
      </c>
      <c r="D1277" s="17">
        <f t="shared" si="58"/>
        <v>6</v>
      </c>
      <c r="E1277" s="17" t="str">
        <f>TEXT(D_dates[[#This Row],[Dates]],"mmmm")</f>
        <v>juin</v>
      </c>
      <c r="F1277" s="17" t="str">
        <f>TEXT(D_dates[[#This Row],[Dates]],"mmmm-aa")</f>
        <v>juin-29</v>
      </c>
      <c r="G1277" s="17">
        <f>YEAR(D_dates[[#This Row],[Dates]])*100+MONTH(B1277)</f>
        <v>202906</v>
      </c>
      <c r="H1277" s="15">
        <f t="shared" si="59"/>
        <v>47270</v>
      </c>
    </row>
    <row r="1278" spans="2:8" x14ac:dyDescent="0.3">
      <c r="B1278" s="15">
        <v>47298</v>
      </c>
      <c r="C1278" s="16">
        <f t="shared" si="57"/>
        <v>2029</v>
      </c>
      <c r="D1278" s="17">
        <f t="shared" si="58"/>
        <v>6</v>
      </c>
      <c r="E1278" s="17" t="str">
        <f>TEXT(D_dates[[#This Row],[Dates]],"mmmm")</f>
        <v>juin</v>
      </c>
      <c r="F1278" s="17" t="str">
        <f>TEXT(D_dates[[#This Row],[Dates]],"mmmm-aa")</f>
        <v>juin-29</v>
      </c>
      <c r="G1278" s="17">
        <f>YEAR(D_dates[[#This Row],[Dates]])*100+MONTH(B1278)</f>
        <v>202906</v>
      </c>
      <c r="H1278" s="15">
        <f t="shared" si="59"/>
        <v>47270</v>
      </c>
    </row>
    <row r="1279" spans="2:8" x14ac:dyDescent="0.3">
      <c r="B1279" s="15">
        <v>47299</v>
      </c>
      <c r="C1279" s="16">
        <f t="shared" si="57"/>
        <v>2029</v>
      </c>
      <c r="D1279" s="17">
        <f t="shared" si="58"/>
        <v>6</v>
      </c>
      <c r="E1279" s="17" t="str">
        <f>TEXT(D_dates[[#This Row],[Dates]],"mmmm")</f>
        <v>juin</v>
      </c>
      <c r="F1279" s="17" t="str">
        <f>TEXT(D_dates[[#This Row],[Dates]],"mmmm-aa")</f>
        <v>juin-29</v>
      </c>
      <c r="G1279" s="17">
        <f>YEAR(D_dates[[#This Row],[Dates]])*100+MONTH(B1279)</f>
        <v>202906</v>
      </c>
      <c r="H1279" s="15">
        <f t="shared" si="59"/>
        <v>47270</v>
      </c>
    </row>
    <row r="1280" spans="2:8" x14ac:dyDescent="0.3">
      <c r="B1280" s="15">
        <v>47300</v>
      </c>
      <c r="C1280" s="16">
        <f t="shared" si="57"/>
        <v>2029</v>
      </c>
      <c r="D1280" s="17">
        <f t="shared" si="58"/>
        <v>7</v>
      </c>
      <c r="E1280" s="17" t="str">
        <f>TEXT(D_dates[[#This Row],[Dates]],"mmmm")</f>
        <v>juillet</v>
      </c>
      <c r="F1280" s="17" t="str">
        <f>TEXT(D_dates[[#This Row],[Dates]],"mmmm-aa")</f>
        <v>juillet-29</v>
      </c>
      <c r="G1280" s="17">
        <f>YEAR(D_dates[[#This Row],[Dates]])*100+MONTH(B1280)</f>
        <v>202907</v>
      </c>
      <c r="H1280" s="15">
        <f t="shared" si="59"/>
        <v>47300</v>
      </c>
    </row>
    <row r="1281" spans="2:8" x14ac:dyDescent="0.3">
      <c r="B1281" s="15">
        <v>47301</v>
      </c>
      <c r="C1281" s="16">
        <f t="shared" si="57"/>
        <v>2029</v>
      </c>
      <c r="D1281" s="17">
        <f t="shared" si="58"/>
        <v>7</v>
      </c>
      <c r="E1281" s="17" t="str">
        <f>TEXT(D_dates[[#This Row],[Dates]],"mmmm")</f>
        <v>juillet</v>
      </c>
      <c r="F1281" s="17" t="str">
        <f>TEXT(D_dates[[#This Row],[Dates]],"mmmm-aa")</f>
        <v>juillet-29</v>
      </c>
      <c r="G1281" s="17">
        <f>YEAR(D_dates[[#This Row],[Dates]])*100+MONTH(B1281)</f>
        <v>202907</v>
      </c>
      <c r="H1281" s="15">
        <f t="shared" si="59"/>
        <v>47300</v>
      </c>
    </row>
    <row r="1282" spans="2:8" x14ac:dyDescent="0.3">
      <c r="B1282" s="15">
        <v>47302</v>
      </c>
      <c r="C1282" s="16">
        <f t="shared" si="57"/>
        <v>2029</v>
      </c>
      <c r="D1282" s="17">
        <f t="shared" si="58"/>
        <v>7</v>
      </c>
      <c r="E1282" s="17" t="str">
        <f>TEXT(D_dates[[#This Row],[Dates]],"mmmm")</f>
        <v>juillet</v>
      </c>
      <c r="F1282" s="17" t="str">
        <f>TEXT(D_dates[[#This Row],[Dates]],"mmmm-aa")</f>
        <v>juillet-29</v>
      </c>
      <c r="G1282" s="17">
        <f>YEAR(D_dates[[#This Row],[Dates]])*100+MONTH(B1282)</f>
        <v>202907</v>
      </c>
      <c r="H1282" s="15">
        <f t="shared" si="59"/>
        <v>47300</v>
      </c>
    </row>
    <row r="1283" spans="2:8" x14ac:dyDescent="0.3">
      <c r="B1283" s="15">
        <v>47303</v>
      </c>
      <c r="C1283" s="16">
        <f t="shared" ref="C1283:C1346" si="60">YEAR(B1283)</f>
        <v>2029</v>
      </c>
      <c r="D1283" s="17">
        <f t="shared" ref="D1283:D1346" si="61">MONTH(B1283)</f>
        <v>7</v>
      </c>
      <c r="E1283" s="17" t="str">
        <f>TEXT(D_dates[[#This Row],[Dates]],"mmmm")</f>
        <v>juillet</v>
      </c>
      <c r="F1283" s="17" t="str">
        <f>TEXT(D_dates[[#This Row],[Dates]],"mmmm-aa")</f>
        <v>juillet-29</v>
      </c>
      <c r="G1283" s="17">
        <f>YEAR(D_dates[[#This Row],[Dates]])*100+MONTH(B1283)</f>
        <v>202907</v>
      </c>
      <c r="H1283" s="15">
        <f t="shared" ref="H1283:H1346" si="62">DATE(YEAR(B1283),MONTH(B1283),1)</f>
        <v>47300</v>
      </c>
    </row>
    <row r="1284" spans="2:8" x14ac:dyDescent="0.3">
      <c r="B1284" s="15">
        <v>47304</v>
      </c>
      <c r="C1284" s="16">
        <f t="shared" si="60"/>
        <v>2029</v>
      </c>
      <c r="D1284" s="17">
        <f t="shared" si="61"/>
        <v>7</v>
      </c>
      <c r="E1284" s="17" t="str">
        <f>TEXT(D_dates[[#This Row],[Dates]],"mmmm")</f>
        <v>juillet</v>
      </c>
      <c r="F1284" s="17" t="str">
        <f>TEXT(D_dates[[#This Row],[Dates]],"mmmm-aa")</f>
        <v>juillet-29</v>
      </c>
      <c r="G1284" s="17">
        <f>YEAR(D_dates[[#This Row],[Dates]])*100+MONTH(B1284)</f>
        <v>202907</v>
      </c>
      <c r="H1284" s="15">
        <f t="shared" si="62"/>
        <v>47300</v>
      </c>
    </row>
    <row r="1285" spans="2:8" x14ac:dyDescent="0.3">
      <c r="B1285" s="15">
        <v>47305</v>
      </c>
      <c r="C1285" s="16">
        <f t="shared" si="60"/>
        <v>2029</v>
      </c>
      <c r="D1285" s="17">
        <f t="shared" si="61"/>
        <v>7</v>
      </c>
      <c r="E1285" s="17" t="str">
        <f>TEXT(D_dates[[#This Row],[Dates]],"mmmm")</f>
        <v>juillet</v>
      </c>
      <c r="F1285" s="17" t="str">
        <f>TEXT(D_dates[[#This Row],[Dates]],"mmmm-aa")</f>
        <v>juillet-29</v>
      </c>
      <c r="G1285" s="17">
        <f>YEAR(D_dates[[#This Row],[Dates]])*100+MONTH(B1285)</f>
        <v>202907</v>
      </c>
      <c r="H1285" s="15">
        <f t="shared" si="62"/>
        <v>47300</v>
      </c>
    </row>
    <row r="1286" spans="2:8" x14ac:dyDescent="0.3">
      <c r="B1286" s="15">
        <v>47306</v>
      </c>
      <c r="C1286" s="16">
        <f t="shared" si="60"/>
        <v>2029</v>
      </c>
      <c r="D1286" s="17">
        <f t="shared" si="61"/>
        <v>7</v>
      </c>
      <c r="E1286" s="17" t="str">
        <f>TEXT(D_dates[[#This Row],[Dates]],"mmmm")</f>
        <v>juillet</v>
      </c>
      <c r="F1286" s="17" t="str">
        <f>TEXT(D_dates[[#This Row],[Dates]],"mmmm-aa")</f>
        <v>juillet-29</v>
      </c>
      <c r="G1286" s="17">
        <f>YEAR(D_dates[[#This Row],[Dates]])*100+MONTH(B1286)</f>
        <v>202907</v>
      </c>
      <c r="H1286" s="15">
        <f t="shared" si="62"/>
        <v>47300</v>
      </c>
    </row>
    <row r="1287" spans="2:8" x14ac:dyDescent="0.3">
      <c r="B1287" s="15">
        <v>47307</v>
      </c>
      <c r="C1287" s="16">
        <f t="shared" si="60"/>
        <v>2029</v>
      </c>
      <c r="D1287" s="17">
        <f t="shared" si="61"/>
        <v>7</v>
      </c>
      <c r="E1287" s="17" t="str">
        <f>TEXT(D_dates[[#This Row],[Dates]],"mmmm")</f>
        <v>juillet</v>
      </c>
      <c r="F1287" s="17" t="str">
        <f>TEXT(D_dates[[#This Row],[Dates]],"mmmm-aa")</f>
        <v>juillet-29</v>
      </c>
      <c r="G1287" s="17">
        <f>YEAR(D_dates[[#This Row],[Dates]])*100+MONTH(B1287)</f>
        <v>202907</v>
      </c>
      <c r="H1287" s="15">
        <f t="shared" si="62"/>
        <v>47300</v>
      </c>
    </row>
    <row r="1288" spans="2:8" x14ac:dyDescent="0.3">
      <c r="B1288" s="15">
        <v>47308</v>
      </c>
      <c r="C1288" s="16">
        <f t="shared" si="60"/>
        <v>2029</v>
      </c>
      <c r="D1288" s="17">
        <f t="shared" si="61"/>
        <v>7</v>
      </c>
      <c r="E1288" s="17" t="str">
        <f>TEXT(D_dates[[#This Row],[Dates]],"mmmm")</f>
        <v>juillet</v>
      </c>
      <c r="F1288" s="17" t="str">
        <f>TEXT(D_dates[[#This Row],[Dates]],"mmmm-aa")</f>
        <v>juillet-29</v>
      </c>
      <c r="G1288" s="17">
        <f>YEAR(D_dates[[#This Row],[Dates]])*100+MONTH(B1288)</f>
        <v>202907</v>
      </c>
      <c r="H1288" s="15">
        <f t="shared" si="62"/>
        <v>47300</v>
      </c>
    </row>
    <row r="1289" spans="2:8" x14ac:dyDescent="0.3">
      <c r="B1289" s="15">
        <v>47309</v>
      </c>
      <c r="C1289" s="16">
        <f t="shared" si="60"/>
        <v>2029</v>
      </c>
      <c r="D1289" s="17">
        <f t="shared" si="61"/>
        <v>7</v>
      </c>
      <c r="E1289" s="17" t="str">
        <f>TEXT(D_dates[[#This Row],[Dates]],"mmmm")</f>
        <v>juillet</v>
      </c>
      <c r="F1289" s="17" t="str">
        <f>TEXT(D_dates[[#This Row],[Dates]],"mmmm-aa")</f>
        <v>juillet-29</v>
      </c>
      <c r="G1289" s="17">
        <f>YEAR(D_dates[[#This Row],[Dates]])*100+MONTH(B1289)</f>
        <v>202907</v>
      </c>
      <c r="H1289" s="15">
        <f t="shared" si="62"/>
        <v>47300</v>
      </c>
    </row>
    <row r="1290" spans="2:8" x14ac:dyDescent="0.3">
      <c r="B1290" s="15">
        <v>47310</v>
      </c>
      <c r="C1290" s="16">
        <f t="shared" si="60"/>
        <v>2029</v>
      </c>
      <c r="D1290" s="17">
        <f t="shared" si="61"/>
        <v>7</v>
      </c>
      <c r="E1290" s="17" t="str">
        <f>TEXT(D_dates[[#This Row],[Dates]],"mmmm")</f>
        <v>juillet</v>
      </c>
      <c r="F1290" s="17" t="str">
        <f>TEXT(D_dates[[#This Row],[Dates]],"mmmm-aa")</f>
        <v>juillet-29</v>
      </c>
      <c r="G1290" s="17">
        <f>YEAR(D_dates[[#This Row],[Dates]])*100+MONTH(B1290)</f>
        <v>202907</v>
      </c>
      <c r="H1290" s="15">
        <f t="shared" si="62"/>
        <v>47300</v>
      </c>
    </row>
    <row r="1291" spans="2:8" x14ac:dyDescent="0.3">
      <c r="B1291" s="15">
        <v>47311</v>
      </c>
      <c r="C1291" s="16">
        <f t="shared" si="60"/>
        <v>2029</v>
      </c>
      <c r="D1291" s="17">
        <f t="shared" si="61"/>
        <v>7</v>
      </c>
      <c r="E1291" s="17" t="str">
        <f>TEXT(D_dates[[#This Row],[Dates]],"mmmm")</f>
        <v>juillet</v>
      </c>
      <c r="F1291" s="17" t="str">
        <f>TEXT(D_dates[[#This Row],[Dates]],"mmmm-aa")</f>
        <v>juillet-29</v>
      </c>
      <c r="G1291" s="17">
        <f>YEAR(D_dates[[#This Row],[Dates]])*100+MONTH(B1291)</f>
        <v>202907</v>
      </c>
      <c r="H1291" s="15">
        <f t="shared" si="62"/>
        <v>47300</v>
      </c>
    </row>
    <row r="1292" spans="2:8" x14ac:dyDescent="0.3">
      <c r="B1292" s="15">
        <v>47312</v>
      </c>
      <c r="C1292" s="16">
        <f t="shared" si="60"/>
        <v>2029</v>
      </c>
      <c r="D1292" s="17">
        <f t="shared" si="61"/>
        <v>7</v>
      </c>
      <c r="E1292" s="17" t="str">
        <f>TEXT(D_dates[[#This Row],[Dates]],"mmmm")</f>
        <v>juillet</v>
      </c>
      <c r="F1292" s="17" t="str">
        <f>TEXT(D_dates[[#This Row],[Dates]],"mmmm-aa")</f>
        <v>juillet-29</v>
      </c>
      <c r="G1292" s="17">
        <f>YEAR(D_dates[[#This Row],[Dates]])*100+MONTH(B1292)</f>
        <v>202907</v>
      </c>
      <c r="H1292" s="15">
        <f t="shared" si="62"/>
        <v>47300</v>
      </c>
    </row>
    <row r="1293" spans="2:8" x14ac:dyDescent="0.3">
      <c r="B1293" s="15">
        <v>47313</v>
      </c>
      <c r="C1293" s="16">
        <f t="shared" si="60"/>
        <v>2029</v>
      </c>
      <c r="D1293" s="17">
        <f t="shared" si="61"/>
        <v>7</v>
      </c>
      <c r="E1293" s="17" t="str">
        <f>TEXT(D_dates[[#This Row],[Dates]],"mmmm")</f>
        <v>juillet</v>
      </c>
      <c r="F1293" s="17" t="str">
        <f>TEXT(D_dates[[#This Row],[Dates]],"mmmm-aa")</f>
        <v>juillet-29</v>
      </c>
      <c r="G1293" s="17">
        <f>YEAR(D_dates[[#This Row],[Dates]])*100+MONTH(B1293)</f>
        <v>202907</v>
      </c>
      <c r="H1293" s="15">
        <f t="shared" si="62"/>
        <v>47300</v>
      </c>
    </row>
    <row r="1294" spans="2:8" x14ac:dyDescent="0.3">
      <c r="B1294" s="15">
        <v>47314</v>
      </c>
      <c r="C1294" s="16">
        <f t="shared" si="60"/>
        <v>2029</v>
      </c>
      <c r="D1294" s="17">
        <f t="shared" si="61"/>
        <v>7</v>
      </c>
      <c r="E1294" s="17" t="str">
        <f>TEXT(D_dates[[#This Row],[Dates]],"mmmm")</f>
        <v>juillet</v>
      </c>
      <c r="F1294" s="17" t="str">
        <f>TEXT(D_dates[[#This Row],[Dates]],"mmmm-aa")</f>
        <v>juillet-29</v>
      </c>
      <c r="G1294" s="17">
        <f>YEAR(D_dates[[#This Row],[Dates]])*100+MONTH(B1294)</f>
        <v>202907</v>
      </c>
      <c r="H1294" s="15">
        <f t="shared" si="62"/>
        <v>47300</v>
      </c>
    </row>
    <row r="1295" spans="2:8" x14ac:dyDescent="0.3">
      <c r="B1295" s="15">
        <v>47315</v>
      </c>
      <c r="C1295" s="16">
        <f t="shared" si="60"/>
        <v>2029</v>
      </c>
      <c r="D1295" s="17">
        <f t="shared" si="61"/>
        <v>7</v>
      </c>
      <c r="E1295" s="17" t="str">
        <f>TEXT(D_dates[[#This Row],[Dates]],"mmmm")</f>
        <v>juillet</v>
      </c>
      <c r="F1295" s="17" t="str">
        <f>TEXT(D_dates[[#This Row],[Dates]],"mmmm-aa")</f>
        <v>juillet-29</v>
      </c>
      <c r="G1295" s="17">
        <f>YEAR(D_dates[[#This Row],[Dates]])*100+MONTH(B1295)</f>
        <v>202907</v>
      </c>
      <c r="H1295" s="15">
        <f t="shared" si="62"/>
        <v>47300</v>
      </c>
    </row>
    <row r="1296" spans="2:8" x14ac:dyDescent="0.3">
      <c r="B1296" s="15">
        <v>47316</v>
      </c>
      <c r="C1296" s="16">
        <f t="shared" si="60"/>
        <v>2029</v>
      </c>
      <c r="D1296" s="17">
        <f t="shared" si="61"/>
        <v>7</v>
      </c>
      <c r="E1296" s="17" t="str">
        <f>TEXT(D_dates[[#This Row],[Dates]],"mmmm")</f>
        <v>juillet</v>
      </c>
      <c r="F1296" s="17" t="str">
        <f>TEXT(D_dates[[#This Row],[Dates]],"mmmm-aa")</f>
        <v>juillet-29</v>
      </c>
      <c r="G1296" s="17">
        <f>YEAR(D_dates[[#This Row],[Dates]])*100+MONTH(B1296)</f>
        <v>202907</v>
      </c>
      <c r="H1296" s="15">
        <f t="shared" si="62"/>
        <v>47300</v>
      </c>
    </row>
    <row r="1297" spans="2:8" x14ac:dyDescent="0.3">
      <c r="B1297" s="15">
        <v>47317</v>
      </c>
      <c r="C1297" s="16">
        <f t="shared" si="60"/>
        <v>2029</v>
      </c>
      <c r="D1297" s="17">
        <f t="shared" si="61"/>
        <v>7</v>
      </c>
      <c r="E1297" s="17" t="str">
        <f>TEXT(D_dates[[#This Row],[Dates]],"mmmm")</f>
        <v>juillet</v>
      </c>
      <c r="F1297" s="17" t="str">
        <f>TEXT(D_dates[[#This Row],[Dates]],"mmmm-aa")</f>
        <v>juillet-29</v>
      </c>
      <c r="G1297" s="17">
        <f>YEAR(D_dates[[#This Row],[Dates]])*100+MONTH(B1297)</f>
        <v>202907</v>
      </c>
      <c r="H1297" s="15">
        <f t="shared" si="62"/>
        <v>47300</v>
      </c>
    </row>
    <row r="1298" spans="2:8" x14ac:dyDescent="0.3">
      <c r="B1298" s="15">
        <v>47318</v>
      </c>
      <c r="C1298" s="16">
        <f t="shared" si="60"/>
        <v>2029</v>
      </c>
      <c r="D1298" s="17">
        <f t="shared" si="61"/>
        <v>7</v>
      </c>
      <c r="E1298" s="17" t="str">
        <f>TEXT(D_dates[[#This Row],[Dates]],"mmmm")</f>
        <v>juillet</v>
      </c>
      <c r="F1298" s="17" t="str">
        <f>TEXT(D_dates[[#This Row],[Dates]],"mmmm-aa")</f>
        <v>juillet-29</v>
      </c>
      <c r="G1298" s="17">
        <f>YEAR(D_dates[[#This Row],[Dates]])*100+MONTH(B1298)</f>
        <v>202907</v>
      </c>
      <c r="H1298" s="15">
        <f t="shared" si="62"/>
        <v>47300</v>
      </c>
    </row>
    <row r="1299" spans="2:8" x14ac:dyDescent="0.3">
      <c r="B1299" s="15">
        <v>47319</v>
      </c>
      <c r="C1299" s="16">
        <f t="shared" si="60"/>
        <v>2029</v>
      </c>
      <c r="D1299" s="17">
        <f t="shared" si="61"/>
        <v>7</v>
      </c>
      <c r="E1299" s="17" t="str">
        <f>TEXT(D_dates[[#This Row],[Dates]],"mmmm")</f>
        <v>juillet</v>
      </c>
      <c r="F1299" s="17" t="str">
        <f>TEXT(D_dates[[#This Row],[Dates]],"mmmm-aa")</f>
        <v>juillet-29</v>
      </c>
      <c r="G1299" s="17">
        <f>YEAR(D_dates[[#This Row],[Dates]])*100+MONTH(B1299)</f>
        <v>202907</v>
      </c>
      <c r="H1299" s="15">
        <f t="shared" si="62"/>
        <v>47300</v>
      </c>
    </row>
    <row r="1300" spans="2:8" x14ac:dyDescent="0.3">
      <c r="B1300" s="15">
        <v>47320</v>
      </c>
      <c r="C1300" s="16">
        <f t="shared" si="60"/>
        <v>2029</v>
      </c>
      <c r="D1300" s="17">
        <f t="shared" si="61"/>
        <v>7</v>
      </c>
      <c r="E1300" s="17" t="str">
        <f>TEXT(D_dates[[#This Row],[Dates]],"mmmm")</f>
        <v>juillet</v>
      </c>
      <c r="F1300" s="17" t="str">
        <f>TEXT(D_dates[[#This Row],[Dates]],"mmmm-aa")</f>
        <v>juillet-29</v>
      </c>
      <c r="G1300" s="17">
        <f>YEAR(D_dates[[#This Row],[Dates]])*100+MONTH(B1300)</f>
        <v>202907</v>
      </c>
      <c r="H1300" s="15">
        <f t="shared" si="62"/>
        <v>47300</v>
      </c>
    </row>
    <row r="1301" spans="2:8" x14ac:dyDescent="0.3">
      <c r="B1301" s="15">
        <v>47321</v>
      </c>
      <c r="C1301" s="16">
        <f t="shared" si="60"/>
        <v>2029</v>
      </c>
      <c r="D1301" s="17">
        <f t="shared" si="61"/>
        <v>7</v>
      </c>
      <c r="E1301" s="17" t="str">
        <f>TEXT(D_dates[[#This Row],[Dates]],"mmmm")</f>
        <v>juillet</v>
      </c>
      <c r="F1301" s="17" t="str">
        <f>TEXT(D_dates[[#This Row],[Dates]],"mmmm-aa")</f>
        <v>juillet-29</v>
      </c>
      <c r="G1301" s="17">
        <f>YEAR(D_dates[[#This Row],[Dates]])*100+MONTH(B1301)</f>
        <v>202907</v>
      </c>
      <c r="H1301" s="15">
        <f t="shared" si="62"/>
        <v>47300</v>
      </c>
    </row>
    <row r="1302" spans="2:8" x14ac:dyDescent="0.3">
      <c r="B1302" s="15">
        <v>47322</v>
      </c>
      <c r="C1302" s="16">
        <f t="shared" si="60"/>
        <v>2029</v>
      </c>
      <c r="D1302" s="17">
        <f t="shared" si="61"/>
        <v>7</v>
      </c>
      <c r="E1302" s="17" t="str">
        <f>TEXT(D_dates[[#This Row],[Dates]],"mmmm")</f>
        <v>juillet</v>
      </c>
      <c r="F1302" s="17" t="str">
        <f>TEXT(D_dates[[#This Row],[Dates]],"mmmm-aa")</f>
        <v>juillet-29</v>
      </c>
      <c r="G1302" s="17">
        <f>YEAR(D_dates[[#This Row],[Dates]])*100+MONTH(B1302)</f>
        <v>202907</v>
      </c>
      <c r="H1302" s="15">
        <f t="shared" si="62"/>
        <v>47300</v>
      </c>
    </row>
    <row r="1303" spans="2:8" x14ac:dyDescent="0.3">
      <c r="B1303" s="15">
        <v>47323</v>
      </c>
      <c r="C1303" s="16">
        <f t="shared" si="60"/>
        <v>2029</v>
      </c>
      <c r="D1303" s="17">
        <f t="shared" si="61"/>
        <v>7</v>
      </c>
      <c r="E1303" s="17" t="str">
        <f>TEXT(D_dates[[#This Row],[Dates]],"mmmm")</f>
        <v>juillet</v>
      </c>
      <c r="F1303" s="17" t="str">
        <f>TEXT(D_dates[[#This Row],[Dates]],"mmmm-aa")</f>
        <v>juillet-29</v>
      </c>
      <c r="G1303" s="17">
        <f>YEAR(D_dates[[#This Row],[Dates]])*100+MONTH(B1303)</f>
        <v>202907</v>
      </c>
      <c r="H1303" s="15">
        <f t="shared" si="62"/>
        <v>47300</v>
      </c>
    </row>
    <row r="1304" spans="2:8" x14ac:dyDescent="0.3">
      <c r="B1304" s="15">
        <v>47324</v>
      </c>
      <c r="C1304" s="16">
        <f t="shared" si="60"/>
        <v>2029</v>
      </c>
      <c r="D1304" s="17">
        <f t="shared" si="61"/>
        <v>7</v>
      </c>
      <c r="E1304" s="17" t="str">
        <f>TEXT(D_dates[[#This Row],[Dates]],"mmmm")</f>
        <v>juillet</v>
      </c>
      <c r="F1304" s="17" t="str">
        <f>TEXT(D_dates[[#This Row],[Dates]],"mmmm-aa")</f>
        <v>juillet-29</v>
      </c>
      <c r="G1304" s="17">
        <f>YEAR(D_dates[[#This Row],[Dates]])*100+MONTH(B1304)</f>
        <v>202907</v>
      </c>
      <c r="H1304" s="15">
        <f t="shared" si="62"/>
        <v>47300</v>
      </c>
    </row>
    <row r="1305" spans="2:8" x14ac:dyDescent="0.3">
      <c r="B1305" s="15">
        <v>47325</v>
      </c>
      <c r="C1305" s="16">
        <f t="shared" si="60"/>
        <v>2029</v>
      </c>
      <c r="D1305" s="17">
        <f t="shared" si="61"/>
        <v>7</v>
      </c>
      <c r="E1305" s="17" t="str">
        <f>TEXT(D_dates[[#This Row],[Dates]],"mmmm")</f>
        <v>juillet</v>
      </c>
      <c r="F1305" s="17" t="str">
        <f>TEXT(D_dates[[#This Row],[Dates]],"mmmm-aa")</f>
        <v>juillet-29</v>
      </c>
      <c r="G1305" s="17">
        <f>YEAR(D_dates[[#This Row],[Dates]])*100+MONTH(B1305)</f>
        <v>202907</v>
      </c>
      <c r="H1305" s="15">
        <f t="shared" si="62"/>
        <v>47300</v>
      </c>
    </row>
    <row r="1306" spans="2:8" x14ac:dyDescent="0.3">
      <c r="B1306" s="15">
        <v>47326</v>
      </c>
      <c r="C1306" s="16">
        <f t="shared" si="60"/>
        <v>2029</v>
      </c>
      <c r="D1306" s="17">
        <f t="shared" si="61"/>
        <v>7</v>
      </c>
      <c r="E1306" s="17" t="str">
        <f>TEXT(D_dates[[#This Row],[Dates]],"mmmm")</f>
        <v>juillet</v>
      </c>
      <c r="F1306" s="17" t="str">
        <f>TEXT(D_dates[[#This Row],[Dates]],"mmmm-aa")</f>
        <v>juillet-29</v>
      </c>
      <c r="G1306" s="17">
        <f>YEAR(D_dates[[#This Row],[Dates]])*100+MONTH(B1306)</f>
        <v>202907</v>
      </c>
      <c r="H1306" s="15">
        <f t="shared" si="62"/>
        <v>47300</v>
      </c>
    </row>
    <row r="1307" spans="2:8" x14ac:dyDescent="0.3">
      <c r="B1307" s="15">
        <v>47327</v>
      </c>
      <c r="C1307" s="16">
        <f t="shared" si="60"/>
        <v>2029</v>
      </c>
      <c r="D1307" s="17">
        <f t="shared" si="61"/>
        <v>7</v>
      </c>
      <c r="E1307" s="17" t="str">
        <f>TEXT(D_dates[[#This Row],[Dates]],"mmmm")</f>
        <v>juillet</v>
      </c>
      <c r="F1307" s="17" t="str">
        <f>TEXT(D_dates[[#This Row],[Dates]],"mmmm-aa")</f>
        <v>juillet-29</v>
      </c>
      <c r="G1307" s="17">
        <f>YEAR(D_dates[[#This Row],[Dates]])*100+MONTH(B1307)</f>
        <v>202907</v>
      </c>
      <c r="H1307" s="15">
        <f t="shared" si="62"/>
        <v>47300</v>
      </c>
    </row>
    <row r="1308" spans="2:8" x14ac:dyDescent="0.3">
      <c r="B1308" s="15">
        <v>47328</v>
      </c>
      <c r="C1308" s="16">
        <f t="shared" si="60"/>
        <v>2029</v>
      </c>
      <c r="D1308" s="17">
        <f t="shared" si="61"/>
        <v>7</v>
      </c>
      <c r="E1308" s="17" t="str">
        <f>TEXT(D_dates[[#This Row],[Dates]],"mmmm")</f>
        <v>juillet</v>
      </c>
      <c r="F1308" s="17" t="str">
        <f>TEXT(D_dates[[#This Row],[Dates]],"mmmm-aa")</f>
        <v>juillet-29</v>
      </c>
      <c r="G1308" s="17">
        <f>YEAR(D_dates[[#This Row],[Dates]])*100+MONTH(B1308)</f>
        <v>202907</v>
      </c>
      <c r="H1308" s="15">
        <f t="shared" si="62"/>
        <v>47300</v>
      </c>
    </row>
    <row r="1309" spans="2:8" x14ac:dyDescent="0.3">
      <c r="B1309" s="15">
        <v>47329</v>
      </c>
      <c r="C1309" s="16">
        <f t="shared" si="60"/>
        <v>2029</v>
      </c>
      <c r="D1309" s="17">
        <f t="shared" si="61"/>
        <v>7</v>
      </c>
      <c r="E1309" s="17" t="str">
        <f>TEXT(D_dates[[#This Row],[Dates]],"mmmm")</f>
        <v>juillet</v>
      </c>
      <c r="F1309" s="17" t="str">
        <f>TEXT(D_dates[[#This Row],[Dates]],"mmmm-aa")</f>
        <v>juillet-29</v>
      </c>
      <c r="G1309" s="17">
        <f>YEAR(D_dates[[#This Row],[Dates]])*100+MONTH(B1309)</f>
        <v>202907</v>
      </c>
      <c r="H1309" s="15">
        <f t="shared" si="62"/>
        <v>47300</v>
      </c>
    </row>
    <row r="1310" spans="2:8" x14ac:dyDescent="0.3">
      <c r="B1310" s="15">
        <v>47330</v>
      </c>
      <c r="C1310" s="16">
        <f t="shared" si="60"/>
        <v>2029</v>
      </c>
      <c r="D1310" s="17">
        <f t="shared" si="61"/>
        <v>7</v>
      </c>
      <c r="E1310" s="17" t="str">
        <f>TEXT(D_dates[[#This Row],[Dates]],"mmmm")</f>
        <v>juillet</v>
      </c>
      <c r="F1310" s="17" t="str">
        <f>TEXT(D_dates[[#This Row],[Dates]],"mmmm-aa")</f>
        <v>juillet-29</v>
      </c>
      <c r="G1310" s="17">
        <f>YEAR(D_dates[[#This Row],[Dates]])*100+MONTH(B1310)</f>
        <v>202907</v>
      </c>
      <c r="H1310" s="15">
        <f t="shared" si="62"/>
        <v>47300</v>
      </c>
    </row>
    <row r="1311" spans="2:8" x14ac:dyDescent="0.3">
      <c r="B1311" s="15">
        <v>47331</v>
      </c>
      <c r="C1311" s="16">
        <f t="shared" si="60"/>
        <v>2029</v>
      </c>
      <c r="D1311" s="17">
        <f t="shared" si="61"/>
        <v>8</v>
      </c>
      <c r="E1311" s="17" t="str">
        <f>TEXT(D_dates[[#This Row],[Dates]],"mmmm")</f>
        <v>août</v>
      </c>
      <c r="F1311" s="17" t="str">
        <f>TEXT(D_dates[[#This Row],[Dates]],"mmmm-aa")</f>
        <v>août-29</v>
      </c>
      <c r="G1311" s="17">
        <f>YEAR(D_dates[[#This Row],[Dates]])*100+MONTH(B1311)</f>
        <v>202908</v>
      </c>
      <c r="H1311" s="15">
        <f t="shared" si="62"/>
        <v>47331</v>
      </c>
    </row>
    <row r="1312" spans="2:8" x14ac:dyDescent="0.3">
      <c r="B1312" s="15">
        <v>47332</v>
      </c>
      <c r="C1312" s="16">
        <f t="shared" si="60"/>
        <v>2029</v>
      </c>
      <c r="D1312" s="17">
        <f t="shared" si="61"/>
        <v>8</v>
      </c>
      <c r="E1312" s="17" t="str">
        <f>TEXT(D_dates[[#This Row],[Dates]],"mmmm")</f>
        <v>août</v>
      </c>
      <c r="F1312" s="17" t="str">
        <f>TEXT(D_dates[[#This Row],[Dates]],"mmmm-aa")</f>
        <v>août-29</v>
      </c>
      <c r="G1312" s="17">
        <f>YEAR(D_dates[[#This Row],[Dates]])*100+MONTH(B1312)</f>
        <v>202908</v>
      </c>
      <c r="H1312" s="15">
        <f t="shared" si="62"/>
        <v>47331</v>
      </c>
    </row>
    <row r="1313" spans="2:8" x14ac:dyDescent="0.3">
      <c r="B1313" s="15">
        <v>47333</v>
      </c>
      <c r="C1313" s="16">
        <f t="shared" si="60"/>
        <v>2029</v>
      </c>
      <c r="D1313" s="17">
        <f t="shared" si="61"/>
        <v>8</v>
      </c>
      <c r="E1313" s="17" t="str">
        <f>TEXT(D_dates[[#This Row],[Dates]],"mmmm")</f>
        <v>août</v>
      </c>
      <c r="F1313" s="17" t="str">
        <f>TEXT(D_dates[[#This Row],[Dates]],"mmmm-aa")</f>
        <v>août-29</v>
      </c>
      <c r="G1313" s="17">
        <f>YEAR(D_dates[[#This Row],[Dates]])*100+MONTH(B1313)</f>
        <v>202908</v>
      </c>
      <c r="H1313" s="15">
        <f t="shared" si="62"/>
        <v>47331</v>
      </c>
    </row>
    <row r="1314" spans="2:8" x14ac:dyDescent="0.3">
      <c r="B1314" s="15">
        <v>47334</v>
      </c>
      <c r="C1314" s="16">
        <f t="shared" si="60"/>
        <v>2029</v>
      </c>
      <c r="D1314" s="17">
        <f t="shared" si="61"/>
        <v>8</v>
      </c>
      <c r="E1314" s="17" t="str">
        <f>TEXT(D_dates[[#This Row],[Dates]],"mmmm")</f>
        <v>août</v>
      </c>
      <c r="F1314" s="17" t="str">
        <f>TEXT(D_dates[[#This Row],[Dates]],"mmmm-aa")</f>
        <v>août-29</v>
      </c>
      <c r="G1314" s="17">
        <f>YEAR(D_dates[[#This Row],[Dates]])*100+MONTH(B1314)</f>
        <v>202908</v>
      </c>
      <c r="H1314" s="15">
        <f t="shared" si="62"/>
        <v>47331</v>
      </c>
    </row>
    <row r="1315" spans="2:8" x14ac:dyDescent="0.3">
      <c r="B1315" s="15">
        <v>47335</v>
      </c>
      <c r="C1315" s="16">
        <f t="shared" si="60"/>
        <v>2029</v>
      </c>
      <c r="D1315" s="17">
        <f t="shared" si="61"/>
        <v>8</v>
      </c>
      <c r="E1315" s="17" t="str">
        <f>TEXT(D_dates[[#This Row],[Dates]],"mmmm")</f>
        <v>août</v>
      </c>
      <c r="F1315" s="17" t="str">
        <f>TEXT(D_dates[[#This Row],[Dates]],"mmmm-aa")</f>
        <v>août-29</v>
      </c>
      <c r="G1315" s="17">
        <f>YEAR(D_dates[[#This Row],[Dates]])*100+MONTH(B1315)</f>
        <v>202908</v>
      </c>
      <c r="H1315" s="15">
        <f t="shared" si="62"/>
        <v>47331</v>
      </c>
    </row>
    <row r="1316" spans="2:8" x14ac:dyDescent="0.3">
      <c r="B1316" s="15">
        <v>47336</v>
      </c>
      <c r="C1316" s="16">
        <f t="shared" si="60"/>
        <v>2029</v>
      </c>
      <c r="D1316" s="17">
        <f t="shared" si="61"/>
        <v>8</v>
      </c>
      <c r="E1316" s="17" t="str">
        <f>TEXT(D_dates[[#This Row],[Dates]],"mmmm")</f>
        <v>août</v>
      </c>
      <c r="F1316" s="17" t="str">
        <f>TEXT(D_dates[[#This Row],[Dates]],"mmmm-aa")</f>
        <v>août-29</v>
      </c>
      <c r="G1316" s="17">
        <f>YEAR(D_dates[[#This Row],[Dates]])*100+MONTH(B1316)</f>
        <v>202908</v>
      </c>
      <c r="H1316" s="15">
        <f t="shared" si="62"/>
        <v>47331</v>
      </c>
    </row>
    <row r="1317" spans="2:8" x14ac:dyDescent="0.3">
      <c r="B1317" s="15">
        <v>47337</v>
      </c>
      <c r="C1317" s="16">
        <f t="shared" si="60"/>
        <v>2029</v>
      </c>
      <c r="D1317" s="17">
        <f t="shared" si="61"/>
        <v>8</v>
      </c>
      <c r="E1317" s="17" t="str">
        <f>TEXT(D_dates[[#This Row],[Dates]],"mmmm")</f>
        <v>août</v>
      </c>
      <c r="F1317" s="17" t="str">
        <f>TEXT(D_dates[[#This Row],[Dates]],"mmmm-aa")</f>
        <v>août-29</v>
      </c>
      <c r="G1317" s="17">
        <f>YEAR(D_dates[[#This Row],[Dates]])*100+MONTH(B1317)</f>
        <v>202908</v>
      </c>
      <c r="H1317" s="15">
        <f t="shared" si="62"/>
        <v>47331</v>
      </c>
    </row>
    <row r="1318" spans="2:8" x14ac:dyDescent="0.3">
      <c r="B1318" s="15">
        <v>47338</v>
      </c>
      <c r="C1318" s="16">
        <f t="shared" si="60"/>
        <v>2029</v>
      </c>
      <c r="D1318" s="17">
        <f t="shared" si="61"/>
        <v>8</v>
      </c>
      <c r="E1318" s="17" t="str">
        <f>TEXT(D_dates[[#This Row],[Dates]],"mmmm")</f>
        <v>août</v>
      </c>
      <c r="F1318" s="17" t="str">
        <f>TEXT(D_dates[[#This Row],[Dates]],"mmmm-aa")</f>
        <v>août-29</v>
      </c>
      <c r="G1318" s="17">
        <f>YEAR(D_dates[[#This Row],[Dates]])*100+MONTH(B1318)</f>
        <v>202908</v>
      </c>
      <c r="H1318" s="15">
        <f t="shared" si="62"/>
        <v>47331</v>
      </c>
    </row>
    <row r="1319" spans="2:8" x14ac:dyDescent="0.3">
      <c r="B1319" s="15">
        <v>47339</v>
      </c>
      <c r="C1319" s="16">
        <f t="shared" si="60"/>
        <v>2029</v>
      </c>
      <c r="D1319" s="17">
        <f t="shared" si="61"/>
        <v>8</v>
      </c>
      <c r="E1319" s="17" t="str">
        <f>TEXT(D_dates[[#This Row],[Dates]],"mmmm")</f>
        <v>août</v>
      </c>
      <c r="F1319" s="17" t="str">
        <f>TEXT(D_dates[[#This Row],[Dates]],"mmmm-aa")</f>
        <v>août-29</v>
      </c>
      <c r="G1319" s="17">
        <f>YEAR(D_dates[[#This Row],[Dates]])*100+MONTH(B1319)</f>
        <v>202908</v>
      </c>
      <c r="H1319" s="15">
        <f t="shared" si="62"/>
        <v>47331</v>
      </c>
    </row>
    <row r="1320" spans="2:8" x14ac:dyDescent="0.3">
      <c r="B1320" s="15">
        <v>47340</v>
      </c>
      <c r="C1320" s="16">
        <f t="shared" si="60"/>
        <v>2029</v>
      </c>
      <c r="D1320" s="17">
        <f t="shared" si="61"/>
        <v>8</v>
      </c>
      <c r="E1320" s="17" t="str">
        <f>TEXT(D_dates[[#This Row],[Dates]],"mmmm")</f>
        <v>août</v>
      </c>
      <c r="F1320" s="17" t="str">
        <f>TEXT(D_dates[[#This Row],[Dates]],"mmmm-aa")</f>
        <v>août-29</v>
      </c>
      <c r="G1320" s="17">
        <f>YEAR(D_dates[[#This Row],[Dates]])*100+MONTH(B1320)</f>
        <v>202908</v>
      </c>
      <c r="H1320" s="15">
        <f t="shared" si="62"/>
        <v>47331</v>
      </c>
    </row>
    <row r="1321" spans="2:8" x14ac:dyDescent="0.3">
      <c r="B1321" s="15">
        <v>47341</v>
      </c>
      <c r="C1321" s="16">
        <f t="shared" si="60"/>
        <v>2029</v>
      </c>
      <c r="D1321" s="17">
        <f t="shared" si="61"/>
        <v>8</v>
      </c>
      <c r="E1321" s="17" t="str">
        <f>TEXT(D_dates[[#This Row],[Dates]],"mmmm")</f>
        <v>août</v>
      </c>
      <c r="F1321" s="17" t="str">
        <f>TEXT(D_dates[[#This Row],[Dates]],"mmmm-aa")</f>
        <v>août-29</v>
      </c>
      <c r="G1321" s="17">
        <f>YEAR(D_dates[[#This Row],[Dates]])*100+MONTH(B1321)</f>
        <v>202908</v>
      </c>
      <c r="H1321" s="15">
        <f t="shared" si="62"/>
        <v>47331</v>
      </c>
    </row>
    <row r="1322" spans="2:8" x14ac:dyDescent="0.3">
      <c r="B1322" s="15">
        <v>47342</v>
      </c>
      <c r="C1322" s="16">
        <f t="shared" si="60"/>
        <v>2029</v>
      </c>
      <c r="D1322" s="17">
        <f t="shared" si="61"/>
        <v>8</v>
      </c>
      <c r="E1322" s="17" t="str">
        <f>TEXT(D_dates[[#This Row],[Dates]],"mmmm")</f>
        <v>août</v>
      </c>
      <c r="F1322" s="17" t="str">
        <f>TEXT(D_dates[[#This Row],[Dates]],"mmmm-aa")</f>
        <v>août-29</v>
      </c>
      <c r="G1322" s="17">
        <f>YEAR(D_dates[[#This Row],[Dates]])*100+MONTH(B1322)</f>
        <v>202908</v>
      </c>
      <c r="H1322" s="15">
        <f t="shared" si="62"/>
        <v>47331</v>
      </c>
    </row>
    <row r="1323" spans="2:8" x14ac:dyDescent="0.3">
      <c r="B1323" s="15">
        <v>47343</v>
      </c>
      <c r="C1323" s="16">
        <f t="shared" si="60"/>
        <v>2029</v>
      </c>
      <c r="D1323" s="17">
        <f t="shared" si="61"/>
        <v>8</v>
      </c>
      <c r="E1323" s="17" t="str">
        <f>TEXT(D_dates[[#This Row],[Dates]],"mmmm")</f>
        <v>août</v>
      </c>
      <c r="F1323" s="17" t="str">
        <f>TEXT(D_dates[[#This Row],[Dates]],"mmmm-aa")</f>
        <v>août-29</v>
      </c>
      <c r="G1323" s="17">
        <f>YEAR(D_dates[[#This Row],[Dates]])*100+MONTH(B1323)</f>
        <v>202908</v>
      </c>
      <c r="H1323" s="15">
        <f t="shared" si="62"/>
        <v>47331</v>
      </c>
    </row>
    <row r="1324" spans="2:8" x14ac:dyDescent="0.3">
      <c r="B1324" s="15">
        <v>47344</v>
      </c>
      <c r="C1324" s="16">
        <f t="shared" si="60"/>
        <v>2029</v>
      </c>
      <c r="D1324" s="17">
        <f t="shared" si="61"/>
        <v>8</v>
      </c>
      <c r="E1324" s="17" t="str">
        <f>TEXT(D_dates[[#This Row],[Dates]],"mmmm")</f>
        <v>août</v>
      </c>
      <c r="F1324" s="17" t="str">
        <f>TEXT(D_dates[[#This Row],[Dates]],"mmmm-aa")</f>
        <v>août-29</v>
      </c>
      <c r="G1324" s="17">
        <f>YEAR(D_dates[[#This Row],[Dates]])*100+MONTH(B1324)</f>
        <v>202908</v>
      </c>
      <c r="H1324" s="15">
        <f t="shared" si="62"/>
        <v>47331</v>
      </c>
    </row>
    <row r="1325" spans="2:8" x14ac:dyDescent="0.3">
      <c r="B1325" s="15">
        <v>47345</v>
      </c>
      <c r="C1325" s="16">
        <f t="shared" si="60"/>
        <v>2029</v>
      </c>
      <c r="D1325" s="17">
        <f t="shared" si="61"/>
        <v>8</v>
      </c>
      <c r="E1325" s="17" t="str">
        <f>TEXT(D_dates[[#This Row],[Dates]],"mmmm")</f>
        <v>août</v>
      </c>
      <c r="F1325" s="17" t="str">
        <f>TEXT(D_dates[[#This Row],[Dates]],"mmmm-aa")</f>
        <v>août-29</v>
      </c>
      <c r="G1325" s="17">
        <f>YEAR(D_dates[[#This Row],[Dates]])*100+MONTH(B1325)</f>
        <v>202908</v>
      </c>
      <c r="H1325" s="15">
        <f t="shared" si="62"/>
        <v>47331</v>
      </c>
    </row>
    <row r="1326" spans="2:8" x14ac:dyDescent="0.3">
      <c r="B1326" s="15">
        <v>47346</v>
      </c>
      <c r="C1326" s="16">
        <f t="shared" si="60"/>
        <v>2029</v>
      </c>
      <c r="D1326" s="17">
        <f t="shared" si="61"/>
        <v>8</v>
      </c>
      <c r="E1326" s="17" t="str">
        <f>TEXT(D_dates[[#This Row],[Dates]],"mmmm")</f>
        <v>août</v>
      </c>
      <c r="F1326" s="17" t="str">
        <f>TEXT(D_dates[[#This Row],[Dates]],"mmmm-aa")</f>
        <v>août-29</v>
      </c>
      <c r="G1326" s="17">
        <f>YEAR(D_dates[[#This Row],[Dates]])*100+MONTH(B1326)</f>
        <v>202908</v>
      </c>
      <c r="H1326" s="15">
        <f t="shared" si="62"/>
        <v>47331</v>
      </c>
    </row>
    <row r="1327" spans="2:8" x14ac:dyDescent="0.3">
      <c r="B1327" s="15">
        <v>47347</v>
      </c>
      <c r="C1327" s="16">
        <f t="shared" si="60"/>
        <v>2029</v>
      </c>
      <c r="D1327" s="17">
        <f t="shared" si="61"/>
        <v>8</v>
      </c>
      <c r="E1327" s="17" t="str">
        <f>TEXT(D_dates[[#This Row],[Dates]],"mmmm")</f>
        <v>août</v>
      </c>
      <c r="F1327" s="17" t="str">
        <f>TEXT(D_dates[[#This Row],[Dates]],"mmmm-aa")</f>
        <v>août-29</v>
      </c>
      <c r="G1327" s="17">
        <f>YEAR(D_dates[[#This Row],[Dates]])*100+MONTH(B1327)</f>
        <v>202908</v>
      </c>
      <c r="H1327" s="15">
        <f t="shared" si="62"/>
        <v>47331</v>
      </c>
    </row>
    <row r="1328" spans="2:8" x14ac:dyDescent="0.3">
      <c r="B1328" s="15">
        <v>47348</v>
      </c>
      <c r="C1328" s="16">
        <f t="shared" si="60"/>
        <v>2029</v>
      </c>
      <c r="D1328" s="17">
        <f t="shared" si="61"/>
        <v>8</v>
      </c>
      <c r="E1328" s="17" t="str">
        <f>TEXT(D_dates[[#This Row],[Dates]],"mmmm")</f>
        <v>août</v>
      </c>
      <c r="F1328" s="17" t="str">
        <f>TEXT(D_dates[[#This Row],[Dates]],"mmmm-aa")</f>
        <v>août-29</v>
      </c>
      <c r="G1328" s="17">
        <f>YEAR(D_dates[[#This Row],[Dates]])*100+MONTH(B1328)</f>
        <v>202908</v>
      </c>
      <c r="H1328" s="15">
        <f t="shared" si="62"/>
        <v>47331</v>
      </c>
    </row>
    <row r="1329" spans="2:8" x14ac:dyDescent="0.3">
      <c r="B1329" s="15">
        <v>47349</v>
      </c>
      <c r="C1329" s="16">
        <f t="shared" si="60"/>
        <v>2029</v>
      </c>
      <c r="D1329" s="17">
        <f t="shared" si="61"/>
        <v>8</v>
      </c>
      <c r="E1329" s="17" t="str">
        <f>TEXT(D_dates[[#This Row],[Dates]],"mmmm")</f>
        <v>août</v>
      </c>
      <c r="F1329" s="17" t="str">
        <f>TEXT(D_dates[[#This Row],[Dates]],"mmmm-aa")</f>
        <v>août-29</v>
      </c>
      <c r="G1329" s="17">
        <f>YEAR(D_dates[[#This Row],[Dates]])*100+MONTH(B1329)</f>
        <v>202908</v>
      </c>
      <c r="H1329" s="15">
        <f t="shared" si="62"/>
        <v>47331</v>
      </c>
    </row>
    <row r="1330" spans="2:8" x14ac:dyDescent="0.3">
      <c r="B1330" s="15">
        <v>47350</v>
      </c>
      <c r="C1330" s="16">
        <f t="shared" si="60"/>
        <v>2029</v>
      </c>
      <c r="D1330" s="17">
        <f t="shared" si="61"/>
        <v>8</v>
      </c>
      <c r="E1330" s="17" t="str">
        <f>TEXT(D_dates[[#This Row],[Dates]],"mmmm")</f>
        <v>août</v>
      </c>
      <c r="F1330" s="17" t="str">
        <f>TEXT(D_dates[[#This Row],[Dates]],"mmmm-aa")</f>
        <v>août-29</v>
      </c>
      <c r="G1330" s="17">
        <f>YEAR(D_dates[[#This Row],[Dates]])*100+MONTH(B1330)</f>
        <v>202908</v>
      </c>
      <c r="H1330" s="15">
        <f t="shared" si="62"/>
        <v>47331</v>
      </c>
    </row>
    <row r="1331" spans="2:8" x14ac:dyDescent="0.3">
      <c r="B1331" s="15">
        <v>47351</v>
      </c>
      <c r="C1331" s="16">
        <f t="shared" si="60"/>
        <v>2029</v>
      </c>
      <c r="D1331" s="17">
        <f t="shared" si="61"/>
        <v>8</v>
      </c>
      <c r="E1331" s="17" t="str">
        <f>TEXT(D_dates[[#This Row],[Dates]],"mmmm")</f>
        <v>août</v>
      </c>
      <c r="F1331" s="17" t="str">
        <f>TEXT(D_dates[[#This Row],[Dates]],"mmmm-aa")</f>
        <v>août-29</v>
      </c>
      <c r="G1331" s="17">
        <f>YEAR(D_dates[[#This Row],[Dates]])*100+MONTH(B1331)</f>
        <v>202908</v>
      </c>
      <c r="H1331" s="15">
        <f t="shared" si="62"/>
        <v>47331</v>
      </c>
    </row>
    <row r="1332" spans="2:8" x14ac:dyDescent="0.3">
      <c r="B1332" s="15">
        <v>47352</v>
      </c>
      <c r="C1332" s="16">
        <f t="shared" si="60"/>
        <v>2029</v>
      </c>
      <c r="D1332" s="17">
        <f t="shared" si="61"/>
        <v>8</v>
      </c>
      <c r="E1332" s="17" t="str">
        <f>TEXT(D_dates[[#This Row],[Dates]],"mmmm")</f>
        <v>août</v>
      </c>
      <c r="F1332" s="17" t="str">
        <f>TEXT(D_dates[[#This Row],[Dates]],"mmmm-aa")</f>
        <v>août-29</v>
      </c>
      <c r="G1332" s="17">
        <f>YEAR(D_dates[[#This Row],[Dates]])*100+MONTH(B1332)</f>
        <v>202908</v>
      </c>
      <c r="H1332" s="15">
        <f t="shared" si="62"/>
        <v>47331</v>
      </c>
    </row>
    <row r="1333" spans="2:8" x14ac:dyDescent="0.3">
      <c r="B1333" s="15">
        <v>47353</v>
      </c>
      <c r="C1333" s="16">
        <f t="shared" si="60"/>
        <v>2029</v>
      </c>
      <c r="D1333" s="17">
        <f t="shared" si="61"/>
        <v>8</v>
      </c>
      <c r="E1333" s="17" t="str">
        <f>TEXT(D_dates[[#This Row],[Dates]],"mmmm")</f>
        <v>août</v>
      </c>
      <c r="F1333" s="17" t="str">
        <f>TEXT(D_dates[[#This Row],[Dates]],"mmmm-aa")</f>
        <v>août-29</v>
      </c>
      <c r="G1333" s="17">
        <f>YEAR(D_dates[[#This Row],[Dates]])*100+MONTH(B1333)</f>
        <v>202908</v>
      </c>
      <c r="H1333" s="15">
        <f t="shared" si="62"/>
        <v>47331</v>
      </c>
    </row>
    <row r="1334" spans="2:8" x14ac:dyDescent="0.3">
      <c r="B1334" s="15">
        <v>47354</v>
      </c>
      <c r="C1334" s="16">
        <f t="shared" si="60"/>
        <v>2029</v>
      </c>
      <c r="D1334" s="17">
        <f t="shared" si="61"/>
        <v>8</v>
      </c>
      <c r="E1334" s="17" t="str">
        <f>TEXT(D_dates[[#This Row],[Dates]],"mmmm")</f>
        <v>août</v>
      </c>
      <c r="F1334" s="17" t="str">
        <f>TEXT(D_dates[[#This Row],[Dates]],"mmmm-aa")</f>
        <v>août-29</v>
      </c>
      <c r="G1334" s="17">
        <f>YEAR(D_dates[[#This Row],[Dates]])*100+MONTH(B1334)</f>
        <v>202908</v>
      </c>
      <c r="H1334" s="15">
        <f t="shared" si="62"/>
        <v>47331</v>
      </c>
    </row>
    <row r="1335" spans="2:8" x14ac:dyDescent="0.3">
      <c r="B1335" s="15">
        <v>47355</v>
      </c>
      <c r="C1335" s="16">
        <f t="shared" si="60"/>
        <v>2029</v>
      </c>
      <c r="D1335" s="17">
        <f t="shared" si="61"/>
        <v>8</v>
      </c>
      <c r="E1335" s="17" t="str">
        <f>TEXT(D_dates[[#This Row],[Dates]],"mmmm")</f>
        <v>août</v>
      </c>
      <c r="F1335" s="17" t="str">
        <f>TEXT(D_dates[[#This Row],[Dates]],"mmmm-aa")</f>
        <v>août-29</v>
      </c>
      <c r="G1335" s="17">
        <f>YEAR(D_dates[[#This Row],[Dates]])*100+MONTH(B1335)</f>
        <v>202908</v>
      </c>
      <c r="H1335" s="15">
        <f t="shared" si="62"/>
        <v>47331</v>
      </c>
    </row>
    <row r="1336" spans="2:8" x14ac:dyDescent="0.3">
      <c r="B1336" s="15">
        <v>47356</v>
      </c>
      <c r="C1336" s="16">
        <f t="shared" si="60"/>
        <v>2029</v>
      </c>
      <c r="D1336" s="17">
        <f t="shared" si="61"/>
        <v>8</v>
      </c>
      <c r="E1336" s="17" t="str">
        <f>TEXT(D_dates[[#This Row],[Dates]],"mmmm")</f>
        <v>août</v>
      </c>
      <c r="F1336" s="17" t="str">
        <f>TEXT(D_dates[[#This Row],[Dates]],"mmmm-aa")</f>
        <v>août-29</v>
      </c>
      <c r="G1336" s="17">
        <f>YEAR(D_dates[[#This Row],[Dates]])*100+MONTH(B1336)</f>
        <v>202908</v>
      </c>
      <c r="H1336" s="15">
        <f t="shared" si="62"/>
        <v>47331</v>
      </c>
    </row>
    <row r="1337" spans="2:8" x14ac:dyDescent="0.3">
      <c r="B1337" s="15">
        <v>47357</v>
      </c>
      <c r="C1337" s="16">
        <f t="shared" si="60"/>
        <v>2029</v>
      </c>
      <c r="D1337" s="17">
        <f t="shared" si="61"/>
        <v>8</v>
      </c>
      <c r="E1337" s="17" t="str">
        <f>TEXT(D_dates[[#This Row],[Dates]],"mmmm")</f>
        <v>août</v>
      </c>
      <c r="F1337" s="17" t="str">
        <f>TEXT(D_dates[[#This Row],[Dates]],"mmmm-aa")</f>
        <v>août-29</v>
      </c>
      <c r="G1337" s="17">
        <f>YEAR(D_dates[[#This Row],[Dates]])*100+MONTH(B1337)</f>
        <v>202908</v>
      </c>
      <c r="H1337" s="15">
        <f t="shared" si="62"/>
        <v>47331</v>
      </c>
    </row>
    <row r="1338" spans="2:8" x14ac:dyDescent="0.3">
      <c r="B1338" s="15">
        <v>47358</v>
      </c>
      <c r="C1338" s="16">
        <f t="shared" si="60"/>
        <v>2029</v>
      </c>
      <c r="D1338" s="17">
        <f t="shared" si="61"/>
        <v>8</v>
      </c>
      <c r="E1338" s="17" t="str">
        <f>TEXT(D_dates[[#This Row],[Dates]],"mmmm")</f>
        <v>août</v>
      </c>
      <c r="F1338" s="17" t="str">
        <f>TEXT(D_dates[[#This Row],[Dates]],"mmmm-aa")</f>
        <v>août-29</v>
      </c>
      <c r="G1338" s="17">
        <f>YEAR(D_dates[[#This Row],[Dates]])*100+MONTH(B1338)</f>
        <v>202908</v>
      </c>
      <c r="H1338" s="15">
        <f t="shared" si="62"/>
        <v>47331</v>
      </c>
    </row>
    <row r="1339" spans="2:8" x14ac:dyDescent="0.3">
      <c r="B1339" s="15">
        <v>47359</v>
      </c>
      <c r="C1339" s="16">
        <f t="shared" si="60"/>
        <v>2029</v>
      </c>
      <c r="D1339" s="17">
        <f t="shared" si="61"/>
        <v>8</v>
      </c>
      <c r="E1339" s="17" t="str">
        <f>TEXT(D_dates[[#This Row],[Dates]],"mmmm")</f>
        <v>août</v>
      </c>
      <c r="F1339" s="17" t="str">
        <f>TEXT(D_dates[[#This Row],[Dates]],"mmmm-aa")</f>
        <v>août-29</v>
      </c>
      <c r="G1339" s="17">
        <f>YEAR(D_dates[[#This Row],[Dates]])*100+MONTH(B1339)</f>
        <v>202908</v>
      </c>
      <c r="H1339" s="15">
        <f t="shared" si="62"/>
        <v>47331</v>
      </c>
    </row>
    <row r="1340" spans="2:8" x14ac:dyDescent="0.3">
      <c r="B1340" s="15">
        <v>47360</v>
      </c>
      <c r="C1340" s="16">
        <f t="shared" si="60"/>
        <v>2029</v>
      </c>
      <c r="D1340" s="17">
        <f t="shared" si="61"/>
        <v>8</v>
      </c>
      <c r="E1340" s="17" t="str">
        <f>TEXT(D_dates[[#This Row],[Dates]],"mmmm")</f>
        <v>août</v>
      </c>
      <c r="F1340" s="17" t="str">
        <f>TEXT(D_dates[[#This Row],[Dates]],"mmmm-aa")</f>
        <v>août-29</v>
      </c>
      <c r="G1340" s="17">
        <f>YEAR(D_dates[[#This Row],[Dates]])*100+MONTH(B1340)</f>
        <v>202908</v>
      </c>
      <c r="H1340" s="15">
        <f t="shared" si="62"/>
        <v>47331</v>
      </c>
    </row>
    <row r="1341" spans="2:8" x14ac:dyDescent="0.3">
      <c r="B1341" s="15">
        <v>47361</v>
      </c>
      <c r="C1341" s="16">
        <f t="shared" si="60"/>
        <v>2029</v>
      </c>
      <c r="D1341" s="17">
        <f t="shared" si="61"/>
        <v>8</v>
      </c>
      <c r="E1341" s="17" t="str">
        <f>TEXT(D_dates[[#This Row],[Dates]],"mmmm")</f>
        <v>août</v>
      </c>
      <c r="F1341" s="17" t="str">
        <f>TEXT(D_dates[[#This Row],[Dates]],"mmmm-aa")</f>
        <v>août-29</v>
      </c>
      <c r="G1341" s="17">
        <f>YEAR(D_dates[[#This Row],[Dates]])*100+MONTH(B1341)</f>
        <v>202908</v>
      </c>
      <c r="H1341" s="15">
        <f t="shared" si="62"/>
        <v>47331</v>
      </c>
    </row>
    <row r="1342" spans="2:8" x14ac:dyDescent="0.3">
      <c r="B1342" s="15">
        <v>47362</v>
      </c>
      <c r="C1342" s="16">
        <f t="shared" si="60"/>
        <v>2029</v>
      </c>
      <c r="D1342" s="17">
        <f t="shared" si="61"/>
        <v>9</v>
      </c>
      <c r="E1342" s="17" t="str">
        <f>TEXT(D_dates[[#This Row],[Dates]],"mmmm")</f>
        <v>septembre</v>
      </c>
      <c r="F1342" s="17" t="str">
        <f>TEXT(D_dates[[#This Row],[Dates]],"mmmm-aa")</f>
        <v>septembre-29</v>
      </c>
      <c r="G1342" s="17">
        <f>YEAR(D_dates[[#This Row],[Dates]])*100+MONTH(B1342)</f>
        <v>202909</v>
      </c>
      <c r="H1342" s="15">
        <f t="shared" si="62"/>
        <v>47362</v>
      </c>
    </row>
    <row r="1343" spans="2:8" x14ac:dyDescent="0.3">
      <c r="B1343" s="15">
        <v>47363</v>
      </c>
      <c r="C1343" s="16">
        <f t="shared" si="60"/>
        <v>2029</v>
      </c>
      <c r="D1343" s="17">
        <f t="shared" si="61"/>
        <v>9</v>
      </c>
      <c r="E1343" s="17" t="str">
        <f>TEXT(D_dates[[#This Row],[Dates]],"mmmm")</f>
        <v>septembre</v>
      </c>
      <c r="F1343" s="17" t="str">
        <f>TEXT(D_dates[[#This Row],[Dates]],"mmmm-aa")</f>
        <v>septembre-29</v>
      </c>
      <c r="G1343" s="17">
        <f>YEAR(D_dates[[#This Row],[Dates]])*100+MONTH(B1343)</f>
        <v>202909</v>
      </c>
      <c r="H1343" s="15">
        <f t="shared" si="62"/>
        <v>47362</v>
      </c>
    </row>
    <row r="1344" spans="2:8" x14ac:dyDescent="0.3">
      <c r="B1344" s="15">
        <v>47364</v>
      </c>
      <c r="C1344" s="16">
        <f t="shared" si="60"/>
        <v>2029</v>
      </c>
      <c r="D1344" s="17">
        <f t="shared" si="61"/>
        <v>9</v>
      </c>
      <c r="E1344" s="17" t="str">
        <f>TEXT(D_dates[[#This Row],[Dates]],"mmmm")</f>
        <v>septembre</v>
      </c>
      <c r="F1344" s="17" t="str">
        <f>TEXT(D_dates[[#This Row],[Dates]],"mmmm-aa")</f>
        <v>septembre-29</v>
      </c>
      <c r="G1344" s="17">
        <f>YEAR(D_dates[[#This Row],[Dates]])*100+MONTH(B1344)</f>
        <v>202909</v>
      </c>
      <c r="H1344" s="15">
        <f t="shared" si="62"/>
        <v>47362</v>
      </c>
    </row>
    <row r="1345" spans="2:8" x14ac:dyDescent="0.3">
      <c r="B1345" s="15">
        <v>47365</v>
      </c>
      <c r="C1345" s="16">
        <f t="shared" si="60"/>
        <v>2029</v>
      </c>
      <c r="D1345" s="17">
        <f t="shared" si="61"/>
        <v>9</v>
      </c>
      <c r="E1345" s="17" t="str">
        <f>TEXT(D_dates[[#This Row],[Dates]],"mmmm")</f>
        <v>septembre</v>
      </c>
      <c r="F1345" s="17" t="str">
        <f>TEXT(D_dates[[#This Row],[Dates]],"mmmm-aa")</f>
        <v>septembre-29</v>
      </c>
      <c r="G1345" s="17">
        <f>YEAR(D_dates[[#This Row],[Dates]])*100+MONTH(B1345)</f>
        <v>202909</v>
      </c>
      <c r="H1345" s="15">
        <f t="shared" si="62"/>
        <v>47362</v>
      </c>
    </row>
    <row r="1346" spans="2:8" x14ac:dyDescent="0.3">
      <c r="B1346" s="15">
        <v>47366</v>
      </c>
      <c r="C1346" s="16">
        <f t="shared" si="60"/>
        <v>2029</v>
      </c>
      <c r="D1346" s="17">
        <f t="shared" si="61"/>
        <v>9</v>
      </c>
      <c r="E1346" s="17" t="str">
        <f>TEXT(D_dates[[#This Row],[Dates]],"mmmm")</f>
        <v>septembre</v>
      </c>
      <c r="F1346" s="17" t="str">
        <f>TEXT(D_dates[[#This Row],[Dates]],"mmmm-aa")</f>
        <v>septembre-29</v>
      </c>
      <c r="G1346" s="17">
        <f>YEAR(D_dates[[#This Row],[Dates]])*100+MONTH(B1346)</f>
        <v>202909</v>
      </c>
      <c r="H1346" s="15">
        <f t="shared" si="62"/>
        <v>47362</v>
      </c>
    </row>
    <row r="1347" spans="2:8" x14ac:dyDescent="0.3">
      <c r="B1347" s="15">
        <v>47367</v>
      </c>
      <c r="C1347" s="16">
        <f t="shared" ref="C1347:C1410" si="63">YEAR(B1347)</f>
        <v>2029</v>
      </c>
      <c r="D1347" s="17">
        <f t="shared" ref="D1347:D1410" si="64">MONTH(B1347)</f>
        <v>9</v>
      </c>
      <c r="E1347" s="17" t="str">
        <f>TEXT(D_dates[[#This Row],[Dates]],"mmmm")</f>
        <v>septembre</v>
      </c>
      <c r="F1347" s="17" t="str">
        <f>TEXT(D_dates[[#This Row],[Dates]],"mmmm-aa")</f>
        <v>septembre-29</v>
      </c>
      <c r="G1347" s="17">
        <f>YEAR(D_dates[[#This Row],[Dates]])*100+MONTH(B1347)</f>
        <v>202909</v>
      </c>
      <c r="H1347" s="15">
        <f t="shared" ref="H1347:H1410" si="65">DATE(YEAR(B1347),MONTH(B1347),1)</f>
        <v>47362</v>
      </c>
    </row>
    <row r="1348" spans="2:8" x14ac:dyDescent="0.3">
      <c r="B1348" s="15">
        <v>47368</v>
      </c>
      <c r="C1348" s="16">
        <f t="shared" si="63"/>
        <v>2029</v>
      </c>
      <c r="D1348" s="17">
        <f t="shared" si="64"/>
        <v>9</v>
      </c>
      <c r="E1348" s="17" t="str">
        <f>TEXT(D_dates[[#This Row],[Dates]],"mmmm")</f>
        <v>septembre</v>
      </c>
      <c r="F1348" s="17" t="str">
        <f>TEXT(D_dates[[#This Row],[Dates]],"mmmm-aa")</f>
        <v>septembre-29</v>
      </c>
      <c r="G1348" s="17">
        <f>YEAR(D_dates[[#This Row],[Dates]])*100+MONTH(B1348)</f>
        <v>202909</v>
      </c>
      <c r="H1348" s="15">
        <f t="shared" si="65"/>
        <v>47362</v>
      </c>
    </row>
    <row r="1349" spans="2:8" x14ac:dyDescent="0.3">
      <c r="B1349" s="15">
        <v>47369</v>
      </c>
      <c r="C1349" s="16">
        <f t="shared" si="63"/>
        <v>2029</v>
      </c>
      <c r="D1349" s="17">
        <f t="shared" si="64"/>
        <v>9</v>
      </c>
      <c r="E1349" s="17" t="str">
        <f>TEXT(D_dates[[#This Row],[Dates]],"mmmm")</f>
        <v>septembre</v>
      </c>
      <c r="F1349" s="17" t="str">
        <f>TEXT(D_dates[[#This Row],[Dates]],"mmmm-aa")</f>
        <v>septembre-29</v>
      </c>
      <c r="G1349" s="17">
        <f>YEAR(D_dates[[#This Row],[Dates]])*100+MONTH(B1349)</f>
        <v>202909</v>
      </c>
      <c r="H1349" s="15">
        <f t="shared" si="65"/>
        <v>47362</v>
      </c>
    </row>
    <row r="1350" spans="2:8" x14ac:dyDescent="0.3">
      <c r="B1350" s="15">
        <v>47370</v>
      </c>
      <c r="C1350" s="16">
        <f t="shared" si="63"/>
        <v>2029</v>
      </c>
      <c r="D1350" s="17">
        <f t="shared" si="64"/>
        <v>9</v>
      </c>
      <c r="E1350" s="17" t="str">
        <f>TEXT(D_dates[[#This Row],[Dates]],"mmmm")</f>
        <v>septembre</v>
      </c>
      <c r="F1350" s="17" t="str">
        <f>TEXT(D_dates[[#This Row],[Dates]],"mmmm-aa")</f>
        <v>septembre-29</v>
      </c>
      <c r="G1350" s="17">
        <f>YEAR(D_dates[[#This Row],[Dates]])*100+MONTH(B1350)</f>
        <v>202909</v>
      </c>
      <c r="H1350" s="15">
        <f t="shared" si="65"/>
        <v>47362</v>
      </c>
    </row>
    <row r="1351" spans="2:8" x14ac:dyDescent="0.3">
      <c r="B1351" s="15">
        <v>47371</v>
      </c>
      <c r="C1351" s="16">
        <f t="shared" si="63"/>
        <v>2029</v>
      </c>
      <c r="D1351" s="17">
        <f t="shared" si="64"/>
        <v>9</v>
      </c>
      <c r="E1351" s="17" t="str">
        <f>TEXT(D_dates[[#This Row],[Dates]],"mmmm")</f>
        <v>septembre</v>
      </c>
      <c r="F1351" s="17" t="str">
        <f>TEXT(D_dates[[#This Row],[Dates]],"mmmm-aa")</f>
        <v>septembre-29</v>
      </c>
      <c r="G1351" s="17">
        <f>YEAR(D_dates[[#This Row],[Dates]])*100+MONTH(B1351)</f>
        <v>202909</v>
      </c>
      <c r="H1351" s="15">
        <f t="shared" si="65"/>
        <v>47362</v>
      </c>
    </row>
    <row r="1352" spans="2:8" x14ac:dyDescent="0.3">
      <c r="B1352" s="15">
        <v>47372</v>
      </c>
      <c r="C1352" s="16">
        <f t="shared" si="63"/>
        <v>2029</v>
      </c>
      <c r="D1352" s="17">
        <f t="shared" si="64"/>
        <v>9</v>
      </c>
      <c r="E1352" s="17" t="str">
        <f>TEXT(D_dates[[#This Row],[Dates]],"mmmm")</f>
        <v>septembre</v>
      </c>
      <c r="F1352" s="17" t="str">
        <f>TEXT(D_dates[[#This Row],[Dates]],"mmmm-aa")</f>
        <v>septembre-29</v>
      </c>
      <c r="G1352" s="17">
        <f>YEAR(D_dates[[#This Row],[Dates]])*100+MONTH(B1352)</f>
        <v>202909</v>
      </c>
      <c r="H1352" s="15">
        <f t="shared" si="65"/>
        <v>47362</v>
      </c>
    </row>
    <row r="1353" spans="2:8" x14ac:dyDescent="0.3">
      <c r="B1353" s="15">
        <v>47373</v>
      </c>
      <c r="C1353" s="16">
        <f t="shared" si="63"/>
        <v>2029</v>
      </c>
      <c r="D1353" s="17">
        <f t="shared" si="64"/>
        <v>9</v>
      </c>
      <c r="E1353" s="17" t="str">
        <f>TEXT(D_dates[[#This Row],[Dates]],"mmmm")</f>
        <v>septembre</v>
      </c>
      <c r="F1353" s="17" t="str">
        <f>TEXT(D_dates[[#This Row],[Dates]],"mmmm-aa")</f>
        <v>septembre-29</v>
      </c>
      <c r="G1353" s="17">
        <f>YEAR(D_dates[[#This Row],[Dates]])*100+MONTH(B1353)</f>
        <v>202909</v>
      </c>
      <c r="H1353" s="15">
        <f t="shared" si="65"/>
        <v>47362</v>
      </c>
    </row>
    <row r="1354" spans="2:8" x14ac:dyDescent="0.3">
      <c r="B1354" s="15">
        <v>47374</v>
      </c>
      <c r="C1354" s="16">
        <f t="shared" si="63"/>
        <v>2029</v>
      </c>
      <c r="D1354" s="17">
        <f t="shared" si="64"/>
        <v>9</v>
      </c>
      <c r="E1354" s="17" t="str">
        <f>TEXT(D_dates[[#This Row],[Dates]],"mmmm")</f>
        <v>septembre</v>
      </c>
      <c r="F1354" s="17" t="str">
        <f>TEXT(D_dates[[#This Row],[Dates]],"mmmm-aa")</f>
        <v>septembre-29</v>
      </c>
      <c r="G1354" s="17">
        <f>YEAR(D_dates[[#This Row],[Dates]])*100+MONTH(B1354)</f>
        <v>202909</v>
      </c>
      <c r="H1354" s="15">
        <f t="shared" si="65"/>
        <v>47362</v>
      </c>
    </row>
    <row r="1355" spans="2:8" x14ac:dyDescent="0.3">
      <c r="B1355" s="15">
        <v>47375</v>
      </c>
      <c r="C1355" s="16">
        <f t="shared" si="63"/>
        <v>2029</v>
      </c>
      <c r="D1355" s="17">
        <f t="shared" si="64"/>
        <v>9</v>
      </c>
      <c r="E1355" s="17" t="str">
        <f>TEXT(D_dates[[#This Row],[Dates]],"mmmm")</f>
        <v>septembre</v>
      </c>
      <c r="F1355" s="17" t="str">
        <f>TEXT(D_dates[[#This Row],[Dates]],"mmmm-aa")</f>
        <v>septembre-29</v>
      </c>
      <c r="G1355" s="17">
        <f>YEAR(D_dates[[#This Row],[Dates]])*100+MONTH(B1355)</f>
        <v>202909</v>
      </c>
      <c r="H1355" s="15">
        <f t="shared" si="65"/>
        <v>47362</v>
      </c>
    </row>
    <row r="1356" spans="2:8" x14ac:dyDescent="0.3">
      <c r="B1356" s="15">
        <v>47376</v>
      </c>
      <c r="C1356" s="16">
        <f t="shared" si="63"/>
        <v>2029</v>
      </c>
      <c r="D1356" s="17">
        <f t="shared" si="64"/>
        <v>9</v>
      </c>
      <c r="E1356" s="17" t="str">
        <f>TEXT(D_dates[[#This Row],[Dates]],"mmmm")</f>
        <v>septembre</v>
      </c>
      <c r="F1356" s="17" t="str">
        <f>TEXT(D_dates[[#This Row],[Dates]],"mmmm-aa")</f>
        <v>septembre-29</v>
      </c>
      <c r="G1356" s="17">
        <f>YEAR(D_dates[[#This Row],[Dates]])*100+MONTH(B1356)</f>
        <v>202909</v>
      </c>
      <c r="H1356" s="15">
        <f t="shared" si="65"/>
        <v>47362</v>
      </c>
    </row>
    <row r="1357" spans="2:8" x14ac:dyDescent="0.3">
      <c r="B1357" s="15">
        <v>47377</v>
      </c>
      <c r="C1357" s="16">
        <f t="shared" si="63"/>
        <v>2029</v>
      </c>
      <c r="D1357" s="17">
        <f t="shared" si="64"/>
        <v>9</v>
      </c>
      <c r="E1357" s="17" t="str">
        <f>TEXT(D_dates[[#This Row],[Dates]],"mmmm")</f>
        <v>septembre</v>
      </c>
      <c r="F1357" s="17" t="str">
        <f>TEXT(D_dates[[#This Row],[Dates]],"mmmm-aa")</f>
        <v>septembre-29</v>
      </c>
      <c r="G1357" s="17">
        <f>YEAR(D_dates[[#This Row],[Dates]])*100+MONTH(B1357)</f>
        <v>202909</v>
      </c>
      <c r="H1357" s="15">
        <f t="shared" si="65"/>
        <v>47362</v>
      </c>
    </row>
    <row r="1358" spans="2:8" x14ac:dyDescent="0.3">
      <c r="B1358" s="15">
        <v>47378</v>
      </c>
      <c r="C1358" s="16">
        <f t="shared" si="63"/>
        <v>2029</v>
      </c>
      <c r="D1358" s="17">
        <f t="shared" si="64"/>
        <v>9</v>
      </c>
      <c r="E1358" s="17" t="str">
        <f>TEXT(D_dates[[#This Row],[Dates]],"mmmm")</f>
        <v>septembre</v>
      </c>
      <c r="F1358" s="17" t="str">
        <f>TEXT(D_dates[[#This Row],[Dates]],"mmmm-aa")</f>
        <v>septembre-29</v>
      </c>
      <c r="G1358" s="17">
        <f>YEAR(D_dates[[#This Row],[Dates]])*100+MONTH(B1358)</f>
        <v>202909</v>
      </c>
      <c r="H1358" s="15">
        <f t="shared" si="65"/>
        <v>47362</v>
      </c>
    </row>
    <row r="1359" spans="2:8" x14ac:dyDescent="0.3">
      <c r="B1359" s="15">
        <v>47379</v>
      </c>
      <c r="C1359" s="16">
        <f t="shared" si="63"/>
        <v>2029</v>
      </c>
      <c r="D1359" s="17">
        <f t="shared" si="64"/>
        <v>9</v>
      </c>
      <c r="E1359" s="17" t="str">
        <f>TEXT(D_dates[[#This Row],[Dates]],"mmmm")</f>
        <v>septembre</v>
      </c>
      <c r="F1359" s="17" t="str">
        <f>TEXT(D_dates[[#This Row],[Dates]],"mmmm-aa")</f>
        <v>septembre-29</v>
      </c>
      <c r="G1359" s="17">
        <f>YEAR(D_dates[[#This Row],[Dates]])*100+MONTH(B1359)</f>
        <v>202909</v>
      </c>
      <c r="H1359" s="15">
        <f t="shared" si="65"/>
        <v>47362</v>
      </c>
    </row>
    <row r="1360" spans="2:8" x14ac:dyDescent="0.3">
      <c r="B1360" s="15">
        <v>47380</v>
      </c>
      <c r="C1360" s="16">
        <f t="shared" si="63"/>
        <v>2029</v>
      </c>
      <c r="D1360" s="17">
        <f t="shared" si="64"/>
        <v>9</v>
      </c>
      <c r="E1360" s="17" t="str">
        <f>TEXT(D_dates[[#This Row],[Dates]],"mmmm")</f>
        <v>septembre</v>
      </c>
      <c r="F1360" s="17" t="str">
        <f>TEXT(D_dates[[#This Row],[Dates]],"mmmm-aa")</f>
        <v>septembre-29</v>
      </c>
      <c r="G1360" s="17">
        <f>YEAR(D_dates[[#This Row],[Dates]])*100+MONTH(B1360)</f>
        <v>202909</v>
      </c>
      <c r="H1360" s="15">
        <f t="shared" si="65"/>
        <v>47362</v>
      </c>
    </row>
    <row r="1361" spans="2:8" x14ac:dyDescent="0.3">
      <c r="B1361" s="15">
        <v>47381</v>
      </c>
      <c r="C1361" s="16">
        <f t="shared" si="63"/>
        <v>2029</v>
      </c>
      <c r="D1361" s="17">
        <f t="shared" si="64"/>
        <v>9</v>
      </c>
      <c r="E1361" s="17" t="str">
        <f>TEXT(D_dates[[#This Row],[Dates]],"mmmm")</f>
        <v>septembre</v>
      </c>
      <c r="F1361" s="17" t="str">
        <f>TEXT(D_dates[[#This Row],[Dates]],"mmmm-aa")</f>
        <v>septembre-29</v>
      </c>
      <c r="G1361" s="17">
        <f>YEAR(D_dates[[#This Row],[Dates]])*100+MONTH(B1361)</f>
        <v>202909</v>
      </c>
      <c r="H1361" s="15">
        <f t="shared" si="65"/>
        <v>47362</v>
      </c>
    </row>
    <row r="1362" spans="2:8" x14ac:dyDescent="0.3">
      <c r="B1362" s="15">
        <v>47382</v>
      </c>
      <c r="C1362" s="16">
        <f t="shared" si="63"/>
        <v>2029</v>
      </c>
      <c r="D1362" s="17">
        <f t="shared" si="64"/>
        <v>9</v>
      </c>
      <c r="E1362" s="17" t="str">
        <f>TEXT(D_dates[[#This Row],[Dates]],"mmmm")</f>
        <v>septembre</v>
      </c>
      <c r="F1362" s="17" t="str">
        <f>TEXT(D_dates[[#This Row],[Dates]],"mmmm-aa")</f>
        <v>septembre-29</v>
      </c>
      <c r="G1362" s="17">
        <f>YEAR(D_dates[[#This Row],[Dates]])*100+MONTH(B1362)</f>
        <v>202909</v>
      </c>
      <c r="H1362" s="15">
        <f t="shared" si="65"/>
        <v>47362</v>
      </c>
    </row>
    <row r="1363" spans="2:8" x14ac:dyDescent="0.3">
      <c r="B1363" s="15">
        <v>47383</v>
      </c>
      <c r="C1363" s="16">
        <f t="shared" si="63"/>
        <v>2029</v>
      </c>
      <c r="D1363" s="17">
        <f t="shared" si="64"/>
        <v>9</v>
      </c>
      <c r="E1363" s="17" t="str">
        <f>TEXT(D_dates[[#This Row],[Dates]],"mmmm")</f>
        <v>septembre</v>
      </c>
      <c r="F1363" s="17" t="str">
        <f>TEXT(D_dates[[#This Row],[Dates]],"mmmm-aa")</f>
        <v>septembre-29</v>
      </c>
      <c r="G1363" s="17">
        <f>YEAR(D_dates[[#This Row],[Dates]])*100+MONTH(B1363)</f>
        <v>202909</v>
      </c>
      <c r="H1363" s="15">
        <f t="shared" si="65"/>
        <v>47362</v>
      </c>
    </row>
    <row r="1364" spans="2:8" x14ac:dyDescent="0.3">
      <c r="B1364" s="15">
        <v>47384</v>
      </c>
      <c r="C1364" s="16">
        <f t="shared" si="63"/>
        <v>2029</v>
      </c>
      <c r="D1364" s="17">
        <f t="shared" si="64"/>
        <v>9</v>
      </c>
      <c r="E1364" s="17" t="str">
        <f>TEXT(D_dates[[#This Row],[Dates]],"mmmm")</f>
        <v>septembre</v>
      </c>
      <c r="F1364" s="17" t="str">
        <f>TEXT(D_dates[[#This Row],[Dates]],"mmmm-aa")</f>
        <v>septembre-29</v>
      </c>
      <c r="G1364" s="17">
        <f>YEAR(D_dates[[#This Row],[Dates]])*100+MONTH(B1364)</f>
        <v>202909</v>
      </c>
      <c r="H1364" s="15">
        <f t="shared" si="65"/>
        <v>47362</v>
      </c>
    </row>
    <row r="1365" spans="2:8" x14ac:dyDescent="0.3">
      <c r="B1365" s="15">
        <v>47385</v>
      </c>
      <c r="C1365" s="16">
        <f t="shared" si="63"/>
        <v>2029</v>
      </c>
      <c r="D1365" s="17">
        <f t="shared" si="64"/>
        <v>9</v>
      </c>
      <c r="E1365" s="17" t="str">
        <f>TEXT(D_dates[[#This Row],[Dates]],"mmmm")</f>
        <v>septembre</v>
      </c>
      <c r="F1365" s="17" t="str">
        <f>TEXT(D_dates[[#This Row],[Dates]],"mmmm-aa")</f>
        <v>septembre-29</v>
      </c>
      <c r="G1365" s="17">
        <f>YEAR(D_dates[[#This Row],[Dates]])*100+MONTH(B1365)</f>
        <v>202909</v>
      </c>
      <c r="H1365" s="15">
        <f t="shared" si="65"/>
        <v>47362</v>
      </c>
    </row>
    <row r="1366" spans="2:8" x14ac:dyDescent="0.3">
      <c r="B1366" s="15">
        <v>47386</v>
      </c>
      <c r="C1366" s="16">
        <f t="shared" si="63"/>
        <v>2029</v>
      </c>
      <c r="D1366" s="17">
        <f t="shared" si="64"/>
        <v>9</v>
      </c>
      <c r="E1366" s="17" t="str">
        <f>TEXT(D_dates[[#This Row],[Dates]],"mmmm")</f>
        <v>septembre</v>
      </c>
      <c r="F1366" s="17" t="str">
        <f>TEXT(D_dates[[#This Row],[Dates]],"mmmm-aa")</f>
        <v>septembre-29</v>
      </c>
      <c r="G1366" s="17">
        <f>YEAR(D_dates[[#This Row],[Dates]])*100+MONTH(B1366)</f>
        <v>202909</v>
      </c>
      <c r="H1366" s="15">
        <f t="shared" si="65"/>
        <v>47362</v>
      </c>
    </row>
    <row r="1367" spans="2:8" x14ac:dyDescent="0.3">
      <c r="B1367" s="15">
        <v>47387</v>
      </c>
      <c r="C1367" s="16">
        <f t="shared" si="63"/>
        <v>2029</v>
      </c>
      <c r="D1367" s="17">
        <f t="shared" si="64"/>
        <v>9</v>
      </c>
      <c r="E1367" s="17" t="str">
        <f>TEXT(D_dates[[#This Row],[Dates]],"mmmm")</f>
        <v>septembre</v>
      </c>
      <c r="F1367" s="17" t="str">
        <f>TEXT(D_dates[[#This Row],[Dates]],"mmmm-aa")</f>
        <v>septembre-29</v>
      </c>
      <c r="G1367" s="17">
        <f>YEAR(D_dates[[#This Row],[Dates]])*100+MONTH(B1367)</f>
        <v>202909</v>
      </c>
      <c r="H1367" s="15">
        <f t="shared" si="65"/>
        <v>47362</v>
      </c>
    </row>
    <row r="1368" spans="2:8" x14ac:dyDescent="0.3">
      <c r="B1368" s="15">
        <v>47388</v>
      </c>
      <c r="C1368" s="16">
        <f t="shared" si="63"/>
        <v>2029</v>
      </c>
      <c r="D1368" s="17">
        <f t="shared" si="64"/>
        <v>9</v>
      </c>
      <c r="E1368" s="17" t="str">
        <f>TEXT(D_dates[[#This Row],[Dates]],"mmmm")</f>
        <v>septembre</v>
      </c>
      <c r="F1368" s="17" t="str">
        <f>TEXT(D_dates[[#This Row],[Dates]],"mmmm-aa")</f>
        <v>septembre-29</v>
      </c>
      <c r="G1368" s="17">
        <f>YEAR(D_dates[[#This Row],[Dates]])*100+MONTH(B1368)</f>
        <v>202909</v>
      </c>
      <c r="H1368" s="15">
        <f t="shared" si="65"/>
        <v>47362</v>
      </c>
    </row>
    <row r="1369" spans="2:8" x14ac:dyDescent="0.3">
      <c r="B1369" s="15">
        <v>47389</v>
      </c>
      <c r="C1369" s="16">
        <f t="shared" si="63"/>
        <v>2029</v>
      </c>
      <c r="D1369" s="17">
        <f t="shared" si="64"/>
        <v>9</v>
      </c>
      <c r="E1369" s="17" t="str">
        <f>TEXT(D_dates[[#This Row],[Dates]],"mmmm")</f>
        <v>septembre</v>
      </c>
      <c r="F1369" s="17" t="str">
        <f>TEXT(D_dates[[#This Row],[Dates]],"mmmm-aa")</f>
        <v>septembre-29</v>
      </c>
      <c r="G1369" s="17">
        <f>YEAR(D_dates[[#This Row],[Dates]])*100+MONTH(B1369)</f>
        <v>202909</v>
      </c>
      <c r="H1369" s="15">
        <f t="shared" si="65"/>
        <v>47362</v>
      </c>
    </row>
    <row r="1370" spans="2:8" x14ac:dyDescent="0.3">
      <c r="B1370" s="15">
        <v>47390</v>
      </c>
      <c r="C1370" s="16">
        <f t="shared" si="63"/>
        <v>2029</v>
      </c>
      <c r="D1370" s="17">
        <f t="shared" si="64"/>
        <v>9</v>
      </c>
      <c r="E1370" s="17" t="str">
        <f>TEXT(D_dates[[#This Row],[Dates]],"mmmm")</f>
        <v>septembre</v>
      </c>
      <c r="F1370" s="17" t="str">
        <f>TEXT(D_dates[[#This Row],[Dates]],"mmmm-aa")</f>
        <v>septembre-29</v>
      </c>
      <c r="G1370" s="17">
        <f>YEAR(D_dates[[#This Row],[Dates]])*100+MONTH(B1370)</f>
        <v>202909</v>
      </c>
      <c r="H1370" s="15">
        <f t="shared" si="65"/>
        <v>47362</v>
      </c>
    </row>
    <row r="1371" spans="2:8" x14ac:dyDescent="0.3">
      <c r="B1371" s="15">
        <v>47391</v>
      </c>
      <c r="C1371" s="16">
        <f t="shared" si="63"/>
        <v>2029</v>
      </c>
      <c r="D1371" s="17">
        <f t="shared" si="64"/>
        <v>9</v>
      </c>
      <c r="E1371" s="17" t="str">
        <f>TEXT(D_dates[[#This Row],[Dates]],"mmmm")</f>
        <v>septembre</v>
      </c>
      <c r="F1371" s="17" t="str">
        <f>TEXT(D_dates[[#This Row],[Dates]],"mmmm-aa")</f>
        <v>septembre-29</v>
      </c>
      <c r="G1371" s="17">
        <f>YEAR(D_dates[[#This Row],[Dates]])*100+MONTH(B1371)</f>
        <v>202909</v>
      </c>
      <c r="H1371" s="15">
        <f t="shared" si="65"/>
        <v>47362</v>
      </c>
    </row>
    <row r="1372" spans="2:8" x14ac:dyDescent="0.3">
      <c r="B1372" s="15">
        <v>47392</v>
      </c>
      <c r="C1372" s="16">
        <f t="shared" si="63"/>
        <v>2029</v>
      </c>
      <c r="D1372" s="17">
        <f t="shared" si="64"/>
        <v>10</v>
      </c>
      <c r="E1372" s="17" t="str">
        <f>TEXT(D_dates[[#This Row],[Dates]],"mmmm")</f>
        <v>octobre</v>
      </c>
      <c r="F1372" s="17" t="str">
        <f>TEXT(D_dates[[#This Row],[Dates]],"mmmm-aa")</f>
        <v>octobre-29</v>
      </c>
      <c r="G1372" s="17">
        <f>YEAR(D_dates[[#This Row],[Dates]])*100+MONTH(B1372)</f>
        <v>202910</v>
      </c>
      <c r="H1372" s="15">
        <f t="shared" si="65"/>
        <v>47392</v>
      </c>
    </row>
    <row r="1373" spans="2:8" x14ac:dyDescent="0.3">
      <c r="B1373" s="15">
        <v>47393</v>
      </c>
      <c r="C1373" s="16">
        <f t="shared" si="63"/>
        <v>2029</v>
      </c>
      <c r="D1373" s="17">
        <f t="shared" si="64"/>
        <v>10</v>
      </c>
      <c r="E1373" s="17" t="str">
        <f>TEXT(D_dates[[#This Row],[Dates]],"mmmm")</f>
        <v>octobre</v>
      </c>
      <c r="F1373" s="17" t="str">
        <f>TEXT(D_dates[[#This Row],[Dates]],"mmmm-aa")</f>
        <v>octobre-29</v>
      </c>
      <c r="G1373" s="17">
        <f>YEAR(D_dates[[#This Row],[Dates]])*100+MONTH(B1373)</f>
        <v>202910</v>
      </c>
      <c r="H1373" s="15">
        <f t="shared" si="65"/>
        <v>47392</v>
      </c>
    </row>
    <row r="1374" spans="2:8" x14ac:dyDescent="0.3">
      <c r="B1374" s="15">
        <v>47394</v>
      </c>
      <c r="C1374" s="16">
        <f t="shared" si="63"/>
        <v>2029</v>
      </c>
      <c r="D1374" s="17">
        <f t="shared" si="64"/>
        <v>10</v>
      </c>
      <c r="E1374" s="17" t="str">
        <f>TEXT(D_dates[[#This Row],[Dates]],"mmmm")</f>
        <v>octobre</v>
      </c>
      <c r="F1374" s="17" t="str">
        <f>TEXT(D_dates[[#This Row],[Dates]],"mmmm-aa")</f>
        <v>octobre-29</v>
      </c>
      <c r="G1374" s="17">
        <f>YEAR(D_dates[[#This Row],[Dates]])*100+MONTH(B1374)</f>
        <v>202910</v>
      </c>
      <c r="H1374" s="15">
        <f t="shared" si="65"/>
        <v>47392</v>
      </c>
    </row>
    <row r="1375" spans="2:8" x14ac:dyDescent="0.3">
      <c r="B1375" s="15">
        <v>47395</v>
      </c>
      <c r="C1375" s="16">
        <f t="shared" si="63"/>
        <v>2029</v>
      </c>
      <c r="D1375" s="17">
        <f t="shared" si="64"/>
        <v>10</v>
      </c>
      <c r="E1375" s="17" t="str">
        <f>TEXT(D_dates[[#This Row],[Dates]],"mmmm")</f>
        <v>octobre</v>
      </c>
      <c r="F1375" s="17" t="str">
        <f>TEXT(D_dates[[#This Row],[Dates]],"mmmm-aa")</f>
        <v>octobre-29</v>
      </c>
      <c r="G1375" s="17">
        <f>YEAR(D_dates[[#This Row],[Dates]])*100+MONTH(B1375)</f>
        <v>202910</v>
      </c>
      <c r="H1375" s="15">
        <f t="shared" si="65"/>
        <v>47392</v>
      </c>
    </row>
    <row r="1376" spans="2:8" x14ac:dyDescent="0.3">
      <c r="B1376" s="15">
        <v>47396</v>
      </c>
      <c r="C1376" s="16">
        <f t="shared" si="63"/>
        <v>2029</v>
      </c>
      <c r="D1376" s="17">
        <f t="shared" si="64"/>
        <v>10</v>
      </c>
      <c r="E1376" s="17" t="str">
        <f>TEXT(D_dates[[#This Row],[Dates]],"mmmm")</f>
        <v>octobre</v>
      </c>
      <c r="F1376" s="17" t="str">
        <f>TEXT(D_dates[[#This Row],[Dates]],"mmmm-aa")</f>
        <v>octobre-29</v>
      </c>
      <c r="G1376" s="17">
        <f>YEAR(D_dates[[#This Row],[Dates]])*100+MONTH(B1376)</f>
        <v>202910</v>
      </c>
      <c r="H1376" s="15">
        <f t="shared" si="65"/>
        <v>47392</v>
      </c>
    </row>
    <row r="1377" spans="2:8" x14ac:dyDescent="0.3">
      <c r="B1377" s="15">
        <v>47397</v>
      </c>
      <c r="C1377" s="16">
        <f t="shared" si="63"/>
        <v>2029</v>
      </c>
      <c r="D1377" s="17">
        <f t="shared" si="64"/>
        <v>10</v>
      </c>
      <c r="E1377" s="17" t="str">
        <f>TEXT(D_dates[[#This Row],[Dates]],"mmmm")</f>
        <v>octobre</v>
      </c>
      <c r="F1377" s="17" t="str">
        <f>TEXT(D_dates[[#This Row],[Dates]],"mmmm-aa")</f>
        <v>octobre-29</v>
      </c>
      <c r="G1377" s="17">
        <f>YEAR(D_dates[[#This Row],[Dates]])*100+MONTH(B1377)</f>
        <v>202910</v>
      </c>
      <c r="H1377" s="15">
        <f t="shared" si="65"/>
        <v>47392</v>
      </c>
    </row>
    <row r="1378" spans="2:8" x14ac:dyDescent="0.3">
      <c r="B1378" s="15">
        <v>47398</v>
      </c>
      <c r="C1378" s="16">
        <f t="shared" si="63"/>
        <v>2029</v>
      </c>
      <c r="D1378" s="17">
        <f t="shared" si="64"/>
        <v>10</v>
      </c>
      <c r="E1378" s="17" t="str">
        <f>TEXT(D_dates[[#This Row],[Dates]],"mmmm")</f>
        <v>octobre</v>
      </c>
      <c r="F1378" s="17" t="str">
        <f>TEXT(D_dates[[#This Row],[Dates]],"mmmm-aa")</f>
        <v>octobre-29</v>
      </c>
      <c r="G1378" s="17">
        <f>YEAR(D_dates[[#This Row],[Dates]])*100+MONTH(B1378)</f>
        <v>202910</v>
      </c>
      <c r="H1378" s="15">
        <f t="shared" si="65"/>
        <v>47392</v>
      </c>
    </row>
    <row r="1379" spans="2:8" x14ac:dyDescent="0.3">
      <c r="B1379" s="15">
        <v>47399</v>
      </c>
      <c r="C1379" s="16">
        <f t="shared" si="63"/>
        <v>2029</v>
      </c>
      <c r="D1379" s="17">
        <f t="shared" si="64"/>
        <v>10</v>
      </c>
      <c r="E1379" s="17" t="str">
        <f>TEXT(D_dates[[#This Row],[Dates]],"mmmm")</f>
        <v>octobre</v>
      </c>
      <c r="F1379" s="17" t="str">
        <f>TEXT(D_dates[[#This Row],[Dates]],"mmmm-aa")</f>
        <v>octobre-29</v>
      </c>
      <c r="G1379" s="17">
        <f>YEAR(D_dates[[#This Row],[Dates]])*100+MONTH(B1379)</f>
        <v>202910</v>
      </c>
      <c r="H1379" s="15">
        <f t="shared" si="65"/>
        <v>47392</v>
      </c>
    </row>
    <row r="1380" spans="2:8" x14ac:dyDescent="0.3">
      <c r="B1380" s="15">
        <v>47400</v>
      </c>
      <c r="C1380" s="16">
        <f t="shared" si="63"/>
        <v>2029</v>
      </c>
      <c r="D1380" s="17">
        <f t="shared" si="64"/>
        <v>10</v>
      </c>
      <c r="E1380" s="17" t="str">
        <f>TEXT(D_dates[[#This Row],[Dates]],"mmmm")</f>
        <v>octobre</v>
      </c>
      <c r="F1380" s="17" t="str">
        <f>TEXT(D_dates[[#This Row],[Dates]],"mmmm-aa")</f>
        <v>octobre-29</v>
      </c>
      <c r="G1380" s="17">
        <f>YEAR(D_dates[[#This Row],[Dates]])*100+MONTH(B1380)</f>
        <v>202910</v>
      </c>
      <c r="H1380" s="15">
        <f t="shared" si="65"/>
        <v>47392</v>
      </c>
    </row>
    <row r="1381" spans="2:8" x14ac:dyDescent="0.3">
      <c r="B1381" s="15">
        <v>47401</v>
      </c>
      <c r="C1381" s="16">
        <f t="shared" si="63"/>
        <v>2029</v>
      </c>
      <c r="D1381" s="17">
        <f t="shared" si="64"/>
        <v>10</v>
      </c>
      <c r="E1381" s="17" t="str">
        <f>TEXT(D_dates[[#This Row],[Dates]],"mmmm")</f>
        <v>octobre</v>
      </c>
      <c r="F1381" s="17" t="str">
        <f>TEXT(D_dates[[#This Row],[Dates]],"mmmm-aa")</f>
        <v>octobre-29</v>
      </c>
      <c r="G1381" s="17">
        <f>YEAR(D_dates[[#This Row],[Dates]])*100+MONTH(B1381)</f>
        <v>202910</v>
      </c>
      <c r="H1381" s="15">
        <f t="shared" si="65"/>
        <v>47392</v>
      </c>
    </row>
    <row r="1382" spans="2:8" x14ac:dyDescent="0.3">
      <c r="B1382" s="15">
        <v>47402</v>
      </c>
      <c r="C1382" s="16">
        <f t="shared" si="63"/>
        <v>2029</v>
      </c>
      <c r="D1382" s="17">
        <f t="shared" si="64"/>
        <v>10</v>
      </c>
      <c r="E1382" s="17" t="str">
        <f>TEXT(D_dates[[#This Row],[Dates]],"mmmm")</f>
        <v>octobre</v>
      </c>
      <c r="F1382" s="17" t="str">
        <f>TEXT(D_dates[[#This Row],[Dates]],"mmmm-aa")</f>
        <v>octobre-29</v>
      </c>
      <c r="G1382" s="17">
        <f>YEAR(D_dates[[#This Row],[Dates]])*100+MONTH(B1382)</f>
        <v>202910</v>
      </c>
      <c r="H1382" s="15">
        <f t="shared" si="65"/>
        <v>47392</v>
      </c>
    </row>
    <row r="1383" spans="2:8" x14ac:dyDescent="0.3">
      <c r="B1383" s="15">
        <v>47403</v>
      </c>
      <c r="C1383" s="16">
        <f t="shared" si="63"/>
        <v>2029</v>
      </c>
      <c r="D1383" s="17">
        <f t="shared" si="64"/>
        <v>10</v>
      </c>
      <c r="E1383" s="17" t="str">
        <f>TEXT(D_dates[[#This Row],[Dates]],"mmmm")</f>
        <v>octobre</v>
      </c>
      <c r="F1383" s="17" t="str">
        <f>TEXT(D_dates[[#This Row],[Dates]],"mmmm-aa")</f>
        <v>octobre-29</v>
      </c>
      <c r="G1383" s="17">
        <f>YEAR(D_dates[[#This Row],[Dates]])*100+MONTH(B1383)</f>
        <v>202910</v>
      </c>
      <c r="H1383" s="15">
        <f t="shared" si="65"/>
        <v>47392</v>
      </c>
    </row>
    <row r="1384" spans="2:8" x14ac:dyDescent="0.3">
      <c r="B1384" s="15">
        <v>47404</v>
      </c>
      <c r="C1384" s="16">
        <f t="shared" si="63"/>
        <v>2029</v>
      </c>
      <c r="D1384" s="17">
        <f t="shared" si="64"/>
        <v>10</v>
      </c>
      <c r="E1384" s="17" t="str">
        <f>TEXT(D_dates[[#This Row],[Dates]],"mmmm")</f>
        <v>octobre</v>
      </c>
      <c r="F1384" s="17" t="str">
        <f>TEXT(D_dates[[#This Row],[Dates]],"mmmm-aa")</f>
        <v>octobre-29</v>
      </c>
      <c r="G1384" s="17">
        <f>YEAR(D_dates[[#This Row],[Dates]])*100+MONTH(B1384)</f>
        <v>202910</v>
      </c>
      <c r="H1384" s="15">
        <f t="shared" si="65"/>
        <v>47392</v>
      </c>
    </row>
    <row r="1385" spans="2:8" x14ac:dyDescent="0.3">
      <c r="B1385" s="15">
        <v>47405</v>
      </c>
      <c r="C1385" s="16">
        <f t="shared" si="63"/>
        <v>2029</v>
      </c>
      <c r="D1385" s="17">
        <f t="shared" si="64"/>
        <v>10</v>
      </c>
      <c r="E1385" s="17" t="str">
        <f>TEXT(D_dates[[#This Row],[Dates]],"mmmm")</f>
        <v>octobre</v>
      </c>
      <c r="F1385" s="17" t="str">
        <f>TEXT(D_dates[[#This Row],[Dates]],"mmmm-aa")</f>
        <v>octobre-29</v>
      </c>
      <c r="G1385" s="17">
        <f>YEAR(D_dates[[#This Row],[Dates]])*100+MONTH(B1385)</f>
        <v>202910</v>
      </c>
      <c r="H1385" s="15">
        <f t="shared" si="65"/>
        <v>47392</v>
      </c>
    </row>
    <row r="1386" spans="2:8" x14ac:dyDescent="0.3">
      <c r="B1386" s="15">
        <v>47406</v>
      </c>
      <c r="C1386" s="16">
        <f t="shared" si="63"/>
        <v>2029</v>
      </c>
      <c r="D1386" s="17">
        <f t="shared" si="64"/>
        <v>10</v>
      </c>
      <c r="E1386" s="17" t="str">
        <f>TEXT(D_dates[[#This Row],[Dates]],"mmmm")</f>
        <v>octobre</v>
      </c>
      <c r="F1386" s="17" t="str">
        <f>TEXT(D_dates[[#This Row],[Dates]],"mmmm-aa")</f>
        <v>octobre-29</v>
      </c>
      <c r="G1386" s="17">
        <f>YEAR(D_dates[[#This Row],[Dates]])*100+MONTH(B1386)</f>
        <v>202910</v>
      </c>
      <c r="H1386" s="15">
        <f t="shared" si="65"/>
        <v>47392</v>
      </c>
    </row>
    <row r="1387" spans="2:8" x14ac:dyDescent="0.3">
      <c r="B1387" s="15">
        <v>47407</v>
      </c>
      <c r="C1387" s="16">
        <f t="shared" si="63"/>
        <v>2029</v>
      </c>
      <c r="D1387" s="17">
        <f t="shared" si="64"/>
        <v>10</v>
      </c>
      <c r="E1387" s="17" t="str">
        <f>TEXT(D_dates[[#This Row],[Dates]],"mmmm")</f>
        <v>octobre</v>
      </c>
      <c r="F1387" s="17" t="str">
        <f>TEXT(D_dates[[#This Row],[Dates]],"mmmm-aa")</f>
        <v>octobre-29</v>
      </c>
      <c r="G1387" s="17">
        <f>YEAR(D_dates[[#This Row],[Dates]])*100+MONTH(B1387)</f>
        <v>202910</v>
      </c>
      <c r="H1387" s="15">
        <f t="shared" si="65"/>
        <v>47392</v>
      </c>
    </row>
    <row r="1388" spans="2:8" x14ac:dyDescent="0.3">
      <c r="B1388" s="15">
        <v>47408</v>
      </c>
      <c r="C1388" s="16">
        <f t="shared" si="63"/>
        <v>2029</v>
      </c>
      <c r="D1388" s="17">
        <f t="shared" si="64"/>
        <v>10</v>
      </c>
      <c r="E1388" s="17" t="str">
        <f>TEXT(D_dates[[#This Row],[Dates]],"mmmm")</f>
        <v>octobre</v>
      </c>
      <c r="F1388" s="17" t="str">
        <f>TEXT(D_dates[[#This Row],[Dates]],"mmmm-aa")</f>
        <v>octobre-29</v>
      </c>
      <c r="G1388" s="17">
        <f>YEAR(D_dates[[#This Row],[Dates]])*100+MONTH(B1388)</f>
        <v>202910</v>
      </c>
      <c r="H1388" s="15">
        <f t="shared" si="65"/>
        <v>47392</v>
      </c>
    </row>
    <row r="1389" spans="2:8" x14ac:dyDescent="0.3">
      <c r="B1389" s="15">
        <v>47409</v>
      </c>
      <c r="C1389" s="16">
        <f t="shared" si="63"/>
        <v>2029</v>
      </c>
      <c r="D1389" s="17">
        <f t="shared" si="64"/>
        <v>10</v>
      </c>
      <c r="E1389" s="17" t="str">
        <f>TEXT(D_dates[[#This Row],[Dates]],"mmmm")</f>
        <v>octobre</v>
      </c>
      <c r="F1389" s="17" t="str">
        <f>TEXT(D_dates[[#This Row],[Dates]],"mmmm-aa")</f>
        <v>octobre-29</v>
      </c>
      <c r="G1389" s="17">
        <f>YEAR(D_dates[[#This Row],[Dates]])*100+MONTH(B1389)</f>
        <v>202910</v>
      </c>
      <c r="H1389" s="15">
        <f t="shared" si="65"/>
        <v>47392</v>
      </c>
    </row>
    <row r="1390" spans="2:8" x14ac:dyDescent="0.3">
      <c r="B1390" s="15">
        <v>47410</v>
      </c>
      <c r="C1390" s="16">
        <f t="shared" si="63"/>
        <v>2029</v>
      </c>
      <c r="D1390" s="17">
        <f t="shared" si="64"/>
        <v>10</v>
      </c>
      <c r="E1390" s="17" t="str">
        <f>TEXT(D_dates[[#This Row],[Dates]],"mmmm")</f>
        <v>octobre</v>
      </c>
      <c r="F1390" s="17" t="str">
        <f>TEXT(D_dates[[#This Row],[Dates]],"mmmm-aa")</f>
        <v>octobre-29</v>
      </c>
      <c r="G1390" s="17">
        <f>YEAR(D_dates[[#This Row],[Dates]])*100+MONTH(B1390)</f>
        <v>202910</v>
      </c>
      <c r="H1390" s="15">
        <f t="shared" si="65"/>
        <v>47392</v>
      </c>
    </row>
    <row r="1391" spans="2:8" x14ac:dyDescent="0.3">
      <c r="B1391" s="15">
        <v>47411</v>
      </c>
      <c r="C1391" s="16">
        <f t="shared" si="63"/>
        <v>2029</v>
      </c>
      <c r="D1391" s="17">
        <f t="shared" si="64"/>
        <v>10</v>
      </c>
      <c r="E1391" s="17" t="str">
        <f>TEXT(D_dates[[#This Row],[Dates]],"mmmm")</f>
        <v>octobre</v>
      </c>
      <c r="F1391" s="17" t="str">
        <f>TEXT(D_dates[[#This Row],[Dates]],"mmmm-aa")</f>
        <v>octobre-29</v>
      </c>
      <c r="G1391" s="17">
        <f>YEAR(D_dates[[#This Row],[Dates]])*100+MONTH(B1391)</f>
        <v>202910</v>
      </c>
      <c r="H1391" s="15">
        <f t="shared" si="65"/>
        <v>47392</v>
      </c>
    </row>
    <row r="1392" spans="2:8" x14ac:dyDescent="0.3">
      <c r="B1392" s="15">
        <v>47412</v>
      </c>
      <c r="C1392" s="16">
        <f t="shared" si="63"/>
        <v>2029</v>
      </c>
      <c r="D1392" s="17">
        <f t="shared" si="64"/>
        <v>10</v>
      </c>
      <c r="E1392" s="17" t="str">
        <f>TEXT(D_dates[[#This Row],[Dates]],"mmmm")</f>
        <v>octobre</v>
      </c>
      <c r="F1392" s="17" t="str">
        <f>TEXT(D_dates[[#This Row],[Dates]],"mmmm-aa")</f>
        <v>octobre-29</v>
      </c>
      <c r="G1392" s="17">
        <f>YEAR(D_dates[[#This Row],[Dates]])*100+MONTH(B1392)</f>
        <v>202910</v>
      </c>
      <c r="H1392" s="15">
        <f t="shared" si="65"/>
        <v>47392</v>
      </c>
    </row>
    <row r="1393" spans="2:8" x14ac:dyDescent="0.3">
      <c r="B1393" s="15">
        <v>47413</v>
      </c>
      <c r="C1393" s="16">
        <f t="shared" si="63"/>
        <v>2029</v>
      </c>
      <c r="D1393" s="17">
        <f t="shared" si="64"/>
        <v>10</v>
      </c>
      <c r="E1393" s="17" t="str">
        <f>TEXT(D_dates[[#This Row],[Dates]],"mmmm")</f>
        <v>octobre</v>
      </c>
      <c r="F1393" s="17" t="str">
        <f>TEXT(D_dates[[#This Row],[Dates]],"mmmm-aa")</f>
        <v>octobre-29</v>
      </c>
      <c r="G1393" s="17">
        <f>YEAR(D_dates[[#This Row],[Dates]])*100+MONTH(B1393)</f>
        <v>202910</v>
      </c>
      <c r="H1393" s="15">
        <f t="shared" si="65"/>
        <v>47392</v>
      </c>
    </row>
    <row r="1394" spans="2:8" x14ac:dyDescent="0.3">
      <c r="B1394" s="15">
        <v>47414</v>
      </c>
      <c r="C1394" s="16">
        <f t="shared" si="63"/>
        <v>2029</v>
      </c>
      <c r="D1394" s="17">
        <f t="shared" si="64"/>
        <v>10</v>
      </c>
      <c r="E1394" s="17" t="str">
        <f>TEXT(D_dates[[#This Row],[Dates]],"mmmm")</f>
        <v>octobre</v>
      </c>
      <c r="F1394" s="17" t="str">
        <f>TEXT(D_dates[[#This Row],[Dates]],"mmmm-aa")</f>
        <v>octobre-29</v>
      </c>
      <c r="G1394" s="17">
        <f>YEAR(D_dates[[#This Row],[Dates]])*100+MONTH(B1394)</f>
        <v>202910</v>
      </c>
      <c r="H1394" s="15">
        <f t="shared" si="65"/>
        <v>47392</v>
      </c>
    </row>
    <row r="1395" spans="2:8" x14ac:dyDescent="0.3">
      <c r="B1395" s="15">
        <v>47415</v>
      </c>
      <c r="C1395" s="16">
        <f t="shared" si="63"/>
        <v>2029</v>
      </c>
      <c r="D1395" s="17">
        <f t="shared" si="64"/>
        <v>10</v>
      </c>
      <c r="E1395" s="17" t="str">
        <f>TEXT(D_dates[[#This Row],[Dates]],"mmmm")</f>
        <v>octobre</v>
      </c>
      <c r="F1395" s="17" t="str">
        <f>TEXT(D_dates[[#This Row],[Dates]],"mmmm-aa")</f>
        <v>octobre-29</v>
      </c>
      <c r="G1395" s="17">
        <f>YEAR(D_dates[[#This Row],[Dates]])*100+MONTH(B1395)</f>
        <v>202910</v>
      </c>
      <c r="H1395" s="15">
        <f t="shared" si="65"/>
        <v>47392</v>
      </c>
    </row>
    <row r="1396" spans="2:8" x14ac:dyDescent="0.3">
      <c r="B1396" s="15">
        <v>47416</v>
      </c>
      <c r="C1396" s="16">
        <f t="shared" si="63"/>
        <v>2029</v>
      </c>
      <c r="D1396" s="17">
        <f t="shared" si="64"/>
        <v>10</v>
      </c>
      <c r="E1396" s="17" t="str">
        <f>TEXT(D_dates[[#This Row],[Dates]],"mmmm")</f>
        <v>octobre</v>
      </c>
      <c r="F1396" s="17" t="str">
        <f>TEXT(D_dates[[#This Row],[Dates]],"mmmm-aa")</f>
        <v>octobre-29</v>
      </c>
      <c r="G1396" s="17">
        <f>YEAR(D_dates[[#This Row],[Dates]])*100+MONTH(B1396)</f>
        <v>202910</v>
      </c>
      <c r="H1396" s="15">
        <f t="shared" si="65"/>
        <v>47392</v>
      </c>
    </row>
    <row r="1397" spans="2:8" x14ac:dyDescent="0.3">
      <c r="B1397" s="15">
        <v>47417</v>
      </c>
      <c r="C1397" s="16">
        <f t="shared" si="63"/>
        <v>2029</v>
      </c>
      <c r="D1397" s="17">
        <f t="shared" si="64"/>
        <v>10</v>
      </c>
      <c r="E1397" s="17" t="str">
        <f>TEXT(D_dates[[#This Row],[Dates]],"mmmm")</f>
        <v>octobre</v>
      </c>
      <c r="F1397" s="17" t="str">
        <f>TEXT(D_dates[[#This Row],[Dates]],"mmmm-aa")</f>
        <v>octobre-29</v>
      </c>
      <c r="G1397" s="17">
        <f>YEAR(D_dates[[#This Row],[Dates]])*100+MONTH(B1397)</f>
        <v>202910</v>
      </c>
      <c r="H1397" s="15">
        <f t="shared" si="65"/>
        <v>47392</v>
      </c>
    </row>
    <row r="1398" spans="2:8" x14ac:dyDescent="0.3">
      <c r="B1398" s="15">
        <v>47418</v>
      </c>
      <c r="C1398" s="16">
        <f t="shared" si="63"/>
        <v>2029</v>
      </c>
      <c r="D1398" s="17">
        <f t="shared" si="64"/>
        <v>10</v>
      </c>
      <c r="E1398" s="17" t="str">
        <f>TEXT(D_dates[[#This Row],[Dates]],"mmmm")</f>
        <v>octobre</v>
      </c>
      <c r="F1398" s="17" t="str">
        <f>TEXT(D_dates[[#This Row],[Dates]],"mmmm-aa")</f>
        <v>octobre-29</v>
      </c>
      <c r="G1398" s="17">
        <f>YEAR(D_dates[[#This Row],[Dates]])*100+MONTH(B1398)</f>
        <v>202910</v>
      </c>
      <c r="H1398" s="15">
        <f t="shared" si="65"/>
        <v>47392</v>
      </c>
    </row>
    <row r="1399" spans="2:8" x14ac:dyDescent="0.3">
      <c r="B1399" s="15">
        <v>47419</v>
      </c>
      <c r="C1399" s="16">
        <f t="shared" si="63"/>
        <v>2029</v>
      </c>
      <c r="D1399" s="17">
        <f t="shared" si="64"/>
        <v>10</v>
      </c>
      <c r="E1399" s="17" t="str">
        <f>TEXT(D_dates[[#This Row],[Dates]],"mmmm")</f>
        <v>octobre</v>
      </c>
      <c r="F1399" s="17" t="str">
        <f>TEXT(D_dates[[#This Row],[Dates]],"mmmm-aa")</f>
        <v>octobre-29</v>
      </c>
      <c r="G1399" s="17">
        <f>YEAR(D_dates[[#This Row],[Dates]])*100+MONTH(B1399)</f>
        <v>202910</v>
      </c>
      <c r="H1399" s="15">
        <f t="shared" si="65"/>
        <v>47392</v>
      </c>
    </row>
    <row r="1400" spans="2:8" x14ac:dyDescent="0.3">
      <c r="B1400" s="15">
        <v>47420</v>
      </c>
      <c r="C1400" s="16">
        <f t="shared" si="63"/>
        <v>2029</v>
      </c>
      <c r="D1400" s="17">
        <f t="shared" si="64"/>
        <v>10</v>
      </c>
      <c r="E1400" s="17" t="str">
        <f>TEXT(D_dates[[#This Row],[Dates]],"mmmm")</f>
        <v>octobre</v>
      </c>
      <c r="F1400" s="17" t="str">
        <f>TEXT(D_dates[[#This Row],[Dates]],"mmmm-aa")</f>
        <v>octobre-29</v>
      </c>
      <c r="G1400" s="17">
        <f>YEAR(D_dates[[#This Row],[Dates]])*100+MONTH(B1400)</f>
        <v>202910</v>
      </c>
      <c r="H1400" s="15">
        <f t="shared" si="65"/>
        <v>47392</v>
      </c>
    </row>
    <row r="1401" spans="2:8" x14ac:dyDescent="0.3">
      <c r="B1401" s="15">
        <v>47421</v>
      </c>
      <c r="C1401" s="16">
        <f t="shared" si="63"/>
        <v>2029</v>
      </c>
      <c r="D1401" s="17">
        <f t="shared" si="64"/>
        <v>10</v>
      </c>
      <c r="E1401" s="17" t="str">
        <f>TEXT(D_dates[[#This Row],[Dates]],"mmmm")</f>
        <v>octobre</v>
      </c>
      <c r="F1401" s="17" t="str">
        <f>TEXT(D_dates[[#This Row],[Dates]],"mmmm-aa")</f>
        <v>octobre-29</v>
      </c>
      <c r="G1401" s="17">
        <f>YEAR(D_dates[[#This Row],[Dates]])*100+MONTH(B1401)</f>
        <v>202910</v>
      </c>
      <c r="H1401" s="15">
        <f t="shared" si="65"/>
        <v>47392</v>
      </c>
    </row>
    <row r="1402" spans="2:8" x14ac:dyDescent="0.3">
      <c r="B1402" s="15">
        <v>47422</v>
      </c>
      <c r="C1402" s="16">
        <f t="shared" si="63"/>
        <v>2029</v>
      </c>
      <c r="D1402" s="17">
        <f t="shared" si="64"/>
        <v>10</v>
      </c>
      <c r="E1402" s="17" t="str">
        <f>TEXT(D_dates[[#This Row],[Dates]],"mmmm")</f>
        <v>octobre</v>
      </c>
      <c r="F1402" s="17" t="str">
        <f>TEXT(D_dates[[#This Row],[Dates]],"mmmm-aa")</f>
        <v>octobre-29</v>
      </c>
      <c r="G1402" s="17">
        <f>YEAR(D_dates[[#This Row],[Dates]])*100+MONTH(B1402)</f>
        <v>202910</v>
      </c>
      <c r="H1402" s="15">
        <f t="shared" si="65"/>
        <v>47392</v>
      </c>
    </row>
    <row r="1403" spans="2:8" x14ac:dyDescent="0.3">
      <c r="B1403" s="15">
        <v>47423</v>
      </c>
      <c r="C1403" s="16">
        <f t="shared" si="63"/>
        <v>2029</v>
      </c>
      <c r="D1403" s="17">
        <f t="shared" si="64"/>
        <v>11</v>
      </c>
      <c r="E1403" s="17" t="str">
        <f>TEXT(D_dates[[#This Row],[Dates]],"mmmm")</f>
        <v>novembre</v>
      </c>
      <c r="F1403" s="17" t="str">
        <f>TEXT(D_dates[[#This Row],[Dates]],"mmmm-aa")</f>
        <v>novembre-29</v>
      </c>
      <c r="G1403" s="17">
        <f>YEAR(D_dates[[#This Row],[Dates]])*100+MONTH(B1403)</f>
        <v>202911</v>
      </c>
      <c r="H1403" s="15">
        <f t="shared" si="65"/>
        <v>47423</v>
      </c>
    </row>
    <row r="1404" spans="2:8" x14ac:dyDescent="0.3">
      <c r="B1404" s="15">
        <v>47424</v>
      </c>
      <c r="C1404" s="16">
        <f t="shared" si="63"/>
        <v>2029</v>
      </c>
      <c r="D1404" s="17">
        <f t="shared" si="64"/>
        <v>11</v>
      </c>
      <c r="E1404" s="17" t="str">
        <f>TEXT(D_dates[[#This Row],[Dates]],"mmmm")</f>
        <v>novembre</v>
      </c>
      <c r="F1404" s="17" t="str">
        <f>TEXT(D_dates[[#This Row],[Dates]],"mmmm-aa")</f>
        <v>novembre-29</v>
      </c>
      <c r="G1404" s="17">
        <f>YEAR(D_dates[[#This Row],[Dates]])*100+MONTH(B1404)</f>
        <v>202911</v>
      </c>
      <c r="H1404" s="15">
        <f t="shared" si="65"/>
        <v>47423</v>
      </c>
    </row>
    <row r="1405" spans="2:8" x14ac:dyDescent="0.3">
      <c r="B1405" s="15">
        <v>47425</v>
      </c>
      <c r="C1405" s="16">
        <f t="shared" si="63"/>
        <v>2029</v>
      </c>
      <c r="D1405" s="17">
        <f t="shared" si="64"/>
        <v>11</v>
      </c>
      <c r="E1405" s="17" t="str">
        <f>TEXT(D_dates[[#This Row],[Dates]],"mmmm")</f>
        <v>novembre</v>
      </c>
      <c r="F1405" s="17" t="str">
        <f>TEXT(D_dates[[#This Row],[Dates]],"mmmm-aa")</f>
        <v>novembre-29</v>
      </c>
      <c r="G1405" s="17">
        <f>YEAR(D_dates[[#This Row],[Dates]])*100+MONTH(B1405)</f>
        <v>202911</v>
      </c>
      <c r="H1405" s="15">
        <f t="shared" si="65"/>
        <v>47423</v>
      </c>
    </row>
    <row r="1406" spans="2:8" x14ac:dyDescent="0.3">
      <c r="B1406" s="15">
        <v>47426</v>
      </c>
      <c r="C1406" s="16">
        <f t="shared" si="63"/>
        <v>2029</v>
      </c>
      <c r="D1406" s="17">
        <f t="shared" si="64"/>
        <v>11</v>
      </c>
      <c r="E1406" s="17" t="str">
        <f>TEXT(D_dates[[#This Row],[Dates]],"mmmm")</f>
        <v>novembre</v>
      </c>
      <c r="F1406" s="17" t="str">
        <f>TEXT(D_dates[[#This Row],[Dates]],"mmmm-aa")</f>
        <v>novembre-29</v>
      </c>
      <c r="G1406" s="17">
        <f>YEAR(D_dates[[#This Row],[Dates]])*100+MONTH(B1406)</f>
        <v>202911</v>
      </c>
      <c r="H1406" s="15">
        <f t="shared" si="65"/>
        <v>47423</v>
      </c>
    </row>
    <row r="1407" spans="2:8" x14ac:dyDescent="0.3">
      <c r="B1407" s="15">
        <v>47427</v>
      </c>
      <c r="C1407" s="16">
        <f t="shared" si="63"/>
        <v>2029</v>
      </c>
      <c r="D1407" s="17">
        <f t="shared" si="64"/>
        <v>11</v>
      </c>
      <c r="E1407" s="17" t="str">
        <f>TEXT(D_dates[[#This Row],[Dates]],"mmmm")</f>
        <v>novembre</v>
      </c>
      <c r="F1407" s="17" t="str">
        <f>TEXT(D_dates[[#This Row],[Dates]],"mmmm-aa")</f>
        <v>novembre-29</v>
      </c>
      <c r="G1407" s="17">
        <f>YEAR(D_dates[[#This Row],[Dates]])*100+MONTH(B1407)</f>
        <v>202911</v>
      </c>
      <c r="H1407" s="15">
        <f t="shared" si="65"/>
        <v>47423</v>
      </c>
    </row>
    <row r="1408" spans="2:8" x14ac:dyDescent="0.3">
      <c r="B1408" s="15">
        <v>47428</v>
      </c>
      <c r="C1408" s="16">
        <f t="shared" si="63"/>
        <v>2029</v>
      </c>
      <c r="D1408" s="17">
        <f t="shared" si="64"/>
        <v>11</v>
      </c>
      <c r="E1408" s="17" t="str">
        <f>TEXT(D_dates[[#This Row],[Dates]],"mmmm")</f>
        <v>novembre</v>
      </c>
      <c r="F1408" s="17" t="str">
        <f>TEXT(D_dates[[#This Row],[Dates]],"mmmm-aa")</f>
        <v>novembre-29</v>
      </c>
      <c r="G1408" s="17">
        <f>YEAR(D_dates[[#This Row],[Dates]])*100+MONTH(B1408)</f>
        <v>202911</v>
      </c>
      <c r="H1408" s="15">
        <f t="shared" si="65"/>
        <v>47423</v>
      </c>
    </row>
    <row r="1409" spans="2:8" x14ac:dyDescent="0.3">
      <c r="B1409" s="15">
        <v>47429</v>
      </c>
      <c r="C1409" s="16">
        <f t="shared" si="63"/>
        <v>2029</v>
      </c>
      <c r="D1409" s="17">
        <f t="shared" si="64"/>
        <v>11</v>
      </c>
      <c r="E1409" s="17" t="str">
        <f>TEXT(D_dates[[#This Row],[Dates]],"mmmm")</f>
        <v>novembre</v>
      </c>
      <c r="F1409" s="17" t="str">
        <f>TEXT(D_dates[[#This Row],[Dates]],"mmmm-aa")</f>
        <v>novembre-29</v>
      </c>
      <c r="G1409" s="17">
        <f>YEAR(D_dates[[#This Row],[Dates]])*100+MONTH(B1409)</f>
        <v>202911</v>
      </c>
      <c r="H1409" s="15">
        <f t="shared" si="65"/>
        <v>47423</v>
      </c>
    </row>
    <row r="1410" spans="2:8" x14ac:dyDescent="0.3">
      <c r="B1410" s="15">
        <v>47430</v>
      </c>
      <c r="C1410" s="16">
        <f t="shared" si="63"/>
        <v>2029</v>
      </c>
      <c r="D1410" s="17">
        <f t="shared" si="64"/>
        <v>11</v>
      </c>
      <c r="E1410" s="17" t="str">
        <f>TEXT(D_dates[[#This Row],[Dates]],"mmmm")</f>
        <v>novembre</v>
      </c>
      <c r="F1410" s="17" t="str">
        <f>TEXT(D_dates[[#This Row],[Dates]],"mmmm-aa")</f>
        <v>novembre-29</v>
      </c>
      <c r="G1410" s="17">
        <f>YEAR(D_dates[[#This Row],[Dates]])*100+MONTH(B1410)</f>
        <v>202911</v>
      </c>
      <c r="H1410" s="15">
        <f t="shared" si="65"/>
        <v>47423</v>
      </c>
    </row>
    <row r="1411" spans="2:8" x14ac:dyDescent="0.3">
      <c r="B1411" s="15">
        <v>47431</v>
      </c>
      <c r="C1411" s="16">
        <f t="shared" ref="C1411:C1474" si="66">YEAR(B1411)</f>
        <v>2029</v>
      </c>
      <c r="D1411" s="17">
        <f t="shared" ref="D1411:D1474" si="67">MONTH(B1411)</f>
        <v>11</v>
      </c>
      <c r="E1411" s="17" t="str">
        <f>TEXT(D_dates[[#This Row],[Dates]],"mmmm")</f>
        <v>novembre</v>
      </c>
      <c r="F1411" s="17" t="str">
        <f>TEXT(D_dates[[#This Row],[Dates]],"mmmm-aa")</f>
        <v>novembre-29</v>
      </c>
      <c r="G1411" s="17">
        <f>YEAR(D_dates[[#This Row],[Dates]])*100+MONTH(B1411)</f>
        <v>202911</v>
      </c>
      <c r="H1411" s="15">
        <f t="shared" ref="H1411:H1474" si="68">DATE(YEAR(B1411),MONTH(B1411),1)</f>
        <v>47423</v>
      </c>
    </row>
    <row r="1412" spans="2:8" x14ac:dyDescent="0.3">
      <c r="B1412" s="15">
        <v>47432</v>
      </c>
      <c r="C1412" s="16">
        <f t="shared" si="66"/>
        <v>2029</v>
      </c>
      <c r="D1412" s="17">
        <f t="shared" si="67"/>
        <v>11</v>
      </c>
      <c r="E1412" s="17" t="str">
        <f>TEXT(D_dates[[#This Row],[Dates]],"mmmm")</f>
        <v>novembre</v>
      </c>
      <c r="F1412" s="17" t="str">
        <f>TEXT(D_dates[[#This Row],[Dates]],"mmmm-aa")</f>
        <v>novembre-29</v>
      </c>
      <c r="G1412" s="17">
        <f>YEAR(D_dates[[#This Row],[Dates]])*100+MONTH(B1412)</f>
        <v>202911</v>
      </c>
      <c r="H1412" s="15">
        <f t="shared" si="68"/>
        <v>47423</v>
      </c>
    </row>
    <row r="1413" spans="2:8" x14ac:dyDescent="0.3">
      <c r="B1413" s="15">
        <v>47433</v>
      </c>
      <c r="C1413" s="16">
        <f t="shared" si="66"/>
        <v>2029</v>
      </c>
      <c r="D1413" s="17">
        <f t="shared" si="67"/>
        <v>11</v>
      </c>
      <c r="E1413" s="17" t="str">
        <f>TEXT(D_dates[[#This Row],[Dates]],"mmmm")</f>
        <v>novembre</v>
      </c>
      <c r="F1413" s="17" t="str">
        <f>TEXT(D_dates[[#This Row],[Dates]],"mmmm-aa")</f>
        <v>novembre-29</v>
      </c>
      <c r="G1413" s="17">
        <f>YEAR(D_dates[[#This Row],[Dates]])*100+MONTH(B1413)</f>
        <v>202911</v>
      </c>
      <c r="H1413" s="15">
        <f t="shared" si="68"/>
        <v>47423</v>
      </c>
    </row>
    <row r="1414" spans="2:8" x14ac:dyDescent="0.3">
      <c r="B1414" s="15">
        <v>47434</v>
      </c>
      <c r="C1414" s="16">
        <f t="shared" si="66"/>
        <v>2029</v>
      </c>
      <c r="D1414" s="17">
        <f t="shared" si="67"/>
        <v>11</v>
      </c>
      <c r="E1414" s="17" t="str">
        <f>TEXT(D_dates[[#This Row],[Dates]],"mmmm")</f>
        <v>novembre</v>
      </c>
      <c r="F1414" s="17" t="str">
        <f>TEXT(D_dates[[#This Row],[Dates]],"mmmm-aa")</f>
        <v>novembre-29</v>
      </c>
      <c r="G1414" s="17">
        <f>YEAR(D_dates[[#This Row],[Dates]])*100+MONTH(B1414)</f>
        <v>202911</v>
      </c>
      <c r="H1414" s="15">
        <f t="shared" si="68"/>
        <v>47423</v>
      </c>
    </row>
    <row r="1415" spans="2:8" x14ac:dyDescent="0.3">
      <c r="B1415" s="15">
        <v>47435</v>
      </c>
      <c r="C1415" s="16">
        <f t="shared" si="66"/>
        <v>2029</v>
      </c>
      <c r="D1415" s="17">
        <f t="shared" si="67"/>
        <v>11</v>
      </c>
      <c r="E1415" s="17" t="str">
        <f>TEXT(D_dates[[#This Row],[Dates]],"mmmm")</f>
        <v>novembre</v>
      </c>
      <c r="F1415" s="17" t="str">
        <f>TEXT(D_dates[[#This Row],[Dates]],"mmmm-aa")</f>
        <v>novembre-29</v>
      </c>
      <c r="G1415" s="17">
        <f>YEAR(D_dates[[#This Row],[Dates]])*100+MONTH(B1415)</f>
        <v>202911</v>
      </c>
      <c r="H1415" s="15">
        <f t="shared" si="68"/>
        <v>47423</v>
      </c>
    </row>
    <row r="1416" spans="2:8" x14ac:dyDescent="0.3">
      <c r="B1416" s="15">
        <v>47436</v>
      </c>
      <c r="C1416" s="16">
        <f t="shared" si="66"/>
        <v>2029</v>
      </c>
      <c r="D1416" s="17">
        <f t="shared" si="67"/>
        <v>11</v>
      </c>
      <c r="E1416" s="17" t="str">
        <f>TEXT(D_dates[[#This Row],[Dates]],"mmmm")</f>
        <v>novembre</v>
      </c>
      <c r="F1416" s="17" t="str">
        <f>TEXT(D_dates[[#This Row],[Dates]],"mmmm-aa")</f>
        <v>novembre-29</v>
      </c>
      <c r="G1416" s="17">
        <f>YEAR(D_dates[[#This Row],[Dates]])*100+MONTH(B1416)</f>
        <v>202911</v>
      </c>
      <c r="H1416" s="15">
        <f t="shared" si="68"/>
        <v>47423</v>
      </c>
    </row>
    <row r="1417" spans="2:8" x14ac:dyDescent="0.3">
      <c r="B1417" s="15">
        <v>47437</v>
      </c>
      <c r="C1417" s="16">
        <f t="shared" si="66"/>
        <v>2029</v>
      </c>
      <c r="D1417" s="17">
        <f t="shared" si="67"/>
        <v>11</v>
      </c>
      <c r="E1417" s="17" t="str">
        <f>TEXT(D_dates[[#This Row],[Dates]],"mmmm")</f>
        <v>novembre</v>
      </c>
      <c r="F1417" s="17" t="str">
        <f>TEXT(D_dates[[#This Row],[Dates]],"mmmm-aa")</f>
        <v>novembre-29</v>
      </c>
      <c r="G1417" s="17">
        <f>YEAR(D_dates[[#This Row],[Dates]])*100+MONTH(B1417)</f>
        <v>202911</v>
      </c>
      <c r="H1417" s="15">
        <f t="shared" si="68"/>
        <v>47423</v>
      </c>
    </row>
    <row r="1418" spans="2:8" x14ac:dyDescent="0.3">
      <c r="B1418" s="15">
        <v>47438</v>
      </c>
      <c r="C1418" s="16">
        <f t="shared" si="66"/>
        <v>2029</v>
      </c>
      <c r="D1418" s="17">
        <f t="shared" si="67"/>
        <v>11</v>
      </c>
      <c r="E1418" s="17" t="str">
        <f>TEXT(D_dates[[#This Row],[Dates]],"mmmm")</f>
        <v>novembre</v>
      </c>
      <c r="F1418" s="17" t="str">
        <f>TEXT(D_dates[[#This Row],[Dates]],"mmmm-aa")</f>
        <v>novembre-29</v>
      </c>
      <c r="G1418" s="17">
        <f>YEAR(D_dates[[#This Row],[Dates]])*100+MONTH(B1418)</f>
        <v>202911</v>
      </c>
      <c r="H1418" s="15">
        <f t="shared" si="68"/>
        <v>47423</v>
      </c>
    </row>
    <row r="1419" spans="2:8" x14ac:dyDescent="0.3">
      <c r="B1419" s="15">
        <v>47439</v>
      </c>
      <c r="C1419" s="16">
        <f t="shared" si="66"/>
        <v>2029</v>
      </c>
      <c r="D1419" s="17">
        <f t="shared" si="67"/>
        <v>11</v>
      </c>
      <c r="E1419" s="17" t="str">
        <f>TEXT(D_dates[[#This Row],[Dates]],"mmmm")</f>
        <v>novembre</v>
      </c>
      <c r="F1419" s="17" t="str">
        <f>TEXT(D_dates[[#This Row],[Dates]],"mmmm-aa")</f>
        <v>novembre-29</v>
      </c>
      <c r="G1419" s="17">
        <f>YEAR(D_dates[[#This Row],[Dates]])*100+MONTH(B1419)</f>
        <v>202911</v>
      </c>
      <c r="H1419" s="15">
        <f t="shared" si="68"/>
        <v>47423</v>
      </c>
    </row>
    <row r="1420" spans="2:8" x14ac:dyDescent="0.3">
      <c r="B1420" s="15">
        <v>47440</v>
      </c>
      <c r="C1420" s="16">
        <f t="shared" si="66"/>
        <v>2029</v>
      </c>
      <c r="D1420" s="17">
        <f t="shared" si="67"/>
        <v>11</v>
      </c>
      <c r="E1420" s="17" t="str">
        <f>TEXT(D_dates[[#This Row],[Dates]],"mmmm")</f>
        <v>novembre</v>
      </c>
      <c r="F1420" s="17" t="str">
        <f>TEXT(D_dates[[#This Row],[Dates]],"mmmm-aa")</f>
        <v>novembre-29</v>
      </c>
      <c r="G1420" s="17">
        <f>YEAR(D_dates[[#This Row],[Dates]])*100+MONTH(B1420)</f>
        <v>202911</v>
      </c>
      <c r="H1420" s="15">
        <f t="shared" si="68"/>
        <v>47423</v>
      </c>
    </row>
    <row r="1421" spans="2:8" x14ac:dyDescent="0.3">
      <c r="B1421" s="15">
        <v>47441</v>
      </c>
      <c r="C1421" s="16">
        <f t="shared" si="66"/>
        <v>2029</v>
      </c>
      <c r="D1421" s="17">
        <f t="shared" si="67"/>
        <v>11</v>
      </c>
      <c r="E1421" s="17" t="str">
        <f>TEXT(D_dates[[#This Row],[Dates]],"mmmm")</f>
        <v>novembre</v>
      </c>
      <c r="F1421" s="17" t="str">
        <f>TEXT(D_dates[[#This Row],[Dates]],"mmmm-aa")</f>
        <v>novembre-29</v>
      </c>
      <c r="G1421" s="17">
        <f>YEAR(D_dates[[#This Row],[Dates]])*100+MONTH(B1421)</f>
        <v>202911</v>
      </c>
      <c r="H1421" s="15">
        <f t="shared" si="68"/>
        <v>47423</v>
      </c>
    </row>
    <row r="1422" spans="2:8" x14ac:dyDescent="0.3">
      <c r="B1422" s="15">
        <v>47442</v>
      </c>
      <c r="C1422" s="16">
        <f t="shared" si="66"/>
        <v>2029</v>
      </c>
      <c r="D1422" s="17">
        <f t="shared" si="67"/>
        <v>11</v>
      </c>
      <c r="E1422" s="17" t="str">
        <f>TEXT(D_dates[[#This Row],[Dates]],"mmmm")</f>
        <v>novembre</v>
      </c>
      <c r="F1422" s="17" t="str">
        <f>TEXT(D_dates[[#This Row],[Dates]],"mmmm-aa")</f>
        <v>novembre-29</v>
      </c>
      <c r="G1422" s="17">
        <f>YEAR(D_dates[[#This Row],[Dates]])*100+MONTH(B1422)</f>
        <v>202911</v>
      </c>
      <c r="H1422" s="15">
        <f t="shared" si="68"/>
        <v>47423</v>
      </c>
    </row>
    <row r="1423" spans="2:8" x14ac:dyDescent="0.3">
      <c r="B1423" s="15">
        <v>47443</v>
      </c>
      <c r="C1423" s="16">
        <f t="shared" si="66"/>
        <v>2029</v>
      </c>
      <c r="D1423" s="17">
        <f t="shared" si="67"/>
        <v>11</v>
      </c>
      <c r="E1423" s="17" t="str">
        <f>TEXT(D_dates[[#This Row],[Dates]],"mmmm")</f>
        <v>novembre</v>
      </c>
      <c r="F1423" s="17" t="str">
        <f>TEXT(D_dates[[#This Row],[Dates]],"mmmm-aa")</f>
        <v>novembre-29</v>
      </c>
      <c r="G1423" s="17">
        <f>YEAR(D_dates[[#This Row],[Dates]])*100+MONTH(B1423)</f>
        <v>202911</v>
      </c>
      <c r="H1423" s="15">
        <f t="shared" si="68"/>
        <v>47423</v>
      </c>
    </row>
    <row r="1424" spans="2:8" x14ac:dyDescent="0.3">
      <c r="B1424" s="15">
        <v>47444</v>
      </c>
      <c r="C1424" s="16">
        <f t="shared" si="66"/>
        <v>2029</v>
      </c>
      <c r="D1424" s="17">
        <f t="shared" si="67"/>
        <v>11</v>
      </c>
      <c r="E1424" s="17" t="str">
        <f>TEXT(D_dates[[#This Row],[Dates]],"mmmm")</f>
        <v>novembre</v>
      </c>
      <c r="F1424" s="17" t="str">
        <f>TEXT(D_dates[[#This Row],[Dates]],"mmmm-aa")</f>
        <v>novembre-29</v>
      </c>
      <c r="G1424" s="17">
        <f>YEAR(D_dates[[#This Row],[Dates]])*100+MONTH(B1424)</f>
        <v>202911</v>
      </c>
      <c r="H1424" s="15">
        <f t="shared" si="68"/>
        <v>47423</v>
      </c>
    </row>
    <row r="1425" spans="2:8" x14ac:dyDescent="0.3">
      <c r="B1425" s="15">
        <v>47445</v>
      </c>
      <c r="C1425" s="16">
        <f t="shared" si="66"/>
        <v>2029</v>
      </c>
      <c r="D1425" s="17">
        <f t="shared" si="67"/>
        <v>11</v>
      </c>
      <c r="E1425" s="17" t="str">
        <f>TEXT(D_dates[[#This Row],[Dates]],"mmmm")</f>
        <v>novembre</v>
      </c>
      <c r="F1425" s="17" t="str">
        <f>TEXT(D_dates[[#This Row],[Dates]],"mmmm-aa")</f>
        <v>novembre-29</v>
      </c>
      <c r="G1425" s="17">
        <f>YEAR(D_dates[[#This Row],[Dates]])*100+MONTH(B1425)</f>
        <v>202911</v>
      </c>
      <c r="H1425" s="15">
        <f t="shared" si="68"/>
        <v>47423</v>
      </c>
    </row>
    <row r="1426" spans="2:8" x14ac:dyDescent="0.3">
      <c r="B1426" s="15">
        <v>47446</v>
      </c>
      <c r="C1426" s="16">
        <f t="shared" si="66"/>
        <v>2029</v>
      </c>
      <c r="D1426" s="17">
        <f t="shared" si="67"/>
        <v>11</v>
      </c>
      <c r="E1426" s="17" t="str">
        <f>TEXT(D_dates[[#This Row],[Dates]],"mmmm")</f>
        <v>novembre</v>
      </c>
      <c r="F1426" s="17" t="str">
        <f>TEXT(D_dates[[#This Row],[Dates]],"mmmm-aa")</f>
        <v>novembre-29</v>
      </c>
      <c r="G1426" s="17">
        <f>YEAR(D_dates[[#This Row],[Dates]])*100+MONTH(B1426)</f>
        <v>202911</v>
      </c>
      <c r="H1426" s="15">
        <f t="shared" si="68"/>
        <v>47423</v>
      </c>
    </row>
    <row r="1427" spans="2:8" x14ac:dyDescent="0.3">
      <c r="B1427" s="15">
        <v>47447</v>
      </c>
      <c r="C1427" s="16">
        <f t="shared" si="66"/>
        <v>2029</v>
      </c>
      <c r="D1427" s="17">
        <f t="shared" si="67"/>
        <v>11</v>
      </c>
      <c r="E1427" s="17" t="str">
        <f>TEXT(D_dates[[#This Row],[Dates]],"mmmm")</f>
        <v>novembre</v>
      </c>
      <c r="F1427" s="17" t="str">
        <f>TEXT(D_dates[[#This Row],[Dates]],"mmmm-aa")</f>
        <v>novembre-29</v>
      </c>
      <c r="G1427" s="17">
        <f>YEAR(D_dates[[#This Row],[Dates]])*100+MONTH(B1427)</f>
        <v>202911</v>
      </c>
      <c r="H1427" s="15">
        <f t="shared" si="68"/>
        <v>47423</v>
      </c>
    </row>
    <row r="1428" spans="2:8" x14ac:dyDescent="0.3">
      <c r="B1428" s="15">
        <v>47448</v>
      </c>
      <c r="C1428" s="16">
        <f t="shared" si="66"/>
        <v>2029</v>
      </c>
      <c r="D1428" s="17">
        <f t="shared" si="67"/>
        <v>11</v>
      </c>
      <c r="E1428" s="17" t="str">
        <f>TEXT(D_dates[[#This Row],[Dates]],"mmmm")</f>
        <v>novembre</v>
      </c>
      <c r="F1428" s="17" t="str">
        <f>TEXT(D_dates[[#This Row],[Dates]],"mmmm-aa")</f>
        <v>novembre-29</v>
      </c>
      <c r="G1428" s="17">
        <f>YEAR(D_dates[[#This Row],[Dates]])*100+MONTH(B1428)</f>
        <v>202911</v>
      </c>
      <c r="H1428" s="15">
        <f t="shared" si="68"/>
        <v>47423</v>
      </c>
    </row>
    <row r="1429" spans="2:8" x14ac:dyDescent="0.3">
      <c r="B1429" s="15">
        <v>47449</v>
      </c>
      <c r="C1429" s="16">
        <f t="shared" si="66"/>
        <v>2029</v>
      </c>
      <c r="D1429" s="17">
        <f t="shared" si="67"/>
        <v>11</v>
      </c>
      <c r="E1429" s="17" t="str">
        <f>TEXT(D_dates[[#This Row],[Dates]],"mmmm")</f>
        <v>novembre</v>
      </c>
      <c r="F1429" s="17" t="str">
        <f>TEXT(D_dates[[#This Row],[Dates]],"mmmm-aa")</f>
        <v>novembre-29</v>
      </c>
      <c r="G1429" s="17">
        <f>YEAR(D_dates[[#This Row],[Dates]])*100+MONTH(B1429)</f>
        <v>202911</v>
      </c>
      <c r="H1429" s="15">
        <f t="shared" si="68"/>
        <v>47423</v>
      </c>
    </row>
    <row r="1430" spans="2:8" x14ac:dyDescent="0.3">
      <c r="B1430" s="15">
        <v>47450</v>
      </c>
      <c r="C1430" s="16">
        <f t="shared" si="66"/>
        <v>2029</v>
      </c>
      <c r="D1430" s="17">
        <f t="shared" si="67"/>
        <v>11</v>
      </c>
      <c r="E1430" s="17" t="str">
        <f>TEXT(D_dates[[#This Row],[Dates]],"mmmm")</f>
        <v>novembre</v>
      </c>
      <c r="F1430" s="17" t="str">
        <f>TEXT(D_dates[[#This Row],[Dates]],"mmmm-aa")</f>
        <v>novembre-29</v>
      </c>
      <c r="G1430" s="17">
        <f>YEAR(D_dates[[#This Row],[Dates]])*100+MONTH(B1430)</f>
        <v>202911</v>
      </c>
      <c r="H1430" s="15">
        <f t="shared" si="68"/>
        <v>47423</v>
      </c>
    </row>
    <row r="1431" spans="2:8" x14ac:dyDescent="0.3">
      <c r="B1431" s="15">
        <v>47451</v>
      </c>
      <c r="C1431" s="16">
        <f t="shared" si="66"/>
        <v>2029</v>
      </c>
      <c r="D1431" s="17">
        <f t="shared" si="67"/>
        <v>11</v>
      </c>
      <c r="E1431" s="17" t="str">
        <f>TEXT(D_dates[[#This Row],[Dates]],"mmmm")</f>
        <v>novembre</v>
      </c>
      <c r="F1431" s="17" t="str">
        <f>TEXT(D_dates[[#This Row],[Dates]],"mmmm-aa")</f>
        <v>novembre-29</v>
      </c>
      <c r="G1431" s="17">
        <f>YEAR(D_dates[[#This Row],[Dates]])*100+MONTH(B1431)</f>
        <v>202911</v>
      </c>
      <c r="H1431" s="15">
        <f t="shared" si="68"/>
        <v>47423</v>
      </c>
    </row>
    <row r="1432" spans="2:8" x14ac:dyDescent="0.3">
      <c r="B1432" s="15">
        <v>47452</v>
      </c>
      <c r="C1432" s="16">
        <f t="shared" si="66"/>
        <v>2029</v>
      </c>
      <c r="D1432" s="17">
        <f t="shared" si="67"/>
        <v>11</v>
      </c>
      <c r="E1432" s="17" t="str">
        <f>TEXT(D_dates[[#This Row],[Dates]],"mmmm")</f>
        <v>novembre</v>
      </c>
      <c r="F1432" s="17" t="str">
        <f>TEXT(D_dates[[#This Row],[Dates]],"mmmm-aa")</f>
        <v>novembre-29</v>
      </c>
      <c r="G1432" s="17">
        <f>YEAR(D_dates[[#This Row],[Dates]])*100+MONTH(B1432)</f>
        <v>202911</v>
      </c>
      <c r="H1432" s="15">
        <f t="shared" si="68"/>
        <v>47423</v>
      </c>
    </row>
    <row r="1433" spans="2:8" x14ac:dyDescent="0.3">
      <c r="B1433" s="15">
        <v>47453</v>
      </c>
      <c r="C1433" s="16">
        <f t="shared" si="66"/>
        <v>2029</v>
      </c>
      <c r="D1433" s="17">
        <f t="shared" si="67"/>
        <v>12</v>
      </c>
      <c r="E1433" s="17" t="str">
        <f>TEXT(D_dates[[#This Row],[Dates]],"mmmm")</f>
        <v>décembre</v>
      </c>
      <c r="F1433" s="17" t="str">
        <f>TEXT(D_dates[[#This Row],[Dates]],"mmmm-aa")</f>
        <v>décembre-29</v>
      </c>
      <c r="G1433" s="17">
        <f>YEAR(D_dates[[#This Row],[Dates]])*100+MONTH(B1433)</f>
        <v>202912</v>
      </c>
      <c r="H1433" s="15">
        <f t="shared" si="68"/>
        <v>47453</v>
      </c>
    </row>
    <row r="1434" spans="2:8" x14ac:dyDescent="0.3">
      <c r="B1434" s="15">
        <v>47454</v>
      </c>
      <c r="C1434" s="16">
        <f t="shared" si="66"/>
        <v>2029</v>
      </c>
      <c r="D1434" s="17">
        <f t="shared" si="67"/>
        <v>12</v>
      </c>
      <c r="E1434" s="17" t="str">
        <f>TEXT(D_dates[[#This Row],[Dates]],"mmmm")</f>
        <v>décembre</v>
      </c>
      <c r="F1434" s="17" t="str">
        <f>TEXT(D_dates[[#This Row],[Dates]],"mmmm-aa")</f>
        <v>décembre-29</v>
      </c>
      <c r="G1434" s="17">
        <f>YEAR(D_dates[[#This Row],[Dates]])*100+MONTH(B1434)</f>
        <v>202912</v>
      </c>
      <c r="H1434" s="15">
        <f t="shared" si="68"/>
        <v>47453</v>
      </c>
    </row>
    <row r="1435" spans="2:8" x14ac:dyDescent="0.3">
      <c r="B1435" s="15">
        <v>47455</v>
      </c>
      <c r="C1435" s="16">
        <f t="shared" si="66"/>
        <v>2029</v>
      </c>
      <c r="D1435" s="17">
        <f t="shared" si="67"/>
        <v>12</v>
      </c>
      <c r="E1435" s="17" t="str">
        <f>TEXT(D_dates[[#This Row],[Dates]],"mmmm")</f>
        <v>décembre</v>
      </c>
      <c r="F1435" s="17" t="str">
        <f>TEXT(D_dates[[#This Row],[Dates]],"mmmm-aa")</f>
        <v>décembre-29</v>
      </c>
      <c r="G1435" s="17">
        <f>YEAR(D_dates[[#This Row],[Dates]])*100+MONTH(B1435)</f>
        <v>202912</v>
      </c>
      <c r="H1435" s="15">
        <f t="shared" si="68"/>
        <v>47453</v>
      </c>
    </row>
    <row r="1436" spans="2:8" x14ac:dyDescent="0.3">
      <c r="B1436" s="15">
        <v>47456</v>
      </c>
      <c r="C1436" s="16">
        <f t="shared" si="66"/>
        <v>2029</v>
      </c>
      <c r="D1436" s="17">
        <f t="shared" si="67"/>
        <v>12</v>
      </c>
      <c r="E1436" s="17" t="str">
        <f>TEXT(D_dates[[#This Row],[Dates]],"mmmm")</f>
        <v>décembre</v>
      </c>
      <c r="F1436" s="17" t="str">
        <f>TEXT(D_dates[[#This Row],[Dates]],"mmmm-aa")</f>
        <v>décembre-29</v>
      </c>
      <c r="G1436" s="17">
        <f>YEAR(D_dates[[#This Row],[Dates]])*100+MONTH(B1436)</f>
        <v>202912</v>
      </c>
      <c r="H1436" s="15">
        <f t="shared" si="68"/>
        <v>47453</v>
      </c>
    </row>
    <row r="1437" spans="2:8" x14ac:dyDescent="0.3">
      <c r="B1437" s="15">
        <v>47457</v>
      </c>
      <c r="C1437" s="16">
        <f t="shared" si="66"/>
        <v>2029</v>
      </c>
      <c r="D1437" s="17">
        <f t="shared" si="67"/>
        <v>12</v>
      </c>
      <c r="E1437" s="17" t="str">
        <f>TEXT(D_dates[[#This Row],[Dates]],"mmmm")</f>
        <v>décembre</v>
      </c>
      <c r="F1437" s="17" t="str">
        <f>TEXT(D_dates[[#This Row],[Dates]],"mmmm-aa")</f>
        <v>décembre-29</v>
      </c>
      <c r="G1437" s="17">
        <f>YEAR(D_dates[[#This Row],[Dates]])*100+MONTH(B1437)</f>
        <v>202912</v>
      </c>
      <c r="H1437" s="15">
        <f t="shared" si="68"/>
        <v>47453</v>
      </c>
    </row>
    <row r="1438" spans="2:8" x14ac:dyDescent="0.3">
      <c r="B1438" s="15">
        <v>47458</v>
      </c>
      <c r="C1438" s="16">
        <f t="shared" si="66"/>
        <v>2029</v>
      </c>
      <c r="D1438" s="17">
        <f t="shared" si="67"/>
        <v>12</v>
      </c>
      <c r="E1438" s="17" t="str">
        <f>TEXT(D_dates[[#This Row],[Dates]],"mmmm")</f>
        <v>décembre</v>
      </c>
      <c r="F1438" s="17" t="str">
        <f>TEXT(D_dates[[#This Row],[Dates]],"mmmm-aa")</f>
        <v>décembre-29</v>
      </c>
      <c r="G1438" s="17">
        <f>YEAR(D_dates[[#This Row],[Dates]])*100+MONTH(B1438)</f>
        <v>202912</v>
      </c>
      <c r="H1438" s="15">
        <f t="shared" si="68"/>
        <v>47453</v>
      </c>
    </row>
    <row r="1439" spans="2:8" x14ac:dyDescent="0.3">
      <c r="B1439" s="15">
        <v>47459</v>
      </c>
      <c r="C1439" s="16">
        <f t="shared" si="66"/>
        <v>2029</v>
      </c>
      <c r="D1439" s="17">
        <f t="shared" si="67"/>
        <v>12</v>
      </c>
      <c r="E1439" s="17" t="str">
        <f>TEXT(D_dates[[#This Row],[Dates]],"mmmm")</f>
        <v>décembre</v>
      </c>
      <c r="F1439" s="17" t="str">
        <f>TEXT(D_dates[[#This Row],[Dates]],"mmmm-aa")</f>
        <v>décembre-29</v>
      </c>
      <c r="G1439" s="17">
        <f>YEAR(D_dates[[#This Row],[Dates]])*100+MONTH(B1439)</f>
        <v>202912</v>
      </c>
      <c r="H1439" s="15">
        <f t="shared" si="68"/>
        <v>47453</v>
      </c>
    </row>
    <row r="1440" spans="2:8" x14ac:dyDescent="0.3">
      <c r="B1440" s="15">
        <v>47460</v>
      </c>
      <c r="C1440" s="16">
        <f t="shared" si="66"/>
        <v>2029</v>
      </c>
      <c r="D1440" s="17">
        <f t="shared" si="67"/>
        <v>12</v>
      </c>
      <c r="E1440" s="17" t="str">
        <f>TEXT(D_dates[[#This Row],[Dates]],"mmmm")</f>
        <v>décembre</v>
      </c>
      <c r="F1440" s="17" t="str">
        <f>TEXT(D_dates[[#This Row],[Dates]],"mmmm-aa")</f>
        <v>décembre-29</v>
      </c>
      <c r="G1440" s="17">
        <f>YEAR(D_dates[[#This Row],[Dates]])*100+MONTH(B1440)</f>
        <v>202912</v>
      </c>
      <c r="H1440" s="15">
        <f t="shared" si="68"/>
        <v>47453</v>
      </c>
    </row>
    <row r="1441" spans="2:8" x14ac:dyDescent="0.3">
      <c r="B1441" s="15">
        <v>47461</v>
      </c>
      <c r="C1441" s="16">
        <f t="shared" si="66"/>
        <v>2029</v>
      </c>
      <c r="D1441" s="17">
        <f t="shared" si="67"/>
        <v>12</v>
      </c>
      <c r="E1441" s="17" t="str">
        <f>TEXT(D_dates[[#This Row],[Dates]],"mmmm")</f>
        <v>décembre</v>
      </c>
      <c r="F1441" s="17" t="str">
        <f>TEXT(D_dates[[#This Row],[Dates]],"mmmm-aa")</f>
        <v>décembre-29</v>
      </c>
      <c r="G1441" s="17">
        <f>YEAR(D_dates[[#This Row],[Dates]])*100+MONTH(B1441)</f>
        <v>202912</v>
      </c>
      <c r="H1441" s="15">
        <f t="shared" si="68"/>
        <v>47453</v>
      </c>
    </row>
    <row r="1442" spans="2:8" x14ac:dyDescent="0.3">
      <c r="B1442" s="15">
        <v>47462</v>
      </c>
      <c r="C1442" s="16">
        <f t="shared" si="66"/>
        <v>2029</v>
      </c>
      <c r="D1442" s="17">
        <f t="shared" si="67"/>
        <v>12</v>
      </c>
      <c r="E1442" s="17" t="str">
        <f>TEXT(D_dates[[#This Row],[Dates]],"mmmm")</f>
        <v>décembre</v>
      </c>
      <c r="F1442" s="17" t="str">
        <f>TEXT(D_dates[[#This Row],[Dates]],"mmmm-aa")</f>
        <v>décembre-29</v>
      </c>
      <c r="G1442" s="17">
        <f>YEAR(D_dates[[#This Row],[Dates]])*100+MONTH(B1442)</f>
        <v>202912</v>
      </c>
      <c r="H1442" s="15">
        <f t="shared" si="68"/>
        <v>47453</v>
      </c>
    </row>
    <row r="1443" spans="2:8" x14ac:dyDescent="0.3">
      <c r="B1443" s="15">
        <v>47463</v>
      </c>
      <c r="C1443" s="16">
        <f t="shared" si="66"/>
        <v>2029</v>
      </c>
      <c r="D1443" s="17">
        <f t="shared" si="67"/>
        <v>12</v>
      </c>
      <c r="E1443" s="17" t="str">
        <f>TEXT(D_dates[[#This Row],[Dates]],"mmmm")</f>
        <v>décembre</v>
      </c>
      <c r="F1443" s="17" t="str">
        <f>TEXT(D_dates[[#This Row],[Dates]],"mmmm-aa")</f>
        <v>décembre-29</v>
      </c>
      <c r="G1443" s="17">
        <f>YEAR(D_dates[[#This Row],[Dates]])*100+MONTH(B1443)</f>
        <v>202912</v>
      </c>
      <c r="H1443" s="15">
        <f t="shared" si="68"/>
        <v>47453</v>
      </c>
    </row>
    <row r="1444" spans="2:8" x14ac:dyDescent="0.3">
      <c r="B1444" s="15">
        <v>47464</v>
      </c>
      <c r="C1444" s="16">
        <f t="shared" si="66"/>
        <v>2029</v>
      </c>
      <c r="D1444" s="17">
        <f t="shared" si="67"/>
        <v>12</v>
      </c>
      <c r="E1444" s="17" t="str">
        <f>TEXT(D_dates[[#This Row],[Dates]],"mmmm")</f>
        <v>décembre</v>
      </c>
      <c r="F1444" s="17" t="str">
        <f>TEXT(D_dates[[#This Row],[Dates]],"mmmm-aa")</f>
        <v>décembre-29</v>
      </c>
      <c r="G1444" s="17">
        <f>YEAR(D_dates[[#This Row],[Dates]])*100+MONTH(B1444)</f>
        <v>202912</v>
      </c>
      <c r="H1444" s="15">
        <f t="shared" si="68"/>
        <v>47453</v>
      </c>
    </row>
    <row r="1445" spans="2:8" x14ac:dyDescent="0.3">
      <c r="B1445" s="15">
        <v>47465</v>
      </c>
      <c r="C1445" s="16">
        <f t="shared" si="66"/>
        <v>2029</v>
      </c>
      <c r="D1445" s="17">
        <f t="shared" si="67"/>
        <v>12</v>
      </c>
      <c r="E1445" s="17" t="str">
        <f>TEXT(D_dates[[#This Row],[Dates]],"mmmm")</f>
        <v>décembre</v>
      </c>
      <c r="F1445" s="17" t="str">
        <f>TEXT(D_dates[[#This Row],[Dates]],"mmmm-aa")</f>
        <v>décembre-29</v>
      </c>
      <c r="G1445" s="17">
        <f>YEAR(D_dates[[#This Row],[Dates]])*100+MONTH(B1445)</f>
        <v>202912</v>
      </c>
      <c r="H1445" s="15">
        <f t="shared" si="68"/>
        <v>47453</v>
      </c>
    </row>
    <row r="1446" spans="2:8" x14ac:dyDescent="0.3">
      <c r="B1446" s="15">
        <v>47466</v>
      </c>
      <c r="C1446" s="16">
        <f t="shared" si="66"/>
        <v>2029</v>
      </c>
      <c r="D1446" s="17">
        <f t="shared" si="67"/>
        <v>12</v>
      </c>
      <c r="E1446" s="17" t="str">
        <f>TEXT(D_dates[[#This Row],[Dates]],"mmmm")</f>
        <v>décembre</v>
      </c>
      <c r="F1446" s="17" t="str">
        <f>TEXT(D_dates[[#This Row],[Dates]],"mmmm-aa")</f>
        <v>décembre-29</v>
      </c>
      <c r="G1446" s="17">
        <f>YEAR(D_dates[[#This Row],[Dates]])*100+MONTH(B1446)</f>
        <v>202912</v>
      </c>
      <c r="H1446" s="15">
        <f t="shared" si="68"/>
        <v>47453</v>
      </c>
    </row>
    <row r="1447" spans="2:8" x14ac:dyDescent="0.3">
      <c r="B1447" s="15">
        <v>47467</v>
      </c>
      <c r="C1447" s="16">
        <f t="shared" si="66"/>
        <v>2029</v>
      </c>
      <c r="D1447" s="17">
        <f t="shared" si="67"/>
        <v>12</v>
      </c>
      <c r="E1447" s="17" t="str">
        <f>TEXT(D_dates[[#This Row],[Dates]],"mmmm")</f>
        <v>décembre</v>
      </c>
      <c r="F1447" s="17" t="str">
        <f>TEXT(D_dates[[#This Row],[Dates]],"mmmm-aa")</f>
        <v>décembre-29</v>
      </c>
      <c r="G1447" s="17">
        <f>YEAR(D_dates[[#This Row],[Dates]])*100+MONTH(B1447)</f>
        <v>202912</v>
      </c>
      <c r="H1447" s="15">
        <f t="shared" si="68"/>
        <v>47453</v>
      </c>
    </row>
    <row r="1448" spans="2:8" x14ac:dyDescent="0.3">
      <c r="B1448" s="15">
        <v>47468</v>
      </c>
      <c r="C1448" s="16">
        <f t="shared" si="66"/>
        <v>2029</v>
      </c>
      <c r="D1448" s="17">
        <f t="shared" si="67"/>
        <v>12</v>
      </c>
      <c r="E1448" s="17" t="str">
        <f>TEXT(D_dates[[#This Row],[Dates]],"mmmm")</f>
        <v>décembre</v>
      </c>
      <c r="F1448" s="17" t="str">
        <f>TEXT(D_dates[[#This Row],[Dates]],"mmmm-aa")</f>
        <v>décembre-29</v>
      </c>
      <c r="G1448" s="17">
        <f>YEAR(D_dates[[#This Row],[Dates]])*100+MONTH(B1448)</f>
        <v>202912</v>
      </c>
      <c r="H1448" s="15">
        <f t="shared" si="68"/>
        <v>47453</v>
      </c>
    </row>
    <row r="1449" spans="2:8" x14ac:dyDescent="0.3">
      <c r="B1449" s="15">
        <v>47469</v>
      </c>
      <c r="C1449" s="16">
        <f t="shared" si="66"/>
        <v>2029</v>
      </c>
      <c r="D1449" s="17">
        <f t="shared" si="67"/>
        <v>12</v>
      </c>
      <c r="E1449" s="17" t="str">
        <f>TEXT(D_dates[[#This Row],[Dates]],"mmmm")</f>
        <v>décembre</v>
      </c>
      <c r="F1449" s="17" t="str">
        <f>TEXT(D_dates[[#This Row],[Dates]],"mmmm-aa")</f>
        <v>décembre-29</v>
      </c>
      <c r="G1449" s="17">
        <f>YEAR(D_dates[[#This Row],[Dates]])*100+MONTH(B1449)</f>
        <v>202912</v>
      </c>
      <c r="H1449" s="15">
        <f t="shared" si="68"/>
        <v>47453</v>
      </c>
    </row>
    <row r="1450" spans="2:8" x14ac:dyDescent="0.3">
      <c r="B1450" s="15">
        <v>47470</v>
      </c>
      <c r="C1450" s="16">
        <f t="shared" si="66"/>
        <v>2029</v>
      </c>
      <c r="D1450" s="17">
        <f t="shared" si="67"/>
        <v>12</v>
      </c>
      <c r="E1450" s="17" t="str">
        <f>TEXT(D_dates[[#This Row],[Dates]],"mmmm")</f>
        <v>décembre</v>
      </c>
      <c r="F1450" s="17" t="str">
        <f>TEXT(D_dates[[#This Row],[Dates]],"mmmm-aa")</f>
        <v>décembre-29</v>
      </c>
      <c r="G1450" s="17">
        <f>YEAR(D_dates[[#This Row],[Dates]])*100+MONTH(B1450)</f>
        <v>202912</v>
      </c>
      <c r="H1450" s="15">
        <f t="shared" si="68"/>
        <v>47453</v>
      </c>
    </row>
    <row r="1451" spans="2:8" x14ac:dyDescent="0.3">
      <c r="B1451" s="15">
        <v>47471</v>
      </c>
      <c r="C1451" s="16">
        <f t="shared" si="66"/>
        <v>2029</v>
      </c>
      <c r="D1451" s="17">
        <f t="shared" si="67"/>
        <v>12</v>
      </c>
      <c r="E1451" s="17" t="str">
        <f>TEXT(D_dates[[#This Row],[Dates]],"mmmm")</f>
        <v>décembre</v>
      </c>
      <c r="F1451" s="17" t="str">
        <f>TEXT(D_dates[[#This Row],[Dates]],"mmmm-aa")</f>
        <v>décembre-29</v>
      </c>
      <c r="G1451" s="17">
        <f>YEAR(D_dates[[#This Row],[Dates]])*100+MONTH(B1451)</f>
        <v>202912</v>
      </c>
      <c r="H1451" s="15">
        <f t="shared" si="68"/>
        <v>47453</v>
      </c>
    </row>
    <row r="1452" spans="2:8" x14ac:dyDescent="0.3">
      <c r="B1452" s="15">
        <v>47472</v>
      </c>
      <c r="C1452" s="16">
        <f t="shared" si="66"/>
        <v>2029</v>
      </c>
      <c r="D1452" s="17">
        <f t="shared" si="67"/>
        <v>12</v>
      </c>
      <c r="E1452" s="17" t="str">
        <f>TEXT(D_dates[[#This Row],[Dates]],"mmmm")</f>
        <v>décembre</v>
      </c>
      <c r="F1452" s="17" t="str">
        <f>TEXT(D_dates[[#This Row],[Dates]],"mmmm-aa")</f>
        <v>décembre-29</v>
      </c>
      <c r="G1452" s="17">
        <f>YEAR(D_dates[[#This Row],[Dates]])*100+MONTH(B1452)</f>
        <v>202912</v>
      </c>
      <c r="H1452" s="15">
        <f t="shared" si="68"/>
        <v>47453</v>
      </c>
    </row>
    <row r="1453" spans="2:8" x14ac:dyDescent="0.3">
      <c r="B1453" s="15">
        <v>47473</v>
      </c>
      <c r="C1453" s="16">
        <f t="shared" si="66"/>
        <v>2029</v>
      </c>
      <c r="D1453" s="17">
        <f t="shared" si="67"/>
        <v>12</v>
      </c>
      <c r="E1453" s="17" t="str">
        <f>TEXT(D_dates[[#This Row],[Dates]],"mmmm")</f>
        <v>décembre</v>
      </c>
      <c r="F1453" s="17" t="str">
        <f>TEXT(D_dates[[#This Row],[Dates]],"mmmm-aa")</f>
        <v>décembre-29</v>
      </c>
      <c r="G1453" s="17">
        <f>YEAR(D_dates[[#This Row],[Dates]])*100+MONTH(B1453)</f>
        <v>202912</v>
      </c>
      <c r="H1453" s="15">
        <f t="shared" si="68"/>
        <v>47453</v>
      </c>
    </row>
    <row r="1454" spans="2:8" x14ac:dyDescent="0.3">
      <c r="B1454" s="15">
        <v>47474</v>
      </c>
      <c r="C1454" s="16">
        <f t="shared" si="66"/>
        <v>2029</v>
      </c>
      <c r="D1454" s="17">
        <f t="shared" si="67"/>
        <v>12</v>
      </c>
      <c r="E1454" s="17" t="str">
        <f>TEXT(D_dates[[#This Row],[Dates]],"mmmm")</f>
        <v>décembre</v>
      </c>
      <c r="F1454" s="17" t="str">
        <f>TEXT(D_dates[[#This Row],[Dates]],"mmmm-aa")</f>
        <v>décembre-29</v>
      </c>
      <c r="G1454" s="17">
        <f>YEAR(D_dates[[#This Row],[Dates]])*100+MONTH(B1454)</f>
        <v>202912</v>
      </c>
      <c r="H1454" s="15">
        <f t="shared" si="68"/>
        <v>47453</v>
      </c>
    </row>
    <row r="1455" spans="2:8" x14ac:dyDescent="0.3">
      <c r="B1455" s="15">
        <v>47475</v>
      </c>
      <c r="C1455" s="16">
        <f t="shared" si="66"/>
        <v>2029</v>
      </c>
      <c r="D1455" s="17">
        <f t="shared" si="67"/>
        <v>12</v>
      </c>
      <c r="E1455" s="17" t="str">
        <f>TEXT(D_dates[[#This Row],[Dates]],"mmmm")</f>
        <v>décembre</v>
      </c>
      <c r="F1455" s="17" t="str">
        <f>TEXT(D_dates[[#This Row],[Dates]],"mmmm-aa")</f>
        <v>décembre-29</v>
      </c>
      <c r="G1455" s="17">
        <f>YEAR(D_dates[[#This Row],[Dates]])*100+MONTH(B1455)</f>
        <v>202912</v>
      </c>
      <c r="H1455" s="15">
        <f t="shared" si="68"/>
        <v>47453</v>
      </c>
    </row>
    <row r="1456" spans="2:8" x14ac:dyDescent="0.3">
      <c r="B1456" s="15">
        <v>47476</v>
      </c>
      <c r="C1456" s="16">
        <f t="shared" si="66"/>
        <v>2029</v>
      </c>
      <c r="D1456" s="17">
        <f t="shared" si="67"/>
        <v>12</v>
      </c>
      <c r="E1456" s="17" t="str">
        <f>TEXT(D_dates[[#This Row],[Dates]],"mmmm")</f>
        <v>décembre</v>
      </c>
      <c r="F1456" s="17" t="str">
        <f>TEXT(D_dates[[#This Row],[Dates]],"mmmm-aa")</f>
        <v>décembre-29</v>
      </c>
      <c r="G1456" s="17">
        <f>YEAR(D_dates[[#This Row],[Dates]])*100+MONTH(B1456)</f>
        <v>202912</v>
      </c>
      <c r="H1456" s="15">
        <f t="shared" si="68"/>
        <v>47453</v>
      </c>
    </row>
    <row r="1457" spans="2:8" x14ac:dyDescent="0.3">
      <c r="B1457" s="15">
        <v>47477</v>
      </c>
      <c r="C1457" s="16">
        <f t="shared" si="66"/>
        <v>2029</v>
      </c>
      <c r="D1457" s="17">
        <f t="shared" si="67"/>
        <v>12</v>
      </c>
      <c r="E1457" s="17" t="str">
        <f>TEXT(D_dates[[#This Row],[Dates]],"mmmm")</f>
        <v>décembre</v>
      </c>
      <c r="F1457" s="17" t="str">
        <f>TEXT(D_dates[[#This Row],[Dates]],"mmmm-aa")</f>
        <v>décembre-29</v>
      </c>
      <c r="G1457" s="17">
        <f>YEAR(D_dates[[#This Row],[Dates]])*100+MONTH(B1457)</f>
        <v>202912</v>
      </c>
      <c r="H1457" s="15">
        <f t="shared" si="68"/>
        <v>47453</v>
      </c>
    </row>
    <row r="1458" spans="2:8" x14ac:dyDescent="0.3">
      <c r="B1458" s="15">
        <v>47478</v>
      </c>
      <c r="C1458" s="16">
        <f t="shared" si="66"/>
        <v>2029</v>
      </c>
      <c r="D1458" s="17">
        <f t="shared" si="67"/>
        <v>12</v>
      </c>
      <c r="E1458" s="17" t="str">
        <f>TEXT(D_dates[[#This Row],[Dates]],"mmmm")</f>
        <v>décembre</v>
      </c>
      <c r="F1458" s="17" t="str">
        <f>TEXT(D_dates[[#This Row],[Dates]],"mmmm-aa")</f>
        <v>décembre-29</v>
      </c>
      <c r="G1458" s="17">
        <f>YEAR(D_dates[[#This Row],[Dates]])*100+MONTH(B1458)</f>
        <v>202912</v>
      </c>
      <c r="H1458" s="15">
        <f t="shared" si="68"/>
        <v>47453</v>
      </c>
    </row>
    <row r="1459" spans="2:8" x14ac:dyDescent="0.3">
      <c r="B1459" s="15">
        <v>47479</v>
      </c>
      <c r="C1459" s="16">
        <f t="shared" si="66"/>
        <v>2029</v>
      </c>
      <c r="D1459" s="17">
        <f t="shared" si="67"/>
        <v>12</v>
      </c>
      <c r="E1459" s="17" t="str">
        <f>TEXT(D_dates[[#This Row],[Dates]],"mmmm")</f>
        <v>décembre</v>
      </c>
      <c r="F1459" s="17" t="str">
        <f>TEXT(D_dates[[#This Row],[Dates]],"mmmm-aa")</f>
        <v>décembre-29</v>
      </c>
      <c r="G1459" s="17">
        <f>YEAR(D_dates[[#This Row],[Dates]])*100+MONTH(B1459)</f>
        <v>202912</v>
      </c>
      <c r="H1459" s="15">
        <f t="shared" si="68"/>
        <v>47453</v>
      </c>
    </row>
    <row r="1460" spans="2:8" x14ac:dyDescent="0.3">
      <c r="B1460" s="15">
        <v>47480</v>
      </c>
      <c r="C1460" s="16">
        <f t="shared" si="66"/>
        <v>2029</v>
      </c>
      <c r="D1460" s="17">
        <f t="shared" si="67"/>
        <v>12</v>
      </c>
      <c r="E1460" s="17" t="str">
        <f>TEXT(D_dates[[#This Row],[Dates]],"mmmm")</f>
        <v>décembre</v>
      </c>
      <c r="F1460" s="17" t="str">
        <f>TEXT(D_dates[[#This Row],[Dates]],"mmmm-aa")</f>
        <v>décembre-29</v>
      </c>
      <c r="G1460" s="17">
        <f>YEAR(D_dates[[#This Row],[Dates]])*100+MONTH(B1460)</f>
        <v>202912</v>
      </c>
      <c r="H1460" s="15">
        <f t="shared" si="68"/>
        <v>47453</v>
      </c>
    </row>
    <row r="1461" spans="2:8" x14ac:dyDescent="0.3">
      <c r="B1461" s="15">
        <v>47481</v>
      </c>
      <c r="C1461" s="16">
        <f t="shared" si="66"/>
        <v>2029</v>
      </c>
      <c r="D1461" s="17">
        <f t="shared" si="67"/>
        <v>12</v>
      </c>
      <c r="E1461" s="17" t="str">
        <f>TEXT(D_dates[[#This Row],[Dates]],"mmmm")</f>
        <v>décembre</v>
      </c>
      <c r="F1461" s="17" t="str">
        <f>TEXT(D_dates[[#This Row],[Dates]],"mmmm-aa")</f>
        <v>décembre-29</v>
      </c>
      <c r="G1461" s="17">
        <f>YEAR(D_dates[[#This Row],[Dates]])*100+MONTH(B1461)</f>
        <v>202912</v>
      </c>
      <c r="H1461" s="15">
        <f t="shared" si="68"/>
        <v>47453</v>
      </c>
    </row>
    <row r="1462" spans="2:8" x14ac:dyDescent="0.3">
      <c r="B1462" s="15">
        <v>47482</v>
      </c>
      <c r="C1462" s="16">
        <f t="shared" si="66"/>
        <v>2029</v>
      </c>
      <c r="D1462" s="17">
        <f t="shared" si="67"/>
        <v>12</v>
      </c>
      <c r="E1462" s="17" t="str">
        <f>TEXT(D_dates[[#This Row],[Dates]],"mmmm")</f>
        <v>décembre</v>
      </c>
      <c r="F1462" s="17" t="str">
        <f>TEXT(D_dates[[#This Row],[Dates]],"mmmm-aa")</f>
        <v>décembre-29</v>
      </c>
      <c r="G1462" s="17">
        <f>YEAR(D_dates[[#This Row],[Dates]])*100+MONTH(B1462)</f>
        <v>202912</v>
      </c>
      <c r="H1462" s="15">
        <f t="shared" si="68"/>
        <v>47453</v>
      </c>
    </row>
    <row r="1463" spans="2:8" x14ac:dyDescent="0.3">
      <c r="B1463" s="15">
        <v>47483</v>
      </c>
      <c r="C1463" s="16">
        <f t="shared" si="66"/>
        <v>2029</v>
      </c>
      <c r="D1463" s="17">
        <f t="shared" si="67"/>
        <v>12</v>
      </c>
      <c r="E1463" s="17" t="str">
        <f>TEXT(D_dates[[#This Row],[Dates]],"mmmm")</f>
        <v>décembre</v>
      </c>
      <c r="F1463" s="17" t="str">
        <f>TEXT(D_dates[[#This Row],[Dates]],"mmmm-aa")</f>
        <v>décembre-29</v>
      </c>
      <c r="G1463" s="17">
        <f>YEAR(D_dates[[#This Row],[Dates]])*100+MONTH(B1463)</f>
        <v>202912</v>
      </c>
      <c r="H1463" s="15">
        <f t="shared" si="68"/>
        <v>47453</v>
      </c>
    </row>
    <row r="1464" spans="2:8" x14ac:dyDescent="0.3">
      <c r="B1464" s="15">
        <v>47484</v>
      </c>
      <c r="C1464" s="16">
        <f t="shared" si="66"/>
        <v>2030</v>
      </c>
      <c r="D1464" s="17">
        <f t="shared" si="67"/>
        <v>1</v>
      </c>
      <c r="E1464" s="17" t="str">
        <f>TEXT(D_dates[[#This Row],[Dates]],"mmmm")</f>
        <v>janvier</v>
      </c>
      <c r="F1464" s="17" t="str">
        <f>TEXT(D_dates[[#This Row],[Dates]],"mmmm-aa")</f>
        <v>janvier-30</v>
      </c>
      <c r="G1464" s="17">
        <f>YEAR(D_dates[[#This Row],[Dates]])*100+MONTH(B1464)</f>
        <v>203001</v>
      </c>
      <c r="H1464" s="15">
        <f t="shared" si="68"/>
        <v>47484</v>
      </c>
    </row>
    <row r="1465" spans="2:8" x14ac:dyDescent="0.3">
      <c r="B1465" s="15">
        <v>47485</v>
      </c>
      <c r="C1465" s="16">
        <f t="shared" si="66"/>
        <v>2030</v>
      </c>
      <c r="D1465" s="17">
        <f t="shared" si="67"/>
        <v>1</v>
      </c>
      <c r="E1465" s="17" t="str">
        <f>TEXT(D_dates[[#This Row],[Dates]],"mmmm")</f>
        <v>janvier</v>
      </c>
      <c r="F1465" s="17" t="str">
        <f>TEXT(D_dates[[#This Row],[Dates]],"mmmm-aa")</f>
        <v>janvier-30</v>
      </c>
      <c r="G1465" s="17">
        <f>YEAR(D_dates[[#This Row],[Dates]])*100+MONTH(B1465)</f>
        <v>203001</v>
      </c>
      <c r="H1465" s="15">
        <f t="shared" si="68"/>
        <v>47484</v>
      </c>
    </row>
    <row r="1466" spans="2:8" x14ac:dyDescent="0.3">
      <c r="B1466" s="15">
        <v>47486</v>
      </c>
      <c r="C1466" s="16">
        <f t="shared" si="66"/>
        <v>2030</v>
      </c>
      <c r="D1466" s="17">
        <f t="shared" si="67"/>
        <v>1</v>
      </c>
      <c r="E1466" s="17" t="str">
        <f>TEXT(D_dates[[#This Row],[Dates]],"mmmm")</f>
        <v>janvier</v>
      </c>
      <c r="F1466" s="17" t="str">
        <f>TEXT(D_dates[[#This Row],[Dates]],"mmmm-aa")</f>
        <v>janvier-30</v>
      </c>
      <c r="G1466" s="17">
        <f>YEAR(D_dates[[#This Row],[Dates]])*100+MONTH(B1466)</f>
        <v>203001</v>
      </c>
      <c r="H1466" s="15">
        <f t="shared" si="68"/>
        <v>47484</v>
      </c>
    </row>
    <row r="1467" spans="2:8" x14ac:dyDescent="0.3">
      <c r="B1467" s="15">
        <v>47487</v>
      </c>
      <c r="C1467" s="16">
        <f t="shared" si="66"/>
        <v>2030</v>
      </c>
      <c r="D1467" s="17">
        <f t="shared" si="67"/>
        <v>1</v>
      </c>
      <c r="E1467" s="17" t="str">
        <f>TEXT(D_dates[[#This Row],[Dates]],"mmmm")</f>
        <v>janvier</v>
      </c>
      <c r="F1467" s="17" t="str">
        <f>TEXT(D_dates[[#This Row],[Dates]],"mmmm-aa")</f>
        <v>janvier-30</v>
      </c>
      <c r="G1467" s="17">
        <f>YEAR(D_dates[[#This Row],[Dates]])*100+MONTH(B1467)</f>
        <v>203001</v>
      </c>
      <c r="H1467" s="15">
        <f t="shared" si="68"/>
        <v>47484</v>
      </c>
    </row>
    <row r="1468" spans="2:8" x14ac:dyDescent="0.3">
      <c r="B1468" s="15">
        <v>47488</v>
      </c>
      <c r="C1468" s="16">
        <f t="shared" si="66"/>
        <v>2030</v>
      </c>
      <c r="D1468" s="17">
        <f t="shared" si="67"/>
        <v>1</v>
      </c>
      <c r="E1468" s="17" t="str">
        <f>TEXT(D_dates[[#This Row],[Dates]],"mmmm")</f>
        <v>janvier</v>
      </c>
      <c r="F1468" s="17" t="str">
        <f>TEXT(D_dates[[#This Row],[Dates]],"mmmm-aa")</f>
        <v>janvier-30</v>
      </c>
      <c r="G1468" s="17">
        <f>YEAR(D_dates[[#This Row],[Dates]])*100+MONTH(B1468)</f>
        <v>203001</v>
      </c>
      <c r="H1468" s="15">
        <f t="shared" si="68"/>
        <v>47484</v>
      </c>
    </row>
    <row r="1469" spans="2:8" x14ac:dyDescent="0.3">
      <c r="B1469" s="15">
        <v>47489</v>
      </c>
      <c r="C1469" s="16">
        <f t="shared" si="66"/>
        <v>2030</v>
      </c>
      <c r="D1469" s="17">
        <f t="shared" si="67"/>
        <v>1</v>
      </c>
      <c r="E1469" s="17" t="str">
        <f>TEXT(D_dates[[#This Row],[Dates]],"mmmm")</f>
        <v>janvier</v>
      </c>
      <c r="F1469" s="17" t="str">
        <f>TEXT(D_dates[[#This Row],[Dates]],"mmmm-aa")</f>
        <v>janvier-30</v>
      </c>
      <c r="G1469" s="17">
        <f>YEAR(D_dates[[#This Row],[Dates]])*100+MONTH(B1469)</f>
        <v>203001</v>
      </c>
      <c r="H1469" s="15">
        <f t="shared" si="68"/>
        <v>47484</v>
      </c>
    </row>
    <row r="1470" spans="2:8" x14ac:dyDescent="0.3">
      <c r="B1470" s="15">
        <v>47490</v>
      </c>
      <c r="C1470" s="16">
        <f t="shared" si="66"/>
        <v>2030</v>
      </c>
      <c r="D1470" s="17">
        <f t="shared" si="67"/>
        <v>1</v>
      </c>
      <c r="E1470" s="17" t="str">
        <f>TEXT(D_dates[[#This Row],[Dates]],"mmmm")</f>
        <v>janvier</v>
      </c>
      <c r="F1470" s="17" t="str">
        <f>TEXT(D_dates[[#This Row],[Dates]],"mmmm-aa")</f>
        <v>janvier-30</v>
      </c>
      <c r="G1470" s="17">
        <f>YEAR(D_dates[[#This Row],[Dates]])*100+MONTH(B1470)</f>
        <v>203001</v>
      </c>
      <c r="H1470" s="15">
        <f t="shared" si="68"/>
        <v>47484</v>
      </c>
    </row>
    <row r="1471" spans="2:8" x14ac:dyDescent="0.3">
      <c r="B1471" s="15">
        <v>47491</v>
      </c>
      <c r="C1471" s="16">
        <f t="shared" si="66"/>
        <v>2030</v>
      </c>
      <c r="D1471" s="17">
        <f t="shared" si="67"/>
        <v>1</v>
      </c>
      <c r="E1471" s="17" t="str">
        <f>TEXT(D_dates[[#This Row],[Dates]],"mmmm")</f>
        <v>janvier</v>
      </c>
      <c r="F1471" s="17" t="str">
        <f>TEXT(D_dates[[#This Row],[Dates]],"mmmm-aa")</f>
        <v>janvier-30</v>
      </c>
      <c r="G1471" s="17">
        <f>YEAR(D_dates[[#This Row],[Dates]])*100+MONTH(B1471)</f>
        <v>203001</v>
      </c>
      <c r="H1471" s="15">
        <f t="shared" si="68"/>
        <v>47484</v>
      </c>
    </row>
    <row r="1472" spans="2:8" x14ac:dyDescent="0.3">
      <c r="B1472" s="15">
        <v>47492</v>
      </c>
      <c r="C1472" s="16">
        <f t="shared" si="66"/>
        <v>2030</v>
      </c>
      <c r="D1472" s="17">
        <f t="shared" si="67"/>
        <v>1</v>
      </c>
      <c r="E1472" s="17" t="str">
        <f>TEXT(D_dates[[#This Row],[Dates]],"mmmm")</f>
        <v>janvier</v>
      </c>
      <c r="F1472" s="17" t="str">
        <f>TEXT(D_dates[[#This Row],[Dates]],"mmmm-aa")</f>
        <v>janvier-30</v>
      </c>
      <c r="G1472" s="17">
        <f>YEAR(D_dates[[#This Row],[Dates]])*100+MONTH(B1472)</f>
        <v>203001</v>
      </c>
      <c r="H1472" s="15">
        <f t="shared" si="68"/>
        <v>47484</v>
      </c>
    </row>
    <row r="1473" spans="2:8" x14ac:dyDescent="0.3">
      <c r="B1473" s="15">
        <v>47493</v>
      </c>
      <c r="C1473" s="16">
        <f t="shared" si="66"/>
        <v>2030</v>
      </c>
      <c r="D1473" s="17">
        <f t="shared" si="67"/>
        <v>1</v>
      </c>
      <c r="E1473" s="17" t="str">
        <f>TEXT(D_dates[[#This Row],[Dates]],"mmmm")</f>
        <v>janvier</v>
      </c>
      <c r="F1473" s="17" t="str">
        <f>TEXT(D_dates[[#This Row],[Dates]],"mmmm-aa")</f>
        <v>janvier-30</v>
      </c>
      <c r="G1473" s="17">
        <f>YEAR(D_dates[[#This Row],[Dates]])*100+MONTH(B1473)</f>
        <v>203001</v>
      </c>
      <c r="H1473" s="15">
        <f t="shared" si="68"/>
        <v>47484</v>
      </c>
    </row>
    <row r="1474" spans="2:8" x14ac:dyDescent="0.3">
      <c r="B1474" s="15">
        <v>47494</v>
      </c>
      <c r="C1474" s="16">
        <f t="shared" si="66"/>
        <v>2030</v>
      </c>
      <c r="D1474" s="17">
        <f t="shared" si="67"/>
        <v>1</v>
      </c>
      <c r="E1474" s="17" t="str">
        <f>TEXT(D_dates[[#This Row],[Dates]],"mmmm")</f>
        <v>janvier</v>
      </c>
      <c r="F1474" s="17" t="str">
        <f>TEXT(D_dates[[#This Row],[Dates]],"mmmm-aa")</f>
        <v>janvier-30</v>
      </c>
      <c r="G1474" s="17">
        <f>YEAR(D_dates[[#This Row],[Dates]])*100+MONTH(B1474)</f>
        <v>203001</v>
      </c>
      <c r="H1474" s="15">
        <f t="shared" si="68"/>
        <v>47484</v>
      </c>
    </row>
    <row r="1475" spans="2:8" x14ac:dyDescent="0.3">
      <c r="B1475" s="15">
        <v>47495</v>
      </c>
      <c r="C1475" s="16">
        <f t="shared" ref="C1475:C1484" si="69">YEAR(B1475)</f>
        <v>2030</v>
      </c>
      <c r="D1475" s="17">
        <f t="shared" ref="D1475:D1484" si="70">MONTH(B1475)</f>
        <v>1</v>
      </c>
      <c r="E1475" s="17" t="str">
        <f>TEXT(D_dates[[#This Row],[Dates]],"mmmm")</f>
        <v>janvier</v>
      </c>
      <c r="F1475" s="17" t="str">
        <f>TEXT(D_dates[[#This Row],[Dates]],"mmmm-aa")</f>
        <v>janvier-30</v>
      </c>
      <c r="G1475" s="17">
        <f>YEAR(D_dates[[#This Row],[Dates]])*100+MONTH(B1475)</f>
        <v>203001</v>
      </c>
      <c r="H1475" s="15">
        <f t="shared" ref="H1475:H1484" si="71">DATE(YEAR(B1475),MONTH(B1475),1)</f>
        <v>47484</v>
      </c>
    </row>
    <row r="1476" spans="2:8" x14ac:dyDescent="0.3">
      <c r="B1476" s="15">
        <v>47496</v>
      </c>
      <c r="C1476" s="16">
        <f t="shared" si="69"/>
        <v>2030</v>
      </c>
      <c r="D1476" s="17">
        <f t="shared" si="70"/>
        <v>1</v>
      </c>
      <c r="E1476" s="17" t="str">
        <f>TEXT(D_dates[[#This Row],[Dates]],"mmmm")</f>
        <v>janvier</v>
      </c>
      <c r="F1476" s="17" t="str">
        <f>TEXT(D_dates[[#This Row],[Dates]],"mmmm-aa")</f>
        <v>janvier-30</v>
      </c>
      <c r="G1476" s="17">
        <f>YEAR(D_dates[[#This Row],[Dates]])*100+MONTH(B1476)</f>
        <v>203001</v>
      </c>
      <c r="H1476" s="15">
        <f t="shared" si="71"/>
        <v>47484</v>
      </c>
    </row>
    <row r="1477" spans="2:8" x14ac:dyDescent="0.3">
      <c r="B1477" s="15">
        <v>47497</v>
      </c>
      <c r="C1477" s="16">
        <f t="shared" si="69"/>
        <v>2030</v>
      </c>
      <c r="D1477" s="17">
        <f t="shared" si="70"/>
        <v>1</v>
      </c>
      <c r="E1477" s="17" t="str">
        <f>TEXT(D_dates[[#This Row],[Dates]],"mmmm")</f>
        <v>janvier</v>
      </c>
      <c r="F1477" s="17" t="str">
        <f>TEXT(D_dates[[#This Row],[Dates]],"mmmm-aa")</f>
        <v>janvier-30</v>
      </c>
      <c r="G1477" s="17">
        <f>YEAR(D_dates[[#This Row],[Dates]])*100+MONTH(B1477)</f>
        <v>203001</v>
      </c>
      <c r="H1477" s="15">
        <f t="shared" si="71"/>
        <v>47484</v>
      </c>
    </row>
    <row r="1478" spans="2:8" x14ac:dyDescent="0.3">
      <c r="B1478" s="15">
        <v>47498</v>
      </c>
      <c r="C1478" s="16">
        <f t="shared" si="69"/>
        <v>2030</v>
      </c>
      <c r="D1478" s="17">
        <f t="shared" si="70"/>
        <v>1</v>
      </c>
      <c r="E1478" s="17" t="str">
        <f>TEXT(D_dates[[#This Row],[Dates]],"mmmm")</f>
        <v>janvier</v>
      </c>
      <c r="F1478" s="17" t="str">
        <f>TEXT(D_dates[[#This Row],[Dates]],"mmmm-aa")</f>
        <v>janvier-30</v>
      </c>
      <c r="G1478" s="17">
        <f>YEAR(D_dates[[#This Row],[Dates]])*100+MONTH(B1478)</f>
        <v>203001</v>
      </c>
      <c r="H1478" s="15">
        <f t="shared" si="71"/>
        <v>47484</v>
      </c>
    </row>
    <row r="1479" spans="2:8" x14ac:dyDescent="0.3">
      <c r="B1479" s="15">
        <v>47499</v>
      </c>
      <c r="C1479" s="16">
        <f t="shared" si="69"/>
        <v>2030</v>
      </c>
      <c r="D1479" s="17">
        <f t="shared" si="70"/>
        <v>1</v>
      </c>
      <c r="E1479" s="17" t="str">
        <f>TEXT(D_dates[[#This Row],[Dates]],"mmmm")</f>
        <v>janvier</v>
      </c>
      <c r="F1479" s="17" t="str">
        <f>TEXT(D_dates[[#This Row],[Dates]],"mmmm-aa")</f>
        <v>janvier-30</v>
      </c>
      <c r="G1479" s="17">
        <f>YEAR(D_dates[[#This Row],[Dates]])*100+MONTH(B1479)</f>
        <v>203001</v>
      </c>
      <c r="H1479" s="15">
        <f t="shared" si="71"/>
        <v>47484</v>
      </c>
    </row>
    <row r="1480" spans="2:8" x14ac:dyDescent="0.3">
      <c r="B1480" s="15">
        <v>47500</v>
      </c>
      <c r="C1480" s="16">
        <f t="shared" si="69"/>
        <v>2030</v>
      </c>
      <c r="D1480" s="17">
        <f t="shared" si="70"/>
        <v>1</v>
      </c>
      <c r="E1480" s="17" t="str">
        <f>TEXT(D_dates[[#This Row],[Dates]],"mmmm")</f>
        <v>janvier</v>
      </c>
      <c r="F1480" s="17" t="str">
        <f>TEXT(D_dates[[#This Row],[Dates]],"mmmm-aa")</f>
        <v>janvier-30</v>
      </c>
      <c r="G1480" s="17">
        <f>YEAR(D_dates[[#This Row],[Dates]])*100+MONTH(B1480)</f>
        <v>203001</v>
      </c>
      <c r="H1480" s="15">
        <f t="shared" si="71"/>
        <v>47484</v>
      </c>
    </row>
    <row r="1481" spans="2:8" x14ac:dyDescent="0.3">
      <c r="B1481" s="15">
        <v>47501</v>
      </c>
      <c r="C1481" s="16">
        <f t="shared" si="69"/>
        <v>2030</v>
      </c>
      <c r="D1481" s="17">
        <f t="shared" si="70"/>
        <v>1</v>
      </c>
      <c r="E1481" s="17" t="str">
        <f>TEXT(D_dates[[#This Row],[Dates]],"mmmm")</f>
        <v>janvier</v>
      </c>
      <c r="F1481" s="17" t="str">
        <f>TEXT(D_dates[[#This Row],[Dates]],"mmmm-aa")</f>
        <v>janvier-30</v>
      </c>
      <c r="G1481" s="17">
        <f>YEAR(D_dates[[#This Row],[Dates]])*100+MONTH(B1481)</f>
        <v>203001</v>
      </c>
      <c r="H1481" s="15">
        <f t="shared" si="71"/>
        <v>47484</v>
      </c>
    </row>
    <row r="1482" spans="2:8" x14ac:dyDescent="0.3">
      <c r="B1482" s="15">
        <v>47502</v>
      </c>
      <c r="C1482" s="16">
        <f t="shared" si="69"/>
        <v>2030</v>
      </c>
      <c r="D1482" s="17">
        <f t="shared" si="70"/>
        <v>1</v>
      </c>
      <c r="E1482" s="17" t="str">
        <f>TEXT(D_dates[[#This Row],[Dates]],"mmmm")</f>
        <v>janvier</v>
      </c>
      <c r="F1482" s="17" t="str">
        <f>TEXT(D_dates[[#This Row],[Dates]],"mmmm-aa")</f>
        <v>janvier-30</v>
      </c>
      <c r="G1482" s="17">
        <f>YEAR(D_dates[[#This Row],[Dates]])*100+MONTH(B1482)</f>
        <v>203001</v>
      </c>
      <c r="H1482" s="15">
        <f t="shared" si="71"/>
        <v>47484</v>
      </c>
    </row>
    <row r="1483" spans="2:8" x14ac:dyDescent="0.3">
      <c r="B1483" s="15">
        <v>47503</v>
      </c>
      <c r="C1483" s="16">
        <f t="shared" si="69"/>
        <v>2030</v>
      </c>
      <c r="D1483" s="17">
        <f t="shared" si="70"/>
        <v>1</v>
      </c>
      <c r="E1483" s="17" t="str">
        <f>TEXT(D_dates[[#This Row],[Dates]],"mmmm")</f>
        <v>janvier</v>
      </c>
      <c r="F1483" s="17" t="str">
        <f>TEXT(D_dates[[#This Row],[Dates]],"mmmm-aa")</f>
        <v>janvier-30</v>
      </c>
      <c r="G1483" s="17">
        <f>YEAR(D_dates[[#This Row],[Dates]])*100+MONTH(B1483)</f>
        <v>203001</v>
      </c>
      <c r="H1483" s="15">
        <f t="shared" si="71"/>
        <v>47484</v>
      </c>
    </row>
    <row r="1484" spans="2:8" x14ac:dyDescent="0.3">
      <c r="B1484" s="15">
        <v>47504</v>
      </c>
      <c r="C1484" s="16">
        <f t="shared" si="69"/>
        <v>2030</v>
      </c>
      <c r="D1484" s="17">
        <f t="shared" si="70"/>
        <v>1</v>
      </c>
      <c r="E1484" s="17" t="str">
        <f>TEXT(D_dates[[#This Row],[Dates]],"mmmm")</f>
        <v>janvier</v>
      </c>
      <c r="F1484" s="17" t="str">
        <f>TEXT(D_dates[[#This Row],[Dates]],"mmmm-aa")</f>
        <v>janvier-30</v>
      </c>
      <c r="G1484" s="17">
        <f>YEAR(D_dates[[#This Row],[Dates]])*100+MONTH(B1484)</f>
        <v>203001</v>
      </c>
      <c r="H1484" s="15">
        <f t="shared" si="71"/>
        <v>47484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item1.xml>�� 
</file>

<file path=customXml/item2.xml>�� 
</file>

<file path=customXml/item3.xml>�� & 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ADA04B8DC00F418A2CE02CC85D7358" ma:contentTypeVersion="3" ma:contentTypeDescription="Crée un document." ma:contentTypeScope="" ma:versionID="854cf95c540485fb2a8ea7bbd4b72ee1">
  <xsd:schema xmlns:xsd="http://www.w3.org/2001/XMLSchema" xmlns:xs="http://www.w3.org/2001/XMLSchema" xmlns:p="http://schemas.microsoft.com/office/2006/metadata/properties" xmlns:ns2="e7924410-d219-4088-8278-4f31391c8c1e" targetNamespace="http://schemas.microsoft.com/office/2006/metadata/properties" ma:root="true" ma:fieldsID="a08abcf65e85198e32a1ea883e76e718" ns2:_="">
    <xsd:import namespace="e7924410-d219-4088-8278-4f31391c8c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924410-d219-4088-8278-4f31391c8c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&  & 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&  &  &  & 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Props1.xml><?xml version="1.0" encoding="utf-8"?>
<ds:datastoreItem xmlns:ds="http://schemas.openxmlformats.org/officeDocument/2006/customXml" ds:itemID="{00348648-CF89-430C-B899-23D117D4C604}">
  <ds:schemaRefs/>
</ds:datastoreItem>
</file>

<file path=customXml/itemProps2.xml><?xml version="1.0" encoding="utf-8"?>
<ds:datastoreItem xmlns:ds="http://schemas.openxmlformats.org/officeDocument/2006/customXml" ds:itemID="{5C848ADD-55AF-4E21-BFBD-E6A242154764}">
  <ds:schemaRefs/>
</ds:datastoreItem>
</file>

<file path=customXml/itemProps3.xml><?xml version="1.0" encoding="utf-8"?>
<ds:datastoreItem xmlns:ds="http://schemas.openxmlformats.org/officeDocument/2006/customXml" ds:itemID="{C7AD22DC-34F0-4DD7-B76D-13C2A7ACB1EC}">
  <ds:schemaRefs/>
</ds:datastoreItem>
</file>

<file path=customXml/itemProps4.xml><?xml version="1.0" encoding="utf-8"?>
<ds:datastoreItem xmlns:ds="http://schemas.openxmlformats.org/officeDocument/2006/customXml" ds:itemID="{588DE10C-2701-4AA0-A656-15FD2C460508}">
  <ds:schemaRefs/>
</ds:datastoreItem>
</file>

<file path=customXml/itemProps5.xml><?xml version="1.0" encoding="utf-8"?>
<ds:datastoreItem xmlns:ds="http://schemas.openxmlformats.org/officeDocument/2006/customXml" ds:itemID="{10411AC8-3C16-439B-8A62-B15E159E4866}">
  <ds:schemaRefs/>
</ds:datastoreItem>
</file>

<file path=customXml/itemProps6.xml><?xml version="1.0" encoding="utf-8"?>
<ds:datastoreItem xmlns:ds="http://schemas.openxmlformats.org/officeDocument/2006/customXml" ds:itemID="{5764A270-49BC-4C85-B3C6-EA92544E7FEF}">
  <ds:schemaRefs/>
</ds:datastoreItem>
</file>

<file path=customXml/itemProps7.xml><?xml version="1.0" encoding="utf-8"?>
<ds:datastoreItem xmlns:ds="http://schemas.openxmlformats.org/officeDocument/2006/customXml" ds:itemID="{3C7B9DA6-5D60-4924-A9C8-28BF133A740C}">
  <ds:schemaRefs/>
</ds:datastoreItem>
</file>

<file path=customXml/itemProps8.xml><?xml version="1.0" encoding="utf-8"?>
<ds:datastoreItem xmlns:ds="http://schemas.openxmlformats.org/officeDocument/2006/customXml" ds:itemID="{11419768-EBBD-47A3-8887-AA6DE3E1DAC8}">
  <ds:schemaRefs/>
</ds:datastoreItem>
</file>

<file path=customXml/itemProps9.xml><?xml version="1.0" encoding="utf-8"?>
<ds:datastoreItem xmlns:ds="http://schemas.openxmlformats.org/officeDocument/2006/customXml" ds:itemID="{82964487-3623-4E47-BF3A-C234F06AE6B2}">
  <ds:schemaRefs/>
</ds:datastoreItem>
</file>

<file path=customXml/itemProps10.xml><?xml version="1.0" encoding="utf-8"?>
<ds:datastoreItem xmlns:ds="http://schemas.openxmlformats.org/officeDocument/2006/customXml" ds:itemID="{B37B3ADC-2DED-4C9F-848F-1AE6D47D72CB}">
  <ds:schemaRefs/>
</ds:datastoreItem>
</file>

<file path=customXml/itemProps11.xml><?xml version="1.0" encoding="utf-8"?>
<ds:datastoreItem xmlns:ds="http://schemas.openxmlformats.org/officeDocument/2006/customXml" ds:itemID="{977465F9-73D8-40EF-A198-F3187D965892}">
  <ds:schemaRefs/>
</ds:datastoreItem>
</file>

<file path=customXml/itemProps12.xml><?xml version="1.0" encoding="utf-8"?>
<ds:datastoreItem xmlns:ds="http://schemas.openxmlformats.org/officeDocument/2006/customXml" ds:itemID="{AD99B9D3-3B93-4031-8CB3-C21867795135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6E0A7FBE-4554-4A25-B8A1-B4526509CFD6}">
  <ds:schemaRefs/>
</ds:datastoreItem>
</file>

<file path=customXml/itemProps14.xml><?xml version="1.0" encoding="utf-8"?>
<ds:datastoreItem xmlns:ds="http://schemas.openxmlformats.org/officeDocument/2006/customXml" ds:itemID="{49B0B38C-501E-4635-9C65-EEEAF939303E}">
  <ds:schemaRefs/>
</ds:datastoreItem>
</file>

<file path=customXml/itemProps15.xml><?xml version="1.0" encoding="utf-8"?>
<ds:datastoreItem xmlns:ds="http://schemas.openxmlformats.org/officeDocument/2006/customXml" ds:itemID="{E813004B-4B26-40A5-A774-49454FB3ED26}">
  <ds:schemaRefs/>
</ds:datastoreItem>
</file>

<file path=customXml/itemProps16.xml><?xml version="1.0" encoding="utf-8"?>
<ds:datastoreItem xmlns:ds="http://schemas.openxmlformats.org/officeDocument/2006/customXml" ds:itemID="{908420F8-53FD-4B25-A277-192B6DE1261C}">
  <ds:schemaRefs/>
</ds:datastoreItem>
</file>

<file path=customXml/itemProps17.xml><?xml version="1.0" encoding="utf-8"?>
<ds:datastoreItem xmlns:ds="http://schemas.openxmlformats.org/officeDocument/2006/customXml" ds:itemID="{6770849E-5AFD-4647-A0E0-B5659769579D}">
  <ds:schemaRefs/>
</ds:datastoreItem>
</file>

<file path=customXml/itemProps18.xml><?xml version="1.0" encoding="utf-8"?>
<ds:datastoreItem xmlns:ds="http://schemas.openxmlformats.org/officeDocument/2006/customXml" ds:itemID="{0EC99B51-731C-4DFE-BF0B-DD703BC11C4A}">
  <ds:schemaRefs/>
</ds:datastoreItem>
</file>

<file path=customXml/itemProps19.xml><?xml version="1.0" encoding="utf-8"?>
<ds:datastoreItem xmlns:ds="http://schemas.openxmlformats.org/officeDocument/2006/customXml" ds:itemID="{A317A88B-E95B-44EC-A65E-0C679CAF1424}">
  <ds:schemaRefs/>
</ds:datastoreItem>
</file>

<file path=customXml/itemProps20.xml><?xml version="1.0" encoding="utf-8"?>
<ds:datastoreItem xmlns:ds="http://schemas.openxmlformats.org/officeDocument/2006/customXml" ds:itemID="{3087601E-D40E-49BE-9DC5-322FF29EDE1C}">
  <ds:schemaRefs/>
</ds:datastoreItem>
</file>

<file path=customXml/itemProps21.xml><?xml version="1.0" encoding="utf-8"?>
<ds:datastoreItem xmlns:ds="http://schemas.openxmlformats.org/officeDocument/2006/customXml" ds:itemID="{14BA1E64-89E8-4A23-87FE-5889089D17DA}">
  <ds:schemaRefs/>
</ds:datastoreItem>
</file>

<file path=customXml/itemProps22.xml><?xml version="1.0" encoding="utf-8"?>
<ds:datastoreItem xmlns:ds="http://schemas.openxmlformats.org/officeDocument/2006/customXml" ds:itemID="{E22E1332-02C2-475C-979B-150C3122EE46}">
  <ds:schemaRefs/>
</ds:datastoreItem>
</file>

<file path=customXml/itemProps23.xml><?xml version="1.0" encoding="utf-8"?>
<ds:datastoreItem xmlns:ds="http://schemas.openxmlformats.org/officeDocument/2006/customXml" ds:itemID="{AF2F357D-941D-41B6-A581-DED6AEE8CE1D}">
  <ds:schemaRefs/>
</ds:datastoreItem>
</file>

<file path=customXml/itemProps24.xml><?xml version="1.0" encoding="utf-8"?>
<ds:datastoreItem xmlns:ds="http://schemas.openxmlformats.org/officeDocument/2006/customXml" ds:itemID="{3DE0524A-78F3-4324-838D-8EA58F23083D}">
  <ds:schemaRefs/>
</ds:datastoreItem>
</file>

<file path=customXml/itemProps25.xml><?xml version="1.0" encoding="utf-8"?>
<ds:datastoreItem xmlns:ds="http://schemas.openxmlformats.org/officeDocument/2006/customXml" ds:itemID="{EE9793F7-3C2F-43B3-8F81-723828117070}">
  <ds:schemaRefs/>
</ds:datastoreItem>
</file>

<file path=customXml/itemProps26.xml><?xml version="1.0" encoding="utf-8"?>
<ds:datastoreItem xmlns:ds="http://schemas.openxmlformats.org/officeDocument/2006/customXml" ds:itemID="{2C8C0709-FC8C-45B8-BEC3-903A22FE7323}">
  <ds:schemaRefs/>
</ds:datastoreItem>
</file>

<file path=customXml/itemProps27.xml><?xml version="1.0" encoding="utf-8"?>
<ds:datastoreItem xmlns:ds="http://schemas.openxmlformats.org/officeDocument/2006/customXml" ds:itemID="{8A06BA2E-ECF3-489C-A4AD-7795D6C9E509}">
  <ds:schemaRefs/>
</ds:datastoreItem>
</file>

<file path=customXml/itemProps28.xml><?xml version="1.0" encoding="utf-8"?>
<ds:datastoreItem xmlns:ds="http://schemas.openxmlformats.org/officeDocument/2006/customXml" ds:itemID="{1AF3EF9A-153C-4BDC-AF0A-19945AF71CFC}">
  <ds:schemaRefs/>
</ds:datastoreItem>
</file>

<file path=customXml/itemProps29.xml><?xml version="1.0" encoding="utf-8"?>
<ds:datastoreItem xmlns:ds="http://schemas.openxmlformats.org/officeDocument/2006/customXml" ds:itemID="{3F869DB0-F5F0-4E3B-965F-7F541F1C6F02}">
  <ds:schemaRefs/>
</ds:datastoreItem>
</file>

<file path=customXml/itemProps30.xml><?xml version="1.0" encoding="utf-8"?>
<ds:datastoreItem xmlns:ds="http://schemas.openxmlformats.org/officeDocument/2006/customXml" ds:itemID="{BE0C7D74-C788-432A-9CBD-0F5CEAC1C407}">
  <ds:schemaRefs/>
</ds:datastoreItem>
</file>

<file path=customXml/itemProps31.xml><?xml version="1.0" encoding="utf-8"?>
<ds:datastoreItem xmlns:ds="http://schemas.openxmlformats.org/officeDocument/2006/customXml" ds:itemID="{E31A4507-4325-463D-9561-EA62778A8725}">
  <ds:schemaRefs/>
</ds:datastoreItem>
</file>

<file path=customXml/itemProps32.xml><?xml version="1.0" encoding="utf-8"?>
<ds:datastoreItem xmlns:ds="http://schemas.openxmlformats.org/officeDocument/2006/customXml" ds:itemID="{0378D96E-EFAA-4200-B4D1-FE757570267C}">
  <ds:schemaRefs/>
</ds:datastoreItem>
</file>

<file path=customXml/itemProps33.xml><?xml version="1.0" encoding="utf-8"?>
<ds:datastoreItem xmlns:ds="http://schemas.openxmlformats.org/officeDocument/2006/customXml" ds:itemID="{660E8A7D-3B15-4792-A912-D553F66E089D}">
  <ds:schemaRefs/>
</ds:datastoreItem>
</file>

<file path=customXml/itemProps34.xml><?xml version="1.0" encoding="utf-8"?>
<ds:datastoreItem xmlns:ds="http://schemas.openxmlformats.org/officeDocument/2006/customXml" ds:itemID="{DA004504-189F-4B44-9D4E-8E66BFDBB77C}">
  <ds:schemaRefs/>
</ds:datastoreItem>
</file>

<file path=customXml/itemProps35.xml><?xml version="1.0" encoding="utf-8"?>
<ds:datastoreItem xmlns:ds="http://schemas.openxmlformats.org/officeDocument/2006/customXml" ds:itemID="{2FEAF9D6-B85C-4207-8307-86DB62314EFB}">
  <ds:schemaRefs/>
</ds:datastoreItem>
</file>

<file path=customXml/itemProps36.xml><?xml version="1.0" encoding="utf-8"?>
<ds:datastoreItem xmlns:ds="http://schemas.openxmlformats.org/officeDocument/2006/customXml" ds:itemID="{AC9D4113-07E6-4526-AEA7-C1134EA28B35}">
  <ds:schemaRefs/>
</ds:datastoreItem>
</file>

<file path=customXml/itemProps37.xml><?xml version="1.0" encoding="utf-8"?>
<ds:datastoreItem xmlns:ds="http://schemas.openxmlformats.org/officeDocument/2006/customXml" ds:itemID="{F8EBB4CF-C921-4297-9795-62CC004254B4}">
  <ds:schemaRefs/>
</ds:datastoreItem>
</file>

<file path=customXml/itemProps38.xml><?xml version="1.0" encoding="utf-8"?>
<ds:datastoreItem xmlns:ds="http://schemas.openxmlformats.org/officeDocument/2006/customXml" ds:itemID="{EC6B7818-FAAF-4FF3-B562-BA2F7C6289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924410-d219-4088-8278-4f31391c8c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9.xml><?xml version="1.0" encoding="utf-8"?>
<ds:datastoreItem xmlns:ds="http://schemas.openxmlformats.org/officeDocument/2006/customXml" ds:itemID="{9954EC24-6280-489E-9FC5-DB314882EF4D}">
  <ds:schemaRefs/>
</ds:datastoreItem>
</file>

<file path=customXml/itemProps40.xml><?xml version="1.0" encoding="utf-8"?>
<ds:datastoreItem xmlns:ds="http://schemas.openxmlformats.org/officeDocument/2006/customXml" ds:itemID="{1C60178A-B9BD-4C19-9CDD-CC2CAC4FEABE}">
  <ds:schemaRefs/>
</ds:datastoreItem>
</file>

<file path=customXml/itemProps41.xml><?xml version="1.0" encoding="utf-8"?>
<ds:datastoreItem xmlns:ds="http://schemas.openxmlformats.org/officeDocument/2006/customXml" ds:itemID="{30C474DC-DEFA-43EE-BFE7-19065A9B7240}">
  <ds:schemaRefs/>
</ds:datastoreItem>
</file>

<file path=customXml/itemProps42.xml><?xml version="1.0" encoding="utf-8"?>
<ds:datastoreItem xmlns:ds="http://schemas.openxmlformats.org/officeDocument/2006/customXml" ds:itemID="{CEC48718-2C6D-45B3-BED1-284B3AC91F6D}">
  <ds:schemaRefs/>
</ds:datastoreItem>
</file>

<file path=customXml/itemProps43.xml><?xml version="1.0" encoding="utf-8"?>
<ds:datastoreItem xmlns:ds="http://schemas.openxmlformats.org/officeDocument/2006/customXml" ds:itemID="{3A964AEB-26DC-4835-A993-048A3B970B91}">
  <ds:schemaRefs/>
</ds:datastoreItem>
</file>

<file path=customXml/itemProps44.xml><?xml version="1.0" encoding="utf-8"?>
<ds:datastoreItem xmlns:ds="http://schemas.openxmlformats.org/officeDocument/2006/customXml" ds:itemID="{AA6F4127-CDF9-49A2-975F-9DF118471C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5.xml><?xml version="1.0" encoding="utf-8"?>
<ds:datastoreItem xmlns:ds="http://schemas.openxmlformats.org/officeDocument/2006/customXml" ds:itemID="{9E891725-53BB-41AC-8D28-CFFF08AA1C8F}">
  <ds:schemaRefs/>
</ds:datastoreItem>
</file>

<file path=customXml/itemProps46.xml><?xml version="1.0" encoding="utf-8"?>
<ds:datastoreItem xmlns:ds="http://schemas.openxmlformats.org/officeDocument/2006/customXml" ds:itemID="{8A889C74-6641-4BA0-A942-1B56A612B2E5}">
  <ds:schemaRefs/>
</ds:datastoreItem>
</file>

<file path=customXml/itemProps47.xml><?xml version="1.0" encoding="utf-8"?>
<ds:datastoreItem xmlns:ds="http://schemas.openxmlformats.org/officeDocument/2006/customXml" ds:itemID="{90F305C9-955A-46E8-AA91-650315A91C4F}">
  <ds:schemaRefs/>
</ds:datastoreItem>
</file>

<file path=customXml/itemProps48.xml><?xml version="1.0" encoding="utf-8"?>
<ds:datastoreItem xmlns:ds="http://schemas.openxmlformats.org/officeDocument/2006/customXml" ds:itemID="{0F46A843-855B-45CC-BBAE-444BF5D9D88D}">
  <ds:schemaRefs/>
</ds:datastoreItem>
</file>

<file path=customXml/itemProps49.xml><?xml version="1.0" encoding="utf-8"?>
<ds:datastoreItem xmlns:ds="http://schemas.openxmlformats.org/officeDocument/2006/customXml" ds:itemID="{7A4A37BF-0446-4992-AEFA-7F39B149ABF6}">
  <ds:schemaRefs/>
</ds:datastoreItem>
</file>

<file path=customXml/itemProps50.xml><?xml version="1.0" encoding="utf-8"?>
<ds:datastoreItem xmlns:ds="http://schemas.openxmlformats.org/officeDocument/2006/customXml" ds:itemID="{97297D61-7105-40D3-9365-498982F6C41E}">
  <ds:schemaRefs/>
</ds:datastoreItem>
</file>

<file path=customXml/itemProps51.xml><?xml version="1.0" encoding="utf-8"?>
<ds:datastoreItem xmlns:ds="http://schemas.openxmlformats.org/officeDocument/2006/customXml" ds:itemID="{DC573F50-8FA3-482C-AAE6-0066AF6507E1}">
  <ds:schemaRefs/>
</ds:datastoreItem>
</file>

<file path=customXml/itemProps52.xml><?xml version="1.0" encoding="utf-8"?>
<ds:datastoreItem xmlns:ds="http://schemas.openxmlformats.org/officeDocument/2006/customXml" ds:itemID="{5D97B764-9DF7-49E3-B267-C4242D993855}">
  <ds:schemaRefs/>
</ds:datastoreItem>
</file>

<file path=customXml/itemProps53.xml><?xml version="1.0" encoding="utf-8"?>
<ds:datastoreItem xmlns:ds="http://schemas.openxmlformats.org/officeDocument/2006/customXml" ds:itemID="{69D0F506-53F0-4C55-A018-900C0B04F128}">
  <ds:schemaRefs/>
</ds:datastoreItem>
</file>

<file path=customXml/itemProps54.xml><?xml version="1.0" encoding="utf-8"?>
<ds:datastoreItem xmlns:ds="http://schemas.openxmlformats.org/officeDocument/2006/customXml" ds:itemID="{4290785B-C548-40D2-B753-D11687369813}">
  <ds:schemaRefs/>
</ds:datastoreItem>
</file>

<file path=customXml/itemProps55.xml><?xml version="1.0" encoding="utf-8"?>
<ds:datastoreItem xmlns:ds="http://schemas.openxmlformats.org/officeDocument/2006/customXml" ds:itemID="{47092834-6DAB-4342-9272-118E484E3030}">
  <ds:schemaRefs/>
</ds:datastoreItem>
</file>

<file path=customXml/itemProps56.xml><?xml version="1.0" encoding="utf-8"?>
<ds:datastoreItem xmlns:ds="http://schemas.openxmlformats.org/officeDocument/2006/customXml" ds:itemID="{FABE5516-7677-4365-B3BB-7A3D810083F2}">
  <ds:schemaRefs/>
</ds:datastoreItem>
</file>

<file path=customXml/itemProps57.xml><?xml version="1.0" encoding="utf-8"?>
<ds:datastoreItem xmlns:ds="http://schemas.openxmlformats.org/officeDocument/2006/customXml" ds:itemID="{06FCEFD3-0A8D-400A-BBC7-8A85663973FE}">
  <ds:schemaRefs/>
</ds:datastoreItem>
</file>

<file path=customXml/itemProps58.xml><?xml version="1.0" encoding="utf-8"?>
<ds:datastoreItem xmlns:ds="http://schemas.openxmlformats.org/officeDocument/2006/customXml" ds:itemID="{4F5A9772-59F0-4F32-8A2C-BEEB310740CD}">
  <ds:schemaRefs/>
</ds:datastoreItem>
</file>

<file path=customXml/itemProps59.xml><?xml version="1.0" encoding="utf-8"?>
<ds:datastoreItem xmlns:ds="http://schemas.openxmlformats.org/officeDocument/2006/customXml" ds:itemID="{54C61FD9-B98F-46C2-9E1C-BEBF33EEE16A}">
  <ds:schemaRefs/>
</ds:datastoreItem>
</file>

<file path=customXml/itemProps60.xml><?xml version="1.0" encoding="utf-8"?>
<ds:datastoreItem xmlns:ds="http://schemas.openxmlformats.org/officeDocument/2006/customXml" ds:itemID="{9CB13998-F79B-4195-921A-546D636ACD30}">
  <ds:schemaRefs/>
</ds:datastoreItem>
</file>

<file path=customXml/itemProps61.xml><?xml version="1.0" encoding="utf-8"?>
<ds:datastoreItem xmlns:ds="http://schemas.openxmlformats.org/officeDocument/2006/customXml" ds:itemID="{A7FD4325-4A59-4320-911C-C3DC0CF95DD8}">
  <ds:schemaRefs/>
</ds:datastoreItem>
</file>

<file path=customXml/itemProps62.xml><?xml version="1.0" encoding="utf-8"?>
<ds:datastoreItem xmlns:ds="http://schemas.openxmlformats.org/officeDocument/2006/customXml" ds:itemID="{268C00F5-A713-4782-AB9B-742F7EF1B8A7}">
  <ds:schemaRefs/>
</ds:datastoreItem>
</file>

<file path=customXml/itemProps63.xml><?xml version="1.0" encoding="utf-8"?>
<ds:datastoreItem xmlns:ds="http://schemas.openxmlformats.org/officeDocument/2006/customXml" ds:itemID="{C9A4B052-6B39-441C-AEFE-FD4EDA558541}">
  <ds:schemaRefs/>
</ds:datastoreItem>
</file>

<file path=customXml/itemProps64.xml><?xml version="1.0" encoding="utf-8"?>
<ds:datastoreItem xmlns:ds="http://schemas.openxmlformats.org/officeDocument/2006/customXml" ds:itemID="{8B366D5D-90FF-464B-A99E-9E405A220DB7}">
  <ds:schemaRefs/>
</ds:datastoreItem>
</file>

<file path=customXml/itemProps65.xml><?xml version="1.0" encoding="utf-8"?>
<ds:datastoreItem xmlns:ds="http://schemas.openxmlformats.org/officeDocument/2006/customXml" ds:itemID="{CEC2DAB0-F4FB-45CE-AC86-DFAADCAEE1EA}">
  <ds:schemaRefs/>
</ds:datastoreItem>
</file>

<file path=customXml/itemProps66.xml><?xml version="1.0" encoding="utf-8"?>
<ds:datastoreItem xmlns:ds="http://schemas.openxmlformats.org/officeDocument/2006/customXml" ds:itemID="{6F564F32-71D4-43B6-8382-1BCCEAEFA3E1}">
  <ds:schemaRefs/>
</ds:datastoreItem>
</file>

<file path=customXml/itemProps67.xml><?xml version="1.0" encoding="utf-8"?>
<ds:datastoreItem xmlns:ds="http://schemas.openxmlformats.org/officeDocument/2006/customXml" ds:itemID="{B955F6C8-58FF-4790-8A1A-7C9256B95119}">
  <ds:schemaRefs/>
</ds:datastoreItem>
</file>

<file path=customXml/itemProps68.xml><?xml version="1.0" encoding="utf-8"?>
<ds:datastoreItem xmlns:ds="http://schemas.openxmlformats.org/officeDocument/2006/customXml" ds:itemID="{966F8709-F6A9-4CC0-B432-C0E6D100F8C7}">
  <ds:schemaRefs/>
</ds:datastoreItem>
</file>

<file path=customXml/itemProps69.xml><?xml version="1.0" encoding="utf-8"?>
<ds:datastoreItem xmlns:ds="http://schemas.openxmlformats.org/officeDocument/2006/customXml" ds:itemID="{BBAED5F2-2D05-44BF-94F8-55FF7D1CAEB1}">
  <ds:schemaRefs/>
</ds:datastoreItem>
</file>

<file path=customXml/itemProps70.xml><?xml version="1.0" encoding="utf-8"?>
<ds:datastoreItem xmlns:ds="http://schemas.openxmlformats.org/officeDocument/2006/customXml" ds:itemID="{E248D918-A304-436D-8489-AF0861434DD5}">
  <ds:schemaRefs/>
</ds:datastoreItem>
</file>

<file path=customXml/itemProps71.xml><?xml version="1.0" encoding="utf-8"?>
<ds:datastoreItem xmlns:ds="http://schemas.openxmlformats.org/officeDocument/2006/customXml" ds:itemID="{8ECDEE62-69C0-4828-9733-E2CC6DBCFEF5}">
  <ds:schemaRefs/>
</ds:datastoreItem>
</file>

<file path=customXml/itemProps72.xml><?xml version="1.0" encoding="utf-8"?>
<ds:datastoreItem xmlns:ds="http://schemas.openxmlformats.org/officeDocument/2006/customXml" ds:itemID="{840CC767-FB6C-4C26-8FCA-18E52AC1C715}">
  <ds:schemaRefs/>
</ds:datastoreItem>
</file>

<file path=customXml/itemProps73.xml><?xml version="1.0" encoding="utf-8"?>
<ds:datastoreItem xmlns:ds="http://schemas.openxmlformats.org/officeDocument/2006/customXml" ds:itemID="{5481042A-5B94-43EF-8658-D565B3D19A68}">
  <ds:schemaRefs/>
</ds:datastoreItem>
</file>

<file path=customXml/itemProps74.xml><?xml version="1.0" encoding="utf-8"?>
<ds:datastoreItem xmlns:ds="http://schemas.openxmlformats.org/officeDocument/2006/customXml" ds:itemID="{9AE2D118-E423-4E71-8037-E1D5883E33BA}">
  <ds:schemaRefs/>
</ds:datastoreItem>
</file>

<file path=customXml/itemProps75.xml><?xml version="1.0" encoding="utf-8"?>
<ds:datastoreItem xmlns:ds="http://schemas.openxmlformats.org/officeDocument/2006/customXml" ds:itemID="{5CC3BC0D-9643-45EF-A945-848776A5E547}">
  <ds:schemaRefs/>
</ds:datastoreItem>
</file>

<file path=customXml/itemProps76.xml><?xml version="1.0" encoding="utf-8"?>
<ds:datastoreItem xmlns:ds="http://schemas.openxmlformats.org/officeDocument/2006/customXml" ds:itemID="{108EB672-C426-41E9-B986-F2D302223B7E}">
  <ds:schemaRefs/>
</ds:datastoreItem>
</file>

<file path=customXml/itemProps77.xml><?xml version="1.0" encoding="utf-8"?>
<ds:datastoreItem xmlns:ds="http://schemas.openxmlformats.org/officeDocument/2006/customXml" ds:itemID="{CE386872-CB2B-498B-8A3B-D257BA37B644}">
  <ds:schemaRefs/>
</ds:datastoreItem>
</file>

<file path=customXml/itemProps78.xml><?xml version="1.0" encoding="utf-8"?>
<ds:datastoreItem xmlns:ds="http://schemas.openxmlformats.org/officeDocument/2006/customXml" ds:itemID="{EA7BF0A8-F3AF-4FC3-A3A5-429856017841}">
  <ds:schemaRefs/>
</ds:datastoreItem>
</file>

<file path=customXml/itemProps79.xml><?xml version="1.0" encoding="utf-8"?>
<ds:datastoreItem xmlns:ds="http://schemas.openxmlformats.org/officeDocument/2006/customXml" ds:itemID="{B8D0AD5A-6A4B-4CCF-B001-E3E36E0D325C}">
  <ds:schemaRefs/>
</ds:datastoreItem>
</file>

<file path=customXml/itemProps80.xml><?xml version="1.0" encoding="utf-8"?>
<ds:datastoreItem xmlns:ds="http://schemas.openxmlformats.org/officeDocument/2006/customXml" ds:itemID="{B549950E-A9E0-4508-AE46-502F41684FE3}">
  <ds:schemaRefs/>
</ds:datastoreItem>
</file>

<file path=customXml/itemProps81.xml><?xml version="1.0" encoding="utf-8"?>
<ds:datastoreItem xmlns:ds="http://schemas.openxmlformats.org/officeDocument/2006/customXml" ds:itemID="{44D3E516-AAAE-4142-93EC-2086F306FB1F}">
  <ds:schemaRefs/>
</ds:datastoreItem>
</file>

<file path=customXml/itemProps82.xml><?xml version="1.0" encoding="utf-8"?>
<ds:datastoreItem xmlns:ds="http://schemas.openxmlformats.org/officeDocument/2006/customXml" ds:itemID="{8F2301BA-63D3-43C6-8046-36AEC5CC2C0D}">
  <ds:schemaRefs/>
</ds:datastoreItem>
</file>

<file path=customXml/itemProps83.xml><?xml version="1.0" encoding="utf-8"?>
<ds:datastoreItem xmlns:ds="http://schemas.openxmlformats.org/officeDocument/2006/customXml" ds:itemID="{FA5AD0CB-21F5-4C38-BF81-FAB44304EFF7}">
  <ds:schemaRefs/>
</ds:datastoreItem>
</file>

<file path=customXml/itemProps84.xml><?xml version="1.0" encoding="utf-8"?>
<ds:datastoreItem xmlns:ds="http://schemas.openxmlformats.org/officeDocument/2006/customXml" ds:itemID="{5A69F850-BBB5-442D-BF68-3C51130DA6E6}">
  <ds:schemaRefs/>
</ds:datastoreItem>
</file>

<file path=customXml/itemProps85.xml><?xml version="1.0" encoding="utf-8"?>
<ds:datastoreItem xmlns:ds="http://schemas.openxmlformats.org/officeDocument/2006/customXml" ds:itemID="{52745001-B754-4109-B2F9-3581F924E11B}">
  <ds:schemaRefs/>
</ds:datastoreItem>
</file>

<file path=customXml/itemProps86.xml><?xml version="1.0" encoding="utf-8"?>
<ds:datastoreItem xmlns:ds="http://schemas.openxmlformats.org/officeDocument/2006/customXml" ds:itemID="{462CBB3F-E08D-491A-A684-6B1E6A1F07B6}">
  <ds:schemaRefs>
    <ds:schemaRef ds:uri="http://schemas.microsoft.com/DataMashup"/>
  </ds:schemaRefs>
</ds:datastoreItem>
</file>

<file path=customXml/itemProps87.xml><?xml version="1.0" encoding="utf-8"?>
<ds:datastoreItem xmlns:ds="http://schemas.openxmlformats.org/officeDocument/2006/customXml" ds:itemID="{F8AC5476-05CE-427A-807B-0BAE5476A06A}">
  <ds:schemaRefs/>
</ds:datastoreItem>
</file>

<file path=customXml/itemProps88.xml><?xml version="1.0" encoding="utf-8"?>
<ds:datastoreItem xmlns:ds="http://schemas.openxmlformats.org/officeDocument/2006/customXml" ds:itemID="{FC71FD1C-9D21-4E51-B8AE-337BFA714AE3}">
  <ds:schemaRefs/>
</ds:datastoreItem>
</file>

<file path=customXml/itemProps89.xml><?xml version="1.0" encoding="utf-8"?>
<ds:datastoreItem xmlns:ds="http://schemas.openxmlformats.org/officeDocument/2006/customXml" ds:itemID="{5D52BB62-2EDE-438D-97A3-1DE0E9D8297B}">
  <ds:schemaRefs/>
</ds:datastoreItem>
</file>

<file path=customXml/itemProps90.xml><?xml version="1.0" encoding="utf-8"?>
<ds:datastoreItem xmlns:ds="http://schemas.openxmlformats.org/officeDocument/2006/customXml" ds:itemID="{E8C492E7-3B3F-496D-B8BB-53995610850C}">
  <ds:schemaRefs/>
</ds:datastoreItem>
</file>

<file path=customXml/itemProps91.xml><?xml version="1.0" encoding="utf-8"?>
<ds:datastoreItem xmlns:ds="http://schemas.openxmlformats.org/officeDocument/2006/customXml" ds:itemID="{C8A0ED9B-7C65-4524-96E7-A4A7F8C40403}">
  <ds:schemaRefs/>
</ds:datastoreItem>
</file>

<file path=customXml/itemProps92.xml><?xml version="1.0" encoding="utf-8"?>
<ds:datastoreItem xmlns:ds="http://schemas.openxmlformats.org/officeDocument/2006/customXml" ds:itemID="{3A6225EA-BE4D-483D-B852-9B7C7988F8B6}">
  <ds:schemaRefs/>
</ds:datastoreItem>
</file>

<file path=customXml/itemProps93.xml><?xml version="1.0" encoding="utf-8"?>
<ds:datastoreItem xmlns:ds="http://schemas.openxmlformats.org/officeDocument/2006/customXml" ds:itemID="{A17234DE-3658-431A-9F3C-91106831EAF5}">
  <ds:schemaRefs/>
</ds:datastoreItem>
</file>

<file path=customXml/itemProps94.xml><?xml version="1.0" encoding="utf-8"?>
<ds:datastoreItem xmlns:ds="http://schemas.openxmlformats.org/officeDocument/2006/customXml" ds:itemID="{BA4FD359-D9C8-48E8-B209-1CCEC0D811A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</vt:i4>
      </vt:variant>
    </vt:vector>
  </HeadingPairs>
  <TitlesOfParts>
    <vt:vector size="14" baseType="lpstr">
      <vt:lpstr>READ ME</vt:lpstr>
      <vt:lpstr>Dim_Se</vt:lpstr>
      <vt:lpstr>D_Marché</vt:lpstr>
      <vt:lpstr>F_Facture</vt:lpstr>
      <vt:lpstr>Tab. de bord_marchés_travaux</vt:lpstr>
      <vt:lpstr>Travaux_STARSIM</vt:lpstr>
      <vt:lpstr>Tab. de bord_budget</vt:lpstr>
      <vt:lpstr>Tab. de bord_marchés</vt:lpstr>
      <vt:lpstr>CALCULATIONS</vt:lpstr>
      <vt:lpstr>Tableaux</vt:lpstr>
      <vt:lpstr>Dim_dates</vt:lpstr>
      <vt:lpstr>'Tab. de bord_budget'!Zone_d_impression</vt:lpstr>
      <vt:lpstr>'Tab. de bord_marchés'!Zone_d_impression</vt:lpstr>
      <vt:lpstr>'Tab. de bord_marchés_travaux'!Zone_d_impression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Speder</dc:creator>
  <cp:lastModifiedBy>Leo Speder</cp:lastModifiedBy>
  <cp:lastPrinted>2026-08-21T13:31:11Z</cp:lastPrinted>
  <dcterms:created xsi:type="dcterms:W3CDTF">2015-06-05T18:19:34Z</dcterms:created>
  <dcterms:modified xsi:type="dcterms:W3CDTF">2026-08-21T13:33:14Z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0x0101001AADA04B8DC00F418A2CE02CC85D7358</vt:lpwstr>
  </property>
</Properties>
</file>