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6" firstSheet="0" showHorizontalScroll="true" showSheetTabs="true" showVerticalScroll="true" tabRatio="484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  <sheet name="Test 1" sheetId="4" state="visible" r:id="rId5"/>
    <sheet name="Test 2" sheetId="5" state="visible" r:id="rId6"/>
    <sheet name="Test 3" sheetId="6" state="visible" r:id="rId7"/>
    <sheet name="Test 4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<sst xmlns="http://schemas.openxmlformats.org/spreadsheetml/2006/main" count="384" uniqueCount="113">
  <si>
    <t>Nummer</t>
  </si>
  <si>
    <t>Name</t>
  </si>
  <si>
    <t>Pro Jahr</t>
  </si>
  <si>
    <t>Pro Kopf</t>
  </si>
  <si>
    <t>Pro Datenpanne</t>
  </si>
  <si>
    <t>pro Industrizweig</t>
  </si>
  <si>
    <t>total</t>
  </si>
  <si>
    <t>Steigerung</t>
  </si>
  <si>
    <t>Hauptursache</t>
  </si>
  <si>
    <t>andere Faktoren</t>
  </si>
  <si>
    <t>größe der Datenpanne</t>
  </si>
  <si>
    <t>Verlustrate</t>
  </si>
  <si>
    <t>erkennung/behebung</t>
  </si>
  <si>
    <t>benachrichtigung</t>
  </si>
  <si>
    <t>Folgekosten</t>
  </si>
  <si>
    <t>Umsatzrückgang</t>
  </si>
  <si>
    <t>durchschnitskosten pro Kopf pro Datenpanne pro Jahr</t>
  </si>
  <si>
    <t>x</t>
  </si>
  <si>
    <t>totale Kosten durch Datenpanne pro Jahr</t>
  </si>
  <si>
    <t>Steigerung der Kosten 2011-2012 in detail</t>
  </si>
  <si>
    <t>durchschnitskosten pro Kopf pro Datenpanne bei verschiedenen Unternehmen</t>
  </si>
  <si>
    <t>Hauptursachen</t>
  </si>
  <si>
    <t>Pro Kopf Kosten der Hauptursache</t>
  </si>
  <si>
    <t>Einfluss anderer Faktoren</t>
  </si>
  <si>
    <t>Totale Kosten in Abhänigkeit der Größe der Datenpanne</t>
  </si>
  <si>
    <t>Verteilung der pro Kopf Kosten abnormalern Verlustraten</t>
  </si>
  <si>
    <t>Abnormale Verlustraten pro Industrizweig</t>
  </si>
  <si>
    <t>Durchschnittliche erkennungs und behebungskosten pro jahr</t>
  </si>
  <si>
    <t>Durchschnittliche benachrichtigungskostne pro jahr</t>
  </si>
  <si>
    <t>Folgekosten pro Jahr</t>
  </si>
  <si>
    <t>Umsatzrückgang pro Jahr</t>
  </si>
  <si>
    <t>Direkte und Indirekte por Kopf Kosten von Datenverlust pro Jahr</t>
  </si>
  <si>
    <t>T2</t>
  </si>
  <si>
    <t>Kostenveränderung über die Jahre verschiedener Bestandteile</t>
  </si>
  <si>
    <t>Verteilung der Datenverluste auf Industrizweige</t>
  </si>
  <si>
    <t>2013 Cost of Cyber Crime Study -&gt; 30.10.13</t>
  </si>
  <si>
    <t>https://www.brighttalk.com/webcast/9165/87367</t>
  </si>
  <si>
    <t>Industriezweige -&gt; Fig 4</t>
  </si>
  <si>
    <t>Faktoren -&gt; Fig. 7</t>
  </si>
  <si>
    <t>Aufteilung der Kosten (verschiedene Jahre) -&gt; T2</t>
  </si>
  <si>
    <t>Avg:</t>
  </si>
  <si>
    <t>Financial</t>
  </si>
  <si>
    <t>Third party error</t>
  </si>
  <si>
    <t>Investigations &amp; forensics</t>
  </si>
  <si>
    <t>Industrial</t>
  </si>
  <si>
    <t>Lost or stolen devices</t>
  </si>
  <si>
    <t>Lost customer business</t>
  </si>
  <si>
    <t>Energy</t>
  </si>
  <si>
    <t>Quick notification</t>
  </si>
  <si>
    <t>Audit and consulting services</t>
  </si>
  <si>
    <t>Consumer</t>
  </si>
  <si>
    <t>Consultants engaged</t>
  </si>
  <si>
    <t>Outbound contact costs</t>
  </si>
  <si>
    <t>Hospitality</t>
  </si>
  <si>
    <t>CISO appointment</t>
  </si>
  <si>
    <t>Legal services - compliance</t>
  </si>
  <si>
    <t>Services</t>
  </si>
  <si>
    <t>incident management plan</t>
  </si>
  <si>
    <t>Customer acquisition cost</t>
  </si>
  <si>
    <t>Retail</t>
  </si>
  <si>
    <t>Strong security posture</t>
  </si>
  <si>
    <t>Inbound contact costs</t>
  </si>
  <si>
    <t>Technology</t>
  </si>
  <si>
    <t>Legal services – defense</t>
  </si>
  <si>
    <t>Communications</t>
  </si>
  <si>
    <t>Free or discounted services</t>
  </si>
  <si>
    <t>Pharmaceutical</t>
  </si>
  <si>
    <t>Identity protection services</t>
  </si>
  <si>
    <t>Public Sector</t>
  </si>
  <si>
    <t>Public relations/communications</t>
  </si>
  <si>
    <t>Kosten pro Datensatz</t>
  </si>
  <si>
    <t>min</t>
  </si>
  <si>
    <t>max</t>
  </si>
  <si>
    <t>abg</t>
  </si>
  <si>
    <t>Cases</t>
  </si>
  <si>
    <t>Size of breach</t>
  </si>
  <si>
    <t>Detection &amp; escalation*</t>
  </si>
  <si>
    <t>Notification*</t>
  </si>
  <si>
    <t>Ex-post response*</t>
  </si>
  <si>
    <t>Lost business*</t>
  </si>
  <si>
    <t>Total*</t>
  </si>
  <si>
    <t>MAX</t>
  </si>
  <si>
    <t>MIN</t>
  </si>
  <si>
    <t>AVG</t>
  </si>
  <si>
    <t>diff:</t>
  </si>
  <si>
    <t>f(x) oben</t>
  </si>
  <si>
    <t>kleines Energieunternehmen</t>
  </si>
  <si>
    <t>User Input</t>
  </si>
  <si>
    <t>Ergebnis</t>
  </si>
  <si>
    <t>Anzahl der Daten</t>
  </si>
  <si>
    <t>Datensätze:</t>
  </si>
  <si>
    <t>avg:</t>
  </si>
  <si>
    <t>Industriezweig:</t>
  </si>
  <si>
    <t>min:</t>
  </si>
  <si>
    <t>Einflussfaktoren:</t>
  </si>
  <si>
    <t>Thrid party, quick notofication, CISO, Strong security posture</t>
  </si>
  <si>
    <t>max:</t>
  </si>
  <si>
    <t>Stat Input</t>
  </si>
  <si>
    <t>Kosten pro Datenverlust:</t>
  </si>
  <si>
    <t>avg</t>
  </si>
  <si>
    <t>Industriezweig</t>
  </si>
  <si>
    <t>Aufteilung der Kosten</t>
  </si>
  <si>
    <t>Einflussfaktoren</t>
  </si>
  <si>
    <t>Aufteilung:</t>
  </si>
  <si>
    <t>mittleres Technologieunternehmen</t>
  </si>
  <si>
    <t>Kosten bei max Verlust</t>
  </si>
  <si>
    <t>Technologie</t>
  </si>
  <si>
    <t>Lost devices, consulants, icident Management plan</t>
  </si>
  <si>
    <t>großes Finanzunternehmen</t>
  </si>
  <si>
    <t>Finanz</t>
  </si>
  <si>
    <t>Third Party, Lost or stolen device, quick notification</t>
  </si>
  <si>
    <t>mini public sector</t>
  </si>
  <si>
    <t>Consultants engaged, CISO appointment, incident management plan, Strong security posture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</si>
</sst>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#,##0.00&quot; €&quot;" numFmtId="166"/>
    <numFmt formatCode="#,##0.00" numFmtId="167"/>
  </numFmts>
  <fonts count="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FF0000"/>
      <sz val="11"/>
    </font>
    <font>
      <name val="Calibri"/>
      <charset val="1"/>
      <family val="2"/>
      <color rgb="FFA6A6A6"/>
      <sz val="11"/>
    </font>
    <font>
      <name val="Arial"/>
      <family val="2"/>
      <sz val="10"/>
    </font>
    <font>
      <name val="Calibri"/>
      <family val="2"/>
      <b val="true"/>
      <color rgb="FF000000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7">
    <border diagonalDown="false" diagonalUp="false">
      <left/>
      <right/>
      <top/>
      <bottom/>
      <diagonal/>
    </border>
    <border diagonalDown="false" diagonalUp="false">
      <left style="thick">
        <color rgb="FFFF0000"/>
      </left>
      <right/>
      <top style="thick">
        <color rgb="FFFF0000"/>
      </top>
      <bottom/>
      <diagonal/>
    </border>
    <border diagonalDown="false" diagonalUp="false">
      <left/>
      <right style="thick">
        <color rgb="FFFF0000"/>
      </right>
      <top style="thick">
        <color rgb="FFFF0000"/>
      </top>
      <bottom/>
      <diagonal/>
    </border>
    <border diagonalDown="false" diagonalUp="false">
      <left style="thick">
        <color rgb="FFFF0000"/>
      </left>
      <right/>
      <top/>
      <bottom/>
      <diagonal/>
    </border>
    <border diagonalDown="false" diagonalUp="false">
      <left/>
      <right style="thick">
        <color rgb="FFFF0000"/>
      </right>
      <top/>
      <bottom/>
      <diagonal/>
    </border>
    <border diagonalDown="false" diagonalUp="false">
      <left style="thick">
        <color rgb="FFFF0000"/>
      </left>
      <right/>
      <top/>
      <bottom style="thick">
        <color rgb="FFFF0000"/>
      </bottom>
      <diagonal/>
    </border>
    <border diagonalDown="false" diagonalUp="false">
      <left/>
      <right style="thick">
        <color rgb="FFFF0000"/>
      </right>
      <top/>
      <bottom style="thick">
        <color rgb="FFFF0000"/>
      </bottom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7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4F81BD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4672A8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2C3D5"/>
      <rgbColor rgb="FFD09493"/>
      <rgbColor rgb="FFA99BBD"/>
      <rgbColor rgb="FFFFCC99"/>
      <rgbColor rgb="FF4A7EBB"/>
      <rgbColor rgb="FF33CCCC"/>
      <rgbColor rgb="FF98B855"/>
      <rgbColor rgb="FFFFCC00"/>
      <rgbColor rgb="FFFF9900"/>
      <rgbColor rgb="FFFF6600"/>
      <rgbColor rgb="FF725990"/>
      <rgbColor rgb="FFA6A6A6"/>
      <rgbColor rgb="FF003366"/>
      <rgbColor rgb="FF4299B0"/>
      <rgbColor rgb="FF003300"/>
      <rgbColor rgb="FF333300"/>
      <rgbColor rgb="FF993300"/>
      <rgbColor rgb="FFBE4B48"/>
      <rgbColor rgb="FF7D5FA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"Obere Grenze"</c:f>
              <c:strCache>
                <c:ptCount val="1"/>
                <c:pt idx="0">
                  <c:v>Obere Grenze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smooth val="1"/>
          <c:xVal>
            <c:numRef>
              <c:f>Tabelle3!$B$36:$B$38</c:f>
              <c:numCache>
                <c:formatCode>General</c:formatCode>
                <c:ptCount val="3"/>
                <c:pt idx="0">
                  <c:v>5000</c:v>
                </c:pt>
                <c:pt idx="1">
                  <c:v>7000</c:v>
                </c:pt>
                <c:pt idx="2">
                  <c:v>88082</c:v>
                </c:pt>
              </c:numCache>
            </c:numRef>
          </c:xVal>
          <c:yVal>
            <c:numRef>
              <c:f>Tabelle3!$C$36:$C$38</c:f>
              <c:numCache>
                <c:formatCode>General</c:formatCode>
                <c:ptCount val="3"/>
                <c:pt idx="0">
                  <c:v>1250000</c:v>
                </c:pt>
                <c:pt idx="1">
                  <c:v>1750000</c:v>
                </c:pt>
                <c:pt idx="2">
                  <c:v>22020500</c:v>
                </c:pt>
              </c:numCache>
            </c:numRef>
          </c:yVal>
        </c:ser>
        <c:ser>
          <c:idx val="1"/>
          <c:order val="1"/>
          <c:tx>
            <c:strRef>
              <c:f>"Trend"</c:f>
              <c:strCache>
                <c:ptCount val="1"/>
                <c:pt idx="0">
                  <c:v>Trend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smooth val="1"/>
          <c:xVal>
            <c:numRef>
              <c:f>Tabelle3!$H$36:$H$38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88082</c:v>
                </c:pt>
              </c:numCache>
            </c:numRef>
          </c:xVal>
          <c:yVal>
            <c:numRef>
              <c:f>Tabelle3!$I$36:$I$38</c:f>
              <c:numCache>
                <c:formatCode>General</c:formatCode>
                <c:ptCount val="3"/>
                <c:pt idx="0">
                  <c:v>755000</c:v>
                </c:pt>
                <c:pt idx="1">
                  <c:v>1510000</c:v>
                </c:pt>
                <c:pt idx="2">
                  <c:v>13300382</c:v>
                </c:pt>
              </c:numCache>
            </c:numRef>
          </c:yVal>
        </c:ser>
        <c:ser>
          <c:idx val="2"/>
          <c:order val="2"/>
          <c:tx>
            <c:strRef>
              <c:f>"Untere Grenze"</c:f>
              <c:strCache>
                <c:ptCount val="1"/>
                <c:pt idx="0">
                  <c:v>Untere Grenze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smooth val="1"/>
          <c:xVal>
            <c:numRef>
              <c:f>Tabelle3!$E$36:$E$38</c:f>
              <c:numCache>
                <c:formatCode>General</c:formatCode>
                <c:ptCount val="3"/>
                <c:pt idx="0">
                  <c:v>5000</c:v>
                </c:pt>
                <c:pt idx="1">
                  <c:v>10000</c:v>
                </c:pt>
                <c:pt idx="2">
                  <c:v>88082</c:v>
                </c:pt>
              </c:numCache>
            </c:numRef>
          </c:xVal>
          <c:yVal>
            <c:numRef>
              <c:f>Tabelle3!$F$36:$F$38</c:f>
              <c:numCache>
                <c:formatCode>General</c:formatCode>
                <c:ptCount val="3"/>
                <c:pt idx="0">
                  <c:v>400000</c:v>
                </c:pt>
                <c:pt idx="1">
                  <c:v>800000</c:v>
                </c:pt>
                <c:pt idx="2">
                  <c:v>7046560</c:v>
                </c:pt>
              </c:numCache>
            </c:numRef>
          </c:yVal>
        </c:ser>
        <c:ser>
          <c:idx val="3"/>
          <c:order val="3"/>
          <c:tx>
            <c:strRef>
              <c:f>"Messwerte"</c:f>
              <c:strCache>
                <c:ptCount val="1"/>
                <c:pt idx="0">
                  <c:v>Messwerte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Tabelle3!$C$2:$C$32</c:f>
              <c:numCache>
                <c:formatCode>General</c:formatCode>
                <c:ptCount val="31"/>
                <c:pt idx="0">
                  <c:v>5052</c:v>
                </c:pt>
                <c:pt idx="1">
                  <c:v>5254</c:v>
                </c:pt>
                <c:pt idx="2">
                  <c:v>5952</c:v>
                </c:pt>
                <c:pt idx="3">
                  <c:v>8013</c:v>
                </c:pt>
                <c:pt idx="4">
                  <c:v>8544</c:v>
                </c:pt>
                <c:pt idx="5">
                  <c:v>8546</c:v>
                </c:pt>
                <c:pt idx="6">
                  <c:v>9042</c:v>
                </c:pt>
                <c:pt idx="7">
                  <c:v>11587</c:v>
                </c:pt>
                <c:pt idx="8">
                  <c:v>13553</c:v>
                </c:pt>
                <c:pt idx="9">
                  <c:v>14362</c:v>
                </c:pt>
                <c:pt idx="10">
                  <c:v>14862</c:v>
                </c:pt>
                <c:pt idx="11">
                  <c:v>15030</c:v>
                </c:pt>
                <c:pt idx="12">
                  <c:v>16335</c:v>
                </c:pt>
                <c:pt idx="13">
                  <c:v>19739</c:v>
                </c:pt>
                <c:pt idx="14">
                  <c:v>19975</c:v>
                </c:pt>
                <c:pt idx="15">
                  <c:v>20301</c:v>
                </c:pt>
                <c:pt idx="16">
                  <c:v>20428</c:v>
                </c:pt>
                <c:pt idx="17">
                  <c:v>22180</c:v>
                </c:pt>
                <c:pt idx="18">
                  <c:v>24330</c:v>
                </c:pt>
                <c:pt idx="19">
                  <c:v>25745</c:v>
                </c:pt>
                <c:pt idx="20">
                  <c:v>27178</c:v>
                </c:pt>
                <c:pt idx="21">
                  <c:v>28186</c:v>
                </c:pt>
                <c:pt idx="22">
                  <c:v>28272</c:v>
                </c:pt>
                <c:pt idx="23">
                  <c:v>28710</c:v>
                </c:pt>
                <c:pt idx="24">
                  <c:v>34000</c:v>
                </c:pt>
                <c:pt idx="25">
                  <c:v>34810</c:v>
                </c:pt>
                <c:pt idx="26">
                  <c:v>34960</c:v>
                </c:pt>
                <c:pt idx="27">
                  <c:v>37775</c:v>
                </c:pt>
                <c:pt idx="28">
                  <c:v>57843</c:v>
                </c:pt>
                <c:pt idx="29">
                  <c:v>64030</c:v>
                </c:pt>
                <c:pt idx="30">
                  <c:v>88082</c:v>
                </c:pt>
              </c:numCache>
            </c:numRef>
          </c:xVal>
          <c:yVal>
            <c:numRef>
              <c:f>Tabelle3!$H$2:$H$32</c:f>
              <c:numCache>
                <c:formatCode>General</c:formatCode>
                <c:ptCount val="31"/>
                <c:pt idx="0">
                  <c:v>565920</c:v>
                </c:pt>
                <c:pt idx="1">
                  <c:v>258803</c:v>
                </c:pt>
                <c:pt idx="2">
                  <c:v>508919</c:v>
                </c:pt>
                <c:pt idx="3">
                  <c:v>1890777</c:v>
                </c:pt>
                <c:pt idx="4">
                  <c:v>737801</c:v>
                </c:pt>
                <c:pt idx="5">
                  <c:v>1107218</c:v>
                </c:pt>
                <c:pt idx="6">
                  <c:v>1770515</c:v>
                </c:pt>
                <c:pt idx="7">
                  <c:v>2849640</c:v>
                </c:pt>
                <c:pt idx="8">
                  <c:v>1510478</c:v>
                </c:pt>
                <c:pt idx="9">
                  <c:v>2666093</c:v>
                </c:pt>
                <c:pt idx="10">
                  <c:v>962887</c:v>
                </c:pt>
                <c:pt idx="11">
                  <c:v>2039864</c:v>
                </c:pt>
                <c:pt idx="12">
                  <c:v>1643818</c:v>
                </c:pt>
                <c:pt idx="13">
                  <c:v>2791777</c:v>
                </c:pt>
                <c:pt idx="14">
                  <c:v>2544671</c:v>
                </c:pt>
                <c:pt idx="15">
                  <c:v>1586743</c:v>
                </c:pt>
                <c:pt idx="16">
                  <c:v>4708647</c:v>
                </c:pt>
                <c:pt idx="17">
                  <c:v>5485214</c:v>
                </c:pt>
                <c:pt idx="18">
                  <c:v>1986576</c:v>
                </c:pt>
                <c:pt idx="19">
                  <c:v>5893286</c:v>
                </c:pt>
                <c:pt idx="20">
                  <c:v>8125367</c:v>
                </c:pt>
                <c:pt idx="21">
                  <c:v>6692787</c:v>
                </c:pt>
                <c:pt idx="22">
                  <c:v>2481441</c:v>
                </c:pt>
                <c:pt idx="23">
                  <c:v>3333971</c:v>
                </c:pt>
                <c:pt idx="24">
                  <c:v>6829385</c:v>
                </c:pt>
                <c:pt idx="25">
                  <c:v>6741978</c:v>
                </c:pt>
                <c:pt idx="26">
                  <c:v>8673633</c:v>
                </c:pt>
                <c:pt idx="27">
                  <c:v>4300445</c:v>
                </c:pt>
                <c:pt idx="28">
                  <c:v>3810305</c:v>
                </c:pt>
                <c:pt idx="29">
                  <c:v>8684105</c:v>
                </c:pt>
                <c:pt idx="30">
                  <c:v>10460552</c:v>
                </c:pt>
              </c:numCache>
            </c:numRef>
          </c:yVal>
        </c:ser>
        <c:axId val="95691926"/>
        <c:axId val="92172274"/>
      </c:scatterChart>
      <c:valAx>
        <c:axId val="9569192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</c:title>
        <c:axPos val="b"/>
        <c:majorTickMark val="out"/>
        <c:minorTickMark val="none"/>
        <c:tickLblPos val="nextTo"/>
        <c:crossAx val="92172274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9217227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</c:title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9569192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</c:spPr>
          <c:explosion val="0"/>
          <c:dPt>
            <c:idx val="0"/>
            <c:spPr>
              <a:solidFill>
                <a:srgbClr val="4672a8"/>
              </a:solidFill>
            </c:spPr>
          </c:dPt>
          <c:dPt>
            <c:idx val="1"/>
            <c:spPr>
              <a:solidFill>
                <a:srgbClr val="ab4744"/>
              </a:solidFill>
            </c:spPr>
          </c:dPt>
          <c:dPt>
            <c:idx val="2"/>
            <c:spPr>
              <a:solidFill>
                <a:srgbClr val="8aa64f"/>
              </a:solidFill>
            </c:spPr>
          </c:dPt>
          <c:dPt>
            <c:idx val="3"/>
            <c:spPr>
              <a:solidFill>
                <a:srgbClr val="725990"/>
              </a:solidFill>
            </c:spPr>
          </c:dPt>
          <c:dPt>
            <c:idx val="4"/>
            <c:spPr>
              <a:solidFill>
                <a:srgbClr val="4299b0"/>
              </a:solidFill>
            </c:spPr>
          </c:dPt>
          <c:dPt>
            <c:idx val="5"/>
            <c:spPr>
              <a:solidFill>
                <a:srgbClr val="dc853e"/>
              </a:solidFill>
            </c:spPr>
          </c:dPt>
          <c:dPt>
            <c:idx val="6"/>
            <c:spPr>
              <a:solidFill>
                <a:srgbClr val="93a9ce"/>
              </a:solidFill>
            </c:spPr>
          </c:dPt>
          <c:dPt>
            <c:idx val="7"/>
            <c:spPr>
              <a:solidFill>
                <a:srgbClr val="d09493"/>
              </a:solidFill>
            </c:spPr>
          </c:dPt>
          <c:dPt>
            <c:idx val="8"/>
            <c:spPr>
              <a:solidFill>
                <a:srgbClr val="b8cd97"/>
              </a:solidFill>
            </c:spPr>
          </c:dPt>
          <c:dPt>
            <c:idx val="9"/>
            <c:spPr>
              <a:solidFill>
                <a:srgbClr val="a99bbd"/>
              </a:solidFill>
            </c:spPr>
          </c:dPt>
          <c:dPt>
            <c:idx val="10"/>
            <c:spPr>
              <a:solidFill>
                <a:srgbClr val="92c3d5"/>
              </a:solidFill>
            </c:spPr>
          </c:dPt>
          <c:cat>
            <c:strRef>
              <c:f>'Test 1'!$O$19:$O$29</c:f>
              <c:strCache>
                <c:ptCount val="11"/>
                <c:pt idx="0">
                  <c:v>Investigations &amp; forensics</c:v>
                </c:pt>
                <c:pt idx="1">
                  <c:v>Lost customer business</c:v>
                </c:pt>
                <c:pt idx="2">
                  <c:v>Audit and consulting services</c:v>
                </c:pt>
                <c:pt idx="3">
                  <c:v>Outbound contact costs</c:v>
                </c:pt>
                <c:pt idx="4">
                  <c:v>Legal services - compliance</c:v>
                </c:pt>
                <c:pt idx="5">
                  <c:v>Customer acquisition cost</c:v>
                </c:pt>
                <c:pt idx="6">
                  <c:v>Inbound contact costs</c:v>
                </c:pt>
                <c:pt idx="7">
                  <c:v>Legal services – defense</c:v>
                </c:pt>
                <c:pt idx="8">
                  <c:v>Free or discounted services</c:v>
                </c:pt>
                <c:pt idx="9">
                  <c:v>Identity protection services</c:v>
                </c:pt>
                <c:pt idx="10">
                  <c:v>Public relations/communications</c:v>
                </c:pt>
              </c:strCache>
            </c:strRef>
          </c:cat>
          <c:val>
            <c:numRef>
              <c:f>'Test 1'!$S$19:$S$29</c:f>
              <c:numCache>
                <c:formatCode>General</c:formatCode>
                <c:ptCount val="11"/>
                <c:pt idx="0">
                  <c:v>69.02</c:v>
                </c:pt>
                <c:pt idx="1">
                  <c:v>58.87</c:v>
                </c:pt>
                <c:pt idx="2">
                  <c:v>18.27</c:v>
                </c:pt>
                <c:pt idx="3">
                  <c:v>14.21</c:v>
                </c:pt>
                <c:pt idx="4">
                  <c:v>10.15</c:v>
                </c:pt>
                <c:pt idx="5">
                  <c:v>10.15</c:v>
                </c:pt>
                <c:pt idx="6">
                  <c:v>8.12</c:v>
                </c:pt>
                <c:pt idx="7">
                  <c:v>8.12</c:v>
                </c:pt>
                <c:pt idx="8">
                  <c:v>4.06</c:v>
                </c:pt>
                <c:pt idx="9">
                  <c:v>2.03</c:v>
                </c:pt>
                <c:pt idx="10">
                  <c:v>0</c:v>
                </c:pt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'Test 1'!$O$9</c:f>
              <c:strCache>
                <c:ptCount val="1"/>
                <c:pt idx="0">
                  <c:v>max: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xVal>
            <c:numRef>
              <c:f>'Test 1'!$Q$6:$R$6</c:f>
              <c:numCache>
                <c:formatCode>General</c:formatCode>
                <c:ptCount val="2"/>
                <c:pt idx="0">
                  <c:v>0</c:v>
                </c:pt>
                <c:pt idx="1">
                  <c:v>512</c:v>
                </c:pt>
              </c:numCache>
            </c:numRef>
          </c:xVal>
          <c:yVal>
            <c:numRef>
              <c:f>'Test 1'!$Q$9:$R$9</c:f>
              <c:numCache>
                <c:formatCode>General</c:formatCode>
                <c:ptCount val="2"/>
                <c:pt idx="0">
                  <c:v>0</c:v>
                </c:pt>
                <c:pt idx="1">
                  <c:v>171408.105960265</c:v>
                </c:pt>
              </c:numCache>
            </c:numRef>
          </c:yVal>
        </c:ser>
        <c:ser>
          <c:idx val="1"/>
          <c:order val="1"/>
          <c:tx>
            <c:strRef>
              <c:f>'Test 1'!$O$7</c:f>
              <c:strCache>
                <c:ptCount val="1"/>
                <c:pt idx="0">
                  <c:v>avg: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xVal>
            <c:numRef>
              <c:f>'Test 1'!$Q$6:$R$6</c:f>
              <c:numCache>
                <c:formatCode>General</c:formatCode>
                <c:ptCount val="2"/>
                <c:pt idx="0">
                  <c:v>0</c:v>
                </c:pt>
                <c:pt idx="1">
                  <c:v>512</c:v>
                </c:pt>
              </c:numCache>
            </c:numRef>
          </c:xVal>
          <c:yVal>
            <c:numRef>
              <c:f>'Test 1'!$Q$7:$R$7</c:f>
              <c:numCache>
                <c:formatCode>General</c:formatCode>
                <c:ptCount val="2"/>
                <c:pt idx="0">
                  <c:v>0</c:v>
                </c:pt>
                <c:pt idx="1">
                  <c:v>103936</c:v>
                </c:pt>
              </c:numCache>
            </c:numRef>
          </c:yVal>
        </c:ser>
        <c:ser>
          <c:idx val="2"/>
          <c:order val="2"/>
          <c:tx>
            <c:strRef>
              <c:f>'Test 1'!$O$8</c:f>
              <c:strCache>
                <c:ptCount val="1"/>
                <c:pt idx="0">
                  <c:v>min: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xVal>
            <c:numRef>
              <c:f>'Test 1'!$Q$6:$R$6</c:f>
              <c:numCache>
                <c:formatCode>General</c:formatCode>
                <c:ptCount val="2"/>
                <c:pt idx="0">
                  <c:v>0</c:v>
                </c:pt>
                <c:pt idx="1">
                  <c:v>512</c:v>
                </c:pt>
              </c:numCache>
            </c:numRef>
          </c:xVal>
          <c:yVal>
            <c:numRef>
              <c:f>'Test 1'!$Q$8:$R$8</c:f>
              <c:numCache>
                <c:formatCode>General</c:formatCode>
                <c:ptCount val="2"/>
                <c:pt idx="0">
                  <c:v>0</c:v>
                </c:pt>
                <c:pt idx="1">
                  <c:v>55546.9139072848</c:v>
                </c:pt>
              </c:numCache>
            </c:numRef>
          </c:yVal>
        </c:ser>
        <c:axId val="50235576"/>
        <c:axId val="55082309"/>
      </c:scatterChart>
      <c:valAx>
        <c:axId val="50235576"/>
        <c:scaling>
          <c:orientation val="minMax"/>
        </c:scaling>
        <c:axPos val="b"/>
        <c:majorTickMark val="out"/>
        <c:minorTickMark val="none"/>
        <c:tickLblPos val="nextTo"/>
        <c:crossAx val="55082309"/>
        <c:crossesAt val="0"/>
        <c:spPr>
          <a:ln w="9360">
            <a:solidFill>
              <a:srgbClr val="878787"/>
            </a:solidFill>
            <a:round/>
          </a:ln>
        </c:spPr>
      </c:valAx>
      <c:valAx>
        <c:axId val="55082309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5023557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320760</xdr:colOff>
      <xdr:row>2</xdr:row>
      <xdr:rowOff>139320</xdr:rowOff>
    </xdr:from>
    <xdr:to>
      <xdr:col>20</xdr:col>
      <xdr:colOff>100800</xdr:colOff>
      <xdr:row>31</xdr:row>
      <xdr:rowOff>105120</xdr:rowOff>
    </xdr:to>
    <xdr:graphicFrame>
      <xdr:nvGraphicFramePr>
        <xdr:cNvPr id="0" name="Diagramm 6"/>
        <xdr:cNvGraphicFramePr/>
      </xdr:nvGraphicFramePr>
      <xdr:xfrm>
        <a:off x="11346840" y="520200"/>
        <a:ext cx="11140560" cy="549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235080</xdr:colOff>
      <xdr:row>30</xdr:row>
      <xdr:rowOff>82440</xdr:rowOff>
    </xdr:from>
    <xdr:to>
      <xdr:col>19</xdr:col>
      <xdr:colOff>234360</xdr:colOff>
      <xdr:row>44</xdr:row>
      <xdr:rowOff>157680</xdr:rowOff>
    </xdr:to>
    <xdr:graphicFrame>
      <xdr:nvGraphicFramePr>
        <xdr:cNvPr id="1" name="Diagramm 4"/>
        <xdr:cNvGraphicFramePr/>
      </xdr:nvGraphicFramePr>
      <xdr:xfrm>
        <a:off x="16725960" y="5797080"/>
        <a:ext cx="5765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444960</xdr:colOff>
      <xdr:row>29</xdr:row>
      <xdr:rowOff>25200</xdr:rowOff>
    </xdr:from>
    <xdr:to>
      <xdr:col>12</xdr:col>
      <xdr:colOff>282240</xdr:colOff>
      <xdr:row>43</xdr:row>
      <xdr:rowOff>100440</xdr:rowOff>
    </xdr:to>
    <xdr:graphicFrame>
      <xdr:nvGraphicFramePr>
        <xdr:cNvPr id="2" name="Diagramm 7"/>
        <xdr:cNvGraphicFramePr/>
      </xdr:nvGraphicFramePr>
      <xdr:xfrm>
        <a:off x="9910080" y="5549400"/>
        <a:ext cx="58467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6" activeCellId="0" pane="topLeft" sqref="B26"/>
    </sheetView>
  </sheetViews>
  <sheetFormatPr defaultRowHeight="15"/>
  <cols>
    <col collapsed="false" hidden="false" max="1" min="1" style="0" width="10.5748987854251"/>
    <col collapsed="false" hidden="false" max="2" min="2" style="0" width="71.8542510121458"/>
    <col collapsed="false" hidden="false" max="4" min="3" style="0" width="10.5748987854251"/>
    <col collapsed="false" hidden="false" max="5" min="5" style="0" width="16.4251012145749"/>
    <col collapsed="false" hidden="false" max="1025" min="6" style="0" width="10.5748987854251"/>
  </cols>
  <sheetData>
    <row collapsed="false" customFormat="false" customHeight="false" hidden="false" ht="15" outlineLevel="0" r="2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15</v>
      </c>
    </row>
    <row collapsed="false" customFormat="false" customHeight="false" hidden="false" ht="15" outlineLevel="0" r="3">
      <c r="A3" s="0" t="n">
        <v>1</v>
      </c>
      <c r="B3" s="1" t="s">
        <v>16</v>
      </c>
      <c r="C3" s="0" t="s">
        <v>17</v>
      </c>
      <c r="D3" s="0" t="s">
        <v>17</v>
      </c>
      <c r="E3" s="0" t="s">
        <v>17</v>
      </c>
    </row>
    <row collapsed="false" customFormat="false" customHeight="false" hidden="false" ht="15" outlineLevel="0" r="4">
      <c r="A4" s="0" t="n">
        <v>2</v>
      </c>
      <c r="B4" s="2" t="s">
        <v>18</v>
      </c>
      <c r="C4" s="0" t="s">
        <v>17</v>
      </c>
      <c r="G4" s="0" t="s">
        <v>17</v>
      </c>
    </row>
    <row collapsed="false" customFormat="false" customHeight="false" hidden="false" ht="15" outlineLevel="0" r="5">
      <c r="A5" s="0" t="n">
        <v>3</v>
      </c>
      <c r="B5" s="2" t="s">
        <v>19</v>
      </c>
      <c r="G5" s="0" t="s">
        <v>17</v>
      </c>
      <c r="H5" s="0" t="s">
        <v>17</v>
      </c>
    </row>
    <row collapsed="false" customFormat="false" customHeight="false" hidden="false" ht="15" outlineLevel="0" r="6">
      <c r="A6" s="0" t="n">
        <v>4</v>
      </c>
      <c r="B6" s="1" t="s">
        <v>20</v>
      </c>
      <c r="D6" s="0" t="s">
        <v>17</v>
      </c>
      <c r="E6" s="0" t="s">
        <v>17</v>
      </c>
      <c r="F6" s="0" t="s">
        <v>17</v>
      </c>
    </row>
    <row collapsed="false" customFormat="false" customHeight="false" hidden="false" ht="15" outlineLevel="0" r="7">
      <c r="A7" s="0" t="n">
        <v>5</v>
      </c>
      <c r="B7" s="2" t="s">
        <v>21</v>
      </c>
      <c r="I7" s="0" t="s">
        <v>17</v>
      </c>
    </row>
    <row collapsed="false" customFormat="false" customHeight="false" hidden="false" ht="15" outlineLevel="0" r="8">
      <c r="A8" s="0" t="n">
        <v>6</v>
      </c>
      <c r="B8" s="2" t="s">
        <v>22</v>
      </c>
      <c r="D8" s="0" t="s">
        <v>17</v>
      </c>
      <c r="I8" s="0" t="s">
        <v>17</v>
      </c>
    </row>
    <row collapsed="false" customFormat="false" customHeight="false" hidden="false" ht="15" outlineLevel="0" r="9">
      <c r="A9" s="0" t="n">
        <v>7</v>
      </c>
      <c r="B9" s="0" t="s">
        <v>23</v>
      </c>
      <c r="E9" s="0" t="s">
        <v>17</v>
      </c>
      <c r="J9" s="0" t="s">
        <v>17</v>
      </c>
    </row>
    <row collapsed="false" customFormat="false" customHeight="false" hidden="false" ht="15" outlineLevel="0" r="10">
      <c r="A10" s="0" t="n">
        <v>8</v>
      </c>
      <c r="B10" s="0" t="s">
        <v>24</v>
      </c>
      <c r="G10" s="0" t="s">
        <v>17</v>
      </c>
      <c r="K10" s="0" t="s">
        <v>17</v>
      </c>
    </row>
    <row collapsed="false" customFormat="false" customHeight="false" hidden="false" ht="15" outlineLevel="0" r="11">
      <c r="A11" s="0" t="n">
        <v>9</v>
      </c>
      <c r="B11" s="2" t="s">
        <v>25</v>
      </c>
      <c r="D11" s="0" t="s">
        <v>17</v>
      </c>
      <c r="L11" s="0" t="s">
        <v>17</v>
      </c>
    </row>
    <row collapsed="false" customFormat="false" customHeight="false" hidden="false" ht="15" outlineLevel="0" r="12">
      <c r="A12" s="0" t="n">
        <v>10</v>
      </c>
      <c r="B12" s="2" t="s">
        <v>26</v>
      </c>
      <c r="F12" s="0" t="s">
        <v>17</v>
      </c>
      <c r="L12" s="0" t="s">
        <v>17</v>
      </c>
    </row>
    <row collapsed="false" customFormat="false" customHeight="false" hidden="false" ht="15" outlineLevel="0" r="13">
      <c r="A13" s="0" t="n">
        <v>11</v>
      </c>
      <c r="B13" s="2" t="s">
        <v>27</v>
      </c>
      <c r="C13" s="0" t="s">
        <v>17</v>
      </c>
      <c r="M13" s="0" t="s">
        <v>17</v>
      </c>
    </row>
    <row collapsed="false" customFormat="false" customHeight="false" hidden="false" ht="15" outlineLevel="0" r="14">
      <c r="A14" s="0" t="n">
        <v>12</v>
      </c>
      <c r="B14" s="2" t="s">
        <v>28</v>
      </c>
      <c r="C14" s="0" t="s">
        <v>17</v>
      </c>
      <c r="N14" s="0" t="s">
        <v>17</v>
      </c>
    </row>
    <row collapsed="false" customFormat="false" customHeight="false" hidden="false" ht="15" outlineLevel="0" r="15">
      <c r="A15" s="0" t="n">
        <v>13</v>
      </c>
      <c r="B15" s="2" t="s">
        <v>29</v>
      </c>
      <c r="C15" s="0" t="s">
        <v>17</v>
      </c>
      <c r="O15" s="0" t="s">
        <v>17</v>
      </c>
    </row>
    <row collapsed="false" customFormat="false" customHeight="false" hidden="false" ht="15" outlineLevel="0" r="16">
      <c r="A16" s="0" t="n">
        <v>14</v>
      </c>
      <c r="B16" s="2" t="s">
        <v>30</v>
      </c>
      <c r="C16" s="0" t="s">
        <v>17</v>
      </c>
      <c r="P16" s="0" t="s">
        <v>17</v>
      </c>
    </row>
    <row collapsed="false" customFormat="false" customHeight="false" hidden="false" ht="15" outlineLevel="0" r="17">
      <c r="A17" s="0" t="n">
        <v>15</v>
      </c>
      <c r="B17" s="0" t="s">
        <v>31</v>
      </c>
      <c r="C17" s="0" t="s">
        <v>17</v>
      </c>
      <c r="D17" s="0" t="s">
        <v>17</v>
      </c>
    </row>
    <row collapsed="false" customFormat="false" customHeight="false" hidden="false" ht="15" outlineLevel="0" r="18">
      <c r="A18" s="3" t="s">
        <v>32</v>
      </c>
      <c r="B18" s="1" t="s">
        <v>33</v>
      </c>
      <c r="H18" s="0" t="s">
        <v>17</v>
      </c>
      <c r="I18" s="0" t="s">
        <v>17</v>
      </c>
      <c r="J18" s="0" t="s">
        <v>17</v>
      </c>
      <c r="M18" s="0" t="s">
        <v>17</v>
      </c>
      <c r="N18" s="0" t="s">
        <v>17</v>
      </c>
      <c r="O18" s="0" t="s">
        <v>17</v>
      </c>
    </row>
    <row collapsed="false" customFormat="false" customHeight="false" hidden="false" ht="15" outlineLevel="0" r="19">
      <c r="A19" s="0" t="n">
        <v>16</v>
      </c>
      <c r="B19" s="1" t="s">
        <v>34</v>
      </c>
      <c r="F19" s="0" t="s">
        <v>17</v>
      </c>
    </row>
    <row collapsed="false" customFormat="false" customHeight="false" hidden="false" ht="15" outlineLevel="0" r="24">
      <c r="B24" s="0" t="s">
        <v>35</v>
      </c>
      <c r="C24" s="0" t="s">
        <v>36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O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M6" activeCellId="0" pane="topLeft" sqref="M6"/>
    </sheetView>
  </sheetViews>
  <sheetFormatPr defaultRowHeight="15"/>
  <cols>
    <col collapsed="false" hidden="false" max="2" min="1" style="0" width="10.5748987854251"/>
    <col collapsed="false" hidden="false" max="3" min="3" style="0" width="17.004048582996"/>
    <col collapsed="false" hidden="false" max="7" min="4" style="0" width="10.5748987854251"/>
    <col collapsed="false" hidden="false" max="8" min="8" style="0" width="25.5708502024291"/>
    <col collapsed="false" hidden="false" max="12" min="9" style="0" width="10.5748987854251"/>
    <col collapsed="false" hidden="false" max="13" min="13" style="0" width="31.2874493927125"/>
    <col collapsed="false" hidden="false" max="1025" min="14" style="0" width="10.5748987854251"/>
  </cols>
  <sheetData>
    <row collapsed="false" customFormat="false" customHeight="false" hidden="false" ht="15" outlineLevel="0" r="3">
      <c r="B3" s="0" t="s">
        <v>37</v>
      </c>
      <c r="G3" s="0" t="s">
        <v>38</v>
      </c>
      <c r="L3" s="0" t="s">
        <v>39</v>
      </c>
    </row>
    <row collapsed="false" customFormat="false" customHeight="false" hidden="false" ht="15" outlineLevel="0" r="4">
      <c r="C4" s="0" t="s">
        <v>40</v>
      </c>
      <c r="D4" s="0" t="n">
        <v>151</v>
      </c>
      <c r="H4" s="0" t="s">
        <v>40</v>
      </c>
      <c r="I4" s="0" t="n">
        <v>151</v>
      </c>
    </row>
    <row collapsed="false" customFormat="false" customHeight="false" hidden="false" ht="15" outlineLevel="0" r="6">
      <c r="C6" s="4" t="s">
        <v>41</v>
      </c>
      <c r="D6" s="5" t="n">
        <v>217</v>
      </c>
      <c r="E6" s="6" t="n">
        <f aca="false">(D6/$D$4)-1</f>
        <v>0.437086092715232</v>
      </c>
      <c r="H6" s="4" t="s">
        <v>42</v>
      </c>
      <c r="I6" s="5" t="n">
        <v>12</v>
      </c>
      <c r="J6" s="6" t="n">
        <f aca="false">($I$4+I6)/$I$4-1</f>
        <v>0.0794701986754967</v>
      </c>
      <c r="M6" s="4" t="s">
        <v>43</v>
      </c>
      <c r="N6" s="7" t="n">
        <v>0.34</v>
      </c>
      <c r="O6" s="6"/>
    </row>
    <row collapsed="false" customFormat="false" customHeight="false" hidden="false" ht="15" outlineLevel="0" r="7">
      <c r="C7" s="8" t="s">
        <v>44</v>
      </c>
      <c r="D7" s="9" t="n">
        <v>214</v>
      </c>
      <c r="E7" s="6" t="n">
        <f aca="false">(D7/$D$4)-1</f>
        <v>0.417218543046358</v>
      </c>
      <c r="H7" s="8" t="s">
        <v>45</v>
      </c>
      <c r="I7" s="9" t="n">
        <v>8</v>
      </c>
      <c r="J7" s="6" t="n">
        <f aca="false">($I$4+I7)/$I$4-1</f>
        <v>0.0529801324503312</v>
      </c>
      <c r="M7" s="8" t="s">
        <v>46</v>
      </c>
      <c r="N7" s="10" t="n">
        <v>0.29</v>
      </c>
      <c r="O7" s="6"/>
    </row>
    <row collapsed="false" customFormat="false" customHeight="false" hidden="false" ht="15" outlineLevel="0" r="8">
      <c r="C8" s="8" t="s">
        <v>47</v>
      </c>
      <c r="D8" s="9" t="n">
        <v>201</v>
      </c>
      <c r="E8" s="6" t="n">
        <f aca="false">(D8/$D$4)-1</f>
        <v>0.331125827814569</v>
      </c>
      <c r="H8" s="8" t="s">
        <v>48</v>
      </c>
      <c r="I8" s="9" t="n">
        <v>6</v>
      </c>
      <c r="J8" s="6" t="n">
        <f aca="false">($I$4+I8)/$I$4-1</f>
        <v>0.0397350993377483</v>
      </c>
      <c r="M8" s="8" t="s">
        <v>49</v>
      </c>
      <c r="N8" s="10" t="n">
        <v>0.09</v>
      </c>
      <c r="O8" s="6"/>
    </row>
    <row collapsed="false" customFormat="false" customHeight="false" hidden="false" ht="15" outlineLevel="0" r="9">
      <c r="C9" s="8" t="s">
        <v>50</v>
      </c>
      <c r="D9" s="9" t="n">
        <v>161</v>
      </c>
      <c r="E9" s="6" t="n">
        <f aca="false">(D9/$D$4)-1</f>
        <v>0.0662251655629138</v>
      </c>
      <c r="H9" s="8" t="s">
        <v>51</v>
      </c>
      <c r="I9" s="9" t="n">
        <v>-4</v>
      </c>
      <c r="J9" s="6" t="n">
        <f aca="false">($I$4+I9)/$I$4-1</f>
        <v>-0.0264900662251656</v>
      </c>
      <c r="M9" s="8" t="s">
        <v>52</v>
      </c>
      <c r="N9" s="10" t="n">
        <v>0.07</v>
      </c>
      <c r="O9" s="6"/>
    </row>
    <row collapsed="false" customFormat="false" customHeight="false" hidden="false" ht="15" outlineLevel="0" r="10">
      <c r="C10" s="8" t="s">
        <v>53</v>
      </c>
      <c r="D10" s="9" t="n">
        <v>141</v>
      </c>
      <c r="E10" s="6" t="n">
        <f aca="false">(D10/$D$4)-1</f>
        <v>-0.0662251655629139</v>
      </c>
      <c r="H10" s="8" t="s">
        <v>54</v>
      </c>
      <c r="I10" s="9" t="n">
        <v>-5</v>
      </c>
      <c r="J10" s="6" t="n">
        <f aca="false">($I$4+I10)/$I$4-1</f>
        <v>-0.0331125827814569</v>
      </c>
      <c r="M10" s="8" t="s">
        <v>55</v>
      </c>
      <c r="N10" s="10" t="n">
        <v>0.05</v>
      </c>
      <c r="O10" s="6"/>
    </row>
    <row collapsed="false" customFormat="false" customHeight="false" hidden="false" ht="15" outlineLevel="0" r="11">
      <c r="C11" s="8" t="s">
        <v>56</v>
      </c>
      <c r="D11" s="9" t="n">
        <v>134</v>
      </c>
      <c r="E11" s="6" t="n">
        <f aca="false">(D11/$D$4)-1</f>
        <v>-0.112582781456954</v>
      </c>
      <c r="H11" s="8" t="s">
        <v>57</v>
      </c>
      <c r="I11" s="9" t="n">
        <v>-9</v>
      </c>
      <c r="J11" s="6" t="n">
        <f aca="false">($I$4+I11)/$I$4-1</f>
        <v>-0.0596026490066225</v>
      </c>
      <c r="M11" s="8" t="s">
        <v>58</v>
      </c>
      <c r="N11" s="10" t="n">
        <v>0.05</v>
      </c>
      <c r="O11" s="6"/>
    </row>
    <row collapsed="false" customFormat="false" customHeight="false" hidden="false" ht="15" outlineLevel="0" r="12">
      <c r="C12" s="8" t="s">
        <v>59</v>
      </c>
      <c r="D12" s="9" t="n">
        <v>126</v>
      </c>
      <c r="E12" s="6" t="n">
        <f aca="false">(D12/$D$4)-1</f>
        <v>-0.165562913907285</v>
      </c>
      <c r="H12" s="11" t="s">
        <v>60</v>
      </c>
      <c r="I12" s="12" t="n">
        <v>-11</v>
      </c>
      <c r="J12" s="6" t="n">
        <f aca="false">($I$4+I12)/$I$4-1</f>
        <v>-0.0728476821192053</v>
      </c>
      <c r="M12" s="8" t="s">
        <v>61</v>
      </c>
      <c r="N12" s="10" t="n">
        <v>0.04</v>
      </c>
      <c r="O12" s="6"/>
    </row>
    <row collapsed="false" customFormat="false" customHeight="false" hidden="false" ht="15" outlineLevel="0" r="13">
      <c r="C13" s="8" t="s">
        <v>62</v>
      </c>
      <c r="D13" s="9" t="n">
        <v>120</v>
      </c>
      <c r="E13" s="6" t="n">
        <f aca="false">(D13/$D$4)-1</f>
        <v>-0.205298013245033</v>
      </c>
      <c r="M13" s="8" t="s">
        <v>63</v>
      </c>
      <c r="N13" s="10" t="n">
        <v>0.04</v>
      </c>
      <c r="O13" s="6"/>
    </row>
    <row collapsed="false" customFormat="false" customHeight="false" hidden="false" ht="15" outlineLevel="0" r="14">
      <c r="C14" s="8" t="s">
        <v>64</v>
      </c>
      <c r="D14" s="9" t="n">
        <v>119</v>
      </c>
      <c r="E14" s="6" t="n">
        <f aca="false">(D14/$D$4)-1</f>
        <v>-0.211920529801324</v>
      </c>
      <c r="M14" s="8" t="s">
        <v>65</v>
      </c>
      <c r="N14" s="10" t="n">
        <v>0.02</v>
      </c>
      <c r="O14" s="6"/>
    </row>
    <row collapsed="false" customFormat="false" customHeight="false" hidden="false" ht="15" outlineLevel="0" r="15">
      <c r="C15" s="8" t="s">
        <v>66</v>
      </c>
      <c r="D15" s="9" t="n">
        <v>114</v>
      </c>
      <c r="E15" s="6" t="n">
        <f aca="false">(D15/$D$4)-1</f>
        <v>-0.245033112582781</v>
      </c>
      <c r="M15" s="8" t="s">
        <v>67</v>
      </c>
      <c r="N15" s="10" t="n">
        <v>0.01</v>
      </c>
      <c r="O15" s="6"/>
    </row>
    <row collapsed="false" customFormat="false" customHeight="false" hidden="false" ht="15" outlineLevel="0" r="16">
      <c r="C16" s="11" t="s">
        <v>68</v>
      </c>
      <c r="D16" s="12" t="n">
        <v>93</v>
      </c>
      <c r="E16" s="6" t="n">
        <f aca="false">(D16/$D$4)-1</f>
        <v>-0.384105960264901</v>
      </c>
      <c r="M16" s="11" t="s">
        <v>69</v>
      </c>
      <c r="N16" s="13" t="n">
        <v>0</v>
      </c>
      <c r="O16" s="6"/>
    </row>
    <row collapsed="false" customFormat="false" customHeight="false" hidden="false" ht="15" outlineLevel="0" r="20">
      <c r="B20" s="0" t="s">
        <v>70</v>
      </c>
    </row>
    <row collapsed="false" customFormat="false" customHeight="false" hidden="false" ht="15" outlineLevel="0" r="21">
      <c r="C21" s="4" t="s">
        <v>71</v>
      </c>
      <c r="D21" s="5" t="n">
        <v>80</v>
      </c>
    </row>
    <row collapsed="false" customFormat="false" customHeight="false" hidden="false" ht="15" outlineLevel="0" r="22">
      <c r="C22" s="8" t="s">
        <v>72</v>
      </c>
      <c r="D22" s="9" t="n">
        <v>250</v>
      </c>
    </row>
    <row collapsed="false" customFormat="false" customHeight="false" hidden="false" ht="15" outlineLevel="0" r="23">
      <c r="C23" s="11" t="s">
        <v>73</v>
      </c>
      <c r="D23" s="12" t="n">
        <v>151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32" activeCellId="0" pane="topLeft" sqref="C32"/>
    </sheetView>
  </sheetViews>
  <sheetFormatPr defaultRowHeight="15"/>
  <cols>
    <col collapsed="false" hidden="false" max="2" min="1" style="0" width="10.5748987854251"/>
    <col collapsed="false" hidden="false" max="3" min="3" style="0" width="16.8542510121458"/>
    <col collapsed="false" hidden="false" max="4" min="4" style="0" width="26.1457489878542"/>
    <col collapsed="false" hidden="false" max="5" min="5" style="0" width="14.1417004048583"/>
    <col collapsed="false" hidden="false" max="6" min="6" style="0" width="19.2834008097166"/>
    <col collapsed="false" hidden="false" max="7" min="7" style="0" width="15.8542510121457"/>
    <col collapsed="false" hidden="false" max="10" min="8" style="0" width="10.5748987854251"/>
    <col collapsed="false" hidden="false" max="11" min="11" style="0" width="11.4251012145749"/>
    <col collapsed="false" hidden="false" max="1025" min="12" style="0" width="10.5748987854251"/>
  </cols>
  <sheetData>
    <row collapsed="false" customFormat="false" customHeight="false" hidden="false" ht="15" outlineLevel="0" r="1">
      <c r="B1" s="0" t="s">
        <v>74</v>
      </c>
      <c r="C1" s="0" t="s">
        <v>75</v>
      </c>
      <c r="D1" s="0" t="s">
        <v>76</v>
      </c>
      <c r="E1" s="0" t="s">
        <v>77</v>
      </c>
      <c r="F1" s="0" t="s">
        <v>78</v>
      </c>
      <c r="G1" s="0" t="s">
        <v>79</v>
      </c>
      <c r="H1" s="0" t="s">
        <v>80</v>
      </c>
    </row>
    <row collapsed="false" customFormat="false" customHeight="false" hidden="false" ht="15" outlineLevel="0" r="2">
      <c r="A2" s="0" t="n">
        <v>1</v>
      </c>
      <c r="B2" s="0" t="n">
        <v>30</v>
      </c>
      <c r="C2" s="0" t="n">
        <v>5052</v>
      </c>
      <c r="D2" s="0" t="n">
        <v>133296</v>
      </c>
      <c r="E2" s="0" t="n">
        <v>39061</v>
      </c>
      <c r="F2" s="0" t="n">
        <v>108933</v>
      </c>
      <c r="G2" s="0" t="n">
        <v>284630</v>
      </c>
      <c r="H2" s="0" t="n">
        <v>565920</v>
      </c>
    </row>
    <row collapsed="false" customFormat="false" customHeight="false" hidden="false" ht="15" outlineLevel="0" r="3">
      <c r="A3" s="0" t="n">
        <v>2</v>
      </c>
      <c r="B3" s="0" t="n">
        <v>16</v>
      </c>
      <c r="C3" s="0" t="n">
        <v>5254</v>
      </c>
      <c r="D3" s="0" t="n">
        <v>153046</v>
      </c>
      <c r="E3" s="0" t="n">
        <v>46800</v>
      </c>
      <c r="F3" s="0" t="n">
        <v>47682</v>
      </c>
      <c r="G3" s="0" t="n">
        <v>11275</v>
      </c>
      <c r="H3" s="0" t="n">
        <v>258803</v>
      </c>
    </row>
    <row collapsed="false" customFormat="false" customHeight="false" hidden="false" ht="15" outlineLevel="0" r="4">
      <c r="A4" s="0" t="n">
        <v>3</v>
      </c>
      <c r="B4" s="0" t="n">
        <v>18</v>
      </c>
      <c r="C4" s="0" t="n">
        <v>5952</v>
      </c>
      <c r="D4" s="0" t="n">
        <v>105550</v>
      </c>
      <c r="E4" s="0" t="n">
        <v>57075</v>
      </c>
      <c r="F4" s="0" t="n">
        <v>330276</v>
      </c>
      <c r="G4" s="0" t="n">
        <v>16018</v>
      </c>
      <c r="H4" s="0" t="n">
        <v>508919</v>
      </c>
    </row>
    <row collapsed="false" customFormat="false" customHeight="false" hidden="false" ht="15" outlineLevel="0" r="5">
      <c r="A5" s="0" t="n">
        <v>4</v>
      </c>
      <c r="B5" s="0" t="n">
        <v>27</v>
      </c>
      <c r="C5" s="0" t="n">
        <v>8013</v>
      </c>
      <c r="D5" s="0" t="n">
        <v>396577</v>
      </c>
      <c r="E5" s="0" t="n">
        <v>866018</v>
      </c>
      <c r="F5" s="0" t="n">
        <v>221217</v>
      </c>
      <c r="G5" s="0" t="n">
        <v>406965</v>
      </c>
      <c r="H5" s="0" t="n">
        <v>1890777</v>
      </c>
    </row>
    <row collapsed="false" customFormat="false" customHeight="false" hidden="false" ht="15" outlineLevel="0" r="6">
      <c r="A6" s="0" t="n">
        <v>5</v>
      </c>
      <c r="B6" s="0" t="n">
        <v>21</v>
      </c>
      <c r="C6" s="0" t="n">
        <v>8544</v>
      </c>
      <c r="D6" s="0" t="n">
        <v>216457</v>
      </c>
      <c r="E6" s="0" t="n">
        <v>129571</v>
      </c>
      <c r="F6" s="0" t="n">
        <v>384064</v>
      </c>
      <c r="G6" s="0" t="n">
        <v>7709</v>
      </c>
      <c r="H6" s="0" t="n">
        <v>737801</v>
      </c>
    </row>
    <row collapsed="false" customFormat="false" customHeight="false" hidden="false" ht="15" outlineLevel="0" r="7">
      <c r="A7" s="0" t="n">
        <v>6</v>
      </c>
      <c r="B7" s="0" t="n">
        <v>13</v>
      </c>
      <c r="C7" s="0" t="n">
        <v>8546</v>
      </c>
      <c r="D7" s="0" t="n">
        <v>162299</v>
      </c>
      <c r="E7" s="0" t="n">
        <v>133944</v>
      </c>
      <c r="F7" s="0" t="n">
        <v>344853</v>
      </c>
      <c r="G7" s="0" t="n">
        <v>466122</v>
      </c>
      <c r="H7" s="0" t="n">
        <v>1107218</v>
      </c>
    </row>
    <row collapsed="false" customFormat="false" customHeight="false" hidden="false" ht="15" outlineLevel="0" r="8">
      <c r="A8" s="0" t="n">
        <v>7</v>
      </c>
      <c r="B8" s="0" t="n">
        <v>3</v>
      </c>
      <c r="C8" s="0" t="n">
        <v>9042</v>
      </c>
      <c r="D8" s="0" t="n">
        <v>477087</v>
      </c>
      <c r="E8" s="0" t="n">
        <v>756115</v>
      </c>
      <c r="F8" s="0" t="n">
        <v>212232</v>
      </c>
      <c r="G8" s="0" t="n">
        <v>325081</v>
      </c>
      <c r="H8" s="0" t="n">
        <v>1770515</v>
      </c>
    </row>
    <row collapsed="false" customFormat="false" customHeight="false" hidden="false" ht="15" outlineLevel="0" r="9">
      <c r="A9" s="0" t="n">
        <v>8</v>
      </c>
      <c r="B9" s="0" t="n">
        <v>6</v>
      </c>
      <c r="C9" s="0" t="n">
        <v>11587</v>
      </c>
      <c r="D9" s="0" t="n">
        <v>326784</v>
      </c>
      <c r="E9" s="0" t="n">
        <v>339260</v>
      </c>
      <c r="F9" s="0" t="n">
        <v>859354</v>
      </c>
      <c r="G9" s="0" t="n">
        <v>1324242</v>
      </c>
      <c r="H9" s="0" t="n">
        <v>2849640</v>
      </c>
    </row>
    <row collapsed="false" customFormat="false" customHeight="false" hidden="false" ht="15" outlineLevel="0" r="10">
      <c r="A10" s="0" t="n">
        <v>9</v>
      </c>
      <c r="B10" s="0" t="n">
        <v>12</v>
      </c>
      <c r="C10" s="0" t="n">
        <v>13553</v>
      </c>
      <c r="D10" s="0" t="n">
        <v>504330</v>
      </c>
      <c r="E10" s="0" t="n">
        <v>115540</v>
      </c>
      <c r="F10" s="0" t="n">
        <v>287840</v>
      </c>
      <c r="G10" s="0" t="n">
        <v>602768</v>
      </c>
      <c r="H10" s="0" t="n">
        <v>1510478</v>
      </c>
    </row>
    <row collapsed="false" customFormat="false" customHeight="false" hidden="false" ht="15" outlineLevel="0" r="11">
      <c r="A11" s="0" t="n">
        <v>10</v>
      </c>
      <c r="B11" s="0" t="n">
        <v>5</v>
      </c>
      <c r="C11" s="0" t="n">
        <v>14362</v>
      </c>
      <c r="D11" s="0" t="n">
        <v>269316</v>
      </c>
      <c r="E11" s="0" t="n">
        <v>418315</v>
      </c>
      <c r="F11" s="0" t="n">
        <v>1681138</v>
      </c>
      <c r="G11" s="0" t="n">
        <v>297324</v>
      </c>
      <c r="H11" s="0" t="n">
        <v>2666093</v>
      </c>
    </row>
    <row collapsed="false" customFormat="false" customHeight="false" hidden="false" ht="15" outlineLevel="0" r="12">
      <c r="A12" s="0" t="n">
        <v>11</v>
      </c>
      <c r="B12" s="0" t="n">
        <v>25</v>
      </c>
      <c r="C12" s="0" t="n">
        <v>14862</v>
      </c>
      <c r="D12" s="0" t="n">
        <v>387159</v>
      </c>
      <c r="E12" s="0" t="n">
        <v>32989</v>
      </c>
      <c r="F12" s="0" t="n">
        <v>103271</v>
      </c>
      <c r="G12" s="0" t="n">
        <v>439468</v>
      </c>
      <c r="H12" s="0" t="n">
        <v>962887</v>
      </c>
    </row>
    <row collapsed="false" customFormat="false" customHeight="false" hidden="false" ht="15" outlineLevel="0" r="13">
      <c r="A13" s="0" t="n">
        <v>12</v>
      </c>
      <c r="B13" s="0" t="n">
        <v>9</v>
      </c>
      <c r="C13" s="0" t="n">
        <v>15030</v>
      </c>
      <c r="D13" s="0" t="n">
        <v>100957</v>
      </c>
      <c r="E13" s="0" t="n">
        <v>37462</v>
      </c>
      <c r="F13" s="0" t="n">
        <v>389644</v>
      </c>
      <c r="G13" s="0" t="n">
        <v>1511801</v>
      </c>
      <c r="H13" s="0" t="n">
        <v>2039864</v>
      </c>
    </row>
    <row collapsed="false" customFormat="false" customHeight="false" hidden="false" ht="15" outlineLevel="0" r="14">
      <c r="A14" s="0" t="n">
        <v>13</v>
      </c>
      <c r="B14" s="0" t="n">
        <v>11</v>
      </c>
      <c r="C14" s="0" t="n">
        <v>16335</v>
      </c>
      <c r="D14" s="0" t="n">
        <v>690142</v>
      </c>
      <c r="E14" s="0" t="n">
        <v>174055</v>
      </c>
      <c r="F14" s="0" t="n">
        <v>283809</v>
      </c>
      <c r="G14" s="0" t="n">
        <v>495812</v>
      </c>
      <c r="H14" s="0" t="n">
        <v>1643818</v>
      </c>
    </row>
    <row collapsed="false" customFormat="false" customHeight="false" hidden="false" ht="15" outlineLevel="0" r="15">
      <c r="A15" s="0" t="n">
        <v>14</v>
      </c>
      <c r="B15" s="0" t="n">
        <v>23</v>
      </c>
      <c r="C15" s="0" t="n">
        <v>19739</v>
      </c>
      <c r="D15" s="0" t="n">
        <v>957189</v>
      </c>
      <c r="E15" s="0" t="n">
        <v>92565</v>
      </c>
      <c r="F15" s="0" t="n">
        <v>509755</v>
      </c>
      <c r="G15" s="0" t="n">
        <v>1232268</v>
      </c>
      <c r="H15" s="0" t="n">
        <v>2791777</v>
      </c>
    </row>
    <row collapsed="false" customFormat="false" customHeight="false" hidden="false" ht="15" outlineLevel="0" r="16">
      <c r="A16" s="0" t="n">
        <v>15</v>
      </c>
      <c r="B16" s="0" t="n">
        <v>20</v>
      </c>
      <c r="C16" s="0" t="n">
        <v>19975</v>
      </c>
      <c r="D16" s="0" t="n">
        <v>1228765</v>
      </c>
      <c r="E16" s="0" t="n">
        <v>459404</v>
      </c>
      <c r="F16" s="0" t="n">
        <v>837063</v>
      </c>
      <c r="G16" s="0" t="n">
        <v>19439</v>
      </c>
      <c r="H16" s="0" t="n">
        <v>2544671</v>
      </c>
    </row>
    <row collapsed="false" customFormat="false" customHeight="false" hidden="false" ht="15" outlineLevel="0" r="17">
      <c r="A17" s="0" t="n">
        <v>16</v>
      </c>
      <c r="B17" s="0" t="n">
        <v>22</v>
      </c>
      <c r="C17" s="0" t="n">
        <v>20301</v>
      </c>
      <c r="D17" s="0" t="n">
        <v>588154</v>
      </c>
      <c r="E17" s="0" t="n">
        <v>98868</v>
      </c>
      <c r="F17" s="0" t="n">
        <v>634760</v>
      </c>
      <c r="G17" s="0" t="n">
        <v>264961</v>
      </c>
      <c r="H17" s="0" t="n">
        <v>1586743</v>
      </c>
    </row>
    <row collapsed="false" customFormat="false" customHeight="false" hidden="false" ht="15" outlineLevel="0" r="18">
      <c r="A18" s="0" t="n">
        <v>17</v>
      </c>
      <c r="B18" s="0" t="n">
        <v>17</v>
      </c>
      <c r="C18" s="0" t="n">
        <v>20428</v>
      </c>
      <c r="D18" s="0" t="n">
        <v>547823</v>
      </c>
      <c r="E18" s="0" t="n">
        <v>48950</v>
      </c>
      <c r="F18" s="0" t="n">
        <v>973469</v>
      </c>
      <c r="G18" s="0" t="n">
        <v>3138405</v>
      </c>
      <c r="H18" s="0" t="n">
        <v>4708647</v>
      </c>
    </row>
    <row collapsed="false" customFormat="false" customHeight="false" hidden="false" ht="15" outlineLevel="0" r="19">
      <c r="A19" s="0" t="n">
        <v>18</v>
      </c>
      <c r="B19" s="0" t="n">
        <v>10</v>
      </c>
      <c r="C19" s="0" t="n">
        <v>22180</v>
      </c>
      <c r="D19" s="0" t="n">
        <v>1918100</v>
      </c>
      <c r="E19" s="0" t="n">
        <v>444674</v>
      </c>
      <c r="F19" s="0" t="n">
        <v>2169025</v>
      </c>
      <c r="G19" s="0" t="n">
        <v>953415</v>
      </c>
      <c r="H19" s="0" t="n">
        <v>5485214</v>
      </c>
    </row>
    <row collapsed="false" customFormat="false" customHeight="false" hidden="false" ht="15" outlineLevel="0" r="20">
      <c r="A20" s="0" t="n">
        <v>19</v>
      </c>
      <c r="B20" s="0" t="n">
        <v>28</v>
      </c>
      <c r="C20" s="0" t="n">
        <v>24330</v>
      </c>
      <c r="D20" s="0" t="n">
        <v>401531</v>
      </c>
      <c r="E20" s="0" t="n">
        <v>155337</v>
      </c>
      <c r="F20" s="0" t="n">
        <v>509230</v>
      </c>
      <c r="G20" s="0" t="n">
        <v>920478</v>
      </c>
      <c r="H20" s="0" t="n">
        <v>1986576</v>
      </c>
    </row>
    <row collapsed="false" customFormat="false" customHeight="false" hidden="false" ht="15" outlineLevel="0" r="21">
      <c r="A21" s="0" t="n">
        <v>20</v>
      </c>
      <c r="B21" s="0" t="n">
        <v>29</v>
      </c>
      <c r="C21" s="0" t="n">
        <v>25745</v>
      </c>
      <c r="D21" s="0" t="n">
        <v>3338099</v>
      </c>
      <c r="E21" s="0" t="n">
        <v>440593</v>
      </c>
      <c r="F21" s="0" t="n">
        <v>1164122</v>
      </c>
      <c r="G21" s="0" t="n">
        <v>950472</v>
      </c>
      <c r="H21" s="0" t="n">
        <v>5893286</v>
      </c>
    </row>
    <row collapsed="false" customFormat="false" customHeight="false" hidden="false" ht="15" outlineLevel="0" r="22">
      <c r="A22" s="0" t="n">
        <v>21</v>
      </c>
      <c r="B22" s="0" t="n">
        <v>2</v>
      </c>
      <c r="C22" s="0" t="n">
        <v>27178</v>
      </c>
      <c r="D22" s="0" t="n">
        <v>1651660</v>
      </c>
      <c r="E22" s="0" t="n">
        <v>55201</v>
      </c>
      <c r="F22" s="0" t="n">
        <v>1958894</v>
      </c>
      <c r="G22" s="0" t="n">
        <v>4459612</v>
      </c>
      <c r="H22" s="0" t="n">
        <v>8125367</v>
      </c>
    </row>
    <row collapsed="false" customFormat="false" customHeight="false" hidden="false" ht="15" outlineLevel="0" r="23">
      <c r="A23" s="0" t="n">
        <v>22</v>
      </c>
      <c r="B23" s="0" t="n">
        <v>14</v>
      </c>
      <c r="C23" s="0" t="n">
        <v>28186</v>
      </c>
      <c r="D23" s="0" t="n">
        <v>834743</v>
      </c>
      <c r="E23" s="0" t="n">
        <v>578777</v>
      </c>
      <c r="F23" s="0" t="n">
        <v>2779107</v>
      </c>
      <c r="G23" s="0" t="n">
        <v>2500160</v>
      </c>
      <c r="H23" s="0" t="n">
        <v>6692787</v>
      </c>
    </row>
    <row collapsed="false" customFormat="false" customHeight="false" hidden="false" ht="15" outlineLevel="0" r="24">
      <c r="A24" s="0" t="n">
        <v>23</v>
      </c>
      <c r="B24" s="0" t="n">
        <v>26</v>
      </c>
      <c r="C24" s="0" t="n">
        <v>28272</v>
      </c>
      <c r="D24" s="0" t="n">
        <v>1352268</v>
      </c>
      <c r="E24" s="0" t="n">
        <v>49236</v>
      </c>
      <c r="F24" s="0" t="n">
        <v>269192</v>
      </c>
      <c r="G24" s="0" t="n">
        <v>810745</v>
      </c>
      <c r="H24" s="0" t="n">
        <v>2481441</v>
      </c>
    </row>
    <row collapsed="false" customFormat="false" customHeight="false" hidden="false" ht="15" outlineLevel="0" r="25">
      <c r="A25" s="0" t="n">
        <v>24</v>
      </c>
      <c r="B25" s="0" t="n">
        <v>15</v>
      </c>
      <c r="C25" s="0" t="n">
        <v>28710</v>
      </c>
      <c r="D25" s="0" t="n">
        <v>1386153</v>
      </c>
      <c r="E25" s="0" t="n">
        <v>63733</v>
      </c>
      <c r="F25" s="0" t="n">
        <v>1872213</v>
      </c>
      <c r="G25" s="0" t="n">
        <v>11872</v>
      </c>
      <c r="H25" s="0" t="n">
        <v>3333971</v>
      </c>
    </row>
    <row collapsed="false" customFormat="false" customHeight="false" hidden="false" ht="15" outlineLevel="0" r="26">
      <c r="A26" s="0" t="n">
        <v>25</v>
      </c>
      <c r="B26" s="0" t="n">
        <v>19</v>
      </c>
      <c r="C26" s="0" t="n">
        <v>34000</v>
      </c>
      <c r="D26" s="0" t="n">
        <v>2199930</v>
      </c>
      <c r="E26" s="0" t="n">
        <v>687000</v>
      </c>
      <c r="F26" s="0" t="n">
        <v>2550900</v>
      </c>
      <c r="G26" s="0" t="n">
        <v>1391555</v>
      </c>
      <c r="H26" s="0" t="n">
        <v>6829385</v>
      </c>
    </row>
    <row collapsed="false" customFormat="false" customHeight="false" hidden="false" ht="15" outlineLevel="0" r="27">
      <c r="A27" s="0" t="n">
        <v>26</v>
      </c>
      <c r="B27" s="0" t="n">
        <v>1</v>
      </c>
      <c r="C27" s="0" t="n">
        <v>34810</v>
      </c>
      <c r="D27" s="0" t="n">
        <v>794753</v>
      </c>
      <c r="E27" s="0" t="n">
        <v>199660</v>
      </c>
      <c r="F27" s="0" t="n">
        <v>2612865</v>
      </c>
      <c r="G27" s="0" t="n">
        <v>3134700</v>
      </c>
      <c r="H27" s="0" t="n">
        <v>6741978</v>
      </c>
    </row>
    <row collapsed="false" customFormat="false" customHeight="false" hidden="false" ht="15" outlineLevel="0" r="28">
      <c r="A28" s="0" t="n">
        <v>27</v>
      </c>
      <c r="B28" s="0" t="n">
        <v>31</v>
      </c>
      <c r="C28" s="0" t="n">
        <v>34960</v>
      </c>
      <c r="D28" s="0" t="n">
        <v>1219748</v>
      </c>
      <c r="E28" s="0" t="n">
        <v>277441</v>
      </c>
      <c r="F28" s="0" t="n">
        <v>2417921</v>
      </c>
      <c r="G28" s="0" t="n">
        <v>4758523</v>
      </c>
      <c r="H28" s="0" t="n">
        <v>8673633</v>
      </c>
    </row>
    <row collapsed="false" customFormat="false" customHeight="false" hidden="false" ht="15" outlineLevel="0" r="29">
      <c r="A29" s="0" t="n">
        <v>28</v>
      </c>
      <c r="B29" s="0" t="n">
        <v>7</v>
      </c>
      <c r="C29" s="0" t="n">
        <v>37775</v>
      </c>
      <c r="D29" s="0" t="n">
        <v>936938</v>
      </c>
      <c r="E29" s="0" t="n">
        <v>53307</v>
      </c>
      <c r="F29" s="0" t="n">
        <v>1861408</v>
      </c>
      <c r="G29" s="0" t="n">
        <v>1448792</v>
      </c>
      <c r="H29" s="0" t="n">
        <v>4300445</v>
      </c>
    </row>
    <row collapsed="false" customFormat="false" customHeight="false" hidden="false" ht="15" outlineLevel="0" r="30">
      <c r="A30" s="0" t="n">
        <v>29</v>
      </c>
      <c r="B30" s="0" t="n">
        <v>8</v>
      </c>
      <c r="C30" s="0" t="n">
        <v>57843</v>
      </c>
      <c r="D30" s="0" t="n">
        <v>873175</v>
      </c>
      <c r="E30" s="0" t="n">
        <v>31931</v>
      </c>
      <c r="F30" s="0" t="n">
        <v>1833682</v>
      </c>
      <c r="G30" s="0" t="n">
        <v>1071517</v>
      </c>
      <c r="H30" s="0" t="n">
        <v>3810305</v>
      </c>
    </row>
    <row collapsed="false" customFormat="false" customHeight="false" hidden="false" ht="15" outlineLevel="0" r="31">
      <c r="A31" s="0" t="n">
        <v>30</v>
      </c>
      <c r="B31" s="0" t="n">
        <v>24</v>
      </c>
      <c r="C31" s="0" t="n">
        <v>64030</v>
      </c>
      <c r="D31" s="0" t="n">
        <v>3361496</v>
      </c>
      <c r="E31" s="0" t="n">
        <v>834182</v>
      </c>
      <c r="F31" s="0" t="n">
        <v>1927245</v>
      </c>
      <c r="G31" s="0" t="n">
        <v>2561182</v>
      </c>
      <c r="H31" s="0" t="n">
        <v>8684105</v>
      </c>
    </row>
    <row collapsed="false" customFormat="false" customHeight="false" hidden="false" ht="15" outlineLevel="0" r="32">
      <c r="A32" s="0" t="n">
        <v>31</v>
      </c>
      <c r="B32" s="0" t="n">
        <v>4</v>
      </c>
      <c r="C32" s="0" t="n">
        <v>88082</v>
      </c>
      <c r="D32" s="0" t="n">
        <v>3503824</v>
      </c>
      <c r="E32" s="0" t="n">
        <v>621467</v>
      </c>
      <c r="F32" s="0" t="n">
        <v>1005806</v>
      </c>
      <c r="G32" s="0" t="n">
        <v>5329455</v>
      </c>
      <c r="H32" s="0" t="n">
        <v>10460552</v>
      </c>
    </row>
    <row collapsed="false" customFormat="false" customHeight="false" hidden="false" ht="15" outlineLevel="0" r="33">
      <c r="C33" s="0" t="s">
        <v>81</v>
      </c>
      <c r="F33" s="0" t="s">
        <v>82</v>
      </c>
      <c r="I33" s="0" t="s">
        <v>83</v>
      </c>
    </row>
    <row collapsed="false" customFormat="false" customHeight="false" hidden="false" ht="15" outlineLevel="0" r="34">
      <c r="C34" s="14" t="n">
        <f aca="false">I35+E34</f>
        <v>241</v>
      </c>
      <c r="D34" s="0" t="s">
        <v>84</v>
      </c>
      <c r="E34" s="0" t="n">
        <v>90</v>
      </c>
      <c r="F34" s="14" t="n">
        <f aca="false">I35-E34</f>
        <v>61</v>
      </c>
    </row>
    <row collapsed="false" customFormat="false" customHeight="false" hidden="false" ht="15" outlineLevel="0" r="35">
      <c r="B35" s="0" t="s">
        <v>85</v>
      </c>
      <c r="C35" s="0" t="n">
        <v>250</v>
      </c>
      <c r="F35" s="0" t="n">
        <v>80</v>
      </c>
      <c r="I35" s="0" t="n">
        <v>151</v>
      </c>
    </row>
    <row collapsed="false" customFormat="false" customHeight="false" hidden="false" ht="15" outlineLevel="0" r="36">
      <c r="B36" s="0" t="n">
        <v>5000</v>
      </c>
      <c r="C36" s="14" t="n">
        <f aca="false">$C$35*B36</f>
        <v>1250000</v>
      </c>
      <c r="E36" s="0" t="n">
        <v>5000</v>
      </c>
      <c r="F36" s="14" t="n">
        <f aca="false">$F$35*E36</f>
        <v>400000</v>
      </c>
      <c r="H36" s="0" t="n">
        <v>5000</v>
      </c>
      <c r="I36" s="14" t="n">
        <f aca="false">$I$35*H36</f>
        <v>755000</v>
      </c>
    </row>
    <row collapsed="false" customFormat="false" customHeight="false" hidden="false" ht="15" outlineLevel="0" r="37">
      <c r="B37" s="14" t="n">
        <f aca="false">B36+2000</f>
        <v>7000</v>
      </c>
      <c r="C37" s="14" t="n">
        <f aca="false">$C$35*B37</f>
        <v>1750000</v>
      </c>
      <c r="E37" s="14" t="n">
        <f aca="false">E36+5000</f>
        <v>10000</v>
      </c>
      <c r="F37" s="14" t="n">
        <f aca="false">$F$35*E37</f>
        <v>800000</v>
      </c>
      <c r="H37" s="14" t="n">
        <f aca="false">H36+5000</f>
        <v>10000</v>
      </c>
      <c r="I37" s="14" t="n">
        <f aca="false">$I$35*H37</f>
        <v>1510000</v>
      </c>
    </row>
    <row collapsed="false" customFormat="false" customHeight="false" hidden="false" ht="15" outlineLevel="0" r="38">
      <c r="B38" s="0" t="n">
        <v>88082</v>
      </c>
      <c r="C38" s="14" t="n">
        <f aca="false">$C$35*B38</f>
        <v>22020500</v>
      </c>
      <c r="E38" s="0" t="n">
        <v>88082</v>
      </c>
      <c r="F38" s="14" t="n">
        <f aca="false">$F$35*E38</f>
        <v>7046560</v>
      </c>
      <c r="H38" s="0" t="n">
        <v>88082</v>
      </c>
      <c r="I38" s="14" t="n">
        <f aca="false">$I$35*H38</f>
        <v>13300382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T29"/>
  <sheetViews>
    <sheetView colorId="64" defaultGridColor="true" rightToLeft="false" showFormulas="false" showGridLines="true" showOutlineSymbols="true" showRowColHeaders="true" showZeros="true" tabSelected="false" topLeftCell="K4" view="normal" windowProtection="false" workbookViewId="0" zoomScale="100" zoomScaleNormal="100" zoomScalePageLayoutView="100">
      <selection activeCell="S4" activeCellId="0" pane="topLeft" sqref="S4"/>
    </sheetView>
  </sheetViews>
  <sheetFormatPr defaultRowHeight="15"/>
  <cols>
    <col collapsed="false" hidden="false" max="1" min="1" style="0" width="10.5748987854251"/>
    <col collapsed="false" hidden="false" max="2" min="2" style="0" width="16.4251012145749"/>
    <col collapsed="false" hidden="false" max="3" min="3" style="0" width="17.004048582996"/>
    <col collapsed="false" hidden="false" max="5" min="4" style="0" width="10.5748987854251"/>
    <col collapsed="false" hidden="false" max="6" min="6" style="0" width="30.7125506072874"/>
    <col collapsed="false" hidden="false" max="8" min="7" style="0" width="10.5748987854251"/>
    <col collapsed="false" hidden="false" max="9" min="9" style="0" width="25.2793522267206"/>
    <col collapsed="false" hidden="false" max="12" min="10" style="0" width="10.5748987854251"/>
    <col collapsed="false" hidden="false" max="13" min="13" style="0" width="11.4251012145749"/>
    <col collapsed="false" hidden="false" max="17" min="14" style="0" width="10.5748987854251"/>
    <col collapsed="false" hidden="false" max="18" min="18" style="0" width="11.9676113360324"/>
    <col collapsed="false" hidden="false" max="1025" min="19" style="0" width="10.5748987854251"/>
  </cols>
  <sheetData>
    <row collapsed="false" customFormat="false" customHeight="false" hidden="false" ht="15" outlineLevel="0" r="3">
      <c r="B3" s="0" t="s">
        <v>86</v>
      </c>
    </row>
    <row collapsed="false" customFormat="false" customHeight="false" hidden="false" ht="15" outlineLevel="0" r="5">
      <c r="B5" s="15" t="s">
        <v>87</v>
      </c>
      <c r="M5" s="15" t="s">
        <v>88</v>
      </c>
      <c r="Q5" s="16" t="s">
        <v>89</v>
      </c>
      <c r="R5" s="16"/>
    </row>
    <row collapsed="false" customFormat="false" customHeight="false" hidden="false" ht="15" outlineLevel="0" r="6">
      <c r="B6" s="15"/>
      <c r="Q6" s="0" t="n">
        <v>0</v>
      </c>
      <c r="R6" s="14" t="n">
        <f aca="false">D7</f>
        <v>512</v>
      </c>
    </row>
    <row collapsed="false" customFormat="false" customHeight="false" hidden="false" ht="15" outlineLevel="0" r="7">
      <c r="C7" s="0" t="s">
        <v>90</v>
      </c>
      <c r="D7" s="0" t="n">
        <v>512</v>
      </c>
      <c r="M7" s="0" t="s">
        <v>70</v>
      </c>
      <c r="O7" s="0" t="s">
        <v>91</v>
      </c>
      <c r="P7" s="14" t="n">
        <f aca="false">D21+J19+J21+J23+J25</f>
        <v>203</v>
      </c>
      <c r="Q7" s="0" t="n">
        <v>0</v>
      </c>
      <c r="R7" s="17" t="n">
        <f aca="false">P7*D7</f>
        <v>103936</v>
      </c>
    </row>
    <row collapsed="false" customFormat="false" customHeight="false" hidden="false" ht="15" outlineLevel="0" r="8">
      <c r="C8" s="0" t="s">
        <v>92</v>
      </c>
      <c r="D8" s="0" t="s">
        <v>47</v>
      </c>
      <c r="O8" s="0" t="s">
        <v>93</v>
      </c>
      <c r="P8" s="14" t="n">
        <f aca="false">(E14*D21)+J19+J21+J23+J25</f>
        <v>108.490066225166</v>
      </c>
      <c r="Q8" s="0" t="n">
        <v>0</v>
      </c>
      <c r="R8" s="17" t="n">
        <f aca="false">P8*D7</f>
        <v>55546.9139072848</v>
      </c>
    </row>
    <row collapsed="false" customFormat="false" customHeight="false" hidden="false" ht="15" outlineLevel="0" r="9">
      <c r="C9" s="0" t="s">
        <v>94</v>
      </c>
      <c r="D9" s="0" t="s">
        <v>95</v>
      </c>
      <c r="O9" s="0" t="s">
        <v>96</v>
      </c>
      <c r="P9" s="14" t="n">
        <f aca="false">(E15*D21)+J19+J21+J23+J25</f>
        <v>334.781456953642</v>
      </c>
      <c r="Q9" s="0" t="n">
        <v>0</v>
      </c>
      <c r="R9" s="17" t="n">
        <f aca="false">P9*D7</f>
        <v>171408.105960265</v>
      </c>
    </row>
    <row collapsed="false" customFormat="false" customHeight="false" hidden="false" ht="15" outlineLevel="0" r="11">
      <c r="B11" s="15" t="s">
        <v>97</v>
      </c>
    </row>
    <row collapsed="false" customFormat="false" customHeight="false" hidden="false" ht="15" outlineLevel="0" r="12">
      <c r="O12" s="18"/>
      <c r="P12" s="18"/>
      <c r="Q12" s="18"/>
      <c r="R12" s="18"/>
      <c r="S12" s="18"/>
      <c r="T12" s="18"/>
    </row>
    <row collapsed="false" customFormat="false" customHeight="false" hidden="false" ht="15" outlineLevel="0" r="13">
      <c r="C13" s="0" t="s">
        <v>98</v>
      </c>
      <c r="R13" s="17"/>
    </row>
    <row collapsed="false" customFormat="false" customHeight="false" hidden="false" ht="15" outlineLevel="0" r="14">
      <c r="C14" s="0" t="s">
        <v>71</v>
      </c>
      <c r="D14" s="0" t="n">
        <v>80</v>
      </c>
      <c r="E14" s="14" t="n">
        <f aca="false">D14/D16</f>
        <v>0.529801324503311</v>
      </c>
      <c r="O14" s="17"/>
      <c r="P14" s="17"/>
      <c r="Q14" s="17"/>
    </row>
    <row collapsed="false" customFormat="false" customHeight="false" hidden="false" ht="15" outlineLevel="0" r="15">
      <c r="C15" s="0" t="s">
        <v>72</v>
      </c>
      <c r="D15" s="0" t="n">
        <v>250</v>
      </c>
      <c r="E15" s="14" t="n">
        <f aca="false">D15/D16</f>
        <v>1.65562913907285</v>
      </c>
    </row>
    <row collapsed="false" customFormat="false" customHeight="false" hidden="false" ht="15" outlineLevel="0" r="16">
      <c r="C16" s="0" t="s">
        <v>99</v>
      </c>
      <c r="D16" s="0" t="n">
        <v>151</v>
      </c>
    </row>
    <row collapsed="false" customFormat="false" customHeight="false" hidden="false" ht="15" outlineLevel="0" r="18">
      <c r="C18" s="19" t="s">
        <v>100</v>
      </c>
      <c r="D18" s="19"/>
      <c r="F18" s="19" t="s">
        <v>101</v>
      </c>
      <c r="G18" s="19"/>
      <c r="I18" s="19" t="s">
        <v>102</v>
      </c>
      <c r="J18" s="19"/>
      <c r="R18" s="0" t="s">
        <v>71</v>
      </c>
      <c r="S18" s="0" t="s">
        <v>99</v>
      </c>
      <c r="T18" s="0" t="s">
        <v>72</v>
      </c>
    </row>
    <row collapsed="false" customFormat="false" customHeight="false" hidden="false" ht="15" outlineLevel="0" r="19">
      <c r="C19" s="0" t="s">
        <v>41</v>
      </c>
      <c r="D19" s="0" t="n">
        <v>217</v>
      </c>
      <c r="F19" s="20" t="s">
        <v>43</v>
      </c>
      <c r="G19" s="21" t="n">
        <v>0.34</v>
      </c>
      <c r="I19" s="20" t="s">
        <v>42</v>
      </c>
      <c r="J19" s="20" t="n">
        <v>12</v>
      </c>
      <c r="M19" s="0" t="s">
        <v>103</v>
      </c>
      <c r="O19" s="20" t="s">
        <v>43</v>
      </c>
      <c r="R19" s="17" t="n">
        <f aca="false">$P$8*G19</f>
        <v>36.8866225165563</v>
      </c>
      <c r="S19" s="17" t="n">
        <f aca="false">$P$7*G19</f>
        <v>69.02</v>
      </c>
      <c r="T19" s="17" t="n">
        <f aca="false">$P$9*G19</f>
        <v>113.825695364238</v>
      </c>
    </row>
    <row collapsed="false" customFormat="false" customHeight="false" hidden="false" ht="15" outlineLevel="0" r="20">
      <c r="C20" s="0" t="s">
        <v>44</v>
      </c>
      <c r="D20" s="0" t="n">
        <v>214</v>
      </c>
      <c r="F20" s="20" t="s">
        <v>46</v>
      </c>
      <c r="G20" s="21" t="n">
        <v>0.29</v>
      </c>
      <c r="I20" s="20" t="s">
        <v>45</v>
      </c>
      <c r="J20" s="20" t="n">
        <v>8</v>
      </c>
      <c r="O20" s="20" t="s">
        <v>46</v>
      </c>
      <c r="R20" s="17" t="n">
        <f aca="false">$P$8*G20</f>
        <v>31.462119205298</v>
      </c>
      <c r="S20" s="17" t="n">
        <f aca="false">$P$7*G20</f>
        <v>58.87</v>
      </c>
      <c r="T20" s="17" t="n">
        <f aca="false">$P$9*G20</f>
        <v>97.0866225165563</v>
      </c>
    </row>
    <row collapsed="false" customFormat="false" customHeight="false" hidden="false" ht="15" outlineLevel="0" r="21">
      <c r="C21" s="0" t="s">
        <v>47</v>
      </c>
      <c r="D21" s="0" t="n">
        <v>201</v>
      </c>
      <c r="F21" s="20" t="s">
        <v>49</v>
      </c>
      <c r="G21" s="21" t="n">
        <v>0.09</v>
      </c>
      <c r="I21" s="20" t="s">
        <v>48</v>
      </c>
      <c r="J21" s="20" t="n">
        <v>6</v>
      </c>
      <c r="O21" s="20" t="s">
        <v>49</v>
      </c>
      <c r="R21" s="17" t="n">
        <f aca="false">$P$8*G21</f>
        <v>9.7641059602649</v>
      </c>
      <c r="S21" s="17" t="n">
        <f aca="false">$P$7*G21</f>
        <v>18.27</v>
      </c>
      <c r="T21" s="17" t="n">
        <f aca="false">$P$9*G21</f>
        <v>30.1303311258278</v>
      </c>
    </row>
    <row collapsed="false" customFormat="false" customHeight="false" hidden="false" ht="15" outlineLevel="0" r="22">
      <c r="C22" s="0" t="s">
        <v>50</v>
      </c>
      <c r="D22" s="0" t="n">
        <v>161</v>
      </c>
      <c r="F22" s="20" t="s">
        <v>52</v>
      </c>
      <c r="G22" s="21" t="n">
        <v>0.07</v>
      </c>
      <c r="I22" s="20" t="s">
        <v>51</v>
      </c>
      <c r="J22" s="20" t="n">
        <v>-4</v>
      </c>
      <c r="O22" s="20" t="s">
        <v>52</v>
      </c>
      <c r="R22" s="17" t="n">
        <f aca="false">$P$8*G22</f>
        <v>7.59430463576159</v>
      </c>
      <c r="S22" s="17" t="n">
        <f aca="false">$P$7*G22</f>
        <v>14.21</v>
      </c>
      <c r="T22" s="17" t="n">
        <f aca="false">$P$9*G22</f>
        <v>23.434701986755</v>
      </c>
    </row>
    <row collapsed="false" customFormat="false" customHeight="false" hidden="false" ht="15" outlineLevel="0" r="23">
      <c r="C23" s="0" t="s">
        <v>53</v>
      </c>
      <c r="D23" s="0" t="n">
        <v>141</v>
      </c>
      <c r="F23" s="20" t="s">
        <v>55</v>
      </c>
      <c r="G23" s="21" t="n">
        <v>0.05</v>
      </c>
      <c r="I23" s="20" t="s">
        <v>54</v>
      </c>
      <c r="J23" s="20" t="n">
        <v>-5</v>
      </c>
      <c r="O23" s="20" t="s">
        <v>55</v>
      </c>
      <c r="R23" s="17" t="n">
        <f aca="false">$P$8*G23</f>
        <v>5.42450331125828</v>
      </c>
      <c r="S23" s="17" t="n">
        <f aca="false">$P$7*G23</f>
        <v>10.15</v>
      </c>
      <c r="T23" s="17" t="n">
        <f aca="false">$P$9*G23</f>
        <v>16.7390728476821</v>
      </c>
    </row>
    <row collapsed="false" customFormat="false" customHeight="false" hidden="false" ht="15" outlineLevel="0" r="24">
      <c r="C24" s="0" t="s">
        <v>56</v>
      </c>
      <c r="D24" s="0" t="n">
        <v>134</v>
      </c>
      <c r="F24" s="20" t="s">
        <v>58</v>
      </c>
      <c r="G24" s="21" t="n">
        <v>0.05</v>
      </c>
      <c r="I24" s="20" t="s">
        <v>57</v>
      </c>
      <c r="J24" s="20" t="n">
        <v>-9</v>
      </c>
      <c r="O24" s="20" t="s">
        <v>58</v>
      </c>
      <c r="R24" s="17" t="n">
        <f aca="false">$P$8*G24</f>
        <v>5.42450331125828</v>
      </c>
      <c r="S24" s="17" t="n">
        <f aca="false">$P$7*G24</f>
        <v>10.15</v>
      </c>
      <c r="T24" s="17" t="n">
        <f aca="false">$P$9*G24</f>
        <v>16.7390728476821</v>
      </c>
    </row>
    <row collapsed="false" customFormat="false" customHeight="false" hidden="false" ht="15" outlineLevel="0" r="25">
      <c r="C25" s="0" t="s">
        <v>59</v>
      </c>
      <c r="D25" s="0" t="n">
        <v>126</v>
      </c>
      <c r="F25" s="20" t="s">
        <v>61</v>
      </c>
      <c r="G25" s="21" t="n">
        <v>0.04</v>
      </c>
      <c r="I25" s="20" t="s">
        <v>60</v>
      </c>
      <c r="J25" s="20" t="n">
        <v>-11</v>
      </c>
      <c r="O25" s="20" t="s">
        <v>61</v>
      </c>
      <c r="R25" s="17" t="n">
        <f aca="false">$P$8*G25</f>
        <v>4.33960264900662</v>
      </c>
      <c r="S25" s="17" t="n">
        <f aca="false">$P$7*G25</f>
        <v>8.12</v>
      </c>
      <c r="T25" s="17" t="n">
        <f aca="false">$P$9*G25</f>
        <v>13.3912582781457</v>
      </c>
    </row>
    <row collapsed="false" customFormat="false" customHeight="false" hidden="false" ht="15" outlineLevel="0" r="26">
      <c r="C26" s="0" t="s">
        <v>62</v>
      </c>
      <c r="D26" s="0" t="n">
        <v>120</v>
      </c>
      <c r="F26" s="20" t="s">
        <v>63</v>
      </c>
      <c r="G26" s="21" t="n">
        <v>0.04</v>
      </c>
      <c r="O26" s="20" t="s">
        <v>63</v>
      </c>
      <c r="R26" s="17" t="n">
        <f aca="false">$P$8*G26</f>
        <v>4.33960264900662</v>
      </c>
      <c r="S26" s="17" t="n">
        <f aca="false">$P$7*G26</f>
        <v>8.12</v>
      </c>
      <c r="T26" s="17" t="n">
        <f aca="false">$P$9*G26</f>
        <v>13.3912582781457</v>
      </c>
    </row>
    <row collapsed="false" customFormat="false" customHeight="false" hidden="false" ht="15" outlineLevel="0" r="27">
      <c r="C27" s="0" t="s">
        <v>64</v>
      </c>
      <c r="D27" s="0" t="n">
        <v>119</v>
      </c>
      <c r="F27" s="20" t="s">
        <v>65</v>
      </c>
      <c r="G27" s="21" t="n">
        <v>0.02</v>
      </c>
      <c r="O27" s="20" t="s">
        <v>65</v>
      </c>
      <c r="R27" s="17" t="n">
        <f aca="false">$P$8*G27</f>
        <v>2.16980132450331</v>
      </c>
      <c r="S27" s="17" t="n">
        <f aca="false">$P$7*G27</f>
        <v>4.06</v>
      </c>
      <c r="T27" s="17" t="n">
        <f aca="false">$P$9*G27</f>
        <v>6.69562913907285</v>
      </c>
    </row>
    <row collapsed="false" customFormat="false" customHeight="false" hidden="false" ht="15" outlineLevel="0" r="28">
      <c r="C28" s="0" t="s">
        <v>66</v>
      </c>
      <c r="D28" s="0" t="n">
        <v>114</v>
      </c>
      <c r="F28" s="20" t="s">
        <v>67</v>
      </c>
      <c r="G28" s="21" t="n">
        <v>0.01</v>
      </c>
      <c r="O28" s="20" t="s">
        <v>67</v>
      </c>
      <c r="R28" s="17" t="n">
        <f aca="false">$P$8*G28</f>
        <v>1.08490066225166</v>
      </c>
      <c r="S28" s="17" t="n">
        <f aca="false">$P$7*G28</f>
        <v>2.03</v>
      </c>
      <c r="T28" s="17" t="n">
        <f aca="false">$P$9*G28</f>
        <v>3.34781456953642</v>
      </c>
    </row>
    <row collapsed="false" customFormat="false" customHeight="false" hidden="false" ht="15" outlineLevel="0" r="29">
      <c r="C29" s="0" t="s">
        <v>68</v>
      </c>
      <c r="D29" s="0" t="n">
        <v>93</v>
      </c>
      <c r="F29" s="20" t="s">
        <v>69</v>
      </c>
      <c r="G29" s="21" t="n">
        <v>0</v>
      </c>
      <c r="O29" s="20" t="s">
        <v>69</v>
      </c>
      <c r="R29" s="17" t="n">
        <f aca="false">$P$8*G29</f>
        <v>0</v>
      </c>
      <c r="S29" s="17" t="n">
        <f aca="false">$P$7*G29</f>
        <v>0</v>
      </c>
      <c r="T29" s="17" t="n">
        <f aca="false">$P$9*G29</f>
        <v>0</v>
      </c>
    </row>
  </sheetData>
  <mergeCells count="4">
    <mergeCell ref="Q5:R5"/>
    <mergeCell ref="C18:D18"/>
    <mergeCell ref="F18:G18"/>
    <mergeCell ref="I18:J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T29"/>
  <sheetViews>
    <sheetView colorId="64" defaultGridColor="true" rightToLeft="false" showFormulas="false" showGridLines="true" showOutlineSymbols="true" showRowColHeaders="true" showZeros="true" tabSelected="false" topLeftCell="N1" view="normal" windowProtection="false" workbookViewId="0" zoomScale="100" zoomScaleNormal="100" zoomScalePageLayoutView="100">
      <selection activeCell="R1" activeCellId="0" pane="topLeft" sqref="R1"/>
    </sheetView>
  </sheetViews>
  <sheetFormatPr defaultRowHeight="15"/>
  <cols>
    <col collapsed="false" hidden="false" max="1" min="1" style="0" width="10.5748987854251"/>
    <col collapsed="false" hidden="false" max="2" min="2" style="0" width="16.4251012145749"/>
    <col collapsed="false" hidden="false" max="3" min="3" style="0" width="17.004048582996"/>
    <col collapsed="false" hidden="false" max="4" min="4" style="0" width="11.7125506072874"/>
    <col collapsed="false" hidden="false" max="5" min="5" style="0" width="10.5748987854251"/>
    <col collapsed="false" hidden="false" max="6" min="6" style="0" width="30.7125506072874"/>
    <col collapsed="false" hidden="false" max="8" min="7" style="0" width="10.5748987854251"/>
    <col collapsed="false" hidden="false" max="9" min="9" style="0" width="25.2793522267206"/>
    <col collapsed="false" hidden="false" max="17" min="10" style="0" width="10.5748987854251"/>
    <col collapsed="false" hidden="false" max="18" min="18" style="0" width="18.3684210526316"/>
    <col collapsed="false" hidden="false" max="1025" min="19" style="0" width="10.5748987854251"/>
  </cols>
  <sheetData>
    <row collapsed="false" customFormat="false" customHeight="false" hidden="false" ht="15" outlineLevel="0" r="3">
      <c r="B3" s="0" t="s">
        <v>104</v>
      </c>
    </row>
    <row collapsed="false" customFormat="false" customHeight="false" hidden="false" ht="15" outlineLevel="0" r="5">
      <c r="B5" s="15" t="s">
        <v>87</v>
      </c>
      <c r="M5" s="15" t="s">
        <v>88</v>
      </c>
    </row>
    <row collapsed="false" customFormat="false" customHeight="false" hidden="false" ht="15" outlineLevel="0" r="6">
      <c r="B6" s="15"/>
      <c r="R6" s="0" t="s">
        <v>105</v>
      </c>
    </row>
    <row collapsed="false" customFormat="false" customHeight="false" hidden="false" ht="15" outlineLevel="0" r="7">
      <c r="C7" s="0" t="s">
        <v>90</v>
      </c>
      <c r="D7" s="22" t="n">
        <v>5000000</v>
      </c>
      <c r="M7" s="0" t="s">
        <v>70</v>
      </c>
      <c r="O7" s="0" t="s">
        <v>91</v>
      </c>
      <c r="P7" s="14" t="n">
        <f aca="false">D26+J20+J22+J24</f>
        <v>115</v>
      </c>
      <c r="R7" s="17" t="n">
        <f aca="false">P7*D7</f>
        <v>575000000</v>
      </c>
    </row>
    <row collapsed="false" customFormat="false" customHeight="false" hidden="false" ht="15" outlineLevel="0" r="8">
      <c r="C8" s="0" t="s">
        <v>92</v>
      </c>
      <c r="D8" s="0" t="s">
        <v>106</v>
      </c>
      <c r="O8" s="0" t="s">
        <v>93</v>
      </c>
      <c r="P8" s="14" t="n">
        <f aca="false">(E14*D26)+J20+J22+J24</f>
        <v>58.5761589403974</v>
      </c>
      <c r="R8" s="17" t="n">
        <f aca="false">P8*D7</f>
        <v>292880794.701987</v>
      </c>
    </row>
    <row collapsed="false" customFormat="false" customHeight="false" hidden="false" ht="15" outlineLevel="0" r="9">
      <c r="C9" s="0" t="s">
        <v>94</v>
      </c>
      <c r="D9" s="0" t="s">
        <v>107</v>
      </c>
      <c r="O9" s="0" t="s">
        <v>96</v>
      </c>
      <c r="P9" s="14" t="n">
        <f aca="false">(E15*D26)+J20+J22+J24</f>
        <v>193.675496688742</v>
      </c>
      <c r="R9" s="17" t="n">
        <f aca="false">P9*D7</f>
        <v>968377483.443709</v>
      </c>
    </row>
    <row collapsed="false" customFormat="false" customHeight="false" hidden="false" ht="15" outlineLevel="0" r="11">
      <c r="B11" s="15" t="s">
        <v>97</v>
      </c>
      <c r="R11" s="0" t="s">
        <v>71</v>
      </c>
      <c r="S11" s="0" t="s">
        <v>99</v>
      </c>
      <c r="T11" s="0" t="s">
        <v>72</v>
      </c>
    </row>
    <row collapsed="false" customFormat="false" customHeight="false" hidden="false" ht="15" outlineLevel="0" r="12">
      <c r="M12" s="0" t="s">
        <v>103</v>
      </c>
      <c r="O12" s="20" t="s">
        <v>43</v>
      </c>
      <c r="R12" s="17" t="n">
        <f aca="false">$P$8*G19</f>
        <v>19.9158940397351</v>
      </c>
      <c r="S12" s="17" t="n">
        <f aca="false">$P$7*G19</f>
        <v>39.1</v>
      </c>
      <c r="T12" s="17" t="n">
        <f aca="false">$P$9*G19</f>
        <v>65.8496688741722</v>
      </c>
    </row>
    <row collapsed="false" customFormat="false" customHeight="false" hidden="false" ht="15" outlineLevel="0" r="13">
      <c r="C13" s="0" t="s">
        <v>98</v>
      </c>
      <c r="O13" s="20" t="s">
        <v>46</v>
      </c>
      <c r="R13" s="17" t="n">
        <f aca="false">$P$8*G20</f>
        <v>16.9870860927152</v>
      </c>
      <c r="S13" s="17" t="n">
        <f aca="false">$P$7*G20</f>
        <v>33.35</v>
      </c>
      <c r="T13" s="17" t="n">
        <f aca="false">$P$9*G20</f>
        <v>56.1658940397351</v>
      </c>
    </row>
    <row collapsed="false" customFormat="false" customHeight="false" hidden="false" ht="15" outlineLevel="0" r="14">
      <c r="C14" s="0" t="s">
        <v>71</v>
      </c>
      <c r="D14" s="0" t="n">
        <v>80</v>
      </c>
      <c r="E14" s="14" t="n">
        <f aca="false">D14/D16</f>
        <v>0.529801324503311</v>
      </c>
      <c r="O14" s="20" t="s">
        <v>49</v>
      </c>
      <c r="R14" s="17" t="n">
        <f aca="false">$P$8*G21</f>
        <v>5.27185430463576</v>
      </c>
      <c r="S14" s="17" t="n">
        <f aca="false">$P$7*G21</f>
        <v>10.35</v>
      </c>
      <c r="T14" s="17" t="n">
        <f aca="false">$P$9*G21</f>
        <v>17.4307947019868</v>
      </c>
    </row>
    <row collapsed="false" customFormat="false" customHeight="false" hidden="false" ht="15" outlineLevel="0" r="15">
      <c r="C15" s="0" t="s">
        <v>72</v>
      </c>
      <c r="D15" s="0" t="n">
        <v>250</v>
      </c>
      <c r="E15" s="14" t="n">
        <f aca="false">D15/D16</f>
        <v>1.65562913907285</v>
      </c>
      <c r="O15" s="20" t="s">
        <v>52</v>
      </c>
      <c r="R15" s="17" t="n">
        <f aca="false">$P$8*G22</f>
        <v>4.10033112582782</v>
      </c>
      <c r="S15" s="17" t="n">
        <f aca="false">$P$7*G22</f>
        <v>8.05</v>
      </c>
      <c r="T15" s="17" t="n">
        <f aca="false">$P$9*G22</f>
        <v>13.5572847682119</v>
      </c>
    </row>
    <row collapsed="false" customFormat="false" customHeight="false" hidden="false" ht="15" outlineLevel="0" r="16">
      <c r="C16" s="0" t="s">
        <v>99</v>
      </c>
      <c r="D16" s="0" t="n">
        <v>151</v>
      </c>
      <c r="O16" s="20" t="s">
        <v>55</v>
      </c>
      <c r="R16" s="17" t="n">
        <f aca="false">$P$8*G23</f>
        <v>2.92880794701987</v>
      </c>
      <c r="S16" s="17" t="n">
        <f aca="false">$P$7*G23</f>
        <v>5.75</v>
      </c>
      <c r="T16" s="17" t="n">
        <f aca="false">$P$9*G23</f>
        <v>9.68377483443709</v>
      </c>
    </row>
    <row collapsed="false" customFormat="false" customHeight="false" hidden="false" ht="15" outlineLevel="0" r="17">
      <c r="O17" s="20" t="s">
        <v>58</v>
      </c>
      <c r="R17" s="17" t="n">
        <f aca="false">$P$8*G24</f>
        <v>2.92880794701987</v>
      </c>
      <c r="S17" s="17" t="n">
        <f aca="false">$P$7*G24</f>
        <v>5.75</v>
      </c>
      <c r="T17" s="17" t="n">
        <f aca="false">$P$9*G24</f>
        <v>9.68377483443709</v>
      </c>
    </row>
    <row collapsed="false" customFormat="false" customHeight="false" hidden="false" ht="15" outlineLevel="0" r="18">
      <c r="C18" s="19" t="s">
        <v>100</v>
      </c>
      <c r="D18" s="19"/>
      <c r="F18" s="19" t="s">
        <v>101</v>
      </c>
      <c r="G18" s="19"/>
      <c r="I18" s="19" t="s">
        <v>102</v>
      </c>
      <c r="J18" s="19"/>
      <c r="O18" s="20" t="s">
        <v>61</v>
      </c>
      <c r="R18" s="17" t="n">
        <f aca="false">$P$8*G25</f>
        <v>2.34304635761589</v>
      </c>
      <c r="S18" s="17" t="n">
        <f aca="false">$P$7*G25</f>
        <v>4.6</v>
      </c>
      <c r="T18" s="17" t="n">
        <f aca="false">$P$9*G25</f>
        <v>7.74701986754967</v>
      </c>
    </row>
    <row collapsed="false" customFormat="false" customHeight="false" hidden="false" ht="15" outlineLevel="0" r="19">
      <c r="C19" s="0" t="s">
        <v>41</v>
      </c>
      <c r="D19" s="0" t="n">
        <v>217</v>
      </c>
      <c r="F19" s="20" t="s">
        <v>43</v>
      </c>
      <c r="G19" s="21" t="n">
        <v>0.34</v>
      </c>
      <c r="I19" s="20" t="s">
        <v>42</v>
      </c>
      <c r="J19" s="20" t="n">
        <v>12</v>
      </c>
      <c r="O19" s="20" t="s">
        <v>63</v>
      </c>
      <c r="R19" s="17" t="n">
        <f aca="false">$P$8*G26</f>
        <v>2.34304635761589</v>
      </c>
      <c r="S19" s="17" t="n">
        <f aca="false">$P$7*G26</f>
        <v>4.6</v>
      </c>
      <c r="T19" s="17" t="n">
        <f aca="false">$P$9*G26</f>
        <v>7.74701986754967</v>
      </c>
    </row>
    <row collapsed="false" customFormat="false" customHeight="false" hidden="false" ht="15" outlineLevel="0" r="20">
      <c r="C20" s="0" t="s">
        <v>44</v>
      </c>
      <c r="D20" s="0" t="n">
        <v>214</v>
      </c>
      <c r="F20" s="20" t="s">
        <v>46</v>
      </c>
      <c r="G20" s="21" t="n">
        <v>0.29</v>
      </c>
      <c r="I20" s="20" t="s">
        <v>45</v>
      </c>
      <c r="J20" s="20" t="n">
        <v>8</v>
      </c>
      <c r="O20" s="20" t="s">
        <v>65</v>
      </c>
      <c r="R20" s="17" t="n">
        <f aca="false">$P$8*G27</f>
        <v>1.17152317880795</v>
      </c>
      <c r="S20" s="17" t="n">
        <f aca="false">$P$7*G27</f>
        <v>2.3</v>
      </c>
      <c r="T20" s="17" t="n">
        <f aca="false">$P$9*G27</f>
        <v>3.87350993377483</v>
      </c>
    </row>
    <row collapsed="false" customFormat="false" customHeight="false" hidden="false" ht="15" outlineLevel="0" r="21">
      <c r="C21" s="0" t="s">
        <v>47</v>
      </c>
      <c r="D21" s="0" t="n">
        <v>201</v>
      </c>
      <c r="F21" s="20" t="s">
        <v>49</v>
      </c>
      <c r="G21" s="21" t="n">
        <v>0.09</v>
      </c>
      <c r="I21" s="20" t="s">
        <v>48</v>
      </c>
      <c r="J21" s="20" t="n">
        <v>6</v>
      </c>
      <c r="O21" s="20" t="s">
        <v>67</v>
      </c>
      <c r="R21" s="17" t="n">
        <f aca="false">$P$8*G28</f>
        <v>0.585761589403974</v>
      </c>
      <c r="S21" s="17" t="n">
        <f aca="false">$P$7*G28</f>
        <v>1.15</v>
      </c>
      <c r="T21" s="17" t="n">
        <f aca="false">$P$9*G28</f>
        <v>1.93675496688742</v>
      </c>
    </row>
    <row collapsed="false" customFormat="false" customHeight="false" hidden="false" ht="15" outlineLevel="0" r="22">
      <c r="C22" s="0" t="s">
        <v>50</v>
      </c>
      <c r="D22" s="0" t="n">
        <v>161</v>
      </c>
      <c r="F22" s="20" t="s">
        <v>52</v>
      </c>
      <c r="G22" s="21" t="n">
        <v>0.07</v>
      </c>
      <c r="I22" s="20" t="s">
        <v>51</v>
      </c>
      <c r="J22" s="20" t="n">
        <v>-4</v>
      </c>
      <c r="O22" s="20" t="s">
        <v>69</v>
      </c>
      <c r="R22" s="17" t="n">
        <f aca="false">$P$8*G29</f>
        <v>0</v>
      </c>
      <c r="S22" s="17" t="n">
        <f aca="false">$P$7*G29</f>
        <v>0</v>
      </c>
      <c r="T22" s="17" t="n">
        <f aca="false">$P$9*G29</f>
        <v>0</v>
      </c>
    </row>
    <row collapsed="false" customFormat="false" customHeight="false" hidden="false" ht="15" outlineLevel="0" r="23">
      <c r="C23" s="0" t="s">
        <v>53</v>
      </c>
      <c r="D23" s="0" t="n">
        <v>141</v>
      </c>
      <c r="F23" s="20" t="s">
        <v>55</v>
      </c>
      <c r="G23" s="21" t="n">
        <v>0.05</v>
      </c>
      <c r="I23" s="20" t="s">
        <v>54</v>
      </c>
      <c r="J23" s="20" t="n">
        <v>-5</v>
      </c>
    </row>
    <row collapsed="false" customFormat="false" customHeight="false" hidden="false" ht="15" outlineLevel="0" r="24">
      <c r="C24" s="0" t="s">
        <v>56</v>
      </c>
      <c r="D24" s="0" t="n">
        <v>134</v>
      </c>
      <c r="F24" s="20" t="s">
        <v>58</v>
      </c>
      <c r="G24" s="21" t="n">
        <v>0.05</v>
      </c>
      <c r="I24" s="20" t="s">
        <v>57</v>
      </c>
      <c r="J24" s="20" t="n">
        <v>-9</v>
      </c>
    </row>
    <row collapsed="false" customFormat="false" customHeight="false" hidden="false" ht="15" outlineLevel="0" r="25">
      <c r="C25" s="0" t="s">
        <v>59</v>
      </c>
      <c r="D25" s="0" t="n">
        <v>126</v>
      </c>
      <c r="F25" s="20" t="s">
        <v>61</v>
      </c>
      <c r="G25" s="21" t="n">
        <v>0.04</v>
      </c>
      <c r="I25" s="20" t="s">
        <v>60</v>
      </c>
      <c r="J25" s="20" t="n">
        <v>-11</v>
      </c>
    </row>
    <row collapsed="false" customFormat="false" customHeight="false" hidden="false" ht="15" outlineLevel="0" r="26">
      <c r="C26" s="0" t="s">
        <v>62</v>
      </c>
      <c r="D26" s="0" t="n">
        <v>120</v>
      </c>
      <c r="F26" s="20" t="s">
        <v>63</v>
      </c>
      <c r="G26" s="21" t="n">
        <v>0.04</v>
      </c>
    </row>
    <row collapsed="false" customFormat="false" customHeight="false" hidden="false" ht="15" outlineLevel="0" r="27">
      <c r="C27" s="0" t="s">
        <v>64</v>
      </c>
      <c r="D27" s="0" t="n">
        <v>119</v>
      </c>
      <c r="F27" s="20" t="s">
        <v>65</v>
      </c>
      <c r="G27" s="21" t="n">
        <v>0.02</v>
      </c>
    </row>
    <row collapsed="false" customFormat="false" customHeight="false" hidden="false" ht="15" outlineLevel="0" r="28">
      <c r="C28" s="0" t="s">
        <v>66</v>
      </c>
      <c r="D28" s="0" t="n">
        <v>114</v>
      </c>
      <c r="F28" s="20" t="s">
        <v>67</v>
      </c>
      <c r="G28" s="21" t="n">
        <v>0.01</v>
      </c>
    </row>
    <row collapsed="false" customFormat="false" customHeight="false" hidden="false" ht="15" outlineLevel="0" r="29">
      <c r="C29" s="0" t="s">
        <v>68</v>
      </c>
      <c r="D29" s="0" t="n">
        <v>93</v>
      </c>
      <c r="F29" s="20" t="s">
        <v>69</v>
      </c>
      <c r="G29" s="21" t="n">
        <v>0</v>
      </c>
    </row>
  </sheetData>
  <mergeCells count="3">
    <mergeCell ref="C18:D18"/>
    <mergeCell ref="F18:G18"/>
    <mergeCell ref="I18:J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T29"/>
  <sheetViews>
    <sheetView colorId="64" defaultGridColor="true" rightToLeft="false" showFormulas="false" showGridLines="true" showOutlineSymbols="true" showRowColHeaders="true" showZeros="true" tabSelected="false" topLeftCell="K1" view="normal" windowProtection="false" workbookViewId="0" zoomScale="100" zoomScaleNormal="100" zoomScalePageLayoutView="100">
      <selection activeCell="M5" activeCellId="0" pane="topLeft" sqref="M5"/>
    </sheetView>
  </sheetViews>
  <sheetFormatPr defaultRowHeight="15"/>
  <cols>
    <col collapsed="false" hidden="false" max="1" min="1" style="0" width="10.5748987854251"/>
    <col collapsed="false" hidden="false" max="2" min="2" style="0" width="16.4251012145749"/>
    <col collapsed="false" hidden="false" max="3" min="3" style="0" width="17.004048582996"/>
    <col collapsed="false" hidden="false" max="4" min="4" style="0" width="15.2834008097166"/>
    <col collapsed="false" hidden="false" max="5" min="5" style="0" width="10.5748987854251"/>
    <col collapsed="false" hidden="false" max="6" min="6" style="0" width="30.7125506072874"/>
    <col collapsed="false" hidden="false" max="8" min="7" style="0" width="10.5748987854251"/>
    <col collapsed="false" hidden="false" max="9" min="9" style="0" width="25.2793522267206"/>
    <col collapsed="false" hidden="false" max="17" min="10" style="0" width="10.5748987854251"/>
    <col collapsed="false" hidden="false" max="18" min="18" style="0" width="21.5748987854251"/>
    <col collapsed="false" hidden="false" max="1025" min="19" style="0" width="10.5748987854251"/>
  </cols>
  <sheetData>
    <row collapsed="false" customFormat="false" customHeight="false" hidden="false" ht="15" outlineLevel="0" r="3">
      <c r="B3" s="0" t="s">
        <v>108</v>
      </c>
    </row>
    <row collapsed="false" customFormat="false" customHeight="false" hidden="false" ht="15" outlineLevel="0" r="5">
      <c r="B5" s="15" t="s">
        <v>87</v>
      </c>
      <c r="M5" s="15" t="s">
        <v>88</v>
      </c>
    </row>
    <row collapsed="false" customFormat="false" customHeight="false" hidden="false" ht="15" outlineLevel="0" r="6">
      <c r="B6" s="15"/>
      <c r="R6" s="0" t="s">
        <v>105</v>
      </c>
    </row>
    <row collapsed="false" customFormat="false" customHeight="false" hidden="false" ht="15" outlineLevel="0" r="7">
      <c r="C7" s="0" t="s">
        <v>90</v>
      </c>
      <c r="D7" s="22" t="n">
        <v>2000000000</v>
      </c>
      <c r="M7" s="0" t="s">
        <v>70</v>
      </c>
      <c r="O7" s="0" t="s">
        <v>91</v>
      </c>
      <c r="P7" s="14" t="n">
        <f aca="false">D19+J19+J20+J21</f>
        <v>243</v>
      </c>
      <c r="R7" s="17" t="n">
        <f aca="false">P7*D7</f>
        <v>486000000000</v>
      </c>
    </row>
    <row collapsed="false" customFormat="false" customHeight="false" hidden="false" ht="15" outlineLevel="0" r="8">
      <c r="C8" s="0" t="s">
        <v>92</v>
      </c>
      <c r="D8" s="0" t="s">
        <v>109</v>
      </c>
      <c r="O8" s="0" t="s">
        <v>93</v>
      </c>
      <c r="P8" s="14" t="n">
        <f aca="false">(E14*D19)+J19+J20+J21</f>
        <v>140.966887417219</v>
      </c>
      <c r="R8" s="17" t="n">
        <f aca="false">P8*D7</f>
        <v>281933774834.437</v>
      </c>
    </row>
    <row collapsed="false" customFormat="false" customHeight="false" hidden="false" ht="15" outlineLevel="0" r="9">
      <c r="C9" s="0" t="s">
        <v>94</v>
      </c>
      <c r="D9" s="0" t="s">
        <v>110</v>
      </c>
      <c r="O9" s="0" t="s">
        <v>96</v>
      </c>
      <c r="P9" s="14" t="n">
        <f aca="false">(E15*D19)+J19+J20+J21</f>
        <v>385.271523178808</v>
      </c>
      <c r="R9" s="17" t="n">
        <f aca="false">P9*D7</f>
        <v>770543046357.616</v>
      </c>
    </row>
    <row collapsed="false" customFormat="false" customHeight="false" hidden="false" ht="15" outlineLevel="0" r="11">
      <c r="B11" s="15" t="s">
        <v>97</v>
      </c>
      <c r="R11" s="0" t="s">
        <v>71</v>
      </c>
      <c r="S11" s="0" t="s">
        <v>99</v>
      </c>
      <c r="T11" s="0" t="s">
        <v>72</v>
      </c>
    </row>
    <row collapsed="false" customFormat="false" customHeight="false" hidden="false" ht="15" outlineLevel="0" r="12">
      <c r="M12" s="0" t="s">
        <v>103</v>
      </c>
      <c r="O12" s="20" t="s">
        <v>43</v>
      </c>
      <c r="R12" s="17" t="n">
        <f aca="false">$P$8*G19</f>
        <v>47.9287417218543</v>
      </c>
      <c r="S12" s="17" t="n">
        <f aca="false">$P$7*G19</f>
        <v>82.62</v>
      </c>
      <c r="T12" s="17" t="n">
        <f aca="false">$P$9*G19</f>
        <v>130.992317880795</v>
      </c>
    </row>
    <row collapsed="false" customFormat="false" customHeight="false" hidden="false" ht="15" outlineLevel="0" r="13">
      <c r="C13" s="0" t="s">
        <v>98</v>
      </c>
      <c r="O13" s="20" t="s">
        <v>46</v>
      </c>
      <c r="R13" s="17" t="n">
        <f aca="false">$P$8*G20</f>
        <v>40.8803973509934</v>
      </c>
      <c r="S13" s="17" t="n">
        <f aca="false">$P$7*G20</f>
        <v>70.47</v>
      </c>
      <c r="T13" s="17" t="n">
        <f aca="false">$P$9*G20</f>
        <v>111.728741721854</v>
      </c>
    </row>
    <row collapsed="false" customFormat="false" customHeight="false" hidden="false" ht="15" outlineLevel="0" r="14">
      <c r="C14" s="0" t="s">
        <v>71</v>
      </c>
      <c r="D14" s="0" t="n">
        <v>80</v>
      </c>
      <c r="E14" s="14" t="n">
        <f aca="false">D14/D16</f>
        <v>0.529801324503311</v>
      </c>
      <c r="O14" s="20" t="s">
        <v>49</v>
      </c>
      <c r="R14" s="17" t="n">
        <f aca="false">$P$8*G21</f>
        <v>12.6870198675497</v>
      </c>
      <c r="S14" s="17" t="n">
        <f aca="false">$P$7*G21</f>
        <v>21.87</v>
      </c>
      <c r="T14" s="17" t="n">
        <f aca="false">$P$9*G21</f>
        <v>34.6744370860927</v>
      </c>
    </row>
    <row collapsed="false" customFormat="false" customHeight="false" hidden="false" ht="15" outlineLevel="0" r="15">
      <c r="C15" s="0" t="s">
        <v>72</v>
      </c>
      <c r="D15" s="0" t="n">
        <v>250</v>
      </c>
      <c r="E15" s="14" t="n">
        <f aca="false">D15/D16</f>
        <v>1.65562913907285</v>
      </c>
      <c r="O15" s="20" t="s">
        <v>52</v>
      </c>
      <c r="R15" s="17" t="n">
        <f aca="false">$P$8*G22</f>
        <v>9.8676821192053</v>
      </c>
      <c r="S15" s="17" t="n">
        <f aca="false">$P$7*G22</f>
        <v>17.01</v>
      </c>
      <c r="T15" s="17" t="n">
        <f aca="false">$P$9*G22</f>
        <v>26.9690066225166</v>
      </c>
    </row>
    <row collapsed="false" customFormat="false" customHeight="false" hidden="false" ht="15" outlineLevel="0" r="16">
      <c r="C16" s="0" t="s">
        <v>99</v>
      </c>
      <c r="D16" s="0" t="n">
        <v>151</v>
      </c>
      <c r="O16" s="20" t="s">
        <v>55</v>
      </c>
      <c r="R16" s="17" t="n">
        <f aca="false">$P$8*G23</f>
        <v>7.04834437086093</v>
      </c>
      <c r="S16" s="17" t="n">
        <f aca="false">$P$7*G23</f>
        <v>12.15</v>
      </c>
      <c r="T16" s="17" t="n">
        <f aca="false">$P$9*G23</f>
        <v>19.2635761589404</v>
      </c>
    </row>
    <row collapsed="false" customFormat="false" customHeight="false" hidden="false" ht="15" outlineLevel="0" r="17">
      <c r="O17" s="20" t="s">
        <v>58</v>
      </c>
      <c r="R17" s="17" t="n">
        <f aca="false">$P$8*G24</f>
        <v>7.04834437086093</v>
      </c>
      <c r="S17" s="17" t="n">
        <f aca="false">$P$7*G24</f>
        <v>12.15</v>
      </c>
      <c r="T17" s="17" t="n">
        <f aca="false">$P$9*G24</f>
        <v>19.2635761589404</v>
      </c>
    </row>
    <row collapsed="false" customFormat="false" customHeight="false" hidden="false" ht="15" outlineLevel="0" r="18">
      <c r="C18" s="19" t="s">
        <v>100</v>
      </c>
      <c r="D18" s="19"/>
      <c r="F18" s="19" t="s">
        <v>101</v>
      </c>
      <c r="G18" s="19"/>
      <c r="I18" s="19" t="s">
        <v>102</v>
      </c>
      <c r="J18" s="19"/>
      <c r="O18" s="20" t="s">
        <v>61</v>
      </c>
      <c r="R18" s="17" t="n">
        <f aca="false">$P$8*G25</f>
        <v>5.63867549668874</v>
      </c>
      <c r="S18" s="17" t="n">
        <f aca="false">$P$7*G25</f>
        <v>9.72</v>
      </c>
      <c r="T18" s="17" t="n">
        <f aca="false">$P$9*G25</f>
        <v>15.4108609271523</v>
      </c>
    </row>
    <row collapsed="false" customFormat="false" customHeight="false" hidden="false" ht="15" outlineLevel="0" r="19">
      <c r="C19" s="0" t="s">
        <v>41</v>
      </c>
      <c r="D19" s="0" t="n">
        <v>217</v>
      </c>
      <c r="F19" s="20" t="s">
        <v>43</v>
      </c>
      <c r="G19" s="21" t="n">
        <v>0.34</v>
      </c>
      <c r="I19" s="20" t="s">
        <v>42</v>
      </c>
      <c r="J19" s="20" t="n">
        <v>12</v>
      </c>
      <c r="O19" s="20" t="s">
        <v>63</v>
      </c>
      <c r="R19" s="17" t="n">
        <f aca="false">$P$8*G26</f>
        <v>5.63867549668874</v>
      </c>
      <c r="S19" s="17" t="n">
        <f aca="false">$P$7*G26</f>
        <v>9.72</v>
      </c>
      <c r="T19" s="17" t="n">
        <f aca="false">$P$9*G26</f>
        <v>15.4108609271523</v>
      </c>
    </row>
    <row collapsed="false" customFormat="false" customHeight="false" hidden="false" ht="15" outlineLevel="0" r="20">
      <c r="C20" s="0" t="s">
        <v>44</v>
      </c>
      <c r="D20" s="0" t="n">
        <v>214</v>
      </c>
      <c r="F20" s="20" t="s">
        <v>46</v>
      </c>
      <c r="G20" s="21" t="n">
        <v>0.29</v>
      </c>
      <c r="I20" s="20" t="s">
        <v>45</v>
      </c>
      <c r="J20" s="20" t="n">
        <v>8</v>
      </c>
      <c r="O20" s="20" t="s">
        <v>65</v>
      </c>
      <c r="R20" s="17" t="n">
        <f aca="false">$P$8*G27</f>
        <v>2.81933774834437</v>
      </c>
      <c r="S20" s="17" t="n">
        <f aca="false">$P$7*G27</f>
        <v>4.86</v>
      </c>
      <c r="T20" s="17" t="n">
        <f aca="false">$P$9*G27</f>
        <v>7.70543046357616</v>
      </c>
    </row>
    <row collapsed="false" customFormat="false" customHeight="false" hidden="false" ht="15" outlineLevel="0" r="21">
      <c r="C21" s="0" t="s">
        <v>47</v>
      </c>
      <c r="D21" s="0" t="n">
        <v>201</v>
      </c>
      <c r="F21" s="20" t="s">
        <v>49</v>
      </c>
      <c r="G21" s="21" t="n">
        <v>0.09</v>
      </c>
      <c r="I21" s="20" t="s">
        <v>48</v>
      </c>
      <c r="J21" s="20" t="n">
        <v>6</v>
      </c>
      <c r="O21" s="20" t="s">
        <v>67</v>
      </c>
      <c r="R21" s="17" t="n">
        <f aca="false">$P$8*G28</f>
        <v>1.40966887417219</v>
      </c>
      <c r="S21" s="17" t="n">
        <f aca="false">$P$7*G28</f>
        <v>2.43</v>
      </c>
      <c r="T21" s="17" t="n">
        <f aca="false">$P$9*G28</f>
        <v>3.85271523178808</v>
      </c>
    </row>
    <row collapsed="false" customFormat="false" customHeight="false" hidden="false" ht="15" outlineLevel="0" r="22">
      <c r="C22" s="0" t="s">
        <v>50</v>
      </c>
      <c r="D22" s="0" t="n">
        <v>161</v>
      </c>
      <c r="F22" s="20" t="s">
        <v>52</v>
      </c>
      <c r="G22" s="21" t="n">
        <v>0.07</v>
      </c>
      <c r="I22" s="20" t="s">
        <v>51</v>
      </c>
      <c r="J22" s="20" t="n">
        <v>-4</v>
      </c>
      <c r="O22" s="20" t="s">
        <v>69</v>
      </c>
      <c r="R22" s="17" t="n">
        <f aca="false">$P$8*G29</f>
        <v>0</v>
      </c>
      <c r="S22" s="17" t="n">
        <f aca="false">$P$7*G29</f>
        <v>0</v>
      </c>
      <c r="T22" s="17" t="n">
        <f aca="false">$P$9*G29</f>
        <v>0</v>
      </c>
    </row>
    <row collapsed="false" customFormat="false" customHeight="false" hidden="false" ht="15" outlineLevel="0" r="23">
      <c r="C23" s="0" t="s">
        <v>53</v>
      </c>
      <c r="D23" s="0" t="n">
        <v>141</v>
      </c>
      <c r="F23" s="20" t="s">
        <v>55</v>
      </c>
      <c r="G23" s="21" t="n">
        <v>0.05</v>
      </c>
      <c r="I23" s="20" t="s">
        <v>54</v>
      </c>
      <c r="J23" s="20" t="n">
        <v>-5</v>
      </c>
    </row>
    <row collapsed="false" customFormat="false" customHeight="false" hidden="false" ht="15" outlineLevel="0" r="24">
      <c r="C24" s="0" t="s">
        <v>56</v>
      </c>
      <c r="D24" s="0" t="n">
        <v>134</v>
      </c>
      <c r="F24" s="20" t="s">
        <v>58</v>
      </c>
      <c r="G24" s="21" t="n">
        <v>0.05</v>
      </c>
      <c r="I24" s="20" t="s">
        <v>57</v>
      </c>
      <c r="J24" s="20" t="n">
        <v>-9</v>
      </c>
    </row>
    <row collapsed="false" customFormat="false" customHeight="false" hidden="false" ht="15" outlineLevel="0" r="25">
      <c r="C25" s="0" t="s">
        <v>59</v>
      </c>
      <c r="D25" s="0" t="n">
        <v>126</v>
      </c>
      <c r="F25" s="20" t="s">
        <v>61</v>
      </c>
      <c r="G25" s="21" t="n">
        <v>0.04</v>
      </c>
      <c r="I25" s="20" t="s">
        <v>60</v>
      </c>
      <c r="J25" s="20" t="n">
        <v>-11</v>
      </c>
    </row>
    <row collapsed="false" customFormat="false" customHeight="false" hidden="false" ht="15" outlineLevel="0" r="26">
      <c r="C26" s="0" t="s">
        <v>62</v>
      </c>
      <c r="D26" s="0" t="n">
        <v>120</v>
      </c>
      <c r="F26" s="20" t="s">
        <v>63</v>
      </c>
      <c r="G26" s="21" t="n">
        <v>0.04</v>
      </c>
    </row>
    <row collapsed="false" customFormat="false" customHeight="false" hidden="false" ht="15" outlineLevel="0" r="27">
      <c r="C27" s="0" t="s">
        <v>64</v>
      </c>
      <c r="D27" s="0" t="n">
        <v>119</v>
      </c>
      <c r="F27" s="20" t="s">
        <v>65</v>
      </c>
      <c r="G27" s="21" t="n">
        <v>0.02</v>
      </c>
    </row>
    <row collapsed="false" customFormat="false" customHeight="false" hidden="false" ht="15" outlineLevel="0" r="28">
      <c r="C28" s="0" t="s">
        <v>66</v>
      </c>
      <c r="D28" s="0" t="n">
        <v>114</v>
      </c>
      <c r="F28" s="20" t="s">
        <v>67</v>
      </c>
      <c r="G28" s="21" t="n">
        <v>0.01</v>
      </c>
    </row>
    <row collapsed="false" customFormat="false" customHeight="false" hidden="false" ht="15" outlineLevel="0" r="29">
      <c r="C29" s="0" t="s">
        <v>68</v>
      </c>
      <c r="D29" s="0" t="n">
        <v>93</v>
      </c>
      <c r="F29" s="20" t="s">
        <v>69</v>
      </c>
      <c r="G29" s="21" t="n">
        <v>0</v>
      </c>
    </row>
  </sheetData>
  <mergeCells count="3">
    <mergeCell ref="C18:D18"/>
    <mergeCell ref="F18:G18"/>
    <mergeCell ref="I18:J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T2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M5" activeCellId="0" pane="topLeft" sqref="M5"/>
    </sheetView>
  </sheetViews>
  <sheetFormatPr defaultRowHeight="15"/>
  <cols>
    <col collapsed="false" hidden="false" max="1" min="1" style="0" width="10.5748987854251"/>
    <col collapsed="false" hidden="false" max="2" min="2" style="0" width="16.4251012145749"/>
    <col collapsed="false" hidden="false" max="3" min="3" style="0" width="17.004048582996"/>
    <col collapsed="false" hidden="false" max="4" min="4" style="0" width="15.2834008097166"/>
    <col collapsed="false" hidden="false" max="5" min="5" style="0" width="10.5748987854251"/>
    <col collapsed="false" hidden="false" max="6" min="6" style="0" width="30.7125506072874"/>
    <col collapsed="false" hidden="false" max="8" min="7" style="0" width="10.5748987854251"/>
    <col collapsed="false" hidden="false" max="9" min="9" style="0" width="25.2793522267206"/>
    <col collapsed="false" hidden="false" max="1025" min="10" style="0" width="10.5748987854251"/>
  </cols>
  <sheetData>
    <row collapsed="false" customFormat="false" customHeight="false" hidden="false" ht="15" outlineLevel="0" r="3">
      <c r="B3" s="0" t="s">
        <v>111</v>
      </c>
    </row>
    <row collapsed="false" customFormat="false" customHeight="false" hidden="false" ht="15" outlineLevel="0" r="5">
      <c r="B5" s="15" t="s">
        <v>87</v>
      </c>
      <c r="M5" s="15" t="s">
        <v>88</v>
      </c>
    </row>
    <row collapsed="false" customFormat="false" customHeight="false" hidden="false" ht="15" outlineLevel="0" r="6">
      <c r="B6" s="15"/>
      <c r="R6" s="0" t="s">
        <v>105</v>
      </c>
    </row>
    <row collapsed="false" customFormat="false" customHeight="false" hidden="false" ht="15" outlineLevel="0" r="7">
      <c r="C7" s="0" t="s">
        <v>90</v>
      </c>
      <c r="D7" s="22" t="n">
        <v>50</v>
      </c>
      <c r="M7" s="0" t="s">
        <v>70</v>
      </c>
      <c r="O7" s="0" t="s">
        <v>91</v>
      </c>
      <c r="P7" s="14" t="n">
        <f aca="false">D29+J22+J23+J24+J25</f>
        <v>64</v>
      </c>
      <c r="R7" s="17" t="n">
        <f aca="false">P7*D7</f>
        <v>3200</v>
      </c>
    </row>
    <row collapsed="false" customFormat="false" customHeight="false" hidden="false" ht="15" outlineLevel="0" r="8">
      <c r="C8" s="0" t="s">
        <v>92</v>
      </c>
      <c r="D8" s="0" t="s">
        <v>68</v>
      </c>
      <c r="O8" s="0" t="s">
        <v>93</v>
      </c>
      <c r="P8" s="14" t="n">
        <f aca="false">(E14*D29)+J22+J23+J24+J25</f>
        <v>20.271523178808</v>
      </c>
      <c r="R8" s="17" t="n">
        <f aca="false">P8*D7</f>
        <v>1013.5761589404</v>
      </c>
    </row>
    <row collapsed="false" customFormat="false" customHeight="false" hidden="false" ht="15" outlineLevel="0" r="9">
      <c r="C9" s="0" t="s">
        <v>94</v>
      </c>
      <c r="D9" s="0" t="s">
        <v>112</v>
      </c>
      <c r="O9" s="0" t="s">
        <v>96</v>
      </c>
      <c r="P9" s="14" t="n">
        <f aca="false">(E15*D29)+J22+J23+J24+J25</f>
        <v>124.973509933775</v>
      </c>
      <c r="R9" s="17" t="n">
        <f aca="false">P9*D7</f>
        <v>6248.67549668874</v>
      </c>
    </row>
    <row collapsed="false" customFormat="false" customHeight="false" hidden="false" ht="15" outlineLevel="0" r="11">
      <c r="B11" s="15" t="s">
        <v>97</v>
      </c>
      <c r="R11" s="0" t="s">
        <v>71</v>
      </c>
      <c r="S11" s="0" t="s">
        <v>99</v>
      </c>
      <c r="T11" s="0" t="s">
        <v>72</v>
      </c>
    </row>
    <row collapsed="false" customFormat="false" customHeight="false" hidden="false" ht="15" outlineLevel="0" r="12">
      <c r="M12" s="0" t="s">
        <v>103</v>
      </c>
      <c r="O12" s="20" t="s">
        <v>43</v>
      </c>
      <c r="R12" s="17" t="n">
        <f aca="false">$P$8*G19</f>
        <v>6.89231788079471</v>
      </c>
      <c r="S12" s="17" t="n">
        <f aca="false">$P$7*G19</f>
        <v>21.76</v>
      </c>
      <c r="T12" s="17" t="n">
        <f aca="false">$P$9*G19</f>
        <v>42.4909933774835</v>
      </c>
    </row>
    <row collapsed="false" customFormat="false" customHeight="false" hidden="false" ht="15" outlineLevel="0" r="13">
      <c r="C13" s="0" t="s">
        <v>98</v>
      </c>
      <c r="O13" s="20" t="s">
        <v>46</v>
      </c>
      <c r="R13" s="17" t="n">
        <f aca="false">$P$8*G20</f>
        <v>5.87874172185431</v>
      </c>
      <c r="S13" s="17" t="n">
        <f aca="false">$P$7*G20</f>
        <v>18.56</v>
      </c>
      <c r="T13" s="17" t="n">
        <f aca="false">$P$9*G20</f>
        <v>36.2423178807947</v>
      </c>
    </row>
    <row collapsed="false" customFormat="false" customHeight="false" hidden="false" ht="15" outlineLevel="0" r="14">
      <c r="C14" s="0" t="s">
        <v>71</v>
      </c>
      <c r="D14" s="0" t="n">
        <v>80</v>
      </c>
      <c r="E14" s="14" t="n">
        <f aca="false">D14/D16</f>
        <v>0.529801324503311</v>
      </c>
      <c r="O14" s="20" t="s">
        <v>49</v>
      </c>
      <c r="R14" s="17" t="n">
        <f aca="false">$P$8*G21</f>
        <v>1.82443708609272</v>
      </c>
      <c r="S14" s="17" t="n">
        <f aca="false">$P$7*G21</f>
        <v>5.76</v>
      </c>
      <c r="T14" s="17" t="n">
        <f aca="false">$P$9*G21</f>
        <v>11.2476158940397</v>
      </c>
    </row>
    <row collapsed="false" customFormat="false" customHeight="false" hidden="false" ht="15" outlineLevel="0" r="15">
      <c r="C15" s="0" t="s">
        <v>72</v>
      </c>
      <c r="D15" s="0" t="n">
        <v>250</v>
      </c>
      <c r="E15" s="14" t="n">
        <f aca="false">D15/D16</f>
        <v>1.65562913907285</v>
      </c>
      <c r="O15" s="20" t="s">
        <v>52</v>
      </c>
      <c r="R15" s="17" t="n">
        <f aca="false">$P$8*G22</f>
        <v>1.41900662251656</v>
      </c>
      <c r="S15" s="17" t="n">
        <f aca="false">$P$7*G22</f>
        <v>4.48</v>
      </c>
      <c r="T15" s="17" t="n">
        <f aca="false">$P$9*G22</f>
        <v>8.74814569536424</v>
      </c>
    </row>
    <row collapsed="false" customFormat="false" customHeight="false" hidden="false" ht="15" outlineLevel="0" r="16">
      <c r="C16" s="0" t="s">
        <v>99</v>
      </c>
      <c r="D16" s="0" t="n">
        <v>151</v>
      </c>
      <c r="O16" s="20" t="s">
        <v>55</v>
      </c>
      <c r="R16" s="17" t="n">
        <f aca="false">$P$8*G23</f>
        <v>1.0135761589404</v>
      </c>
      <c r="S16" s="17" t="n">
        <f aca="false">$P$7*G23</f>
        <v>3.2</v>
      </c>
      <c r="T16" s="17" t="n">
        <f aca="false">$P$9*G23</f>
        <v>6.24867549668874</v>
      </c>
    </row>
    <row collapsed="false" customFormat="false" customHeight="false" hidden="false" ht="15" outlineLevel="0" r="17">
      <c r="O17" s="20" t="s">
        <v>58</v>
      </c>
      <c r="R17" s="17" t="n">
        <f aca="false">$P$8*G24</f>
        <v>1.0135761589404</v>
      </c>
      <c r="S17" s="17" t="n">
        <f aca="false">$P$7*G24</f>
        <v>3.2</v>
      </c>
      <c r="T17" s="17" t="n">
        <f aca="false">$P$9*G24</f>
        <v>6.24867549668874</v>
      </c>
    </row>
    <row collapsed="false" customFormat="false" customHeight="false" hidden="false" ht="15" outlineLevel="0" r="18">
      <c r="C18" s="19" t="s">
        <v>100</v>
      </c>
      <c r="D18" s="19"/>
      <c r="F18" s="19" t="s">
        <v>101</v>
      </c>
      <c r="G18" s="19"/>
      <c r="I18" s="19" t="s">
        <v>102</v>
      </c>
      <c r="J18" s="19"/>
      <c r="O18" s="20" t="s">
        <v>61</v>
      </c>
      <c r="R18" s="17" t="n">
        <f aca="false">$P$8*G25</f>
        <v>0.810860927152318</v>
      </c>
      <c r="S18" s="17" t="n">
        <f aca="false">$P$7*G25</f>
        <v>2.56</v>
      </c>
      <c r="T18" s="17" t="n">
        <f aca="false">$P$9*G25</f>
        <v>4.99894039735099</v>
      </c>
    </row>
    <row collapsed="false" customFormat="false" customHeight="false" hidden="false" ht="15" outlineLevel="0" r="19">
      <c r="C19" s="0" t="s">
        <v>41</v>
      </c>
      <c r="D19" s="0" t="n">
        <v>217</v>
      </c>
      <c r="F19" s="20" t="s">
        <v>43</v>
      </c>
      <c r="G19" s="21" t="n">
        <v>0.34</v>
      </c>
      <c r="I19" s="20" t="s">
        <v>42</v>
      </c>
      <c r="J19" s="20" t="n">
        <v>12</v>
      </c>
      <c r="O19" s="20" t="s">
        <v>63</v>
      </c>
      <c r="R19" s="17" t="n">
        <f aca="false">$P$8*G26</f>
        <v>0.810860927152318</v>
      </c>
      <c r="S19" s="17" t="n">
        <f aca="false">$P$7*G26</f>
        <v>2.56</v>
      </c>
      <c r="T19" s="17" t="n">
        <f aca="false">$P$9*G26</f>
        <v>4.99894039735099</v>
      </c>
    </row>
    <row collapsed="false" customFormat="false" customHeight="false" hidden="false" ht="15" outlineLevel="0" r="20">
      <c r="C20" s="0" t="s">
        <v>44</v>
      </c>
      <c r="D20" s="0" t="n">
        <v>214</v>
      </c>
      <c r="F20" s="20" t="s">
        <v>46</v>
      </c>
      <c r="G20" s="21" t="n">
        <v>0.29</v>
      </c>
      <c r="I20" s="20" t="s">
        <v>45</v>
      </c>
      <c r="J20" s="20" t="n">
        <v>8</v>
      </c>
      <c r="O20" s="20" t="s">
        <v>65</v>
      </c>
      <c r="R20" s="17" t="n">
        <f aca="false">$P$8*G27</f>
        <v>0.405430463576159</v>
      </c>
      <c r="S20" s="17" t="n">
        <f aca="false">$P$7*G27</f>
        <v>1.28</v>
      </c>
      <c r="T20" s="17" t="n">
        <f aca="false">$P$9*G27</f>
        <v>2.4994701986755</v>
      </c>
    </row>
    <row collapsed="false" customFormat="false" customHeight="false" hidden="false" ht="15" outlineLevel="0" r="21">
      <c r="C21" s="0" t="s">
        <v>47</v>
      </c>
      <c r="D21" s="0" t="n">
        <v>201</v>
      </c>
      <c r="F21" s="20" t="s">
        <v>49</v>
      </c>
      <c r="G21" s="21" t="n">
        <v>0.09</v>
      </c>
      <c r="I21" s="20" t="s">
        <v>48</v>
      </c>
      <c r="J21" s="20" t="n">
        <v>6</v>
      </c>
      <c r="O21" s="20" t="s">
        <v>67</v>
      </c>
      <c r="R21" s="17" t="n">
        <f aca="false">$P$8*G28</f>
        <v>0.202715231788079</v>
      </c>
      <c r="S21" s="17" t="n">
        <f aca="false">$P$7*G28</f>
        <v>0.64</v>
      </c>
      <c r="T21" s="17" t="n">
        <f aca="false">$P$9*G28</f>
        <v>1.24973509933775</v>
      </c>
    </row>
    <row collapsed="false" customFormat="false" customHeight="false" hidden="false" ht="15" outlineLevel="0" r="22">
      <c r="C22" s="0" t="s">
        <v>50</v>
      </c>
      <c r="D22" s="0" t="n">
        <v>161</v>
      </c>
      <c r="F22" s="20" t="s">
        <v>52</v>
      </c>
      <c r="G22" s="21" t="n">
        <v>0.07</v>
      </c>
      <c r="I22" s="20" t="s">
        <v>51</v>
      </c>
      <c r="J22" s="20" t="n">
        <v>-4</v>
      </c>
      <c r="O22" s="20" t="s">
        <v>69</v>
      </c>
      <c r="R22" s="17" t="n">
        <f aca="false">$P$8*G29</f>
        <v>0</v>
      </c>
      <c r="S22" s="17" t="n">
        <f aca="false">$P$7*G29</f>
        <v>0</v>
      </c>
      <c r="T22" s="17" t="n">
        <f aca="false">$P$9*G29</f>
        <v>0</v>
      </c>
    </row>
    <row collapsed="false" customFormat="false" customHeight="false" hidden="false" ht="15" outlineLevel="0" r="23">
      <c r="C23" s="0" t="s">
        <v>53</v>
      </c>
      <c r="D23" s="0" t="n">
        <v>141</v>
      </c>
      <c r="F23" s="20" t="s">
        <v>55</v>
      </c>
      <c r="G23" s="21" t="n">
        <v>0.05</v>
      </c>
      <c r="I23" s="20" t="s">
        <v>54</v>
      </c>
      <c r="J23" s="20" t="n">
        <v>-5</v>
      </c>
    </row>
    <row collapsed="false" customFormat="false" customHeight="false" hidden="false" ht="15" outlineLevel="0" r="24">
      <c r="C24" s="0" t="s">
        <v>56</v>
      </c>
      <c r="D24" s="0" t="n">
        <v>134</v>
      </c>
      <c r="F24" s="20" t="s">
        <v>58</v>
      </c>
      <c r="G24" s="21" t="n">
        <v>0.05</v>
      </c>
      <c r="I24" s="20" t="s">
        <v>57</v>
      </c>
      <c r="J24" s="20" t="n">
        <v>-9</v>
      </c>
    </row>
    <row collapsed="false" customFormat="false" customHeight="false" hidden="false" ht="15" outlineLevel="0" r="25">
      <c r="C25" s="0" t="s">
        <v>59</v>
      </c>
      <c r="D25" s="0" t="n">
        <v>126</v>
      </c>
      <c r="F25" s="20" t="s">
        <v>61</v>
      </c>
      <c r="G25" s="21" t="n">
        <v>0.04</v>
      </c>
      <c r="I25" s="20" t="s">
        <v>60</v>
      </c>
      <c r="J25" s="20" t="n">
        <v>-11</v>
      </c>
    </row>
    <row collapsed="false" customFormat="false" customHeight="false" hidden="false" ht="15" outlineLevel="0" r="26">
      <c r="C26" s="0" t="s">
        <v>62</v>
      </c>
      <c r="D26" s="0" t="n">
        <v>120</v>
      </c>
      <c r="F26" s="20" t="s">
        <v>63</v>
      </c>
      <c r="G26" s="21" t="n">
        <v>0.04</v>
      </c>
    </row>
    <row collapsed="false" customFormat="false" customHeight="false" hidden="false" ht="15" outlineLevel="0" r="27">
      <c r="C27" s="0" t="s">
        <v>64</v>
      </c>
      <c r="D27" s="0" t="n">
        <v>119</v>
      </c>
      <c r="F27" s="20" t="s">
        <v>65</v>
      </c>
      <c r="G27" s="21" t="n">
        <v>0.02</v>
      </c>
    </row>
    <row collapsed="false" customFormat="false" customHeight="false" hidden="false" ht="15" outlineLevel="0" r="28">
      <c r="C28" s="0" t="s">
        <v>66</v>
      </c>
      <c r="D28" s="0" t="n">
        <v>114</v>
      </c>
      <c r="F28" s="20" t="s">
        <v>67</v>
      </c>
      <c r="G28" s="21" t="n">
        <v>0.01</v>
      </c>
    </row>
    <row collapsed="false" customFormat="false" customHeight="false" hidden="false" ht="15" outlineLevel="0" r="29">
      <c r="C29" s="0" t="s">
        <v>68</v>
      </c>
      <c r="D29" s="0" t="n">
        <v>93</v>
      </c>
      <c r="F29" s="20" t="s">
        <v>69</v>
      </c>
      <c r="G29" s="21" t="n">
        <v>0</v>
      </c>
    </row>
  </sheetData>
  <mergeCells count="3">
    <mergeCell ref="C18:D18"/>
    <mergeCell ref="F18:G18"/>
    <mergeCell ref="I18:J18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2013-10-10T10:59:39.00Z</dcterms:created>
  <dc:creator>Customer</dc:creator>
  <cp:lastModifiedBy>Customer</cp:lastModifiedBy>
  <dcterms:modified xsi:type="dcterms:W3CDTF">2013-10-21T13:45:54.00Z</dcterms:modified>
  <cp:revision>0</cp:revision>
</cp:coreProperties>
</file>