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5" firstSheet="0" showHorizontalScroll="true" showSheetTabs="true" showVerticalScroll="true" tabRatio="273" windowHeight="8192" windowWidth="16384" xWindow="0" yWindow="0"/>
  </bookViews>
  <sheets>
    <sheet name="Tabelle1" sheetId="1" state="visible" r:id="rId2"/>
    <sheet name="Tabelle2" sheetId="2" state="visible" r:id="rId3"/>
    <sheet name="Kosten" sheetId="3" state="visible" r:id="rId4"/>
    <sheet name="Aufteilugn der Kosten" sheetId="4" state="visible" r:id="rId5"/>
    <sheet name="Einflussfaktoren" sheetId="5" state="visible" r:id="rId6"/>
    <sheet name="Test1" sheetId="6" state="visible" r:id="rId7"/>
    <sheet name="Test 2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<sst xmlns="http://schemas.openxmlformats.org/spreadsheetml/2006/main" count="398" uniqueCount="146">
  <si>
    <t>48 successful attacks per week</t>
  </si>
  <si>
    <t>Enterprise seats refer to the number of direct connections to the network and enterprise systems</t>
  </si>
  <si>
    <t>Figure 6. The cost of attacks varies according to organizational size</t>
  </si>
  <si>
    <t>Figure 7. Average annualized cost by industry sector</t>
  </si>
  <si>
    <t>Firmengröße 1,044 to 95,419 -&gt; median of 13,785 seats</t>
  </si>
  <si>
    <t>average cost of 4.8 million (median)</t>
  </si>
  <si>
    <t>Kosten von Atacken  abhänig der Unternehmensgröße (4 teile)</t>
  </si>
  <si>
    <t>Types of attack</t>
  </si>
  <si>
    <t>über Ø</t>
  </si>
  <si>
    <t>unter Ø</t>
  </si>
  <si>
    <t>€ in Mio</t>
  </si>
  <si>
    <t>Industriezweig</t>
  </si>
  <si>
    <t>pro Kopf</t>
  </si>
  <si>
    <t>Total</t>
  </si>
  <si>
    <t>Denial of services</t>
  </si>
  <si>
    <t>Financial services</t>
  </si>
  <si>
    <t>klein &lt;  2k</t>
  </si>
  <si>
    <t>2,290,658</t>
  </si>
  <si>
    <t>Web-based attacks</t>
  </si>
  <si>
    <t>Utilities &amp; energy</t>
  </si>
  <si>
    <t>mittelklein 2k - 10k</t>
  </si>
  <si>
    <t>3,479,637</t>
  </si>
  <si>
    <t>Malicious insiders</t>
  </si>
  <si>
    <t>Pharmaceutical</t>
  </si>
  <si>
    <t>mittelgroß 10k - 25k</t>
  </si>
  <si>
    <t>4,545,193</t>
  </si>
  <si>
    <t>Viruses, Worms, Trojans</t>
  </si>
  <si>
    <t>Technology</t>
  </si>
  <si>
    <t>groß &gt; 25k</t>
  </si>
  <si>
    <t>8,814,005</t>
  </si>
  <si>
    <t>Malicious code</t>
  </si>
  <si>
    <t>Public sector</t>
  </si>
  <si>
    <t>Stolen devices</t>
  </si>
  <si>
    <t>Education &amp; research</t>
  </si>
  <si>
    <t>Phishing &amp; social engineering</t>
  </si>
  <si>
    <t>Industrial</t>
  </si>
  <si>
    <t>Figure 2. The Cost of Cyber Crime</t>
  </si>
  <si>
    <t>Botnets</t>
  </si>
  <si>
    <t>Transportation</t>
  </si>
  <si>
    <t>max</t>
  </si>
  <si>
    <t>18,301,448</t>
  </si>
  <si>
    <t>Malware</t>
  </si>
  <si>
    <t>Services</t>
  </si>
  <si>
    <t>mean</t>
  </si>
  <si>
    <t>4,840,320</t>
  </si>
  <si>
    <t>Hospitality</t>
  </si>
  <si>
    <t>median</t>
  </si>
  <si>
    <t>3,241,289</t>
  </si>
  <si>
    <t>Consumer products</t>
  </si>
  <si>
    <t>min</t>
  </si>
  <si>
    <t>Automotive</t>
  </si>
  <si>
    <t>Media</t>
  </si>
  <si>
    <t>Retail</t>
  </si>
  <si>
    <t>Resulatat:</t>
  </si>
  <si>
    <t>Fest</t>
  </si>
  <si>
    <t>Sitze</t>
  </si>
  <si>
    <t>Kosten</t>
  </si>
  <si>
    <t>klein</t>
  </si>
  <si>
    <t>mittelklein</t>
  </si>
  <si>
    <t>mittelgroß</t>
  </si>
  <si>
    <t>groß</t>
  </si>
  <si>
    <t>Costs</t>
  </si>
  <si>
    <t>PCs</t>
  </si>
  <si>
    <t>Kosten Pro PC</t>
  </si>
  <si>
    <t>Max Punkte</t>
  </si>
  <si>
    <t>38377x^-0.654</t>
  </si>
  <si>
    <t>Min Punkte</t>
  </si>
  <si>
    <t>1734,9*x^-0,266</t>
  </si>
  <si>
    <t>Figure 13. Percentage cost for external consequences</t>
  </si>
  <si>
    <t>Figure 9. Percentage annualized cyber crime cost by attack type</t>
  </si>
  <si>
    <t>Internal costs are extrapolated using labor (time) as a surrogate for direct and indirect costs. This is also</t>
  </si>
  <si>
    <t>Information loss</t>
  </si>
  <si>
    <t>used to allocate an overhead component for fixed costs such as multiyear investments in technologies.</t>
  </si>
  <si>
    <t>Revenue loss</t>
  </si>
  <si>
    <t>Business disruption</t>
  </si>
  <si>
    <t>Equipment damages</t>
  </si>
  <si>
    <t>Other costs</t>
  </si>
  <si>
    <t>Figure 14. Percentage cost by internal activity center</t>
  </si>
  <si>
    <t>Detection</t>
  </si>
  <si>
    <t>Recovery</t>
  </si>
  <si>
    <t>Investigation</t>
  </si>
  <si>
    <t>Containment</t>
  </si>
  <si>
    <t>Incident mgmt</t>
  </si>
  <si>
    <t>Ex-post response</t>
  </si>
  <si>
    <t>Figure 17. Activity cost comparison and the use of security intelligence activities</t>
  </si>
  <si>
    <t>Typ</t>
  </si>
  <si>
    <t>with (Mio)</t>
  </si>
  <si>
    <t>without</t>
  </si>
  <si>
    <t>Investigation + Icident mgmt</t>
  </si>
  <si>
    <t>Figure 15. Percentage activity cost by six specific cost components</t>
  </si>
  <si>
    <t>Productivity loss</t>
  </si>
  <si>
    <t>external</t>
  </si>
  <si>
    <t>Direct labor</t>
  </si>
  <si>
    <t>internal costs</t>
  </si>
  <si>
    <t>Indirect labor</t>
  </si>
  <si>
    <t>Cash outlay</t>
  </si>
  <si>
    <t>Overhead</t>
  </si>
  <si>
    <t>Other</t>
  </si>
  <si>
    <t>wie viele haben das umgesetzt</t>
  </si>
  <si>
    <t>Figure 18. Seven enabling security technologies deployed</t>
  </si>
  <si>
    <t>Kostensparfaktor</t>
  </si>
  <si>
    <t>Automated policy management tools</t>
  </si>
  <si>
    <t>Enterprise deployment of GRC tools</t>
  </si>
  <si>
    <t>Access governance tools</t>
  </si>
  <si>
    <t>Extensive use of data loss prevention tools</t>
  </si>
  <si>
    <t>Advanced perimeter controls and firewall technologies</t>
  </si>
  <si>
    <t>Security intelligence tools</t>
  </si>
  <si>
    <t>Extensive deployment of encryption technologies</t>
  </si>
  <si>
    <t>Figure 20. Seven enterprise security governance activities deployed</t>
  </si>
  <si>
    <t>not addaptive!</t>
  </si>
  <si>
    <t>Extensive use of security metrics</t>
  </si>
  <si>
    <t>Substantial training and awareness activities</t>
  </si>
  <si>
    <t>Employment of certified/expert security personnel</t>
  </si>
  <si>
    <t>Formation of a senior-level security council</t>
  </si>
  <si>
    <t>Appointment of a high-level security leader (CISO)</t>
  </si>
  <si>
    <t>Adequacy of budgeted resources</t>
  </si>
  <si>
    <t>Certification against industry-leading standards</t>
  </si>
  <si>
    <t>Figure 7. Average annualized cost by industry sector in MIO</t>
  </si>
  <si>
    <t>average:</t>
  </si>
  <si>
    <t>IN</t>
  </si>
  <si>
    <t>Select</t>
  </si>
  <si>
    <t>OUT</t>
  </si>
  <si>
    <t>Liniendiagramm</t>
  </si>
  <si>
    <t>AVG</t>
  </si>
  <si>
    <t>MAX</t>
  </si>
  <si>
    <t>MIN</t>
  </si>
  <si>
    <t>Anzahl der Clients</t>
  </si>
  <si>
    <t>befallene Rechner bei aktueller Auswahl</t>
  </si>
  <si>
    <t>Kosten pro PC:</t>
  </si>
  <si>
    <t>Sicherheitsvorkerhungen</t>
  </si>
  <si>
    <t>Gesamtkosten:</t>
  </si>
  <si>
    <t>Sector:</t>
  </si>
  <si>
    <t>aktuelle Auswahl:</t>
  </si>
  <si>
    <t>Aufteilung</t>
  </si>
  <si>
    <t>Stats:</t>
  </si>
  <si>
    <t>Kreisidagramm 1</t>
  </si>
  <si>
    <t>Kosten pro Datensatz</t>
  </si>
  <si>
    <t>17302*x^(-0,441)</t>
  </si>
  <si>
    <t>-&gt; Basis</t>
  </si>
  <si>
    <t>-&gt; Exponent</t>
  </si>
  <si>
    <t>none</t>
  </si>
  <si>
    <t>Kreisidagramm 2</t>
  </si>
  <si>
    <t>Kosten bei Angriffen</t>
  </si>
  <si>
    <t>Aufteilung:</t>
  </si>
  <si>
    <t>In Verhätlnis von Productivity loss</t>
  </si>
  <si>
    <t>In verhätlnis von Direct labor</t>
  </si>
</sst>
</file>

<file path=xl/styles.xml><?xml version="1.0" encoding="utf-8"?>
<styleSheet xmlns="http://schemas.openxmlformats.org/spreadsheetml/2006/main">
  <numFmts count="7">
    <numFmt formatCode="GENERAL" numFmtId="164"/>
    <numFmt formatCode="0%" numFmtId="165"/>
    <numFmt formatCode="0.00" numFmtId="166"/>
    <numFmt formatCode="GENERAL" numFmtId="167"/>
    <numFmt formatCode="#,##0" numFmtId="168"/>
    <numFmt formatCode="0.00%" numFmtId="169"/>
    <numFmt formatCode="0" numFmtId="170"/>
  </numFmts>
  <fonts count="11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FF000000"/>
      <sz val="11"/>
    </font>
    <font>
      <name val="Calibri"/>
      <charset val="1"/>
      <family val="2"/>
      <b val="true"/>
      <color rgb="FF000000"/>
      <sz val="14"/>
    </font>
    <font>
      <name val="Calibri"/>
      <family val="2"/>
      <color rgb="FF000000"/>
      <sz val="10"/>
    </font>
    <font>
      <name val="Calibri"/>
      <family val="2"/>
      <b val="true"/>
      <color rgb="FF000000"/>
      <sz val="18"/>
    </font>
    <font>
      <name val="Calibri"/>
      <charset val="1"/>
      <family val="2"/>
      <color rgb="FFFF0000"/>
      <sz val="11"/>
    </font>
    <font>
      <name val="Calibri"/>
      <charset val="1"/>
      <family val="2"/>
      <color rgb="FF000000"/>
      <sz val="14"/>
    </font>
    <font>
      <name val="Calibri"/>
      <charset val="1"/>
      <family val="2"/>
      <b val="true"/>
      <color rgb="FF000000"/>
      <sz val="12"/>
    </font>
  </fonts>
  <fills count="2">
    <fill>
      <patternFill patternType="none"/>
    </fill>
    <fill>
      <patternFill patternType="gray125"/>
    </fill>
  </fills>
  <borders count="13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/>
      <top/>
      <bottom/>
      <diagonal/>
    </border>
    <border diagonalDown="false" diagonalUp="false">
      <left style="thick"/>
      <right style="thick"/>
      <top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 style="thick"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right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9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70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9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6" fillId="0" fontId="0" numFmtId="169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8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4" xfId="0">
      <alignment horizontal="left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9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2" fillId="0" fontId="0" numFmtId="164" xfId="0">
      <alignment horizontal="left" indent="0" shrinkToFit="false" textRotation="0" vertical="bottom" wrapText="false"/>
      <protection hidden="false" locked="true"/>
    </xf>
    <xf applyAlignment="false" applyBorder="true" applyFont="false" applyProtection="false" borderId="1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2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9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5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2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0" fontId="0" numFmtId="169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2" fillId="0" fontId="0" numFmtId="169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46AAC4"/>
      <rgbColor rgb="FF98B855"/>
      <rgbColor rgb="FFFFCC00"/>
      <rgbColor rgb="FFFF9900"/>
      <rgbColor rgb="FFFF6600"/>
      <rgbColor rgb="FF7D5FA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Tabelle2!$C$20</c:f>
              <c:strCache>
                <c:ptCount val="1"/>
                <c:pt idx="0">
                  <c:v>Kosten</c:v>
                </c:pt>
              </c:strCache>
            </c:strRef>
          </c:tx>
          <c:spPr>
            <a:solidFill>
              <a:srgbClr val="99ccff"/>
            </a:solidFill>
          </c:spPr>
          <c:marker/>
          <c:xVal>
            <c:numRef>
              <c:f>Tabelle2!$B$21:$B$23</c:f>
              <c:numCache>
                <c:formatCode>General</c:formatCode>
                <c:ptCount val="3"/>
                <c:pt idx="0">
                  <c:v>1044</c:v>
                </c:pt>
                <c:pt idx="1">
                  <c:v>13785</c:v>
                </c:pt>
                <c:pt idx="2">
                  <c:v>95419</c:v>
                </c:pt>
              </c:numCache>
            </c:numRef>
          </c:xVal>
          <c:yVal>
            <c:numRef>
              <c:f>Tabelle2!$C$21:$C$23</c:f>
              <c:numCache>
                <c:formatCode>General</c:formatCode>
                <c:ptCount val="3"/>
                <c:pt idx="0">
                  <c:v>595437</c:v>
                </c:pt>
                <c:pt idx="1">
                  <c:v>4800000</c:v>
                </c:pt>
                <c:pt idx="2">
                  <c:v>18301448</c:v>
                </c:pt>
              </c:numCache>
            </c:numRef>
          </c:yVal>
        </c:ser>
        <c:ser>
          <c:idx val="1"/>
          <c:order val="1"/>
          <c:tx>
            <c:strRef>
              <c:f>Tabelle2!$A$25</c:f>
              <c:strCache>
                <c:ptCount val="1"/>
                <c:pt idx="0">
                  <c:v>klein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xVal>
            <c:numRef>
              <c:f>Tabelle2!$B$26:$B$27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Tabelle2!$C$26:$C$27</c:f>
              <c:numCache>
                <c:formatCode>General</c:formatCode>
                <c:ptCount val="2"/>
                <c:pt idx="0">
                  <c:v>730000</c:v>
                </c:pt>
                <c:pt idx="1">
                  <c:v>1460000</c:v>
                </c:pt>
              </c:numCache>
            </c:numRef>
          </c:yVal>
        </c:ser>
        <c:ser>
          <c:idx val="2"/>
          <c:order val="2"/>
          <c:tx>
            <c:strRef>
              <c:f>Tabelle2!$A$29</c:f>
              <c:strCache>
                <c:ptCount val="1"/>
                <c:pt idx="0">
                  <c:v>mittelklein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xVal>
            <c:numRef>
              <c:f>Tabelle2!$B$30:$B$31</c:f>
              <c:numCache>
                <c:formatCode>General</c:formatCode>
                <c:ptCount val="2"/>
                <c:pt idx="0">
                  <c:v>2000</c:v>
                </c:pt>
                <c:pt idx="1">
                  <c:v>10000</c:v>
                </c:pt>
              </c:numCache>
            </c:numRef>
          </c:xVal>
          <c:yVal>
            <c:numRef>
              <c:f>Tabelle2!$C$30:$C$31</c:f>
              <c:numCache>
                <c:formatCode>General</c:formatCode>
                <c:ptCount val="2"/>
                <c:pt idx="0">
                  <c:v>656000</c:v>
                </c:pt>
                <c:pt idx="1">
                  <c:v>3280000</c:v>
                </c:pt>
              </c:numCache>
            </c:numRef>
          </c:yVal>
        </c:ser>
        <c:ser>
          <c:idx val="3"/>
          <c:order val="3"/>
          <c:tx>
            <c:strRef>
              <c:f>Tabelle2!$A$33</c:f>
              <c:strCache>
                <c:ptCount val="1"/>
                <c:pt idx="0">
                  <c:v>mittelgroß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/>
          <c:xVal>
            <c:numRef>
              <c:f>Tabelle2!$B$34:$B$35</c:f>
              <c:numCache>
                <c:formatCode>General</c:formatCode>
                <c:ptCount val="2"/>
                <c:pt idx="0">
                  <c:v>10000</c:v>
                </c:pt>
                <c:pt idx="1">
                  <c:v>25000</c:v>
                </c:pt>
              </c:numCache>
            </c:numRef>
          </c:xVal>
          <c:yVal>
            <c:numRef>
              <c:f>Tabelle2!$C$34:$C$35</c:f>
              <c:numCache>
                <c:formatCode>General</c:formatCode>
                <c:ptCount val="2"/>
                <c:pt idx="0">
                  <c:v>2620000</c:v>
                </c:pt>
                <c:pt idx="1">
                  <c:v>6550000</c:v>
                </c:pt>
              </c:numCache>
            </c:numRef>
          </c:yVal>
        </c:ser>
        <c:ser>
          <c:idx val="4"/>
          <c:order val="4"/>
          <c:tx>
            <c:strRef>
              <c:f>Tabelle2!$A$37</c:f>
              <c:strCache>
                <c:ptCount val="1"/>
                <c:pt idx="0">
                  <c:v>groß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/>
          <c:xVal>
            <c:numRef>
              <c:f>Tabelle2!$B$38:$B$39</c:f>
              <c:numCache>
                <c:formatCode>General</c:formatCode>
                <c:ptCount val="2"/>
                <c:pt idx="0">
                  <c:v>25000</c:v>
                </c:pt>
                <c:pt idx="1">
                  <c:v>95419</c:v>
                </c:pt>
              </c:numCache>
            </c:numRef>
          </c:xVal>
          <c:yVal>
            <c:numRef>
              <c:f>Tabelle2!$C$38:$C$39</c:f>
              <c:numCache>
                <c:formatCode>General</c:formatCode>
                <c:ptCount val="2"/>
                <c:pt idx="0">
                  <c:v>5000000</c:v>
                </c:pt>
                <c:pt idx="1">
                  <c:v>19083800</c:v>
                </c:pt>
              </c:numCache>
            </c:numRef>
          </c:yVal>
        </c:ser>
        <c:axId val="94815670"/>
        <c:axId val="10828067"/>
      </c:scatterChart>
      <c:valAx>
        <c:axId val="94815670"/>
        <c:scaling>
          <c:orientation val="minMax"/>
          <c:max val="100000"/>
        </c:scaling>
        <c:axPos val="b"/>
        <c:majorTickMark val="out"/>
        <c:minorTickMark val="none"/>
        <c:tickLblPos val="nextTo"/>
        <c:crossAx val="10828067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10828067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94815670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Costs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Kosten!$A$1</c:f>
              <c:strCache>
                <c:ptCount val="1"/>
                <c:pt idx="0">
                  <c:v>Costs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xVal>
            <c:numRef>
              <c:f>Kosten!$B$2:$B$44</c:f>
              <c:numCache>
                <c:formatCode>General</c:formatCode>
                <c:ptCount val="43"/>
                <c:pt idx="0">
                  <c:v>1044</c:v>
                </c:pt>
                <c:pt idx="1">
                  <c:v>866.603383458646</c:v>
                </c:pt>
                <c:pt idx="2">
                  <c:v>1221.39661654135</c:v>
                </c:pt>
                <c:pt idx="3">
                  <c:v>1221.39661654135</c:v>
                </c:pt>
                <c:pt idx="4">
                  <c:v>1576.18984962406</c:v>
                </c:pt>
                <c:pt idx="5">
                  <c:v>2817.96616541353</c:v>
                </c:pt>
                <c:pt idx="6">
                  <c:v>3882.34586466165</c:v>
                </c:pt>
                <c:pt idx="7">
                  <c:v>5301.51879699248</c:v>
                </c:pt>
                <c:pt idx="8">
                  <c:v>6720.6917293233</c:v>
                </c:pt>
                <c:pt idx="9">
                  <c:v>7075.48496240601</c:v>
                </c:pt>
                <c:pt idx="10">
                  <c:v>7252.88157894736</c:v>
                </c:pt>
                <c:pt idx="11">
                  <c:v>7252.88157894736</c:v>
                </c:pt>
                <c:pt idx="12">
                  <c:v>8139.86466165413</c:v>
                </c:pt>
                <c:pt idx="13">
                  <c:v>10091.227443609</c:v>
                </c:pt>
                <c:pt idx="14">
                  <c:v>10623.417293233</c:v>
                </c:pt>
                <c:pt idx="15">
                  <c:v>10978.2105263157</c:v>
                </c:pt>
                <c:pt idx="16">
                  <c:v>11510.4003759398</c:v>
                </c:pt>
                <c:pt idx="17">
                  <c:v>12219.9868421052</c:v>
                </c:pt>
                <c:pt idx="18">
                  <c:v>12397.3834586466</c:v>
                </c:pt>
                <c:pt idx="19">
                  <c:v>13816.5563909774</c:v>
                </c:pt>
                <c:pt idx="20">
                  <c:v>13816.5563909774</c:v>
                </c:pt>
                <c:pt idx="21">
                  <c:v>13993.9530075187</c:v>
                </c:pt>
                <c:pt idx="22">
                  <c:v>13993.9530075187</c:v>
                </c:pt>
                <c:pt idx="23">
                  <c:v>15235.7293233082</c:v>
                </c:pt>
                <c:pt idx="24">
                  <c:v>15945.3157894736</c:v>
                </c:pt>
                <c:pt idx="25">
                  <c:v>16654.9022556391</c:v>
                </c:pt>
                <c:pt idx="26">
                  <c:v>16832.2988721804</c:v>
                </c:pt>
                <c:pt idx="27">
                  <c:v>17541.8853383458</c:v>
                </c:pt>
                <c:pt idx="28">
                  <c:v>17896.6785714285</c:v>
                </c:pt>
                <c:pt idx="29">
                  <c:v>18428.8684210526</c:v>
                </c:pt>
                <c:pt idx="30">
                  <c:v>20380.2312030075</c:v>
                </c:pt>
                <c:pt idx="31">
                  <c:v>24815.1466165413</c:v>
                </c:pt>
                <c:pt idx="32">
                  <c:v>26766.5093984962</c:v>
                </c:pt>
                <c:pt idx="33">
                  <c:v>27298.6992481202</c:v>
                </c:pt>
                <c:pt idx="34">
                  <c:v>29427.4586466165</c:v>
                </c:pt>
                <c:pt idx="35">
                  <c:v>31201.42481203</c:v>
                </c:pt>
                <c:pt idx="36">
                  <c:v>34039.7706766917</c:v>
                </c:pt>
                <c:pt idx="37">
                  <c:v>37232.909774436</c:v>
                </c:pt>
                <c:pt idx="38">
                  <c:v>40780.8421052631</c:v>
                </c:pt>
                <c:pt idx="39">
                  <c:v>42200.0150375939</c:v>
                </c:pt>
                <c:pt idx="40">
                  <c:v>52666.4154135338</c:v>
                </c:pt>
                <c:pt idx="41">
                  <c:v>72357.439849624</c:v>
                </c:pt>
                <c:pt idx="42">
                  <c:v>95419</c:v>
                </c:pt>
              </c:numCache>
            </c:numRef>
          </c:xVal>
          <c:yVal>
            <c:numRef>
              <c:f>Kosten!$A$2:$A$44</c:f>
              <c:numCache>
                <c:formatCode>General</c:formatCode>
                <c:ptCount val="43"/>
                <c:pt idx="0">
                  <c:v>2954753.8604488</c:v>
                </c:pt>
                <c:pt idx="1">
                  <c:v>710714.58976157</c:v>
                </c:pt>
                <c:pt idx="2">
                  <c:v>3599915.15077138</c:v>
                </c:pt>
                <c:pt idx="3">
                  <c:v>626563.117110799</c:v>
                </c:pt>
                <c:pt idx="4">
                  <c:v>2085188.6430575</c:v>
                </c:pt>
                <c:pt idx="5">
                  <c:v>598512.626227208</c:v>
                </c:pt>
                <c:pt idx="6">
                  <c:v>1608330.29803646</c:v>
                </c:pt>
                <c:pt idx="7">
                  <c:v>3010854.84221598</c:v>
                </c:pt>
                <c:pt idx="8">
                  <c:v>1580279.80715287</c:v>
                </c:pt>
                <c:pt idx="9">
                  <c:v>1636380.78892005</c:v>
                </c:pt>
                <c:pt idx="10">
                  <c:v>2309592.57012622</c:v>
                </c:pt>
                <c:pt idx="11">
                  <c:v>598512.626227208</c:v>
                </c:pt>
                <c:pt idx="12">
                  <c:v>1103421.46213183</c:v>
                </c:pt>
                <c:pt idx="13">
                  <c:v>1832734.22510518</c:v>
                </c:pt>
                <c:pt idx="14">
                  <c:v>1944936.18863955</c:v>
                </c:pt>
                <c:pt idx="15">
                  <c:v>3880420.05960729</c:v>
                </c:pt>
                <c:pt idx="16">
                  <c:v>2814501.40603085</c:v>
                </c:pt>
                <c:pt idx="17">
                  <c:v>991219.498597475</c:v>
                </c:pt>
                <c:pt idx="18">
                  <c:v>1692481.77068723</c:v>
                </c:pt>
                <c:pt idx="19">
                  <c:v>2926703.36956521</c:v>
                </c:pt>
                <c:pt idx="20">
                  <c:v>3263309.2601683</c:v>
                </c:pt>
                <c:pt idx="21">
                  <c:v>4441429.8772791</c:v>
                </c:pt>
                <c:pt idx="22">
                  <c:v>3852369.5687237</c:v>
                </c:pt>
                <c:pt idx="23">
                  <c:v>15353070.8309958</c:v>
                </c:pt>
                <c:pt idx="24">
                  <c:v>1047320.48036466</c:v>
                </c:pt>
                <c:pt idx="25">
                  <c:v>2477895.51542776</c:v>
                </c:pt>
                <c:pt idx="26">
                  <c:v>10864992.2896213</c:v>
                </c:pt>
                <c:pt idx="27">
                  <c:v>1720532.26157082</c:v>
                </c:pt>
                <c:pt idx="28">
                  <c:v>5086591.16760168</c:v>
                </c:pt>
                <c:pt idx="29">
                  <c:v>5423197.05820476</c:v>
                </c:pt>
                <c:pt idx="30">
                  <c:v>6068358.34852734</c:v>
                </c:pt>
                <c:pt idx="31">
                  <c:v>4525581.34992987</c:v>
                </c:pt>
                <c:pt idx="32">
                  <c:v>4918288.22230014</c:v>
                </c:pt>
                <c:pt idx="33">
                  <c:v>18298372.3737728</c:v>
                </c:pt>
                <c:pt idx="34">
                  <c:v>9630770.69074333</c:v>
                </c:pt>
                <c:pt idx="35">
                  <c:v>4721934.786115</c:v>
                </c:pt>
                <c:pt idx="36">
                  <c:v>11005244.7440392</c:v>
                </c:pt>
                <c:pt idx="37">
                  <c:v>5479298.03997195</c:v>
                </c:pt>
                <c:pt idx="38">
                  <c:v>6685469.14796633</c:v>
                </c:pt>
                <c:pt idx="39">
                  <c:v>6601317.67531556</c:v>
                </c:pt>
                <c:pt idx="40">
                  <c:v>13361485.9782608</c:v>
                </c:pt>
                <c:pt idx="41">
                  <c:v>9658821.18162692</c:v>
                </c:pt>
                <c:pt idx="42">
                  <c:v>15493323.2854137</c:v>
                </c:pt>
              </c:numCache>
            </c:numRef>
          </c:yVal>
        </c:ser>
        <c:axId val="59495757"/>
        <c:axId val="33209415"/>
      </c:scatterChart>
      <c:valAx>
        <c:axId val="59495757"/>
        <c:scaling>
          <c:orientation val="minMax"/>
        </c:scaling>
        <c:axPos val="b"/>
        <c:majorTickMark val="out"/>
        <c:minorTickMark val="none"/>
        <c:tickLblPos val="nextTo"/>
        <c:crossAx val="33209415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33209415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59495757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Kosten Pro PC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Kosten!$C$1</c:f>
              <c:strCache>
                <c:ptCount val="1"/>
                <c:pt idx="0">
                  <c:v>Kosten Pro PC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val>
            <c:numRef>
              <c:f>Kosten!$C$2:$C$44</c:f>
              <c:numCache>
                <c:formatCode>General</c:formatCode>
                <c:ptCount val="43"/>
                <c:pt idx="0">
                  <c:v>2830.2240042613</c:v>
                </c:pt>
                <c:pt idx="1">
                  <c:v>820.115179939734</c:v>
                </c:pt>
                <c:pt idx="2">
                  <c:v>2947.37606279385</c:v>
                </c:pt>
                <c:pt idx="3">
                  <c:v>512.989072202483</c:v>
                </c:pt>
                <c:pt idx="4">
                  <c:v>1322.92987647068</c:v>
                </c:pt>
                <c:pt idx="5">
                  <c:v>212.391700643211</c:v>
                </c:pt>
                <c:pt idx="6">
                  <c:v>414.267650050449</c:v>
                </c:pt>
                <c:pt idx="7">
                  <c:v>567.923072143783</c:v>
                </c:pt>
                <c:pt idx="8">
                  <c:v>235.136481600234</c:v>
                </c:pt>
                <c:pt idx="9">
                  <c:v>231.274717933059</c:v>
                </c:pt>
                <c:pt idx="10">
                  <c:v>318.437926358839</c:v>
                </c:pt>
                <c:pt idx="11">
                  <c:v>82.5206670910616</c:v>
                </c:pt>
                <c:pt idx="12">
                  <c:v>135.557716006005</c:v>
                </c:pt>
                <c:pt idx="13">
                  <c:v>181.616580871526</c:v>
                </c:pt>
                <c:pt idx="14">
                  <c:v>183.080089481042</c:v>
                </c:pt>
                <c:pt idx="15">
                  <c:v>353.465626324581</c:v>
                </c:pt>
                <c:pt idx="16">
                  <c:v>244.518115278944</c:v>
                </c:pt>
                <c:pt idx="17">
                  <c:v>81.1146125937</c:v>
                </c:pt>
                <c:pt idx="18">
                  <c:v>136.519272500747</c:v>
                </c:pt>
                <c:pt idx="19">
                  <c:v>211.825818731245</c:v>
                </c:pt>
                <c:pt idx="20">
                  <c:v>236.188321302646</c:v>
                </c:pt>
                <c:pt idx="21">
                  <c:v>317.382077451082</c:v>
                </c:pt>
                <c:pt idx="22">
                  <c:v>275.288159582492</c:v>
                </c:pt>
                <c:pt idx="23">
                  <c:v>1007.70173223727</c:v>
                </c:pt>
                <c:pt idx="24">
                  <c:v>65.682015595831</c:v>
                </c:pt>
                <c:pt idx="25">
                  <c:v>148.778748586698</c:v>
                </c:pt>
                <c:pt idx="26">
                  <c:v>645.484753575664</c:v>
                </c:pt>
                <c:pt idx="27">
                  <c:v>98.0813765673072</c:v>
                </c:pt>
                <c:pt idx="28">
                  <c:v>284.219842654059</c:v>
                </c:pt>
                <c:pt idx="29">
                  <c:v>294.277268375819</c:v>
                </c:pt>
                <c:pt idx="30">
                  <c:v>297.757090588444</c:v>
                </c:pt>
                <c:pt idx="31">
                  <c:v>182.371735289817</c:v>
                </c:pt>
                <c:pt idx="32">
                  <c:v>183.747837608458</c:v>
                </c:pt>
                <c:pt idx="33">
                  <c:v>670.301987924675</c:v>
                </c:pt>
                <c:pt idx="34">
                  <c:v>327.271573342289</c:v>
                </c:pt>
                <c:pt idx="35">
                  <c:v>151.337152535881</c:v>
                </c:pt>
                <c:pt idx="36">
                  <c:v>323.305490174024</c:v>
                </c:pt>
                <c:pt idx="37">
                  <c:v>147.162767378821</c:v>
                </c:pt>
                <c:pt idx="38">
                  <c:v>163.936515354682</c:v>
                </c:pt>
                <c:pt idx="39">
                  <c:v>156.42927305677</c:v>
                </c:pt>
                <c:pt idx="40">
                  <c:v>253.700311163141</c:v>
                </c:pt>
                <c:pt idx="41">
                  <c:v>133.48760268053</c:v>
                </c:pt>
                <c:pt idx="42">
                  <c:v>162.371469889788</c:v>
                </c:pt>
              </c:numCache>
            </c:numRef>
          </c:val>
        </c:ser>
        <c:marker val="0"/>
        <c:axId val="57857855"/>
        <c:axId val="69793199"/>
      </c:lineChart>
      <c:catAx>
        <c:axId val="57857855"/>
        <c:scaling>
          <c:orientation val="minMax"/>
        </c:scaling>
        <c:axPos val="b"/>
        <c:majorTickMark val="out"/>
        <c:minorTickMark val="none"/>
        <c:tickLblPos val="nextTo"/>
        <c:crossAx val="69793199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69793199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57857855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Kosten!$C$1</c:f>
              <c:strCache>
                <c:ptCount val="1"/>
                <c:pt idx="0">
                  <c:v>Kosten Pro PC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xVal>
            <c:numRef>
              <c:f>Kosten!$B$2:$B$44</c:f>
              <c:numCache>
                <c:formatCode>General</c:formatCode>
                <c:ptCount val="43"/>
                <c:pt idx="0">
                  <c:v>1044</c:v>
                </c:pt>
                <c:pt idx="1">
                  <c:v>866.603383458646</c:v>
                </c:pt>
                <c:pt idx="2">
                  <c:v>1221.39661654135</c:v>
                </c:pt>
                <c:pt idx="3">
                  <c:v>1221.39661654135</c:v>
                </c:pt>
                <c:pt idx="4">
                  <c:v>1576.18984962406</c:v>
                </c:pt>
                <c:pt idx="5">
                  <c:v>2817.96616541353</c:v>
                </c:pt>
                <c:pt idx="6">
                  <c:v>3882.34586466165</c:v>
                </c:pt>
                <c:pt idx="7">
                  <c:v>5301.51879699248</c:v>
                </c:pt>
                <c:pt idx="8">
                  <c:v>6720.6917293233</c:v>
                </c:pt>
                <c:pt idx="9">
                  <c:v>7075.48496240601</c:v>
                </c:pt>
                <c:pt idx="10">
                  <c:v>7252.88157894736</c:v>
                </c:pt>
                <c:pt idx="11">
                  <c:v>7252.88157894736</c:v>
                </c:pt>
                <c:pt idx="12">
                  <c:v>8139.86466165413</c:v>
                </c:pt>
                <c:pt idx="13">
                  <c:v>10091.227443609</c:v>
                </c:pt>
                <c:pt idx="14">
                  <c:v>10623.417293233</c:v>
                </c:pt>
                <c:pt idx="15">
                  <c:v>10978.2105263157</c:v>
                </c:pt>
                <c:pt idx="16">
                  <c:v>11510.4003759398</c:v>
                </c:pt>
                <c:pt idx="17">
                  <c:v>12219.9868421052</c:v>
                </c:pt>
                <c:pt idx="18">
                  <c:v>12397.3834586466</c:v>
                </c:pt>
                <c:pt idx="19">
                  <c:v>13816.5563909774</c:v>
                </c:pt>
                <c:pt idx="20">
                  <c:v>13816.5563909774</c:v>
                </c:pt>
                <c:pt idx="21">
                  <c:v>13993.9530075187</c:v>
                </c:pt>
                <c:pt idx="22">
                  <c:v>13993.9530075187</c:v>
                </c:pt>
                <c:pt idx="23">
                  <c:v>15235.7293233082</c:v>
                </c:pt>
                <c:pt idx="24">
                  <c:v>15945.3157894736</c:v>
                </c:pt>
                <c:pt idx="25">
                  <c:v>16654.9022556391</c:v>
                </c:pt>
                <c:pt idx="26">
                  <c:v>16832.2988721804</c:v>
                </c:pt>
                <c:pt idx="27">
                  <c:v>17541.8853383458</c:v>
                </c:pt>
                <c:pt idx="28">
                  <c:v>17896.6785714285</c:v>
                </c:pt>
                <c:pt idx="29">
                  <c:v>18428.8684210526</c:v>
                </c:pt>
                <c:pt idx="30">
                  <c:v>20380.2312030075</c:v>
                </c:pt>
                <c:pt idx="31">
                  <c:v>24815.1466165413</c:v>
                </c:pt>
                <c:pt idx="32">
                  <c:v>26766.5093984962</c:v>
                </c:pt>
                <c:pt idx="33">
                  <c:v>27298.6992481202</c:v>
                </c:pt>
                <c:pt idx="34">
                  <c:v>29427.4586466165</c:v>
                </c:pt>
                <c:pt idx="35">
                  <c:v>31201.42481203</c:v>
                </c:pt>
                <c:pt idx="36">
                  <c:v>34039.7706766917</c:v>
                </c:pt>
                <c:pt idx="37">
                  <c:v>37232.909774436</c:v>
                </c:pt>
                <c:pt idx="38">
                  <c:v>40780.8421052631</c:v>
                </c:pt>
                <c:pt idx="39">
                  <c:v>42200.0150375939</c:v>
                </c:pt>
                <c:pt idx="40">
                  <c:v>52666.4154135338</c:v>
                </c:pt>
                <c:pt idx="41">
                  <c:v>72357.439849624</c:v>
                </c:pt>
                <c:pt idx="42">
                  <c:v>95419</c:v>
                </c:pt>
              </c:numCache>
            </c:numRef>
          </c:xVal>
          <c:yVal>
            <c:numRef>
              <c:f>Kosten!$C$2:$C$44</c:f>
              <c:numCache>
                <c:formatCode>General</c:formatCode>
                <c:ptCount val="43"/>
                <c:pt idx="0">
                  <c:v>2830.2240042613</c:v>
                </c:pt>
                <c:pt idx="1">
                  <c:v>820.115179939734</c:v>
                </c:pt>
                <c:pt idx="2">
                  <c:v>2947.37606279385</c:v>
                </c:pt>
                <c:pt idx="3">
                  <c:v>512.989072202483</c:v>
                </c:pt>
                <c:pt idx="4">
                  <c:v>1322.92987647068</c:v>
                </c:pt>
                <c:pt idx="5">
                  <c:v>212.391700643211</c:v>
                </c:pt>
                <c:pt idx="6">
                  <c:v>414.267650050449</c:v>
                </c:pt>
                <c:pt idx="7">
                  <c:v>567.923072143783</c:v>
                </c:pt>
                <c:pt idx="8">
                  <c:v>235.136481600234</c:v>
                </c:pt>
                <c:pt idx="9">
                  <c:v>231.274717933059</c:v>
                </c:pt>
                <c:pt idx="10">
                  <c:v>318.437926358839</c:v>
                </c:pt>
                <c:pt idx="11">
                  <c:v>82.5206670910616</c:v>
                </c:pt>
                <c:pt idx="12">
                  <c:v>135.557716006005</c:v>
                </c:pt>
                <c:pt idx="13">
                  <c:v>181.616580871526</c:v>
                </c:pt>
                <c:pt idx="14">
                  <c:v>183.080089481042</c:v>
                </c:pt>
                <c:pt idx="15">
                  <c:v>353.465626324581</c:v>
                </c:pt>
                <c:pt idx="16">
                  <c:v>244.518115278944</c:v>
                </c:pt>
                <c:pt idx="17">
                  <c:v>81.1146125937</c:v>
                </c:pt>
                <c:pt idx="18">
                  <c:v>136.519272500747</c:v>
                </c:pt>
                <c:pt idx="19">
                  <c:v>211.825818731245</c:v>
                </c:pt>
                <c:pt idx="20">
                  <c:v>236.188321302646</c:v>
                </c:pt>
                <c:pt idx="21">
                  <c:v>317.382077451082</c:v>
                </c:pt>
                <c:pt idx="22">
                  <c:v>275.288159582492</c:v>
                </c:pt>
                <c:pt idx="23">
                  <c:v>1007.70173223727</c:v>
                </c:pt>
                <c:pt idx="24">
                  <c:v>65.682015595831</c:v>
                </c:pt>
                <c:pt idx="25">
                  <c:v>148.778748586698</c:v>
                </c:pt>
                <c:pt idx="26">
                  <c:v>645.484753575664</c:v>
                </c:pt>
                <c:pt idx="27">
                  <c:v>98.0813765673072</c:v>
                </c:pt>
                <c:pt idx="28">
                  <c:v>284.219842654059</c:v>
                </c:pt>
                <c:pt idx="29">
                  <c:v>294.277268375819</c:v>
                </c:pt>
                <c:pt idx="30">
                  <c:v>297.757090588444</c:v>
                </c:pt>
                <c:pt idx="31">
                  <c:v>182.371735289817</c:v>
                </c:pt>
                <c:pt idx="32">
                  <c:v>183.747837608458</c:v>
                </c:pt>
                <c:pt idx="33">
                  <c:v>670.301987924675</c:v>
                </c:pt>
                <c:pt idx="34">
                  <c:v>327.271573342289</c:v>
                </c:pt>
                <c:pt idx="35">
                  <c:v>151.337152535881</c:v>
                </c:pt>
                <c:pt idx="36">
                  <c:v>323.305490174024</c:v>
                </c:pt>
                <c:pt idx="37">
                  <c:v>147.162767378821</c:v>
                </c:pt>
                <c:pt idx="38">
                  <c:v>163.936515354682</c:v>
                </c:pt>
                <c:pt idx="39">
                  <c:v>156.42927305677</c:v>
                </c:pt>
                <c:pt idx="40">
                  <c:v>253.700311163141</c:v>
                </c:pt>
                <c:pt idx="41">
                  <c:v>133.48760268053</c:v>
                </c:pt>
                <c:pt idx="42">
                  <c:v>162.371469889788</c:v>
                </c:pt>
              </c:numCache>
            </c:numRef>
          </c:yVal>
        </c:ser>
        <c:ser>
          <c:idx val="1"/>
          <c:order val="1"/>
          <c:tx>
            <c:strRef>
              <c:f>Kosten!$A$48</c:f>
              <c:strCache>
                <c:ptCount val="1"/>
                <c:pt idx="0">
                  <c:v>Max Punkte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xVal>
            <c:numRef>
              <c:f>Kosten!$B$49:$B$53</c:f>
              <c:numCache>
                <c:formatCode>General</c:formatCode>
                <c:ptCount val="5"/>
                <c:pt idx="0">
                  <c:v>1221.39661654135</c:v>
                </c:pt>
                <c:pt idx="1">
                  <c:v>15235.7293233082</c:v>
                </c:pt>
                <c:pt idx="2">
                  <c:v>27298.6992481202</c:v>
                </c:pt>
                <c:pt idx="3">
                  <c:v>52666.4154135338</c:v>
                </c:pt>
                <c:pt idx="4">
                  <c:v>95419</c:v>
                </c:pt>
              </c:numCache>
            </c:numRef>
          </c:xVal>
          <c:yVal>
            <c:numRef>
              <c:f>Kosten!$C$49:$C$53</c:f>
              <c:numCache>
                <c:formatCode>General</c:formatCode>
                <c:ptCount val="5"/>
                <c:pt idx="0">
                  <c:v>2947.37606279385</c:v>
                </c:pt>
                <c:pt idx="1">
                  <c:v>1007.70173223727</c:v>
                </c:pt>
                <c:pt idx="2">
                  <c:v>670.301987924675</c:v>
                </c:pt>
                <c:pt idx="3">
                  <c:v>253.700311163141</c:v>
                </c:pt>
                <c:pt idx="4">
                  <c:v>162.371469889788</c:v>
                </c:pt>
              </c:numCache>
            </c:numRef>
          </c:yVal>
        </c:ser>
        <c:ser>
          <c:idx val="2"/>
          <c:order val="2"/>
          <c:tx>
            <c:strRef>
              <c:f>Kosten!$A$55</c:f>
              <c:strCache>
                <c:ptCount val="1"/>
                <c:pt idx="0">
                  <c:v>Min Punkte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xVal>
            <c:numRef>
              <c:f>Kosten!$B$56:$B$60</c:f>
              <c:numCache>
                <c:formatCode>General</c:formatCode>
                <c:ptCount val="5"/>
                <c:pt idx="0">
                  <c:v>1221.39661654135</c:v>
                </c:pt>
                <c:pt idx="1">
                  <c:v>2817.96616541353</c:v>
                </c:pt>
                <c:pt idx="2">
                  <c:v>7252.88157894736</c:v>
                </c:pt>
                <c:pt idx="3">
                  <c:v>15945.3157894736</c:v>
                </c:pt>
                <c:pt idx="4">
                  <c:v>95419</c:v>
                </c:pt>
              </c:numCache>
            </c:numRef>
          </c:xVal>
          <c:yVal>
            <c:numRef>
              <c:f>Kosten!$C$56:$C$60</c:f>
              <c:numCache>
                <c:formatCode>General</c:formatCode>
                <c:ptCount val="5"/>
                <c:pt idx="0">
                  <c:v>512.989072202483</c:v>
                </c:pt>
                <c:pt idx="1">
                  <c:v>212.391700643211</c:v>
                </c:pt>
                <c:pt idx="2">
                  <c:v>82.5206670910616</c:v>
                </c:pt>
                <c:pt idx="3">
                  <c:v>65.682015595831</c:v>
                </c:pt>
                <c:pt idx="4">
                  <c:v>162.371469889788</c:v>
                </c:pt>
              </c:numCache>
            </c:numRef>
          </c:yVal>
        </c:ser>
        <c:axId val="88855076"/>
        <c:axId val="86172205"/>
      </c:scatterChart>
      <c:valAx>
        <c:axId val="88855076"/>
        <c:scaling>
          <c:orientation val="minMax"/>
          <c:max val="100000"/>
        </c:scaling>
        <c:axPos val="b"/>
        <c:majorTickMark val="out"/>
        <c:minorTickMark val="none"/>
        <c:tickLblPos val="nextTo"/>
        <c:crossAx val="86172205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86172205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88855076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322200</xdr:colOff>
      <xdr:row>39</xdr:row>
      <xdr:rowOff>95760</xdr:rowOff>
    </xdr:from>
    <xdr:to>
      <xdr:col>14</xdr:col>
      <xdr:colOff>102600</xdr:colOff>
      <xdr:row>70</xdr:row>
      <xdr:rowOff>47880</xdr:rowOff>
    </xdr:to>
    <xdr:graphicFrame>
      <xdr:nvGraphicFramePr>
        <xdr:cNvPr id="0" name="Diagramm 2"/>
        <xdr:cNvGraphicFramePr/>
      </xdr:nvGraphicFramePr>
      <xdr:xfrm>
        <a:off x="322200" y="7572600"/>
        <a:ext cx="17226360" cy="585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27000</xdr:colOff>
      <xdr:row>0</xdr:row>
      <xdr:rowOff>181440</xdr:rowOff>
    </xdr:from>
    <xdr:to>
      <xdr:col>23</xdr:col>
      <xdr:colOff>83880</xdr:colOff>
      <xdr:row>22</xdr:row>
      <xdr:rowOff>119160</xdr:rowOff>
    </xdr:to>
    <xdr:graphicFrame>
      <xdr:nvGraphicFramePr>
        <xdr:cNvPr id="1" name="Diagramm 1"/>
        <xdr:cNvGraphicFramePr/>
      </xdr:nvGraphicFramePr>
      <xdr:xfrm>
        <a:off x="3788640" y="181440"/>
        <a:ext cx="17925120" cy="412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27000</xdr:colOff>
      <xdr:row>23</xdr:row>
      <xdr:rowOff>10080</xdr:rowOff>
    </xdr:from>
    <xdr:to>
      <xdr:col>23</xdr:col>
      <xdr:colOff>83880</xdr:colOff>
      <xdr:row>42</xdr:row>
      <xdr:rowOff>119160</xdr:rowOff>
    </xdr:to>
    <xdr:graphicFrame>
      <xdr:nvGraphicFramePr>
        <xdr:cNvPr id="2" name="Diagramm 2"/>
        <xdr:cNvGraphicFramePr/>
      </xdr:nvGraphicFramePr>
      <xdr:xfrm>
        <a:off x="3788640" y="4391280"/>
        <a:ext cx="17925120" cy="372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27000</xdr:colOff>
      <xdr:row>42</xdr:row>
      <xdr:rowOff>162360</xdr:rowOff>
    </xdr:from>
    <xdr:to>
      <xdr:col>23</xdr:col>
      <xdr:colOff>64800</xdr:colOff>
      <xdr:row>63</xdr:row>
      <xdr:rowOff>4680</xdr:rowOff>
    </xdr:to>
    <xdr:graphicFrame>
      <xdr:nvGraphicFramePr>
        <xdr:cNvPr id="3" name="Diagramm 3"/>
        <xdr:cNvGraphicFramePr/>
      </xdr:nvGraphicFramePr>
      <xdr:xfrm>
        <a:off x="3788640" y="8163000"/>
        <a:ext cx="17906040" cy="384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1" activeCellId="0" pane="topLeft" sqref="B11"/>
    </sheetView>
  </sheetViews>
  <sheetFormatPr defaultRowHeight="15"/>
  <cols>
    <col collapsed="false" hidden="false" max="2" min="1" style="0" width="10.5748987854251"/>
    <col collapsed="false" hidden="false" max="3" min="3" style="0" width="35"/>
    <col collapsed="false" hidden="false" max="1025" min="4" style="0" width="10.5748987854251"/>
  </cols>
  <sheetData>
    <row collapsed="false" customFormat="false" customHeight="false" hidden="false" ht="15" outlineLevel="0" r="2">
      <c r="B2" s="0" t="s">
        <v>0</v>
      </c>
    </row>
    <row collapsed="false" customFormat="false" customHeight="false" hidden="false" ht="15" outlineLevel="0" r="3">
      <c r="B3" s="0" t="s">
        <v>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colorId="64" defaultGridColor="true" rightToLeft="false" showFormulas="false" showGridLines="true" showOutlineSymbols="true" showRowColHeaders="true" showZeros="true" tabSelected="false" topLeftCell="A30" view="normal" windowProtection="false" workbookViewId="0" zoomScale="100" zoomScaleNormal="100" zoomScalePageLayoutView="100">
      <selection activeCell="O66" activeCellId="0" pane="topLeft" sqref="O66"/>
    </sheetView>
  </sheetViews>
  <sheetFormatPr defaultRowHeight="15"/>
  <cols>
    <col collapsed="false" hidden="false" max="1" min="1" style="0" width="18.5748987854251"/>
    <col collapsed="false" hidden="false" max="2" min="2" style="0" width="10.2834008097166"/>
    <col collapsed="false" hidden="false" max="7" min="3" style="0" width="10.5748987854251"/>
    <col collapsed="false" hidden="false" max="8" min="8" style="0" width="51.004048582996"/>
    <col collapsed="false" hidden="false" max="1025" min="9" style="0" width="10.5748987854251"/>
  </cols>
  <sheetData>
    <row collapsed="false" customFormat="false" customHeight="false" hidden="false" ht="15" outlineLevel="0" r="1">
      <c r="H1" s="1" t="s">
        <v>2</v>
      </c>
      <c r="I1" s="2"/>
      <c r="J1" s="2"/>
      <c r="L1" s="3" t="s">
        <v>3</v>
      </c>
    </row>
    <row collapsed="false" customFormat="false" customHeight="false" hidden="false" ht="15" outlineLevel="0" r="2">
      <c r="H2" s="4" t="s">
        <v>4</v>
      </c>
      <c r="J2" s="1"/>
      <c r="L2" s="0" t="s">
        <v>5</v>
      </c>
    </row>
    <row collapsed="false" customFormat="false" customHeight="false" hidden="false" ht="15" outlineLevel="0" r="3">
      <c r="A3" s="0" t="s">
        <v>6</v>
      </c>
      <c r="H3" s="3" t="s">
        <v>7</v>
      </c>
      <c r="I3" s="3" t="s">
        <v>8</v>
      </c>
      <c r="J3" s="3" t="s">
        <v>9</v>
      </c>
      <c r="L3" s="3" t="s">
        <v>10</v>
      </c>
      <c r="M3" s="3" t="s">
        <v>11</v>
      </c>
    </row>
    <row collapsed="false" customFormat="false" customHeight="false" hidden="false" ht="15" outlineLevel="0" r="4">
      <c r="B4" s="0" t="s">
        <v>12</v>
      </c>
      <c r="C4" s="0" t="s">
        <v>13</v>
      </c>
      <c r="H4" s="0" t="s">
        <v>14</v>
      </c>
      <c r="I4" s="5" t="n">
        <v>0.34</v>
      </c>
      <c r="J4" s="5" t="n">
        <v>0.09</v>
      </c>
      <c r="L4" s="6" t="n">
        <v>7.45</v>
      </c>
      <c r="M4" s="0" t="s">
        <v>15</v>
      </c>
    </row>
    <row collapsed="false" customFormat="false" customHeight="false" hidden="false" ht="15" outlineLevel="0" r="5">
      <c r="A5" s="0" t="s">
        <v>16</v>
      </c>
      <c r="B5" s="0" t="n">
        <v>730</v>
      </c>
      <c r="C5" s="0" t="s">
        <v>17</v>
      </c>
      <c r="H5" s="0" t="s">
        <v>18</v>
      </c>
      <c r="I5" s="5" t="n">
        <v>0.14</v>
      </c>
      <c r="J5" s="5" t="n">
        <v>0.25</v>
      </c>
      <c r="L5" s="6" t="n">
        <v>6.51</v>
      </c>
      <c r="M5" s="0" t="s">
        <v>19</v>
      </c>
    </row>
    <row collapsed="false" customFormat="false" customHeight="false" hidden="false" ht="15" outlineLevel="0" r="6">
      <c r="A6" s="0" t="s">
        <v>20</v>
      </c>
      <c r="B6" s="0" t="n">
        <v>328</v>
      </c>
      <c r="C6" s="0" t="s">
        <v>21</v>
      </c>
      <c r="H6" s="0" t="s">
        <v>22</v>
      </c>
      <c r="I6" s="5" t="n">
        <v>0.18</v>
      </c>
      <c r="J6" s="5" t="n">
        <v>0.16</v>
      </c>
      <c r="L6" s="6" t="n">
        <v>5.52</v>
      </c>
      <c r="M6" s="0" t="s">
        <v>23</v>
      </c>
    </row>
    <row collapsed="false" customFormat="false" customHeight="false" hidden="false" ht="15" outlineLevel="0" r="7">
      <c r="A7" s="0" t="s">
        <v>24</v>
      </c>
      <c r="B7" s="0" t="n">
        <v>262</v>
      </c>
      <c r="C7" s="0" t="s">
        <v>25</v>
      </c>
      <c r="H7" s="0" t="s">
        <v>26</v>
      </c>
      <c r="I7" s="5" t="n">
        <v>0.07</v>
      </c>
      <c r="J7" s="5" t="n">
        <v>0.12</v>
      </c>
      <c r="L7" s="6" t="n">
        <v>5.26</v>
      </c>
      <c r="M7" s="0" t="s">
        <v>27</v>
      </c>
    </row>
    <row collapsed="false" customFormat="false" customHeight="false" hidden="false" ht="15" outlineLevel="0" r="8">
      <c r="A8" s="0" t="s">
        <v>28</v>
      </c>
      <c r="B8" s="0" t="n">
        <v>200</v>
      </c>
      <c r="C8" s="0" t="s">
        <v>29</v>
      </c>
      <c r="H8" s="0" t="s">
        <v>30</v>
      </c>
      <c r="I8" s="5" t="n">
        <v>0.08</v>
      </c>
      <c r="J8" s="5" t="n">
        <v>0.09</v>
      </c>
      <c r="L8" s="6" t="n">
        <v>4.61</v>
      </c>
      <c r="M8" s="0" t="s">
        <v>31</v>
      </c>
    </row>
    <row collapsed="false" customFormat="false" customHeight="false" hidden="false" ht="15" outlineLevel="0" r="9">
      <c r="H9" s="0" t="s">
        <v>32</v>
      </c>
      <c r="I9" s="5" t="n">
        <v>0.05</v>
      </c>
      <c r="J9" s="5" t="n">
        <v>0.09</v>
      </c>
      <c r="L9" s="6" t="n">
        <v>4.57</v>
      </c>
      <c r="M9" s="0" t="s">
        <v>33</v>
      </c>
    </row>
    <row collapsed="false" customFormat="false" customHeight="false" hidden="false" ht="15" outlineLevel="0" r="10">
      <c r="H10" s="0" t="s">
        <v>34</v>
      </c>
      <c r="I10" s="5" t="n">
        <v>0.05</v>
      </c>
      <c r="J10" s="5" t="n">
        <v>0.08</v>
      </c>
      <c r="L10" s="6" t="n">
        <v>4.55</v>
      </c>
      <c r="M10" s="0" t="s">
        <v>35</v>
      </c>
    </row>
    <row collapsed="false" customFormat="false" customHeight="false" hidden="false" ht="15" outlineLevel="0" r="11">
      <c r="A11" s="3" t="s">
        <v>36</v>
      </c>
      <c r="H11" s="0" t="s">
        <v>37</v>
      </c>
      <c r="I11" s="5" t="n">
        <v>0.06</v>
      </c>
      <c r="J11" s="5" t="n">
        <v>0.06</v>
      </c>
      <c r="L11" s="6" t="n">
        <v>4.27</v>
      </c>
      <c r="M11" s="0" t="s">
        <v>38</v>
      </c>
    </row>
    <row collapsed="false" customFormat="false" customHeight="false" hidden="false" ht="15" outlineLevel="0" r="12">
      <c r="A12" s="0" t="s">
        <v>39</v>
      </c>
      <c r="B12" s="7" t="s">
        <v>40</v>
      </c>
      <c r="H12" s="0" t="s">
        <v>41</v>
      </c>
      <c r="I12" s="5" t="n">
        <v>0.03</v>
      </c>
      <c r="J12" s="5" t="n">
        <v>0.07</v>
      </c>
      <c r="L12" s="6" t="n">
        <v>3.78</v>
      </c>
      <c r="M12" s="0" t="s">
        <v>42</v>
      </c>
    </row>
    <row collapsed="false" customFormat="false" customHeight="false" hidden="false" ht="15" outlineLevel="0" r="13">
      <c r="A13" s="0" t="s">
        <v>43</v>
      </c>
      <c r="B13" s="7" t="s">
        <v>44</v>
      </c>
      <c r="L13" s="6" t="n">
        <v>3.47</v>
      </c>
      <c r="M13" s="0" t="s">
        <v>45</v>
      </c>
    </row>
    <row collapsed="false" customFormat="false" customHeight="false" hidden="false" ht="15" outlineLevel="0" r="14">
      <c r="A14" s="0" t="s">
        <v>46</v>
      </c>
      <c r="B14" s="7" t="s">
        <v>47</v>
      </c>
      <c r="L14" s="6" t="n">
        <v>3.39</v>
      </c>
      <c r="M14" s="0" t="s">
        <v>48</v>
      </c>
    </row>
    <row collapsed="false" customFormat="false" customHeight="false" hidden="false" ht="15" outlineLevel="0" r="15">
      <c r="A15" s="0" t="s">
        <v>49</v>
      </c>
      <c r="B15" s="7" t="n">
        <v>595.437</v>
      </c>
      <c r="L15" s="6" t="n">
        <v>3.04</v>
      </c>
      <c r="M15" s="0" t="s">
        <v>50</v>
      </c>
    </row>
    <row collapsed="false" customFormat="false" customHeight="false" hidden="false" ht="15" outlineLevel="0" r="16">
      <c r="L16" s="6" t="n">
        <v>2.91</v>
      </c>
      <c r="M16" s="0" t="s">
        <v>51</v>
      </c>
    </row>
    <row collapsed="false" customFormat="false" customHeight="false" hidden="false" ht="15" outlineLevel="0" r="17">
      <c r="L17" s="6" t="n">
        <v>1.91</v>
      </c>
      <c r="M17" s="0" t="s">
        <v>52</v>
      </c>
    </row>
    <row collapsed="false" customFormat="false" customHeight="false" hidden="false" ht="18.75" outlineLevel="0" r="18">
      <c r="B18" s="8" t="s">
        <v>53</v>
      </c>
    </row>
    <row collapsed="false" customFormat="false" customHeight="false" hidden="false" ht="15" outlineLevel="0" r="20">
      <c r="A20" s="3" t="s">
        <v>54</v>
      </c>
      <c r="B20" s="0" t="s">
        <v>55</v>
      </c>
      <c r="C20" s="0" t="s">
        <v>56</v>
      </c>
      <c r="E20" s="0" t="s">
        <v>55</v>
      </c>
    </row>
    <row collapsed="false" customFormat="false" customHeight="false" hidden="false" ht="15" outlineLevel="0" r="21">
      <c r="A21" s="0" t="s">
        <v>49</v>
      </c>
      <c r="B21" s="0" t="n">
        <v>1044</v>
      </c>
      <c r="C21" s="0" t="n">
        <v>595437</v>
      </c>
    </row>
    <row collapsed="false" customFormat="false" customHeight="false" hidden="false" ht="15" outlineLevel="0" r="22">
      <c r="A22" s="0" t="s">
        <v>46</v>
      </c>
      <c r="B22" s="0" t="n">
        <v>13785</v>
      </c>
      <c r="C22" s="0" t="n">
        <v>4800000</v>
      </c>
    </row>
    <row collapsed="false" customFormat="false" customHeight="false" hidden="false" ht="15" outlineLevel="0" r="23">
      <c r="A23" s="0" t="s">
        <v>39</v>
      </c>
      <c r="B23" s="0" t="n">
        <v>95419</v>
      </c>
      <c r="C23" s="0" t="n">
        <v>18301448</v>
      </c>
    </row>
    <row collapsed="false" customFormat="false" customHeight="false" hidden="false" ht="15" outlineLevel="0" r="25">
      <c r="A25" s="3" t="s">
        <v>57</v>
      </c>
      <c r="B25" s="3" t="s">
        <v>55</v>
      </c>
      <c r="C25" s="3" t="s">
        <v>56</v>
      </c>
      <c r="D25" s="3" t="s">
        <v>12</v>
      </c>
    </row>
    <row collapsed="false" customFormat="false" customHeight="false" hidden="false" ht="15" outlineLevel="0" r="26">
      <c r="A26" s="0" t="s">
        <v>49</v>
      </c>
      <c r="B26" s="0" t="n">
        <v>1000</v>
      </c>
      <c r="C26" s="9" t="n">
        <f aca="false">B26*D26</f>
        <v>730000</v>
      </c>
      <c r="D26" s="0" t="n">
        <v>730</v>
      </c>
    </row>
    <row collapsed="false" customFormat="false" customHeight="false" hidden="false" ht="15" outlineLevel="0" r="27">
      <c r="A27" s="0" t="s">
        <v>39</v>
      </c>
      <c r="B27" s="0" t="n">
        <v>2000</v>
      </c>
      <c r="C27" s="9" t="n">
        <f aca="false">B27*D26</f>
        <v>1460000</v>
      </c>
    </row>
    <row collapsed="false" customFormat="false" customHeight="false" hidden="false" ht="15" outlineLevel="0" r="29">
      <c r="A29" s="3" t="s">
        <v>58</v>
      </c>
      <c r="B29" s="3" t="s">
        <v>55</v>
      </c>
      <c r="C29" s="3" t="s">
        <v>56</v>
      </c>
      <c r="D29" s="3" t="s">
        <v>12</v>
      </c>
    </row>
    <row collapsed="false" customFormat="false" customHeight="false" hidden="false" ht="15" outlineLevel="0" r="30">
      <c r="A30" s="0" t="s">
        <v>49</v>
      </c>
      <c r="B30" s="0" t="n">
        <v>2000</v>
      </c>
      <c r="C30" s="9" t="n">
        <f aca="false">B30*D30</f>
        <v>656000</v>
      </c>
      <c r="D30" s="0" t="n">
        <v>328</v>
      </c>
    </row>
    <row collapsed="false" customFormat="false" customHeight="false" hidden="false" ht="15" outlineLevel="0" r="31">
      <c r="A31" s="0" t="s">
        <v>39</v>
      </c>
      <c r="B31" s="0" t="n">
        <v>10000</v>
      </c>
      <c r="C31" s="9" t="n">
        <f aca="false">B31*D30</f>
        <v>3280000</v>
      </c>
    </row>
    <row collapsed="false" customFormat="false" customHeight="false" hidden="false" ht="15" outlineLevel="0" r="33">
      <c r="A33" s="3" t="s">
        <v>59</v>
      </c>
      <c r="B33" s="3" t="s">
        <v>55</v>
      </c>
      <c r="C33" s="3" t="s">
        <v>56</v>
      </c>
      <c r="D33" s="3" t="s">
        <v>12</v>
      </c>
    </row>
    <row collapsed="false" customFormat="false" customHeight="false" hidden="false" ht="15" outlineLevel="0" r="34">
      <c r="A34" s="0" t="s">
        <v>49</v>
      </c>
      <c r="B34" s="0" t="n">
        <v>10000</v>
      </c>
      <c r="C34" s="9" t="n">
        <f aca="false">B34*D34</f>
        <v>2620000</v>
      </c>
      <c r="D34" s="0" t="n">
        <v>262</v>
      </c>
    </row>
    <row collapsed="false" customFormat="false" customHeight="false" hidden="false" ht="15" outlineLevel="0" r="35">
      <c r="A35" s="0" t="s">
        <v>39</v>
      </c>
      <c r="B35" s="0" t="n">
        <v>25000</v>
      </c>
      <c r="C35" s="9" t="n">
        <f aca="false">B35*D34</f>
        <v>6550000</v>
      </c>
    </row>
    <row collapsed="false" customFormat="false" customHeight="false" hidden="false" ht="15" outlineLevel="0" r="37">
      <c r="A37" s="3" t="s">
        <v>60</v>
      </c>
      <c r="B37" s="3" t="s">
        <v>55</v>
      </c>
      <c r="C37" s="3" t="s">
        <v>56</v>
      </c>
      <c r="D37" s="3" t="s">
        <v>12</v>
      </c>
    </row>
    <row collapsed="false" customFormat="false" customHeight="false" hidden="false" ht="15" outlineLevel="0" r="38">
      <c r="A38" s="0" t="s">
        <v>49</v>
      </c>
      <c r="B38" s="0" t="n">
        <v>25000</v>
      </c>
      <c r="C38" s="9" t="n">
        <f aca="false">B38*D38</f>
        <v>5000000</v>
      </c>
      <c r="D38" s="0" t="n">
        <v>200</v>
      </c>
    </row>
    <row collapsed="false" customFormat="false" customHeight="false" hidden="false" ht="15" outlineLevel="0" r="39">
      <c r="A39" s="0" t="s">
        <v>39</v>
      </c>
      <c r="B39" s="0" t="n">
        <v>95419</v>
      </c>
      <c r="C39" s="9" t="n">
        <f aca="false">B39*D38</f>
        <v>19083800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"/>
  <sheetViews>
    <sheetView colorId="64" defaultGridColor="true" rightToLeft="false" showFormulas="false" showGridLines="true" showOutlineSymbols="true" showRowColHeaders="true" showZeros="true" tabSelected="false" topLeftCell="A28" view="normal" windowProtection="false" workbookViewId="0" zoomScale="100" zoomScaleNormal="100" zoomScalePageLayoutView="100">
      <selection activeCell="B42" activeCellId="0" pane="topLeft" sqref="B42"/>
    </sheetView>
  </sheetViews>
  <sheetFormatPr defaultRowHeight="15"/>
  <cols>
    <col collapsed="false" hidden="false" max="1025" min="1" style="0" width="10.5748987854251"/>
  </cols>
  <sheetData>
    <row collapsed="false" customFormat="false" customHeight="false" hidden="false" ht="15" outlineLevel="0" r="1">
      <c r="A1" s="10" t="s">
        <v>61</v>
      </c>
      <c r="B1" s="10" t="s">
        <v>62</v>
      </c>
      <c r="C1" s="10" t="s">
        <v>63</v>
      </c>
    </row>
    <row collapsed="false" customFormat="false" customHeight="false" hidden="false" ht="15" outlineLevel="0" r="2">
      <c r="A2" s="10" t="n">
        <v>2954753.8604488</v>
      </c>
      <c r="B2" s="11" t="n">
        <v>1044</v>
      </c>
      <c r="C2" s="10" t="n">
        <f aca="false">A2/B2</f>
        <v>2830.2240042613</v>
      </c>
    </row>
    <row collapsed="false" customFormat="false" customHeight="false" hidden="false" ht="15" outlineLevel="0" r="3">
      <c r="A3" s="10" t="n">
        <v>710714.58976157</v>
      </c>
      <c r="B3" s="11" t="n">
        <v>866.603383458646</v>
      </c>
      <c r="C3" s="10" t="n">
        <f aca="false">A3/B3</f>
        <v>820.115179939734</v>
      </c>
    </row>
    <row collapsed="false" customFormat="false" customHeight="false" hidden="false" ht="15" outlineLevel="0" r="4">
      <c r="A4" s="10" t="n">
        <v>3599915.15077138</v>
      </c>
      <c r="B4" s="11" t="n">
        <v>1221.39661654135</v>
      </c>
      <c r="C4" s="10" t="n">
        <f aca="false">A4/B4</f>
        <v>2947.37606279385</v>
      </c>
    </row>
    <row collapsed="false" customFormat="false" customHeight="false" hidden="false" ht="15" outlineLevel="0" r="5">
      <c r="A5" s="10" t="n">
        <v>626563.117110799</v>
      </c>
      <c r="B5" s="11" t="n">
        <v>1221.39661654135</v>
      </c>
      <c r="C5" s="10" t="n">
        <f aca="false">A5/B5</f>
        <v>512.989072202483</v>
      </c>
    </row>
    <row collapsed="false" customFormat="false" customHeight="false" hidden="false" ht="15" outlineLevel="0" r="6">
      <c r="A6" s="10" t="n">
        <v>2085188.6430575</v>
      </c>
      <c r="B6" s="11" t="n">
        <v>1576.18984962406</v>
      </c>
      <c r="C6" s="10" t="n">
        <f aca="false">A6/B6</f>
        <v>1322.92987647068</v>
      </c>
    </row>
    <row collapsed="false" customFormat="false" customHeight="false" hidden="false" ht="15" outlineLevel="0" r="7">
      <c r="A7" s="10" t="n">
        <v>598512.626227208</v>
      </c>
      <c r="B7" s="11" t="n">
        <v>2817.96616541353</v>
      </c>
      <c r="C7" s="10" t="n">
        <f aca="false">A7/B7</f>
        <v>212.391700643211</v>
      </c>
    </row>
    <row collapsed="false" customFormat="false" customHeight="false" hidden="false" ht="15" outlineLevel="0" r="8">
      <c r="A8" s="10" t="n">
        <v>1608330.29803646</v>
      </c>
      <c r="B8" s="11" t="n">
        <v>3882.34586466165</v>
      </c>
      <c r="C8" s="10" t="n">
        <f aca="false">A8/B8</f>
        <v>414.267650050449</v>
      </c>
    </row>
    <row collapsed="false" customFormat="false" customHeight="false" hidden="false" ht="15" outlineLevel="0" r="9">
      <c r="A9" s="10" t="n">
        <v>3010854.84221598</v>
      </c>
      <c r="B9" s="11" t="n">
        <v>5301.51879699248</v>
      </c>
      <c r="C9" s="10" t="n">
        <f aca="false">A9/B9</f>
        <v>567.923072143783</v>
      </c>
    </row>
    <row collapsed="false" customFormat="false" customHeight="false" hidden="false" ht="15" outlineLevel="0" r="10">
      <c r="A10" s="10" t="n">
        <v>1580279.80715287</v>
      </c>
      <c r="B10" s="11" t="n">
        <v>6720.6917293233</v>
      </c>
      <c r="C10" s="10" t="n">
        <f aca="false">A10/B10</f>
        <v>235.136481600234</v>
      </c>
    </row>
    <row collapsed="false" customFormat="false" customHeight="false" hidden="false" ht="15" outlineLevel="0" r="11">
      <c r="A11" s="10" t="n">
        <v>1636380.78892005</v>
      </c>
      <c r="B11" s="11" t="n">
        <v>7075.48496240601</v>
      </c>
      <c r="C11" s="10" t="n">
        <f aca="false">A11/B11</f>
        <v>231.274717933059</v>
      </c>
    </row>
    <row collapsed="false" customFormat="false" customHeight="false" hidden="false" ht="15" outlineLevel="0" r="12">
      <c r="A12" s="10" t="n">
        <v>2309592.57012622</v>
      </c>
      <c r="B12" s="11" t="n">
        <v>7252.88157894736</v>
      </c>
      <c r="C12" s="10" t="n">
        <f aca="false">A12/B12</f>
        <v>318.437926358839</v>
      </c>
    </row>
    <row collapsed="false" customFormat="false" customHeight="false" hidden="false" ht="15" outlineLevel="0" r="13">
      <c r="A13" s="10" t="n">
        <v>598512.626227208</v>
      </c>
      <c r="B13" s="11" t="n">
        <v>7252.88157894736</v>
      </c>
      <c r="C13" s="10" t="n">
        <f aca="false">A13/B13</f>
        <v>82.5206670910616</v>
      </c>
    </row>
    <row collapsed="false" customFormat="false" customHeight="false" hidden="false" ht="15" outlineLevel="0" r="14">
      <c r="A14" s="10" t="n">
        <v>1103421.46213183</v>
      </c>
      <c r="B14" s="11" t="n">
        <v>8139.86466165413</v>
      </c>
      <c r="C14" s="10" t="n">
        <f aca="false">A14/B14</f>
        <v>135.557716006005</v>
      </c>
    </row>
    <row collapsed="false" customFormat="false" customHeight="false" hidden="false" ht="15" outlineLevel="0" r="15">
      <c r="A15" s="10" t="n">
        <v>1832734.22510518</v>
      </c>
      <c r="B15" s="11" t="n">
        <v>10091.227443609</v>
      </c>
      <c r="C15" s="10" t="n">
        <f aca="false">A15/B15</f>
        <v>181.616580871526</v>
      </c>
    </row>
    <row collapsed="false" customFormat="false" customHeight="false" hidden="false" ht="15" outlineLevel="0" r="16">
      <c r="A16" s="10" t="n">
        <v>1944936.18863955</v>
      </c>
      <c r="B16" s="11" t="n">
        <v>10623.417293233</v>
      </c>
      <c r="C16" s="10" t="n">
        <f aca="false">A16/B16</f>
        <v>183.080089481042</v>
      </c>
    </row>
    <row collapsed="false" customFormat="false" customHeight="false" hidden="false" ht="15" outlineLevel="0" r="17">
      <c r="A17" s="10" t="n">
        <v>3880420.05960729</v>
      </c>
      <c r="B17" s="11" t="n">
        <v>10978.2105263157</v>
      </c>
      <c r="C17" s="10" t="n">
        <f aca="false">A17/B17</f>
        <v>353.465626324581</v>
      </c>
    </row>
    <row collapsed="false" customFormat="false" customHeight="false" hidden="false" ht="15" outlineLevel="0" r="18">
      <c r="A18" s="10" t="n">
        <v>2814501.40603085</v>
      </c>
      <c r="B18" s="11" t="n">
        <v>11510.4003759398</v>
      </c>
      <c r="C18" s="10" t="n">
        <f aca="false">A18/B18</f>
        <v>244.518115278944</v>
      </c>
    </row>
    <row collapsed="false" customFormat="false" customHeight="false" hidden="false" ht="15" outlineLevel="0" r="19">
      <c r="A19" s="10" t="n">
        <v>991219.498597475</v>
      </c>
      <c r="B19" s="11" t="n">
        <v>12219.9868421052</v>
      </c>
      <c r="C19" s="10" t="n">
        <f aca="false">A19/B19</f>
        <v>81.1146125937</v>
      </c>
    </row>
    <row collapsed="false" customFormat="false" customHeight="false" hidden="false" ht="15" outlineLevel="0" r="20">
      <c r="A20" s="10" t="n">
        <v>1692481.77068723</v>
      </c>
      <c r="B20" s="11" t="n">
        <v>12397.3834586466</v>
      </c>
      <c r="C20" s="10" t="n">
        <f aca="false">A20/B20</f>
        <v>136.519272500747</v>
      </c>
    </row>
    <row collapsed="false" customFormat="false" customHeight="false" hidden="false" ht="15" outlineLevel="0" r="21">
      <c r="A21" s="10" t="n">
        <v>2926703.36956521</v>
      </c>
      <c r="B21" s="11" t="n">
        <v>13816.5563909774</v>
      </c>
      <c r="C21" s="10" t="n">
        <f aca="false">A21/B21</f>
        <v>211.825818731245</v>
      </c>
    </row>
    <row collapsed="false" customFormat="false" customHeight="false" hidden="false" ht="15" outlineLevel="0" r="22">
      <c r="A22" s="10" t="n">
        <v>3263309.2601683</v>
      </c>
      <c r="B22" s="11" t="n">
        <v>13816.5563909774</v>
      </c>
      <c r="C22" s="10" t="n">
        <f aca="false">A22/B22</f>
        <v>236.188321302646</v>
      </c>
    </row>
    <row collapsed="false" customFormat="false" customHeight="false" hidden="false" ht="15" outlineLevel="0" r="23">
      <c r="A23" s="10" t="n">
        <v>4441429.8772791</v>
      </c>
      <c r="B23" s="11" t="n">
        <v>13993.9530075187</v>
      </c>
      <c r="C23" s="10" t="n">
        <f aca="false">A23/B23</f>
        <v>317.382077451082</v>
      </c>
    </row>
    <row collapsed="false" customFormat="false" customHeight="false" hidden="false" ht="15" outlineLevel="0" r="24">
      <c r="A24" s="10" t="n">
        <v>3852369.5687237</v>
      </c>
      <c r="B24" s="11" t="n">
        <v>13993.9530075187</v>
      </c>
      <c r="C24" s="10" t="n">
        <f aca="false">A24/B24</f>
        <v>275.288159582492</v>
      </c>
    </row>
    <row collapsed="false" customFormat="false" customHeight="false" hidden="false" ht="15" outlineLevel="0" r="25">
      <c r="A25" s="10" t="n">
        <v>15353070.8309958</v>
      </c>
      <c r="B25" s="11" t="n">
        <v>15235.7293233082</v>
      </c>
      <c r="C25" s="10" t="n">
        <f aca="false">A25/B25</f>
        <v>1007.70173223727</v>
      </c>
    </row>
    <row collapsed="false" customFormat="false" customHeight="false" hidden="false" ht="15" outlineLevel="0" r="26">
      <c r="A26" s="10" t="n">
        <v>1047320.48036466</v>
      </c>
      <c r="B26" s="11" t="n">
        <v>15945.3157894736</v>
      </c>
      <c r="C26" s="10" t="n">
        <f aca="false">A26/B26</f>
        <v>65.682015595831</v>
      </c>
    </row>
    <row collapsed="false" customFormat="false" customHeight="false" hidden="false" ht="15" outlineLevel="0" r="27">
      <c r="A27" s="10" t="n">
        <v>2477895.51542776</v>
      </c>
      <c r="B27" s="11" t="n">
        <v>16654.9022556391</v>
      </c>
      <c r="C27" s="10" t="n">
        <f aca="false">A27/B27</f>
        <v>148.778748586698</v>
      </c>
    </row>
    <row collapsed="false" customFormat="false" customHeight="false" hidden="false" ht="15" outlineLevel="0" r="28">
      <c r="A28" s="10" t="n">
        <v>10864992.2896213</v>
      </c>
      <c r="B28" s="11" t="n">
        <v>16832.2988721804</v>
      </c>
      <c r="C28" s="10" t="n">
        <f aca="false">A28/B28</f>
        <v>645.484753575664</v>
      </c>
    </row>
    <row collapsed="false" customFormat="false" customHeight="false" hidden="false" ht="15" outlineLevel="0" r="29">
      <c r="A29" s="10" t="n">
        <v>1720532.26157082</v>
      </c>
      <c r="B29" s="11" t="n">
        <v>17541.8853383458</v>
      </c>
      <c r="C29" s="10" t="n">
        <f aca="false">A29/B29</f>
        <v>98.0813765673072</v>
      </c>
    </row>
    <row collapsed="false" customFormat="false" customHeight="false" hidden="false" ht="15" outlineLevel="0" r="30">
      <c r="A30" s="10" t="n">
        <v>5086591.16760168</v>
      </c>
      <c r="B30" s="11" t="n">
        <v>17896.6785714285</v>
      </c>
      <c r="C30" s="10" t="n">
        <f aca="false">A30/B30</f>
        <v>284.219842654059</v>
      </c>
    </row>
    <row collapsed="false" customFormat="false" customHeight="false" hidden="false" ht="15" outlineLevel="0" r="31">
      <c r="A31" s="10" t="n">
        <v>5423197.05820476</v>
      </c>
      <c r="B31" s="11" t="n">
        <v>18428.8684210526</v>
      </c>
      <c r="C31" s="10" t="n">
        <f aca="false">A31/B31</f>
        <v>294.277268375819</v>
      </c>
    </row>
    <row collapsed="false" customFormat="false" customHeight="false" hidden="false" ht="15" outlineLevel="0" r="32">
      <c r="A32" s="10" t="n">
        <v>6068358.34852734</v>
      </c>
      <c r="B32" s="11" t="n">
        <v>20380.2312030075</v>
      </c>
      <c r="C32" s="10" t="n">
        <f aca="false">A32/B32</f>
        <v>297.757090588444</v>
      </c>
    </row>
    <row collapsed="false" customFormat="false" customHeight="false" hidden="false" ht="15" outlineLevel="0" r="33">
      <c r="A33" s="10" t="n">
        <v>4525581.34992987</v>
      </c>
      <c r="B33" s="11" t="n">
        <v>24815.1466165413</v>
      </c>
      <c r="C33" s="10" t="n">
        <f aca="false">A33/B33</f>
        <v>182.371735289817</v>
      </c>
    </row>
    <row collapsed="false" customFormat="false" customHeight="false" hidden="false" ht="15" outlineLevel="0" r="34">
      <c r="A34" s="10" t="n">
        <v>4918288.22230014</v>
      </c>
      <c r="B34" s="11" t="n">
        <v>26766.5093984962</v>
      </c>
      <c r="C34" s="10" t="n">
        <f aca="false">A34/B34</f>
        <v>183.747837608458</v>
      </c>
    </row>
    <row collapsed="false" customFormat="false" customHeight="false" hidden="false" ht="15" outlineLevel="0" r="35">
      <c r="A35" s="10" t="n">
        <v>18298372.3737728</v>
      </c>
      <c r="B35" s="11" t="n">
        <v>27298.6992481202</v>
      </c>
      <c r="C35" s="10" t="n">
        <f aca="false">A35/B35</f>
        <v>670.301987924675</v>
      </c>
    </row>
    <row collapsed="false" customFormat="false" customHeight="false" hidden="false" ht="15" outlineLevel="0" r="36">
      <c r="A36" s="10" t="n">
        <v>9630770.69074333</v>
      </c>
      <c r="B36" s="11" t="n">
        <v>29427.4586466165</v>
      </c>
      <c r="C36" s="10" t="n">
        <f aca="false">A36/B36</f>
        <v>327.271573342289</v>
      </c>
    </row>
    <row collapsed="false" customFormat="false" customHeight="false" hidden="false" ht="15" outlineLevel="0" r="37">
      <c r="A37" s="10" t="n">
        <v>4721934.786115</v>
      </c>
      <c r="B37" s="11" t="n">
        <v>31201.42481203</v>
      </c>
      <c r="C37" s="10" t="n">
        <f aca="false">A37/B37</f>
        <v>151.337152535881</v>
      </c>
    </row>
    <row collapsed="false" customFormat="false" customHeight="false" hidden="false" ht="15" outlineLevel="0" r="38">
      <c r="A38" s="10" t="n">
        <v>11005244.7440392</v>
      </c>
      <c r="B38" s="11" t="n">
        <v>34039.7706766917</v>
      </c>
      <c r="C38" s="10" t="n">
        <f aca="false">A38/B38</f>
        <v>323.305490174024</v>
      </c>
    </row>
    <row collapsed="false" customFormat="false" customHeight="false" hidden="false" ht="15" outlineLevel="0" r="39">
      <c r="A39" s="10" t="n">
        <v>5479298.03997195</v>
      </c>
      <c r="B39" s="11" t="n">
        <v>37232.909774436</v>
      </c>
      <c r="C39" s="10" t="n">
        <f aca="false">A39/B39</f>
        <v>147.162767378821</v>
      </c>
    </row>
    <row collapsed="false" customFormat="false" customHeight="false" hidden="false" ht="15" outlineLevel="0" r="40">
      <c r="A40" s="10" t="n">
        <v>6685469.14796633</v>
      </c>
      <c r="B40" s="11" t="n">
        <v>40780.8421052631</v>
      </c>
      <c r="C40" s="10" t="n">
        <f aca="false">A40/B40</f>
        <v>163.936515354682</v>
      </c>
    </row>
    <row collapsed="false" customFormat="false" customHeight="false" hidden="false" ht="15" outlineLevel="0" r="41">
      <c r="A41" s="10" t="n">
        <v>6601317.67531556</v>
      </c>
      <c r="B41" s="11" t="n">
        <v>42200.0150375939</v>
      </c>
      <c r="C41" s="10" t="n">
        <f aca="false">A41/B41</f>
        <v>156.42927305677</v>
      </c>
    </row>
    <row collapsed="false" customFormat="false" customHeight="false" hidden="false" ht="15" outlineLevel="0" r="42">
      <c r="A42" s="10" t="n">
        <v>13361485.9782608</v>
      </c>
      <c r="B42" s="11" t="n">
        <v>52666.4154135338</v>
      </c>
      <c r="C42" s="10" t="n">
        <f aca="false">A42/B42</f>
        <v>253.700311163141</v>
      </c>
    </row>
    <row collapsed="false" customFormat="false" customHeight="false" hidden="false" ht="15" outlineLevel="0" r="43">
      <c r="A43" s="10" t="n">
        <v>9658821.18162692</v>
      </c>
      <c r="B43" s="10" t="n">
        <v>72357.439849624</v>
      </c>
      <c r="C43" s="10" t="n">
        <f aca="false">A43/B43</f>
        <v>133.48760268053</v>
      </c>
    </row>
    <row collapsed="false" customFormat="false" customHeight="false" hidden="false" ht="15" outlineLevel="0" r="44">
      <c r="A44" s="10" t="n">
        <v>15493323.2854137</v>
      </c>
      <c r="B44" s="10" t="n">
        <v>95419</v>
      </c>
      <c r="C44" s="10" t="n">
        <f aca="false">A44/B44</f>
        <v>162.371469889788</v>
      </c>
    </row>
    <row collapsed="false" customFormat="false" customHeight="false" hidden="false" ht="15" outlineLevel="0" r="48">
      <c r="A48" s="0" t="s">
        <v>64</v>
      </c>
      <c r="B48" s="0" t="s">
        <v>65</v>
      </c>
    </row>
    <row collapsed="false" customFormat="false" customHeight="false" hidden="false" ht="15" outlineLevel="0" r="49">
      <c r="B49" s="11" t="n">
        <v>1221.39661654135</v>
      </c>
      <c r="C49" s="10" t="n">
        <v>2947.37606279385</v>
      </c>
    </row>
    <row collapsed="false" customFormat="false" customHeight="false" hidden="false" ht="15" outlineLevel="0" r="50">
      <c r="B50" s="11" t="n">
        <v>15235.7293233082</v>
      </c>
      <c r="C50" s="10" t="n">
        <v>1007.70173223727</v>
      </c>
    </row>
    <row collapsed="false" customFormat="false" customHeight="false" hidden="false" ht="15" outlineLevel="0" r="51">
      <c r="B51" s="11" t="n">
        <v>27298.6992481202</v>
      </c>
      <c r="C51" s="10" t="n">
        <v>670.301987924675</v>
      </c>
    </row>
    <row collapsed="false" customFormat="false" customHeight="false" hidden="false" ht="15" outlineLevel="0" r="52">
      <c r="B52" s="11" t="n">
        <v>52666.4154135338</v>
      </c>
      <c r="C52" s="10" t="n">
        <v>253.700311163141</v>
      </c>
    </row>
    <row collapsed="false" customFormat="false" customHeight="false" hidden="false" ht="15" outlineLevel="0" r="53">
      <c r="B53" s="10" t="n">
        <v>95419</v>
      </c>
      <c r="C53" s="10" t="n">
        <v>162.371469889788</v>
      </c>
    </row>
    <row collapsed="false" customFormat="false" customHeight="false" hidden="false" ht="15" outlineLevel="0" r="55">
      <c r="A55" s="0" t="s">
        <v>66</v>
      </c>
      <c r="B55" s="0" t="s">
        <v>67</v>
      </c>
    </row>
    <row collapsed="false" customFormat="false" customHeight="false" hidden="false" ht="15" outlineLevel="0" r="56">
      <c r="B56" s="11" t="n">
        <v>1221.39661654135</v>
      </c>
      <c r="C56" s="10" t="n">
        <v>512.989072202483</v>
      </c>
    </row>
    <row collapsed="false" customFormat="false" customHeight="false" hidden="false" ht="15" outlineLevel="0" r="57">
      <c r="B57" s="11" t="n">
        <v>2817.96616541353</v>
      </c>
      <c r="C57" s="10" t="n">
        <v>212.391700643211</v>
      </c>
    </row>
    <row collapsed="false" customFormat="false" customHeight="false" hidden="false" ht="15" outlineLevel="0" r="58">
      <c r="B58" s="11" t="n">
        <v>7252.88157894736</v>
      </c>
      <c r="C58" s="10" t="n">
        <v>82.5206670910616</v>
      </c>
    </row>
    <row collapsed="false" customFormat="false" customHeight="false" hidden="false" ht="15" outlineLevel="0" r="59">
      <c r="B59" s="11" t="n">
        <v>15945.3157894736</v>
      </c>
      <c r="C59" s="10" t="n">
        <v>65.682015595831</v>
      </c>
    </row>
    <row collapsed="false" customFormat="false" customHeight="false" hidden="false" ht="15" outlineLevel="0" r="60">
      <c r="B60" s="10" t="n">
        <v>95419</v>
      </c>
      <c r="C60" s="10" t="n">
        <v>162.371469889788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2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H15" activeCellId="0" pane="topLeft" sqref="H15"/>
    </sheetView>
  </sheetViews>
  <sheetFormatPr defaultRowHeight="15"/>
  <cols>
    <col collapsed="false" hidden="false" max="1" min="1" style="0" width="10.5748987854251"/>
    <col collapsed="false" hidden="false" max="2" min="2" style="0" width="14.5668016194332"/>
    <col collapsed="false" hidden="false" max="3" min="3" style="0" width="17.8542510121458"/>
    <col collapsed="false" hidden="false" max="7" min="4" style="0" width="10.5748987854251"/>
    <col collapsed="false" hidden="false" max="8" min="8" style="0" width="27.8502024291498"/>
    <col collapsed="false" hidden="false" max="1025" min="9" style="0" width="10.5748987854251"/>
  </cols>
  <sheetData>
    <row collapsed="false" customFormat="false" customHeight="false" hidden="false" ht="15" outlineLevel="0" r="2">
      <c r="B2" s="3" t="s">
        <v>68</v>
      </c>
      <c r="H2" s="3" t="s">
        <v>69</v>
      </c>
      <c r="N2" s="0" t="s">
        <v>70</v>
      </c>
    </row>
    <row collapsed="false" customFormat="false" customHeight="false" hidden="false" ht="15" outlineLevel="0" r="3">
      <c r="B3" s="5" t="n">
        <v>0.4</v>
      </c>
      <c r="C3" s="0" t="s">
        <v>71</v>
      </c>
      <c r="H3" s="0" t="s">
        <v>22</v>
      </c>
      <c r="I3" s="5" t="n">
        <v>0.21</v>
      </c>
      <c r="N3" s="0" t="s">
        <v>72</v>
      </c>
    </row>
    <row collapsed="false" customFormat="false" customHeight="false" hidden="false" ht="15" outlineLevel="0" r="4">
      <c r="B4" s="5" t="n">
        <v>0.28</v>
      </c>
      <c r="C4" s="0" t="s">
        <v>73</v>
      </c>
      <c r="H4" s="0" t="s">
        <v>14</v>
      </c>
      <c r="I4" s="5" t="n">
        <v>0.2</v>
      </c>
    </row>
    <row collapsed="false" customFormat="false" customHeight="false" hidden="false" ht="15" outlineLevel="0" r="5">
      <c r="B5" s="5" t="n">
        <v>0.25</v>
      </c>
      <c r="C5" s="0" t="s">
        <v>74</v>
      </c>
      <c r="H5" s="0" t="s">
        <v>18</v>
      </c>
      <c r="I5" s="5" t="n">
        <v>0.17</v>
      </c>
    </row>
    <row collapsed="false" customFormat="false" customHeight="false" hidden="false" ht="15" outlineLevel="0" r="6">
      <c r="B6" s="5" t="n">
        <v>0.05</v>
      </c>
      <c r="C6" s="0" t="s">
        <v>75</v>
      </c>
      <c r="H6" s="0" t="s">
        <v>26</v>
      </c>
      <c r="I6" s="5" t="n">
        <v>0.09</v>
      </c>
    </row>
    <row collapsed="false" customFormat="false" customHeight="false" hidden="false" ht="15" outlineLevel="0" r="7">
      <c r="B7" s="5" t="n">
        <v>0.02</v>
      </c>
      <c r="C7" s="0" t="s">
        <v>76</v>
      </c>
      <c r="H7" s="0" t="s">
        <v>30</v>
      </c>
      <c r="I7" s="5" t="n">
        <v>0.08</v>
      </c>
    </row>
    <row collapsed="false" customFormat="false" customHeight="false" hidden="false" ht="15" outlineLevel="0" r="8">
      <c r="H8" s="0" t="s">
        <v>32</v>
      </c>
      <c r="I8" s="5" t="n">
        <v>0.07</v>
      </c>
    </row>
    <row collapsed="false" customFormat="false" customHeight="false" hidden="false" ht="15" outlineLevel="0" r="9">
      <c r="B9" s="3" t="s">
        <v>77</v>
      </c>
      <c r="H9" s="0" t="s">
        <v>41</v>
      </c>
      <c r="I9" s="5" t="n">
        <v>0.06</v>
      </c>
    </row>
    <row collapsed="false" customFormat="false" customHeight="false" hidden="false" ht="15" outlineLevel="0" r="10">
      <c r="B10" s="5" t="n">
        <v>0.33</v>
      </c>
      <c r="C10" s="0" t="s">
        <v>78</v>
      </c>
      <c r="F10" s="3"/>
      <c r="G10" s="3"/>
      <c r="H10" s="0" t="s">
        <v>34</v>
      </c>
      <c r="I10" s="5" t="n">
        <v>0.06</v>
      </c>
    </row>
    <row collapsed="false" customFormat="false" customHeight="false" hidden="false" ht="15" outlineLevel="0" r="11">
      <c r="B11" s="5" t="n">
        <v>0.22</v>
      </c>
      <c r="C11" s="0" t="s">
        <v>79</v>
      </c>
      <c r="F11" s="6"/>
      <c r="H11" s="0" t="s">
        <v>37</v>
      </c>
      <c r="I11" s="5" t="n">
        <v>0.05</v>
      </c>
    </row>
    <row collapsed="false" customFormat="false" customHeight="false" hidden="false" ht="15" outlineLevel="0" r="12">
      <c r="B12" s="5" t="n">
        <v>0.19</v>
      </c>
      <c r="C12" s="0" t="s">
        <v>80</v>
      </c>
      <c r="F12" s="6"/>
    </row>
    <row collapsed="false" customFormat="false" customHeight="false" hidden="false" ht="15" outlineLevel="0" r="13">
      <c r="B13" s="5" t="n">
        <v>0.12</v>
      </c>
      <c r="C13" s="0" t="s">
        <v>81</v>
      </c>
      <c r="F13" s="6"/>
    </row>
    <row collapsed="false" customFormat="false" customHeight="false" hidden="false" ht="15" outlineLevel="0" r="14">
      <c r="B14" s="5" t="n">
        <v>0.09</v>
      </c>
      <c r="C14" s="0" t="s">
        <v>82</v>
      </c>
      <c r="F14" s="6"/>
    </row>
    <row collapsed="false" customFormat="false" customHeight="false" hidden="false" ht="15" outlineLevel="0" r="15">
      <c r="B15" s="5" t="n">
        <v>0.05</v>
      </c>
      <c r="C15" s="0" t="s">
        <v>83</v>
      </c>
      <c r="F15" s="6"/>
      <c r="H15" s="3" t="s">
        <v>84</v>
      </c>
      <c r="I15" s="3"/>
      <c r="J15" s="3"/>
    </row>
    <row collapsed="false" customFormat="false" customHeight="false" hidden="false" ht="15" outlineLevel="0" r="16">
      <c r="H16" s="3" t="s">
        <v>85</v>
      </c>
      <c r="I16" s="3" t="s">
        <v>86</v>
      </c>
      <c r="J16" s="3" t="s">
        <v>87</v>
      </c>
    </row>
    <row collapsed="false" customFormat="false" customHeight="false" hidden="false" ht="15" outlineLevel="0" r="17">
      <c r="H17" s="0" t="s">
        <v>78</v>
      </c>
      <c r="I17" s="6" t="n">
        <v>1.36</v>
      </c>
      <c r="J17" s="0" t="n">
        <v>1.91</v>
      </c>
      <c r="K17" s="9" t="n">
        <f aca="false">(J17-I17)/J17</f>
        <v>0.287958115183246</v>
      </c>
    </row>
    <row collapsed="false" customFormat="false" customHeight="false" hidden="false" ht="15" outlineLevel="0" r="18">
      <c r="H18" s="0" t="s">
        <v>88</v>
      </c>
      <c r="I18" s="6" t="n">
        <v>1.41</v>
      </c>
      <c r="J18" s="0" t="n">
        <v>1.33</v>
      </c>
      <c r="K18" s="10" t="n">
        <f aca="false">(J18-I18)/J18</f>
        <v>-0.0601503759398495</v>
      </c>
    </row>
    <row collapsed="false" customFormat="false" customHeight="false" hidden="false" ht="15" outlineLevel="0" r="19">
      <c r="B19" s="3" t="s">
        <v>89</v>
      </c>
      <c r="C19" s="10"/>
      <c r="H19" s="0" t="s">
        <v>79</v>
      </c>
      <c r="I19" s="6" t="n">
        <v>1.04</v>
      </c>
      <c r="J19" s="0" t="n">
        <v>1.11</v>
      </c>
      <c r="K19" s="10" t="n">
        <f aca="false">(J19-I19)/J19</f>
        <v>0.0630630630630631</v>
      </c>
    </row>
    <row collapsed="false" customFormat="false" customHeight="false" hidden="false" ht="15" outlineLevel="0" r="20">
      <c r="B20" s="10" t="s">
        <v>90</v>
      </c>
      <c r="C20" s="5" t="n">
        <v>0.26</v>
      </c>
      <c r="D20" s="0" t="s">
        <v>91</v>
      </c>
      <c r="H20" s="0" t="s">
        <v>81</v>
      </c>
      <c r="I20" s="6" t="n">
        <v>0.45</v>
      </c>
      <c r="J20" s="0" t="n">
        <v>0.74</v>
      </c>
      <c r="K20" s="10" t="n">
        <f aca="false">(J20-I20)/J20</f>
        <v>0.391891891891892</v>
      </c>
    </row>
    <row collapsed="false" customFormat="false" customHeight="false" hidden="false" ht="15" outlineLevel="0" r="21">
      <c r="B21" s="10" t="s">
        <v>92</v>
      </c>
      <c r="C21" s="5" t="n">
        <v>0.23</v>
      </c>
      <c r="D21" s="0" t="s">
        <v>93</v>
      </c>
      <c r="H21" s="0" t="s">
        <v>83</v>
      </c>
      <c r="I21" s="6" t="n">
        <v>0.27</v>
      </c>
      <c r="J21" s="0" t="n">
        <v>0.21</v>
      </c>
      <c r="K21" s="10" t="n">
        <f aca="false">(J21-I21)/J21</f>
        <v>-0.285714285714286</v>
      </c>
    </row>
    <row collapsed="false" customFormat="false" customHeight="false" hidden="false" ht="15" outlineLevel="0" r="22">
      <c r="B22" s="10" t="s">
        <v>94</v>
      </c>
      <c r="C22" s="5" t="n">
        <v>0.21</v>
      </c>
      <c r="K22" s="10"/>
    </row>
    <row collapsed="false" customFormat="false" customHeight="false" hidden="false" ht="15" outlineLevel="0" r="23">
      <c r="B23" s="10" t="s">
        <v>95</v>
      </c>
      <c r="C23" s="5" t="n">
        <v>0.18</v>
      </c>
      <c r="I23" s="6" t="n">
        <f aca="false">SUM(I17:I21)</f>
        <v>4.53</v>
      </c>
      <c r="J23" s="9" t="n">
        <f aca="false">SUM(J17:J21)</f>
        <v>5.3</v>
      </c>
      <c r="K23" s="10" t="n">
        <f aca="false">(J23-I23)/J23</f>
        <v>0.145283018867925</v>
      </c>
    </row>
    <row collapsed="false" customFormat="false" customHeight="false" hidden="false" ht="15" outlineLevel="0" r="24">
      <c r="B24" s="10" t="s">
        <v>96</v>
      </c>
      <c r="C24" s="5" t="n">
        <v>0.09</v>
      </c>
    </row>
    <row collapsed="false" customFormat="false" customHeight="false" hidden="false" ht="15" outlineLevel="0" r="25">
      <c r="B25" s="10" t="s">
        <v>97</v>
      </c>
      <c r="C25" s="5" t="n">
        <v>0.03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3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3" activeCellId="0" pane="topLeft" sqref="F3"/>
    </sheetView>
  </sheetViews>
  <sheetFormatPr defaultRowHeight="15"/>
  <cols>
    <col collapsed="false" hidden="false" max="1" min="1" style="0" width="10.5748987854251"/>
    <col collapsed="false" hidden="false" max="2" min="2" style="0" width="52.5748987854251"/>
    <col collapsed="false" hidden="false" max="5" min="3" style="0" width="10.5748987854251"/>
    <col collapsed="false" hidden="false" max="6" min="6" style="0" width="27"/>
    <col collapsed="false" hidden="false" max="1025" min="7" style="0" width="10.5748987854251"/>
  </cols>
  <sheetData>
    <row collapsed="false" customFormat="false" customHeight="false" hidden="false" ht="15" outlineLevel="0" r="2">
      <c r="B2" s="0" t="s">
        <v>98</v>
      </c>
    </row>
    <row collapsed="false" customFormat="false" customHeight="false" hidden="false" ht="15" outlineLevel="0" r="3">
      <c r="B3" s="3" t="s">
        <v>99</v>
      </c>
      <c r="C3" s="0" t="s">
        <v>100</v>
      </c>
    </row>
    <row collapsed="false" customFormat="false" customHeight="false" hidden="false" ht="15" outlineLevel="0" r="4">
      <c r="B4" s="0" t="s">
        <v>101</v>
      </c>
      <c r="C4" s="5" t="n">
        <v>0.14</v>
      </c>
    </row>
    <row collapsed="false" customFormat="false" customHeight="false" hidden="false" ht="15" outlineLevel="0" r="5">
      <c r="B5" s="0" t="s">
        <v>102</v>
      </c>
      <c r="C5" s="5" t="n">
        <v>0.23</v>
      </c>
    </row>
    <row collapsed="false" customFormat="false" customHeight="false" hidden="false" ht="15" outlineLevel="0" r="6">
      <c r="B6" s="0" t="s">
        <v>103</v>
      </c>
      <c r="C6" s="5" t="n">
        <v>0.26</v>
      </c>
    </row>
    <row collapsed="false" customFormat="false" customHeight="false" hidden="false" ht="15" outlineLevel="0" r="7">
      <c r="B7" s="0" t="s">
        <v>104</v>
      </c>
      <c r="C7" s="5" t="n">
        <v>0.28</v>
      </c>
    </row>
    <row collapsed="false" customFormat="false" customHeight="false" hidden="false" ht="15" outlineLevel="0" r="8">
      <c r="B8" s="0" t="s">
        <v>105</v>
      </c>
      <c r="C8" s="5" t="n">
        <v>0.28</v>
      </c>
    </row>
    <row collapsed="false" customFormat="false" customHeight="false" hidden="false" ht="15" outlineLevel="0" r="9">
      <c r="B9" s="0" t="s">
        <v>106</v>
      </c>
      <c r="C9" s="5" t="n">
        <v>0.4</v>
      </c>
    </row>
    <row collapsed="false" customFormat="false" customHeight="false" hidden="false" ht="15" outlineLevel="0" r="10">
      <c r="B10" s="0" t="s">
        <v>107</v>
      </c>
      <c r="C10" s="5" t="n">
        <v>0.44</v>
      </c>
    </row>
    <row collapsed="false" customFormat="false" customHeight="false" hidden="false" ht="15" outlineLevel="0" r="13">
      <c r="B13" s="3" t="s">
        <v>108</v>
      </c>
      <c r="D13" s="12" t="s">
        <v>109</v>
      </c>
    </row>
    <row collapsed="false" customFormat="false" customHeight="false" hidden="false" ht="15" outlineLevel="0" r="14">
      <c r="B14" s="0" t="s">
        <v>110</v>
      </c>
      <c r="C14" s="5" t="n">
        <v>0.27</v>
      </c>
    </row>
    <row collapsed="false" customFormat="false" customHeight="false" hidden="false" ht="15" outlineLevel="0" r="15">
      <c r="B15" s="0" t="s">
        <v>111</v>
      </c>
      <c r="C15" s="5" t="n">
        <v>0.3</v>
      </c>
    </row>
    <row collapsed="false" customFormat="false" customHeight="false" hidden="false" ht="15" outlineLevel="0" r="16">
      <c r="B16" s="0" t="s">
        <v>112</v>
      </c>
      <c r="C16" s="5" t="n">
        <v>0.36</v>
      </c>
    </row>
    <row collapsed="false" customFormat="false" customHeight="false" hidden="false" ht="15" outlineLevel="0" r="17">
      <c r="B17" s="0" t="s">
        <v>113</v>
      </c>
      <c r="C17" s="5" t="n">
        <v>0.45</v>
      </c>
    </row>
    <row collapsed="false" customFormat="false" customHeight="false" hidden="false" ht="15" outlineLevel="0" r="18">
      <c r="B18" s="0" t="s">
        <v>114</v>
      </c>
      <c r="C18" s="5" t="n">
        <v>0.52</v>
      </c>
    </row>
    <row collapsed="false" customFormat="false" customHeight="false" hidden="false" ht="15" outlineLevel="0" r="19">
      <c r="B19" s="0" t="s">
        <v>115</v>
      </c>
      <c r="C19" s="5" t="n">
        <v>0.61</v>
      </c>
    </row>
    <row collapsed="false" customFormat="false" customHeight="false" hidden="false" ht="15" outlineLevel="0" r="20">
      <c r="B20" s="0" t="s">
        <v>116</v>
      </c>
      <c r="C20" s="5" t="n">
        <v>0.64</v>
      </c>
    </row>
    <row collapsed="false" customFormat="false" customHeight="false" hidden="false" ht="15" outlineLevel="0" r="24">
      <c r="B24" s="3" t="s">
        <v>117</v>
      </c>
      <c r="D24" s="0" t="s">
        <v>118</v>
      </c>
      <c r="E24" s="0" t="n">
        <v>4.84032</v>
      </c>
    </row>
    <row collapsed="false" customFormat="false" customHeight="false" hidden="false" ht="15" outlineLevel="0" r="25">
      <c r="B25" s="0" t="s">
        <v>52</v>
      </c>
      <c r="C25" s="0" t="n">
        <v>1.91</v>
      </c>
      <c r="D25" s="13" t="n">
        <f aca="false">(C25/$E$24)</f>
        <v>0.394602009784477</v>
      </c>
    </row>
    <row collapsed="false" customFormat="false" customHeight="false" hidden="false" ht="15" outlineLevel="0" r="26">
      <c r="B26" s="0" t="s">
        <v>51</v>
      </c>
      <c r="C26" s="0" t="n">
        <v>2.91</v>
      </c>
      <c r="D26" s="13" t="n">
        <f aca="false">(C26/$E$24)</f>
        <v>0.601199920666402</v>
      </c>
    </row>
    <row collapsed="false" customFormat="false" customHeight="false" hidden="false" ht="15" outlineLevel="0" r="27">
      <c r="B27" s="0" t="s">
        <v>50</v>
      </c>
      <c r="C27" s="0" t="n">
        <v>3.04</v>
      </c>
      <c r="D27" s="13" t="n">
        <f aca="false">(C27/$E$24)</f>
        <v>0.628057649081052</v>
      </c>
    </row>
    <row collapsed="false" customFormat="false" customHeight="false" hidden="false" ht="15" outlineLevel="0" r="28">
      <c r="B28" s="0" t="s">
        <v>48</v>
      </c>
      <c r="C28" s="0" t="n">
        <v>3.39</v>
      </c>
      <c r="D28" s="13" t="n">
        <f aca="false">(C28/$E$24)</f>
        <v>0.700366917889726</v>
      </c>
    </row>
    <row collapsed="false" customFormat="false" customHeight="false" hidden="false" ht="15" outlineLevel="0" r="29">
      <c r="B29" s="0" t="s">
        <v>45</v>
      </c>
      <c r="C29" s="0" t="n">
        <v>3.47</v>
      </c>
      <c r="D29" s="13" t="n">
        <f aca="false">(C29/$E$24)</f>
        <v>0.71689475076028</v>
      </c>
    </row>
    <row collapsed="false" customFormat="false" customHeight="false" hidden="false" ht="15" outlineLevel="0" r="30">
      <c r="B30" s="0" t="s">
        <v>42</v>
      </c>
      <c r="C30" s="0" t="n">
        <v>3.78</v>
      </c>
      <c r="D30" s="13" t="n">
        <f aca="false">(C30/$E$24)</f>
        <v>0.780940103133677</v>
      </c>
    </row>
    <row collapsed="false" customFormat="false" customHeight="false" hidden="false" ht="15" outlineLevel="0" r="31">
      <c r="B31" s="0" t="s">
        <v>38</v>
      </c>
      <c r="C31" s="0" t="n">
        <v>4.27</v>
      </c>
      <c r="D31" s="13" t="n">
        <f aca="false">(C31/$E$24)</f>
        <v>0.88217307946582</v>
      </c>
    </row>
    <row collapsed="false" customFormat="false" customHeight="false" hidden="false" ht="15" outlineLevel="0" r="32">
      <c r="B32" s="0" t="s">
        <v>35</v>
      </c>
      <c r="C32" s="0" t="n">
        <v>4.55</v>
      </c>
      <c r="D32" s="13" t="n">
        <f aca="false">(C32/$E$24)</f>
        <v>0.940020494512759</v>
      </c>
    </row>
    <row collapsed="false" customFormat="false" customHeight="false" hidden="false" ht="15" outlineLevel="0" r="33">
      <c r="B33" s="0" t="s">
        <v>33</v>
      </c>
      <c r="C33" s="0" t="n">
        <v>4.57</v>
      </c>
      <c r="D33" s="13" t="n">
        <f aca="false">(C33/$E$24)</f>
        <v>0.944152452730398</v>
      </c>
    </row>
    <row collapsed="false" customFormat="false" customHeight="false" hidden="false" ht="15" outlineLevel="0" r="34">
      <c r="B34" s="0" t="s">
        <v>31</v>
      </c>
      <c r="C34" s="0" t="n">
        <v>4.61</v>
      </c>
      <c r="D34" s="13" t="n">
        <f aca="false">(C34/$E$24)</f>
        <v>0.952416369165675</v>
      </c>
    </row>
    <row collapsed="false" customFormat="false" customHeight="false" hidden="false" ht="15" outlineLevel="0" r="35">
      <c r="B35" s="0" t="s">
        <v>27</v>
      </c>
      <c r="C35" s="0" t="n">
        <v>5.26</v>
      </c>
      <c r="D35" s="13" t="n">
        <f aca="false">(C35/$E$24)</f>
        <v>1.08670501123893</v>
      </c>
    </row>
    <row collapsed="false" customFormat="false" customHeight="false" hidden="false" ht="15" outlineLevel="0" r="36">
      <c r="B36" s="0" t="s">
        <v>23</v>
      </c>
      <c r="C36" s="0" t="n">
        <v>5.52</v>
      </c>
      <c r="D36" s="13" t="n">
        <f aca="false">(C36/$E$24)</f>
        <v>1.14042046806823</v>
      </c>
    </row>
    <row collapsed="false" customFormat="false" customHeight="false" hidden="false" ht="15" outlineLevel="0" r="37">
      <c r="B37" s="0" t="s">
        <v>19</v>
      </c>
      <c r="C37" s="0" t="n">
        <v>6.51</v>
      </c>
      <c r="D37" s="13" t="n">
        <f aca="false">(C37/$E$24)</f>
        <v>1.34495239984133</v>
      </c>
    </row>
    <row collapsed="false" customFormat="false" customHeight="false" hidden="false" ht="15" outlineLevel="0" r="38">
      <c r="B38" s="0" t="s">
        <v>15</v>
      </c>
      <c r="C38" s="0" t="n">
        <v>7.45</v>
      </c>
      <c r="D38" s="13" t="n">
        <f aca="false">(C38/$E$24)</f>
        <v>1.53915443607034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8"/>
  <sheetViews>
    <sheetView colorId="64" defaultGridColor="true" rightToLeft="false" showFormulas="false" showGridLines="true" showOutlineSymbols="true" showRowColHeaders="true" showZeros="true" tabSelected="true" topLeftCell="I1" view="normal" windowProtection="false" workbookViewId="0" zoomScale="100" zoomScaleNormal="100" zoomScalePageLayoutView="100">
      <selection activeCell="H4" activeCellId="0" pane="topLeft" sqref="H4"/>
    </sheetView>
  </sheetViews>
  <sheetFormatPr defaultRowHeight="15"/>
  <cols>
    <col collapsed="false" hidden="false" max="1" min="1" style="0" width="23.4251012145749"/>
    <col collapsed="false" hidden="false" max="2" min="2" style="0" width="34.2834008097166"/>
    <col collapsed="false" hidden="false" max="3" min="3" style="0" width="15.7125506072875"/>
    <col collapsed="false" hidden="false" max="4" min="4" style="0" width="14.7125506072875"/>
    <col collapsed="false" hidden="false" max="6" min="5" style="0" width="10.5748987854251"/>
    <col collapsed="false" hidden="false" max="7" min="7" style="0" width="38.4251012145749"/>
    <col collapsed="false" hidden="false" max="10" min="8" style="0" width="10.5748987854251"/>
    <col collapsed="false" hidden="false" max="11" min="11" style="0" width="4.2834008097166"/>
    <col collapsed="false" hidden="false" max="12" min="12" style="10" width="20.7085020242915"/>
    <col collapsed="false" hidden="false" max="1025" min="13" style="0" width="10.5748987854251"/>
  </cols>
  <sheetData>
    <row collapsed="false" customFormat="false" customHeight="false" hidden="false" ht="18.75" outlineLevel="0" r="1">
      <c r="A1" s="14"/>
      <c r="B1" s="8" t="s">
        <v>119</v>
      </c>
      <c r="C1" s="14"/>
      <c r="D1" s="14"/>
      <c r="E1" s="14"/>
      <c r="F1" s="14"/>
      <c r="G1" s="8" t="s">
        <v>120</v>
      </c>
      <c r="H1" s="14"/>
      <c r="I1" s="14"/>
      <c r="J1" s="14"/>
      <c r="K1" s="8" t="s">
        <v>121</v>
      </c>
      <c r="L1" s="3"/>
    </row>
    <row collapsed="false" customFormat="false" customHeight="false" hidden="false" ht="16.5" outlineLevel="0" r="2">
      <c r="K2" s="15" t="s">
        <v>122</v>
      </c>
      <c r="M2" s="0" t="s">
        <v>123</v>
      </c>
      <c r="N2" s="0" t="s">
        <v>124</v>
      </c>
      <c r="O2" s="0" t="s">
        <v>125</v>
      </c>
    </row>
    <row collapsed="false" customFormat="false" customHeight="false" hidden="false" ht="15.75" outlineLevel="0" r="3">
      <c r="B3" s="0" t="s">
        <v>126</v>
      </c>
      <c r="C3" s="16" t="n">
        <v>867</v>
      </c>
      <c r="G3" s="0" t="s">
        <v>127</v>
      </c>
      <c r="H3" s="17" t="n">
        <v>434</v>
      </c>
      <c r="K3" s="0" t="s">
        <v>128</v>
      </c>
      <c r="M3" s="16" t="n">
        <f aca="false">C14*POWER(C3,C15)*C4*C5</f>
        <v>984.09028440405</v>
      </c>
      <c r="N3" s="16" t="n">
        <f aca="false">D14*POWER(C3,D15)*C4*C5</f>
        <v>5166.74763203669</v>
      </c>
      <c r="O3" s="16" t="n">
        <f aca="false">E14*POWER(C3,E15)*C4*C5</f>
        <v>322.378763786668</v>
      </c>
    </row>
    <row collapsed="false" customFormat="false" customHeight="false" hidden="false" ht="15.75" outlineLevel="0" r="4">
      <c r="A4" s="10" t="s">
        <v>129</v>
      </c>
      <c r="B4" s="18" t="s">
        <v>110</v>
      </c>
      <c r="C4" s="19" t="n">
        <f aca="false">VLOOKUP(B4,B19:D26,3,0)</f>
        <v>0.73</v>
      </c>
      <c r="K4" s="0" t="s">
        <v>130</v>
      </c>
      <c r="M4" s="20" t="n">
        <f aca="false">M3*C3</f>
        <v>853206.276578312</v>
      </c>
      <c r="N4" s="20" t="n">
        <f aca="false">N3*C3</f>
        <v>4479570.19697581</v>
      </c>
      <c r="O4" s="20" t="n">
        <f aca="false">O3*C3</f>
        <v>279502.388203041</v>
      </c>
    </row>
    <row collapsed="false" customFormat="false" customHeight="false" hidden="false" ht="15.75" outlineLevel="0" r="5">
      <c r="A5" s="0" t="s">
        <v>131</v>
      </c>
      <c r="B5" s="21" t="s">
        <v>15</v>
      </c>
      <c r="C5" s="22" t="n">
        <f aca="false">VLOOKUP(B5,B29:D42,3,0)</f>
        <v>1.53915443607034</v>
      </c>
    </row>
    <row collapsed="false" customFormat="false" customHeight="false" hidden="false" ht="15.75" outlineLevel="0" r="6">
      <c r="K6" s="0" t="s">
        <v>132</v>
      </c>
      <c r="M6" s="20" t="n">
        <f aca="false">H3*M3</f>
        <v>427095.183431358</v>
      </c>
      <c r="N6" s="20" t="n">
        <f aca="false">H3*N3</f>
        <v>2242368.47230392</v>
      </c>
      <c r="O6" s="20" t="n">
        <f aca="false">H3*O3</f>
        <v>139912.383483414</v>
      </c>
    </row>
    <row collapsed="false" customFormat="false" customHeight="false" hidden="false" ht="18.75" outlineLevel="0" r="11">
      <c r="K11" s="8" t="s">
        <v>133</v>
      </c>
    </row>
    <row collapsed="false" customFormat="false" customHeight="false" hidden="false" ht="19.5" outlineLevel="0" r="12">
      <c r="B12" s="8" t="s">
        <v>134</v>
      </c>
      <c r="C12" s="0" t="s">
        <v>123</v>
      </c>
      <c r="D12" s="0" t="s">
        <v>124</v>
      </c>
      <c r="E12" s="0" t="s">
        <v>125</v>
      </c>
      <c r="K12" s="15" t="s">
        <v>135</v>
      </c>
      <c r="L12" s="3"/>
    </row>
    <row collapsed="false" customFormat="false" customHeight="false" hidden="false" ht="15.75" outlineLevel="0" r="13">
      <c r="B13" s="0" t="s">
        <v>136</v>
      </c>
      <c r="C13" s="0" t="s">
        <v>137</v>
      </c>
      <c r="D13" s="10" t="s">
        <v>65</v>
      </c>
      <c r="E13" s="10" t="s">
        <v>67</v>
      </c>
      <c r="K13" s="3" t="s">
        <v>90</v>
      </c>
      <c r="L13" s="3"/>
      <c r="M13" s="23" t="n">
        <f aca="false">$M$6*C46</f>
        <v>111044.747692153</v>
      </c>
      <c r="N13" s="24" t="n">
        <f aca="false">$N$6*C46</f>
        <v>583015.80279902</v>
      </c>
      <c r="O13" s="25" t="n">
        <f aca="false">$O$6*C46</f>
        <v>36377.2197056876</v>
      </c>
    </row>
    <row collapsed="false" customFormat="false" customHeight="false" hidden="false" ht="15" outlineLevel="0" r="14">
      <c r="B14" s="10" t="s">
        <v>138</v>
      </c>
      <c r="C14" s="26" t="n">
        <v>17302</v>
      </c>
      <c r="D14" s="16" t="n">
        <v>383775</v>
      </c>
      <c r="E14" s="27" t="n">
        <v>1734.9</v>
      </c>
      <c r="L14" s="10" t="s">
        <v>71</v>
      </c>
      <c r="M14" s="28" t="n">
        <f aca="false">$M$6*D54</f>
        <v>44417.8990768612</v>
      </c>
      <c r="N14" s="29" t="n">
        <f aca="false">$N$6*D54</f>
        <v>233206.321119608</v>
      </c>
      <c r="O14" s="30" t="n">
        <f aca="false">$O$6*D54</f>
        <v>14550.887882275</v>
      </c>
    </row>
    <row collapsed="false" customFormat="false" customHeight="false" hidden="false" ht="15.75" outlineLevel="0" r="15">
      <c r="B15" s="10" t="s">
        <v>139</v>
      </c>
      <c r="C15" s="31" t="n">
        <v>-0.441</v>
      </c>
      <c r="D15" s="32" t="n">
        <v>-0.654</v>
      </c>
      <c r="E15" s="33" t="n">
        <v>-0.266</v>
      </c>
      <c r="L15" s="10" t="s">
        <v>73</v>
      </c>
      <c r="M15" s="28" t="n">
        <f aca="false">$M$6*D55</f>
        <v>31092.5293538029</v>
      </c>
      <c r="N15" s="29" t="n">
        <f aca="false">$N$6*D55</f>
        <v>163244.424783726</v>
      </c>
      <c r="O15" s="30" t="n">
        <f aca="false">$O$6*D55</f>
        <v>10185.6215175925</v>
      </c>
    </row>
    <row collapsed="false" customFormat="false" customHeight="false" hidden="false" ht="15" outlineLevel="0" r="16">
      <c r="L16" s="10" t="s">
        <v>74</v>
      </c>
      <c r="M16" s="28" t="n">
        <f aca="false">$M$6*D56</f>
        <v>27761.1869230383</v>
      </c>
      <c r="N16" s="29" t="n">
        <f aca="false">$N$6*D56</f>
        <v>145753.950699755</v>
      </c>
      <c r="O16" s="30" t="n">
        <f aca="false">$O$6*D56</f>
        <v>9094.3049264219</v>
      </c>
    </row>
    <row collapsed="false" customFormat="false" customHeight="false" hidden="false" ht="15" outlineLevel="0" r="17">
      <c r="I17" s="5"/>
      <c r="L17" s="10" t="s">
        <v>75</v>
      </c>
      <c r="M17" s="28" t="n">
        <f aca="false">$M$6*D57</f>
        <v>5552.23738460765</v>
      </c>
      <c r="N17" s="29" t="n">
        <f aca="false">$N$6*D57</f>
        <v>29150.790139951</v>
      </c>
      <c r="O17" s="30" t="n">
        <f aca="false">$O$6*D57</f>
        <v>1818.86098528438</v>
      </c>
    </row>
    <row collapsed="false" customFormat="false" customHeight="false" hidden="false" ht="15.75" outlineLevel="0" r="18">
      <c r="B18" s="3" t="s">
        <v>108</v>
      </c>
      <c r="C18" s="10"/>
      <c r="E18" s="12"/>
      <c r="I18" s="5"/>
      <c r="L18" s="10" t="s">
        <v>76</v>
      </c>
      <c r="M18" s="28" t="n">
        <f aca="false">$M$6*D58</f>
        <v>2220.89495384306</v>
      </c>
      <c r="N18" s="29" t="n">
        <f aca="false">$N$6*D58</f>
        <v>11660.3160559804</v>
      </c>
      <c r="O18" s="30" t="n">
        <f aca="false">$O$6*D58</f>
        <v>727.544394113752</v>
      </c>
    </row>
    <row collapsed="false" customFormat="false" customHeight="false" hidden="false" ht="15" outlineLevel="0" r="19">
      <c r="B19" s="10" t="s">
        <v>110</v>
      </c>
      <c r="C19" s="5" t="n">
        <v>0.27</v>
      </c>
      <c r="D19" s="34" t="n">
        <f aca="false">1-C19</f>
        <v>0.73</v>
      </c>
      <c r="I19" s="5"/>
      <c r="K19" s="3" t="s">
        <v>92</v>
      </c>
      <c r="L19" s="3"/>
      <c r="M19" s="35" t="n">
        <f aca="false">$M$6*C47</f>
        <v>98231.8921892123</v>
      </c>
      <c r="N19" s="36" t="n">
        <f aca="false">$N$6*C47</f>
        <v>515744.748629902</v>
      </c>
      <c r="O19" s="37" t="n">
        <f aca="false">$O$6*C47</f>
        <v>32179.8482011852</v>
      </c>
    </row>
    <row collapsed="false" customFormat="false" customHeight="false" hidden="false" ht="15" outlineLevel="0" r="20">
      <c r="B20" s="10" t="s">
        <v>111</v>
      </c>
      <c r="C20" s="5" t="n">
        <v>0.3</v>
      </c>
      <c r="D20" s="38" t="inlineStr">
        <f aca="false">1-C20</f>
        <is>
          <t/>
        </is>
      </c>
      <c r="I20" s="5"/>
      <c r="L20" s="10" t="s">
        <v>78</v>
      </c>
      <c r="M20" s="28" t="n">
        <f aca="false">$M$6*D61</f>
        <v>32416.5244224401</v>
      </c>
      <c r="N20" s="29" t="n">
        <f aca="false">$N$6*D61</f>
        <v>170195.767047868</v>
      </c>
      <c r="O20" s="30" t="n">
        <f aca="false">$O$6*D61</f>
        <v>10619.3499063911</v>
      </c>
    </row>
    <row collapsed="false" customFormat="false" customHeight="false" hidden="false" ht="15" outlineLevel="0" r="21">
      <c r="B21" s="10" t="s">
        <v>112</v>
      </c>
      <c r="C21" s="5" t="n">
        <v>0.36</v>
      </c>
      <c r="D21" s="38" t="inlineStr">
        <f aca="false">1-C21</f>
        <is>
          <t/>
        </is>
      </c>
      <c r="I21" s="5"/>
      <c r="L21" s="10" t="s">
        <v>79</v>
      </c>
      <c r="M21" s="28" t="n">
        <f aca="false">$M$6*D62</f>
        <v>21611.0162816267</v>
      </c>
      <c r="N21" s="29" t="n">
        <f aca="false">$N$6*D62</f>
        <v>113463.844698579</v>
      </c>
      <c r="O21" s="30" t="n">
        <f aca="false">$O$6*D62</f>
        <v>7079.56660426074</v>
      </c>
    </row>
    <row collapsed="false" customFormat="false" customHeight="false" hidden="false" ht="15" outlineLevel="0" r="22">
      <c r="B22" s="10" t="s">
        <v>113</v>
      </c>
      <c r="C22" s="5" t="n">
        <v>0.45</v>
      </c>
      <c r="D22" s="38" t="inlineStr">
        <f aca="false">1-C22</f>
        <is>
          <t/>
        </is>
      </c>
      <c r="L22" s="10" t="s">
        <v>80</v>
      </c>
      <c r="M22" s="28" t="n">
        <f aca="false">$M$6*D63</f>
        <v>18664.0595159503</v>
      </c>
      <c r="N22" s="29" t="n">
        <f aca="false">$N$6*D63</f>
        <v>97991.5022396815</v>
      </c>
      <c r="O22" s="30" t="n">
        <f aca="false">$O$6*D63</f>
        <v>6114.17115822519</v>
      </c>
    </row>
    <row collapsed="false" customFormat="false" customHeight="false" hidden="false" ht="15" outlineLevel="0" r="23">
      <c r="B23" s="10" t="s">
        <v>114</v>
      </c>
      <c r="C23" s="5" t="n">
        <v>0.52</v>
      </c>
      <c r="D23" s="38" t="inlineStr">
        <f aca="false">1-C23</f>
        <is>
          <t/>
        </is>
      </c>
      <c r="L23" s="10" t="s">
        <v>81</v>
      </c>
      <c r="M23" s="28" t="n">
        <f aca="false">$M$6*D64</f>
        <v>11787.8270627055</v>
      </c>
      <c r="N23" s="29" t="n">
        <f aca="false">$N$6*D64</f>
        <v>61889.3698355883</v>
      </c>
      <c r="O23" s="30" t="n">
        <f aca="false">$O$6*D64</f>
        <v>3861.58178414222</v>
      </c>
    </row>
    <row collapsed="false" customFormat="false" customHeight="false" hidden="false" ht="15" outlineLevel="0" r="24">
      <c r="B24" s="10" t="s">
        <v>115</v>
      </c>
      <c r="C24" s="5" t="n">
        <v>0.61</v>
      </c>
      <c r="D24" s="38" t="inlineStr">
        <f aca="false">1-C24</f>
        <is>
          <t/>
        </is>
      </c>
      <c r="L24" s="10" t="s">
        <v>82</v>
      </c>
      <c r="M24" s="28" t="n">
        <f aca="false">$M$6*D65</f>
        <v>8840.87029702911</v>
      </c>
      <c r="N24" s="29" t="n">
        <f aca="false">$N$6*D65</f>
        <v>46417.0273766912</v>
      </c>
      <c r="O24" s="30" t="n">
        <f aca="false">$O$6*D65</f>
        <v>2896.18633810667</v>
      </c>
    </row>
    <row collapsed="false" customFormat="false" customHeight="false" hidden="false" ht="15" outlineLevel="0" r="25">
      <c r="B25" s="10" t="s">
        <v>116</v>
      </c>
      <c r="C25" s="5" t="n">
        <v>0.64</v>
      </c>
      <c r="D25" s="38" t="inlineStr">
        <f aca="false">1-C25</f>
        <is>
          <t/>
        </is>
      </c>
      <c r="L25" s="10" t="s">
        <v>83</v>
      </c>
      <c r="M25" s="28" t="n">
        <f aca="false">$M$6*D66</f>
        <v>4911.59460946062</v>
      </c>
      <c r="N25" s="29" t="n">
        <f aca="false">$N$6*D66</f>
        <v>25787.2374314951</v>
      </c>
      <c r="O25" s="30" t="n">
        <f aca="false">$O$6*D66</f>
        <v>1608.99241005926</v>
      </c>
    </row>
    <row collapsed="false" customFormat="false" customHeight="false" hidden="false" ht="15.75" outlineLevel="0" r="26">
      <c r="B26" s="0" t="s">
        <v>140</v>
      </c>
      <c r="C26" s="5" t="n">
        <v>0</v>
      </c>
      <c r="D26" s="39" t="inlineStr">
        <f aca="false">1-C26</f>
        <is>
          <t/>
        </is>
      </c>
      <c r="K26" s="3" t="s">
        <v>94</v>
      </c>
      <c r="L26" s="3"/>
      <c r="M26" s="35" t="n">
        <f aca="false">$M$6*C48</f>
        <v>89689.9885205852</v>
      </c>
      <c r="N26" s="36" t="n">
        <f aca="false">$N$6*C48</f>
        <v>470897.379183824</v>
      </c>
      <c r="O26" s="37" t="n">
        <f aca="false">$O$6*C48</f>
        <v>29381.6005315169</v>
      </c>
    </row>
    <row collapsed="false" customFormat="false" customHeight="false" hidden="false" ht="15" outlineLevel="0" r="27">
      <c r="K27" s="3" t="s">
        <v>95</v>
      </c>
      <c r="L27" s="3"/>
      <c r="M27" s="35" t="n">
        <f aca="false">$M$6*C49</f>
        <v>76877.1330176444</v>
      </c>
      <c r="N27" s="36" t="n">
        <f aca="false">$N$6*C49</f>
        <v>403626.325014706</v>
      </c>
      <c r="O27" s="37" t="n">
        <f aca="false">$O$6*C49</f>
        <v>25184.2290270145</v>
      </c>
    </row>
    <row collapsed="false" customFormat="false" customHeight="false" hidden="false" ht="15.75" outlineLevel="0" r="28">
      <c r="B28" s="3" t="s">
        <v>117</v>
      </c>
      <c r="C28" s="10"/>
      <c r="D28" s="10" t="s">
        <v>118</v>
      </c>
      <c r="E28" s="10" t="n">
        <v>4.84032</v>
      </c>
      <c r="K28" s="3" t="s">
        <v>96</v>
      </c>
      <c r="L28" s="3"/>
      <c r="M28" s="35" t="n">
        <f aca="false">$M$6*C50</f>
        <v>38438.5665088222</v>
      </c>
      <c r="N28" s="36" t="n">
        <f aca="false">$N$6*C50</f>
        <v>201813.162507353</v>
      </c>
      <c r="O28" s="37" t="n">
        <f aca="false">$O$6*C50</f>
        <v>12592.1145135073</v>
      </c>
    </row>
    <row collapsed="false" customFormat="false" customHeight="false" hidden="false" ht="15.75" outlineLevel="0" r="29">
      <c r="B29" s="10" t="s">
        <v>15</v>
      </c>
      <c r="C29" s="10" t="n">
        <v>7.45</v>
      </c>
      <c r="D29" s="40" t="n">
        <f aca="false">(C29/$E$28)</f>
        <v>1.53915443607034</v>
      </c>
      <c r="E29" s="10"/>
      <c r="K29" s="3" t="s">
        <v>97</v>
      </c>
      <c r="L29" s="3"/>
      <c r="M29" s="41" t="n">
        <f aca="false">$M$6*C51</f>
        <v>12812.8555029407</v>
      </c>
      <c r="N29" s="42" t="n">
        <f aca="false">$N$6*C51</f>
        <v>67271.0541691177</v>
      </c>
      <c r="O29" s="43" t="n">
        <f aca="false">$O$6*C51</f>
        <v>4197.37150450242</v>
      </c>
    </row>
    <row collapsed="false" customFormat="false" customHeight="false" hidden="false" ht="15" outlineLevel="0" r="30">
      <c r="B30" s="10" t="s">
        <v>19</v>
      </c>
      <c r="C30" s="10" t="n">
        <v>6.51</v>
      </c>
      <c r="D30" s="44" t="n">
        <f aca="false">(C30/$E$28)</f>
        <v>1.34495239984133</v>
      </c>
      <c r="E30" s="10"/>
      <c r="M30" s="3"/>
    </row>
    <row collapsed="false" customFormat="false" customHeight="false" hidden="false" ht="15.75" outlineLevel="0" r="31">
      <c r="B31" s="10" t="s">
        <v>23</v>
      </c>
      <c r="C31" s="10" t="n">
        <v>5.52</v>
      </c>
      <c r="D31" s="44" t="n">
        <f aca="false">(C31/$E$28)</f>
        <v>1.14042046806823</v>
      </c>
      <c r="E31" s="10"/>
      <c r="K31" s="15" t="s">
        <v>141</v>
      </c>
    </row>
    <row collapsed="false" customFormat="false" customHeight="false" hidden="false" ht="15.75" outlineLevel="0" r="32">
      <c r="B32" s="10" t="s">
        <v>27</v>
      </c>
      <c r="C32" s="10" t="n">
        <v>5.26</v>
      </c>
      <c r="D32" s="44" t="n">
        <f aca="false">(C32/$E$28)</f>
        <v>1.08670501123893</v>
      </c>
      <c r="E32" s="10"/>
      <c r="K32" s="3" t="s">
        <v>142</v>
      </c>
      <c r="L32" s="3"/>
    </row>
    <row collapsed="false" customFormat="false" customHeight="false" hidden="false" ht="15" outlineLevel="0" r="33">
      <c r="B33" s="10" t="s">
        <v>31</v>
      </c>
      <c r="C33" s="10" t="n">
        <v>4.61</v>
      </c>
      <c r="D33" s="44" t="n">
        <f aca="false">(C33/$E$28)</f>
        <v>0.952416369165675</v>
      </c>
      <c r="E33" s="10"/>
      <c r="K33" s="10" t="s">
        <v>22</v>
      </c>
      <c r="M33" s="45" t="n">
        <f aca="false">$M$6*C70</f>
        <v>89689.9885205852</v>
      </c>
      <c r="N33" s="16" t="n">
        <f aca="false">$N$6*C70</f>
        <v>470897.379183824</v>
      </c>
      <c r="O33" s="27" t="n">
        <f aca="false">$O$6*C70</f>
        <v>29381.6005315169</v>
      </c>
    </row>
    <row collapsed="false" customFormat="false" customHeight="false" hidden="false" ht="15" outlineLevel="0" r="34">
      <c r="B34" s="10" t="s">
        <v>33</v>
      </c>
      <c r="C34" s="10" t="n">
        <v>4.57</v>
      </c>
      <c r="D34" s="44" t="n">
        <f aca="false">(C34/$E$28)</f>
        <v>0.944152452730398</v>
      </c>
      <c r="E34" s="10"/>
      <c r="K34" s="10" t="s">
        <v>14</v>
      </c>
      <c r="M34" s="28" t="n">
        <f aca="false">$M$6*C71</f>
        <v>85419.0366862716</v>
      </c>
      <c r="N34" s="29" t="n">
        <f aca="false">$N$6*C71</f>
        <v>448473.694460785</v>
      </c>
      <c r="O34" s="30" t="n">
        <f aca="false">$O$6*C71</f>
        <v>27982.4766966828</v>
      </c>
    </row>
    <row collapsed="false" customFormat="false" customHeight="false" hidden="false" ht="15" outlineLevel="0" r="35">
      <c r="B35" s="10" t="s">
        <v>35</v>
      </c>
      <c r="C35" s="10" t="n">
        <v>4.55</v>
      </c>
      <c r="D35" s="44" t="n">
        <f aca="false">(C35/$E$28)</f>
        <v>0.940020494512759</v>
      </c>
      <c r="E35" s="10"/>
      <c r="K35" s="10" t="s">
        <v>18</v>
      </c>
      <c r="M35" s="28" t="n">
        <f aca="false">$M$6*C72</f>
        <v>72606.1811833309</v>
      </c>
      <c r="N35" s="29" t="n">
        <f aca="false">$N$6*C72</f>
        <v>381202.640291667</v>
      </c>
      <c r="O35" s="30" t="n">
        <f aca="false">$O$6*C72</f>
        <v>23785.1051921804</v>
      </c>
    </row>
    <row collapsed="false" customFormat="false" customHeight="false" hidden="false" ht="15" outlineLevel="0" r="36">
      <c r="B36" s="10" t="s">
        <v>38</v>
      </c>
      <c r="C36" s="10" t="n">
        <v>4.27</v>
      </c>
      <c r="D36" s="44" t="n">
        <f aca="false">(C36/$E$28)</f>
        <v>0.88217307946582</v>
      </c>
      <c r="E36" s="10"/>
      <c r="K36" s="10" t="s">
        <v>26</v>
      </c>
      <c r="M36" s="28" t="n">
        <f aca="false">$M$6*C73</f>
        <v>38438.5665088222</v>
      </c>
      <c r="N36" s="29" t="n">
        <f aca="false">$N$6*C73</f>
        <v>201813.162507353</v>
      </c>
      <c r="O36" s="30" t="n">
        <f aca="false">$O$6*C73</f>
        <v>12592.1145135073</v>
      </c>
    </row>
    <row collapsed="false" customFormat="false" customHeight="false" hidden="false" ht="15" outlineLevel="0" r="37">
      <c r="B37" s="10" t="s">
        <v>42</v>
      </c>
      <c r="C37" s="10" t="n">
        <v>3.78</v>
      </c>
      <c r="D37" s="44" t="n">
        <f aca="false">(C37/$E$28)</f>
        <v>0.780940103133677</v>
      </c>
      <c r="E37" s="10"/>
      <c r="K37" s="10" t="s">
        <v>30</v>
      </c>
      <c r="M37" s="28" t="n">
        <f aca="false">$M$6*C74</f>
        <v>34167.6146745086</v>
      </c>
      <c r="N37" s="29" t="n">
        <f aca="false">$N$6*C74</f>
        <v>179389.477784314</v>
      </c>
      <c r="O37" s="30" t="n">
        <f aca="false">$O$6*C74</f>
        <v>11192.9906786731</v>
      </c>
    </row>
    <row collapsed="false" customFormat="false" customHeight="false" hidden="false" ht="15" outlineLevel="0" r="38">
      <c r="B38" s="10" t="s">
        <v>45</v>
      </c>
      <c r="C38" s="10" t="n">
        <v>3.47</v>
      </c>
      <c r="D38" s="44" t="n">
        <f aca="false">(C38/$E$28)</f>
        <v>0.71689475076028</v>
      </c>
      <c r="E38" s="10"/>
      <c r="K38" s="10" t="s">
        <v>32</v>
      </c>
      <c r="M38" s="28" t="n">
        <f aca="false">$M$6*C75</f>
        <v>29896.662840195</v>
      </c>
      <c r="N38" s="29" t="n">
        <f aca="false">$N$6*C75</f>
        <v>156965.793061275</v>
      </c>
      <c r="O38" s="30" t="n">
        <f aca="false">$O$6*C75</f>
        <v>9793.86684383897</v>
      </c>
    </row>
    <row collapsed="false" customFormat="false" customHeight="false" hidden="false" ht="15" outlineLevel="0" r="39">
      <c r="B39" s="10" t="s">
        <v>48</v>
      </c>
      <c r="C39" s="10" t="n">
        <v>3.39</v>
      </c>
      <c r="D39" s="44" t="n">
        <f aca="false">(C39/$E$28)</f>
        <v>0.700366917889726</v>
      </c>
      <c r="E39" s="10"/>
      <c r="K39" s="10" t="s">
        <v>41</v>
      </c>
      <c r="M39" s="28" t="n">
        <f aca="false">$M$6*C76</f>
        <v>25625.7110058815</v>
      </c>
      <c r="N39" s="29" t="n">
        <f aca="false">$N$6*C76</f>
        <v>134542.108338235</v>
      </c>
      <c r="O39" s="30" t="n">
        <f aca="false">$O$6*C76</f>
        <v>8394.74300900483</v>
      </c>
    </row>
    <row collapsed="false" customFormat="false" customHeight="false" hidden="false" ht="15" outlineLevel="0" r="40">
      <c r="B40" s="10" t="s">
        <v>50</v>
      </c>
      <c r="C40" s="10" t="n">
        <v>3.04</v>
      </c>
      <c r="D40" s="44" t="n">
        <f aca="false">(C40/$E$28)</f>
        <v>0.628057649081052</v>
      </c>
      <c r="E40" s="10"/>
      <c r="K40" s="10" t="s">
        <v>34</v>
      </c>
      <c r="M40" s="28" t="n">
        <f aca="false">$M$6*C77</f>
        <v>25625.7110058815</v>
      </c>
      <c r="N40" s="29" t="n">
        <f aca="false">$N$6*C77</f>
        <v>134542.108338235</v>
      </c>
      <c r="O40" s="30" t="n">
        <f aca="false">$O$6*C77</f>
        <v>8394.74300900483</v>
      </c>
    </row>
    <row collapsed="false" customFormat="false" customHeight="false" hidden="false" ht="15.75" outlineLevel="0" r="41">
      <c r="B41" s="10" t="s">
        <v>51</v>
      </c>
      <c r="C41" s="10" t="n">
        <v>2.91</v>
      </c>
      <c r="D41" s="44" t="n">
        <f aca="false">(C41/$E$28)</f>
        <v>0.601199920666402</v>
      </c>
      <c r="E41" s="10"/>
      <c r="K41" s="10" t="s">
        <v>37</v>
      </c>
      <c r="M41" s="46" t="n">
        <f aca="false">$M$6*C78</f>
        <v>21354.7591715679</v>
      </c>
      <c r="N41" s="32" t="n">
        <f aca="false">$N$6*C78</f>
        <v>112118.423615196</v>
      </c>
      <c r="O41" s="33" t="n">
        <f aca="false">$O$6*C78</f>
        <v>6995.6191741707</v>
      </c>
    </row>
    <row collapsed="false" customFormat="false" customHeight="false" hidden="false" ht="15.75" outlineLevel="0" r="42">
      <c r="B42" s="10" t="s">
        <v>52</v>
      </c>
      <c r="C42" s="10" t="n">
        <v>1.91</v>
      </c>
      <c r="D42" s="47" t="n">
        <f aca="false">(C42/$E$28)</f>
        <v>0.394602009784477</v>
      </c>
      <c r="E42" s="10"/>
    </row>
    <row collapsed="false" customFormat="false" customHeight="false" hidden="false" ht="15" outlineLevel="0" r="44">
      <c r="A44" s="0" t="s">
        <v>143</v>
      </c>
    </row>
    <row collapsed="false" customFormat="false" customHeight="false" hidden="false" ht="15.75" outlineLevel="0" r="45">
      <c r="B45" s="3" t="s">
        <v>89</v>
      </c>
      <c r="C45" s="10"/>
    </row>
    <row collapsed="false" customFormat="false" customHeight="false" hidden="false" ht="15" outlineLevel="0" r="46">
      <c r="B46" s="10" t="s">
        <v>90</v>
      </c>
      <c r="C46" s="34" t="n">
        <v>0.26</v>
      </c>
    </row>
    <row collapsed="false" customFormat="false" customHeight="false" hidden="false" ht="15" outlineLevel="0" r="47">
      <c r="B47" s="10" t="s">
        <v>92</v>
      </c>
      <c r="C47" s="38" t="n">
        <v>0.23</v>
      </c>
    </row>
    <row collapsed="false" customFormat="false" customHeight="false" hidden="false" ht="15" outlineLevel="0" r="48">
      <c r="B48" s="10" t="s">
        <v>94</v>
      </c>
      <c r="C48" s="38" t="n">
        <v>0.21</v>
      </c>
    </row>
    <row collapsed="false" customFormat="false" customHeight="false" hidden="false" ht="15" outlineLevel="0" r="49">
      <c r="B49" s="10" t="s">
        <v>95</v>
      </c>
      <c r="C49" s="38" t="n">
        <v>0.18</v>
      </c>
    </row>
    <row collapsed="false" customFormat="false" customHeight="false" hidden="false" ht="15" outlineLevel="0" r="50">
      <c r="B50" s="10" t="s">
        <v>96</v>
      </c>
      <c r="C50" s="38" t="n">
        <v>0.09</v>
      </c>
    </row>
    <row collapsed="false" customFormat="false" customHeight="false" hidden="false" ht="15.75" outlineLevel="0" r="51">
      <c r="B51" s="10" t="s">
        <v>97</v>
      </c>
      <c r="C51" s="39" t="n">
        <v>0.03</v>
      </c>
    </row>
    <row collapsed="false" customFormat="false" customHeight="false" hidden="false" ht="15" outlineLevel="0" r="52">
      <c r="B52" s="3"/>
      <c r="C52" s="10"/>
    </row>
    <row collapsed="false" customFormat="false" customHeight="false" hidden="false" ht="15.75" outlineLevel="0" r="53">
      <c r="B53" s="3" t="s">
        <v>68</v>
      </c>
      <c r="C53" s="10"/>
      <c r="D53" s="10" t="s">
        <v>144</v>
      </c>
    </row>
    <row collapsed="false" customFormat="false" customHeight="false" hidden="false" ht="15" outlineLevel="0" r="54">
      <c r="B54" s="10" t="s">
        <v>71</v>
      </c>
      <c r="C54" s="5" t="n">
        <v>0.4</v>
      </c>
      <c r="D54" s="34" t="n">
        <f aca="false">C54*$C$46</f>
        <v>0.104</v>
      </c>
    </row>
    <row collapsed="false" customFormat="false" customHeight="false" hidden="false" ht="15" outlineLevel="0" r="55">
      <c r="B55" s="10" t="s">
        <v>73</v>
      </c>
      <c r="C55" s="5" t="n">
        <v>0.28</v>
      </c>
      <c r="D55" s="38" t="n">
        <f aca="false">C55*$C$46</f>
        <v>0.0728</v>
      </c>
    </row>
    <row collapsed="false" customFormat="false" customHeight="false" hidden="false" ht="15" outlineLevel="0" r="56">
      <c r="B56" s="10" t="s">
        <v>74</v>
      </c>
      <c r="C56" s="5" t="n">
        <v>0.25</v>
      </c>
      <c r="D56" s="38" t="n">
        <f aca="false">C56*$C$46</f>
        <v>0.065</v>
      </c>
    </row>
    <row collapsed="false" customFormat="false" customHeight="false" hidden="false" ht="15" outlineLevel="0" r="57">
      <c r="B57" s="10" t="s">
        <v>75</v>
      </c>
      <c r="C57" s="5" t="n">
        <v>0.05</v>
      </c>
      <c r="D57" s="38" t="n">
        <f aca="false">C57*$C$46</f>
        <v>0.013</v>
      </c>
    </row>
    <row collapsed="false" customFormat="false" customHeight="false" hidden="false" ht="15.75" outlineLevel="0" r="58">
      <c r="B58" s="10" t="s">
        <v>76</v>
      </c>
      <c r="C58" s="5" t="n">
        <v>0.02</v>
      </c>
      <c r="D58" s="39" t="n">
        <f aca="false">C58*$C$46</f>
        <v>0.0052</v>
      </c>
    </row>
    <row collapsed="false" customFormat="false" customHeight="false" hidden="false" ht="15" outlineLevel="0" r="59">
      <c r="B59" s="10"/>
      <c r="C59" s="10"/>
    </row>
    <row collapsed="false" customFormat="false" customHeight="false" hidden="false" ht="15.75" outlineLevel="0" r="60">
      <c r="B60" s="3" t="s">
        <v>77</v>
      </c>
      <c r="C60" s="10"/>
      <c r="D60" s="0" t="s">
        <v>145</v>
      </c>
    </row>
    <row collapsed="false" customFormat="false" customHeight="false" hidden="false" ht="15" outlineLevel="0" r="61">
      <c r="B61" s="10" t="s">
        <v>78</v>
      </c>
      <c r="C61" s="5" t="n">
        <v>0.33</v>
      </c>
      <c r="D61" s="34" t="n">
        <f aca="false">C61*$C$47</f>
        <v>0.0759</v>
      </c>
    </row>
    <row collapsed="false" customFormat="false" customHeight="false" hidden="false" ht="15" outlineLevel="0" r="62">
      <c r="B62" s="10" t="s">
        <v>79</v>
      </c>
      <c r="C62" s="5" t="n">
        <v>0.22</v>
      </c>
      <c r="D62" s="38" t="n">
        <f aca="false">C62*$C$47</f>
        <v>0.0506</v>
      </c>
    </row>
    <row collapsed="false" customFormat="false" customHeight="false" hidden="false" ht="15" outlineLevel="0" r="63">
      <c r="B63" s="10" t="s">
        <v>80</v>
      </c>
      <c r="C63" s="5" t="n">
        <v>0.19</v>
      </c>
      <c r="D63" s="38" t="n">
        <f aca="false">C63*$C$47</f>
        <v>0.0437</v>
      </c>
    </row>
    <row collapsed="false" customFormat="false" customHeight="false" hidden="false" ht="15" outlineLevel="0" r="64">
      <c r="B64" s="10" t="s">
        <v>81</v>
      </c>
      <c r="C64" s="5" t="n">
        <v>0.12</v>
      </c>
      <c r="D64" s="38" t="n">
        <f aca="false">C64*$C$47</f>
        <v>0.0276</v>
      </c>
    </row>
    <row collapsed="false" customFormat="false" customHeight="false" hidden="false" ht="15" outlineLevel="0" r="65">
      <c r="B65" s="10" t="s">
        <v>82</v>
      </c>
      <c r="C65" s="5" t="n">
        <v>0.09</v>
      </c>
      <c r="D65" s="38" t="n">
        <f aca="false">C65*$C$47</f>
        <v>0.0207</v>
      </c>
    </row>
    <row collapsed="false" customFormat="false" customHeight="false" hidden="false" ht="15.75" outlineLevel="0" r="66">
      <c r="B66" s="10" t="s">
        <v>83</v>
      </c>
      <c r="C66" s="5" t="n">
        <v>0.05</v>
      </c>
      <c r="D66" s="39" t="n">
        <f aca="false">C66*$C$47</f>
        <v>0.0115</v>
      </c>
    </row>
    <row collapsed="false" customFormat="false" customHeight="false" hidden="false" ht="15.75" outlineLevel="0" r="69">
      <c r="B69" s="3" t="s">
        <v>69</v>
      </c>
      <c r="C69" s="10"/>
    </row>
    <row collapsed="false" customFormat="false" customHeight="false" hidden="false" ht="15" outlineLevel="0" r="70">
      <c r="B70" s="10" t="s">
        <v>22</v>
      </c>
      <c r="C70" s="34" t="n">
        <v>0.21</v>
      </c>
    </row>
    <row collapsed="false" customFormat="false" customHeight="false" hidden="false" ht="15" outlineLevel="0" r="71">
      <c r="B71" s="10" t="s">
        <v>14</v>
      </c>
      <c r="C71" s="38" t="n">
        <v>0.2</v>
      </c>
    </row>
    <row collapsed="false" customFormat="false" customHeight="false" hidden="false" ht="15" outlineLevel="0" r="72">
      <c r="B72" s="10" t="s">
        <v>18</v>
      </c>
      <c r="C72" s="38" t="n">
        <v>0.17</v>
      </c>
    </row>
    <row collapsed="false" customFormat="false" customHeight="false" hidden="false" ht="15" outlineLevel="0" r="73">
      <c r="B73" s="10" t="s">
        <v>26</v>
      </c>
      <c r="C73" s="38" t="n">
        <v>0.09</v>
      </c>
    </row>
    <row collapsed="false" customFormat="false" customHeight="false" hidden="false" ht="15" outlineLevel="0" r="74">
      <c r="B74" s="10" t="s">
        <v>30</v>
      </c>
      <c r="C74" s="38" t="n">
        <v>0.08</v>
      </c>
    </row>
    <row collapsed="false" customFormat="false" customHeight="false" hidden="false" ht="15" outlineLevel="0" r="75">
      <c r="B75" s="10" t="s">
        <v>32</v>
      </c>
      <c r="C75" s="38" t="n">
        <v>0.07</v>
      </c>
    </row>
    <row collapsed="false" customFormat="false" customHeight="false" hidden="false" ht="15" outlineLevel="0" r="76">
      <c r="B76" s="10" t="s">
        <v>41</v>
      </c>
      <c r="C76" s="38" t="n">
        <v>0.06</v>
      </c>
    </row>
    <row collapsed="false" customFormat="false" customHeight="false" hidden="false" ht="15" outlineLevel="0" r="77">
      <c r="B77" s="10" t="s">
        <v>34</v>
      </c>
      <c r="C77" s="38" t="n">
        <v>0.06</v>
      </c>
    </row>
    <row collapsed="false" customFormat="false" customHeight="false" hidden="false" ht="15.75" outlineLevel="0" r="78">
      <c r="B78" s="10" t="s">
        <v>37</v>
      </c>
      <c r="C78" s="39" t="n">
        <v>0.05</v>
      </c>
    </row>
  </sheetData>
  <dataValidations count="2">
    <dataValidation allowBlank="true" operator="between" showDropDown="false" showErrorMessage="true" showInputMessage="true" sqref="B4" type="list">
      <formula1>$B$19:$B$26</formula1>
      <formula2>0</formula2>
    </dataValidation>
    <dataValidation allowBlank="true" operator="between" showDropDown="false" showErrorMessage="true" showInputMessage="true" sqref="B5" type="list">
      <formula1>$B$29:$B$42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17" activeCellId="0" pane="topLeft" sqref="G17"/>
    </sheetView>
  </sheetViews>
  <sheetFormatPr defaultRowHeight="15"/>
  <cols>
    <col collapsed="false" hidden="false" max="1" min="1" style="10" width="23.4251012145749"/>
    <col collapsed="false" hidden="false" max="2" min="2" style="10" width="34.2834008097166"/>
    <col collapsed="false" hidden="false" max="3" min="3" style="10" width="15.7125506072875"/>
    <col collapsed="false" hidden="false" max="4" min="4" style="10" width="14.7125506072875"/>
    <col collapsed="false" hidden="false" max="6" min="5" style="10" width="11.4251012145749"/>
    <col collapsed="false" hidden="false" max="7" min="7" style="10" width="38.4251012145749"/>
    <col collapsed="false" hidden="false" max="10" min="8" style="10" width="11.4251012145749"/>
    <col collapsed="false" hidden="false" max="11" min="11" style="10" width="4.2834008097166"/>
    <col collapsed="false" hidden="false" max="12" min="12" style="10" width="20.7085020242915"/>
    <col collapsed="false" hidden="false" max="1025" min="13" style="10" width="11.4251012145749"/>
  </cols>
  <sheetData>
    <row collapsed="false" customFormat="false" customHeight="false" hidden="false" ht="18.75" outlineLevel="0" r="1">
      <c r="A1" s="14"/>
      <c r="B1" s="8" t="s">
        <v>119</v>
      </c>
      <c r="C1" s="14"/>
      <c r="D1" s="14"/>
      <c r="E1" s="14"/>
      <c r="F1" s="14"/>
      <c r="G1" s="8" t="s">
        <v>120</v>
      </c>
      <c r="H1" s="14"/>
      <c r="I1" s="14"/>
      <c r="J1" s="14"/>
      <c r="K1" s="8" t="s">
        <v>121</v>
      </c>
      <c r="L1" s="3"/>
    </row>
    <row collapsed="false" customFormat="false" customHeight="false" hidden="false" ht="16.5" outlineLevel="0" r="2">
      <c r="K2" s="15" t="s">
        <v>122</v>
      </c>
      <c r="M2" s="10" t="s">
        <v>123</v>
      </c>
      <c r="N2" s="10" t="s">
        <v>124</v>
      </c>
      <c r="O2" s="10" t="s">
        <v>125</v>
      </c>
    </row>
    <row collapsed="false" customFormat="false" customHeight="false" hidden="false" ht="15.75" outlineLevel="0" r="3">
      <c r="B3" s="10" t="s">
        <v>126</v>
      </c>
      <c r="C3" s="16" t="n">
        <v>50123</v>
      </c>
      <c r="G3" s="10" t="s">
        <v>127</v>
      </c>
      <c r="H3" s="20" t="n">
        <v>10024</v>
      </c>
      <c r="K3" s="10" t="s">
        <v>128</v>
      </c>
      <c r="M3" s="16" t="n">
        <f aca="false">C14*POWER(C3,C15)*C4*C5</f>
        <v>66.9033792081904</v>
      </c>
      <c r="N3" s="16" t="n">
        <f aca="false">D14*POWER(C3,D15)*C4*C5</f>
        <v>148.020045573065</v>
      </c>
      <c r="O3" s="16" t="n">
        <f aca="false">E14*POWER(C3,E15)*C4*C5</f>
        <v>44.5792418544283</v>
      </c>
    </row>
    <row collapsed="false" customFormat="false" customHeight="false" hidden="false" ht="15.75" outlineLevel="0" r="4">
      <c r="A4" s="10" t="s">
        <v>129</v>
      </c>
      <c r="B4" s="18" t="s">
        <v>114</v>
      </c>
      <c r="C4" s="19" t="n">
        <f aca="false">VLOOKUP(B4,B19:D26,3,0)</f>
        <v>0.48</v>
      </c>
      <c r="H4" s="48"/>
      <c r="K4" s="10" t="s">
        <v>130</v>
      </c>
      <c r="M4" s="20" t="n">
        <f aca="false">M3*C3</f>
        <v>3353398.07605213</v>
      </c>
      <c r="N4" s="20" t="n">
        <f aca="false">N3*C3</f>
        <v>7419208.74425876</v>
      </c>
      <c r="O4" s="20" t="n">
        <f aca="false">O3*C3</f>
        <v>2234445.33946951</v>
      </c>
    </row>
    <row collapsed="false" customFormat="false" customHeight="false" hidden="false" ht="15.75" outlineLevel="0" r="5">
      <c r="A5" s="10" t="s">
        <v>131</v>
      </c>
      <c r="B5" s="21" t="s">
        <v>31</v>
      </c>
      <c r="C5" s="22" t="n">
        <f aca="false">VLOOKUP(B5,B29:D42,3,0)</f>
        <v>0.952416369165675</v>
      </c>
    </row>
    <row collapsed="false" customFormat="false" customHeight="false" hidden="false" ht="15.75" outlineLevel="0" r="6">
      <c r="K6" s="10" t="s">
        <v>132</v>
      </c>
      <c r="M6" s="20" t="n">
        <f aca="false">H3*M3</f>
        <v>670639.473182901</v>
      </c>
      <c r="N6" s="20" t="n">
        <f aca="false">H3*N3</f>
        <v>1483752.93682441</v>
      </c>
      <c r="O6" s="20" t="n">
        <f aca="false">H3*O3</f>
        <v>446862.320348789</v>
      </c>
    </row>
    <row collapsed="false" customFormat="false" customHeight="false" hidden="false" ht="18.75" outlineLevel="0" r="11">
      <c r="K11" s="8" t="s">
        <v>133</v>
      </c>
    </row>
    <row collapsed="false" customFormat="false" customHeight="false" hidden="false" ht="19.5" outlineLevel="0" r="12">
      <c r="B12" s="8" t="s">
        <v>134</v>
      </c>
      <c r="C12" s="10" t="s">
        <v>123</v>
      </c>
      <c r="D12" s="10" t="s">
        <v>124</v>
      </c>
      <c r="E12" s="10" t="s">
        <v>125</v>
      </c>
      <c r="K12" s="15" t="s">
        <v>135</v>
      </c>
      <c r="L12" s="3"/>
    </row>
    <row collapsed="false" customFormat="false" customHeight="false" hidden="false" ht="15.75" outlineLevel="0" r="13">
      <c r="B13" s="10" t="s">
        <v>136</v>
      </c>
      <c r="C13" s="10" t="s">
        <v>137</v>
      </c>
      <c r="D13" s="10" t="s">
        <v>65</v>
      </c>
      <c r="E13" s="10" t="s">
        <v>67</v>
      </c>
      <c r="K13" s="3" t="s">
        <v>90</v>
      </c>
      <c r="L13" s="3"/>
      <c r="M13" s="23" t="n">
        <f aca="false">$M$6*C46</f>
        <v>174366.263027554</v>
      </c>
      <c r="N13" s="24" t="n">
        <f aca="false">$N$6*C46</f>
        <v>385775.763574346</v>
      </c>
      <c r="O13" s="25" t="n">
        <f aca="false">$O$6*C46</f>
        <v>116184.203290685</v>
      </c>
    </row>
    <row collapsed="false" customFormat="false" customHeight="false" hidden="false" ht="15" outlineLevel="0" r="14">
      <c r="B14" s="10" t="s">
        <v>138</v>
      </c>
      <c r="C14" s="26" t="n">
        <v>17302</v>
      </c>
      <c r="D14" s="16" t="n">
        <v>383775</v>
      </c>
      <c r="E14" s="27" t="n">
        <v>1734.9</v>
      </c>
      <c r="L14" s="10" t="s">
        <v>71</v>
      </c>
      <c r="M14" s="28" t="n">
        <f aca="false">$M$6*D54</f>
        <v>69746.5052110216</v>
      </c>
      <c r="N14" s="29" t="n">
        <f aca="false">$N$6*D54</f>
        <v>154310.305429738</v>
      </c>
      <c r="O14" s="30" t="n">
        <f aca="false">$O$6*D54</f>
        <v>46473.6813162741</v>
      </c>
    </row>
    <row collapsed="false" customFormat="false" customHeight="false" hidden="false" ht="15.75" outlineLevel="0" r="15">
      <c r="B15" s="10" t="s">
        <v>139</v>
      </c>
      <c r="C15" s="31" t="n">
        <v>-0.441</v>
      </c>
      <c r="D15" s="32" t="n">
        <v>-0.654</v>
      </c>
      <c r="E15" s="33" t="n">
        <v>-0.266</v>
      </c>
      <c r="L15" s="10" t="s">
        <v>73</v>
      </c>
      <c r="M15" s="28" t="n">
        <f aca="false">$M$6*D55</f>
        <v>48822.5536477152</v>
      </c>
      <c r="N15" s="29" t="n">
        <f aca="false">$N$6*D55</f>
        <v>108017.213800817</v>
      </c>
      <c r="O15" s="30" t="n">
        <f aca="false">$O$6*D55</f>
        <v>32531.5769213918</v>
      </c>
    </row>
    <row collapsed="false" customFormat="false" customHeight="false" hidden="false" ht="15" outlineLevel="0" r="16">
      <c r="L16" s="10" t="s">
        <v>74</v>
      </c>
      <c r="M16" s="28" t="n">
        <f aca="false">$M$6*D56</f>
        <v>43591.5657568885</v>
      </c>
      <c r="N16" s="29" t="n">
        <f aca="false">$N$6*D56</f>
        <v>96443.9408935865</v>
      </c>
      <c r="O16" s="30" t="n">
        <f aca="false">$O$6*D56</f>
        <v>29046.0508226713</v>
      </c>
    </row>
    <row collapsed="false" customFormat="false" customHeight="false" hidden="false" ht="15" outlineLevel="0" r="17">
      <c r="I17" s="5"/>
      <c r="L17" s="10" t="s">
        <v>75</v>
      </c>
      <c r="M17" s="28" t="n">
        <f aca="false">$M$6*D57</f>
        <v>8718.31315137771</v>
      </c>
      <c r="N17" s="29" t="n">
        <f aca="false">$N$6*D57</f>
        <v>19288.7881787173</v>
      </c>
      <c r="O17" s="30" t="n">
        <f aca="false">$O$6*D57</f>
        <v>5809.21016453426</v>
      </c>
    </row>
    <row collapsed="false" customFormat="false" customHeight="false" hidden="false" ht="15.75" outlineLevel="0" r="18">
      <c r="B18" s="3" t="s">
        <v>108</v>
      </c>
      <c r="E18" s="12"/>
      <c r="I18" s="5"/>
      <c r="L18" s="10" t="s">
        <v>76</v>
      </c>
      <c r="M18" s="28" t="n">
        <f aca="false">$M$6*D58</f>
        <v>3487.32526055108</v>
      </c>
      <c r="N18" s="29" t="n">
        <f aca="false">$N$6*D58</f>
        <v>7715.51527148692</v>
      </c>
      <c r="O18" s="30" t="n">
        <f aca="false">$O$6*D58</f>
        <v>2323.6840658137</v>
      </c>
    </row>
    <row collapsed="false" customFormat="false" customHeight="false" hidden="false" ht="15" outlineLevel="0" r="19">
      <c r="B19" s="10" t="s">
        <v>110</v>
      </c>
      <c r="C19" s="5" t="n">
        <v>0.27</v>
      </c>
      <c r="D19" s="34" t="n">
        <f aca="false">1-C19</f>
        <v>0.73</v>
      </c>
      <c r="I19" s="5"/>
      <c r="K19" s="3" t="s">
        <v>92</v>
      </c>
      <c r="L19" s="3"/>
      <c r="M19" s="35" t="n">
        <f aca="false">$M$6*C47</f>
        <v>154247.078832067</v>
      </c>
      <c r="N19" s="36" t="n">
        <f aca="false">$N$6*C47</f>
        <v>341263.175469614</v>
      </c>
      <c r="O19" s="37" t="n">
        <f aca="false">$O$6*C47</f>
        <v>102778.333680221</v>
      </c>
    </row>
    <row collapsed="false" customFormat="false" customHeight="false" hidden="false" ht="15" outlineLevel="0" r="20">
      <c r="B20" s="10" t="s">
        <v>111</v>
      </c>
      <c r="C20" s="5" t="n">
        <v>0.3</v>
      </c>
      <c r="D20" s="38" t="inlineStr">
        <f aca="false">1-C20</f>
        <is>
          <t/>
        </is>
      </c>
      <c r="I20" s="5"/>
      <c r="L20" s="10" t="s">
        <v>78</v>
      </c>
      <c r="M20" s="28" t="n">
        <f aca="false">$M$6*D61</f>
        <v>50901.5360145822</v>
      </c>
      <c r="N20" s="29" t="n">
        <f aca="false">$N$6*D61</f>
        <v>112616.847904973</v>
      </c>
      <c r="O20" s="30" t="n">
        <f aca="false">$O$6*D61</f>
        <v>33916.8501144731</v>
      </c>
    </row>
    <row collapsed="false" customFormat="false" customHeight="false" hidden="false" ht="15" outlineLevel="0" r="21">
      <c r="B21" s="10" t="s">
        <v>112</v>
      </c>
      <c r="C21" s="5" t="n">
        <v>0.36</v>
      </c>
      <c r="D21" s="38" t="inlineStr">
        <f aca="false">1-C21</f>
        <is>
          <t/>
        </is>
      </c>
      <c r="I21" s="5"/>
      <c r="L21" s="10" t="s">
        <v>79</v>
      </c>
      <c r="M21" s="28" t="n">
        <f aca="false">$M$6*D62</f>
        <v>33934.3573430548</v>
      </c>
      <c r="N21" s="29" t="n">
        <f aca="false">$N$6*D62</f>
        <v>75077.898603315</v>
      </c>
      <c r="O21" s="30" t="n">
        <f aca="false">$O$6*D62</f>
        <v>22611.2334096487</v>
      </c>
    </row>
    <row collapsed="false" customFormat="false" customHeight="false" hidden="false" ht="15" outlineLevel="0" r="22">
      <c r="B22" s="10" t="s">
        <v>113</v>
      </c>
      <c r="C22" s="5" t="n">
        <v>0.45</v>
      </c>
      <c r="D22" s="38" t="inlineStr">
        <f aca="false">1-C22</f>
        <is>
          <t/>
        </is>
      </c>
      <c r="L22" s="10" t="s">
        <v>80</v>
      </c>
      <c r="M22" s="28" t="n">
        <f aca="false">$M$6*D63</f>
        <v>29306.9449780928</v>
      </c>
      <c r="N22" s="29" t="n">
        <f aca="false">$N$6*D63</f>
        <v>64840.0033392266</v>
      </c>
      <c r="O22" s="30" t="n">
        <f aca="false">$O$6*D63</f>
        <v>19527.8833992421</v>
      </c>
    </row>
    <row collapsed="false" customFormat="false" customHeight="false" hidden="false" ht="15" outlineLevel="0" r="23">
      <c r="B23" s="10" t="s">
        <v>114</v>
      </c>
      <c r="C23" s="5" t="n">
        <v>0.52</v>
      </c>
      <c r="D23" s="38" t="inlineStr">
        <f aca="false">1-C23</f>
        <is>
          <t/>
        </is>
      </c>
      <c r="L23" s="10" t="s">
        <v>81</v>
      </c>
      <c r="M23" s="28" t="n">
        <f aca="false">$M$6*D64</f>
        <v>18509.6494598481</v>
      </c>
      <c r="N23" s="29" t="n">
        <f aca="false">$N$6*D64</f>
        <v>40951.5810563536</v>
      </c>
      <c r="O23" s="30" t="n">
        <f aca="false">$O$6*D64</f>
        <v>12333.4000416266</v>
      </c>
    </row>
    <row collapsed="false" customFormat="false" customHeight="false" hidden="false" ht="15" outlineLevel="0" r="24">
      <c r="B24" s="10" t="s">
        <v>115</v>
      </c>
      <c r="C24" s="5" t="n">
        <v>0.61</v>
      </c>
      <c r="D24" s="38" t="inlineStr">
        <f aca="false">1-C24</f>
        <is>
          <t/>
        </is>
      </c>
      <c r="L24" s="10" t="s">
        <v>82</v>
      </c>
      <c r="M24" s="28" t="n">
        <f aca="false">$M$6*D65</f>
        <v>13882.237094886</v>
      </c>
      <c r="N24" s="29" t="n">
        <f aca="false">$N$6*D65</f>
        <v>30713.6857922652</v>
      </c>
      <c r="O24" s="30" t="n">
        <f aca="false">$O$6*D65</f>
        <v>9250.05003121993</v>
      </c>
    </row>
    <row collapsed="false" customFormat="false" customHeight="false" hidden="false" ht="15" outlineLevel="0" r="25">
      <c r="B25" s="10" t="s">
        <v>116</v>
      </c>
      <c r="C25" s="5" t="n">
        <v>0.64</v>
      </c>
      <c r="D25" s="38" t="inlineStr">
        <f aca="false">1-C25</f>
        <is>
          <t/>
        </is>
      </c>
      <c r="L25" s="10" t="s">
        <v>83</v>
      </c>
      <c r="M25" s="28" t="n">
        <f aca="false">$M$6*D66</f>
        <v>7712.35394160336</v>
      </c>
      <c r="N25" s="29" t="n">
        <f aca="false">$N$6*D66</f>
        <v>17063.1587734807</v>
      </c>
      <c r="O25" s="30" t="n">
        <f aca="false">$O$6*D66</f>
        <v>5138.91668401107</v>
      </c>
    </row>
    <row collapsed="false" customFormat="false" customHeight="false" hidden="false" ht="15.75" outlineLevel="0" r="26">
      <c r="B26" s="10" t="s">
        <v>140</v>
      </c>
      <c r="C26" s="5" t="n">
        <v>0</v>
      </c>
      <c r="D26" s="39" t="inlineStr">
        <f aca="false">1-C26</f>
        <is>
          <t/>
        </is>
      </c>
      <c r="K26" s="3" t="s">
        <v>94</v>
      </c>
      <c r="L26" s="3"/>
      <c r="M26" s="35" t="n">
        <f aca="false">$M$6*C48</f>
        <v>140834.289368409</v>
      </c>
      <c r="N26" s="36" t="n">
        <f aca="false">$N$6*C48</f>
        <v>311588.116733126</v>
      </c>
      <c r="O26" s="37" t="n">
        <f aca="false">$O$6*C48</f>
        <v>93841.0872732457</v>
      </c>
    </row>
    <row collapsed="false" customFormat="false" customHeight="false" hidden="false" ht="15" outlineLevel="0" r="27">
      <c r="K27" s="3" t="s">
        <v>95</v>
      </c>
      <c r="L27" s="3"/>
      <c r="M27" s="35" t="n">
        <f aca="false">$M$6*C49</f>
        <v>120715.105172922</v>
      </c>
      <c r="N27" s="36" t="n">
        <f aca="false">$N$6*C49</f>
        <v>267075.528628393</v>
      </c>
      <c r="O27" s="37" t="n">
        <f aca="false">$O$6*C49</f>
        <v>80435.217662782</v>
      </c>
    </row>
    <row collapsed="false" customFormat="false" customHeight="false" hidden="false" ht="15.75" outlineLevel="0" r="28">
      <c r="B28" s="3" t="s">
        <v>117</v>
      </c>
      <c r="D28" s="10" t="s">
        <v>118</v>
      </c>
      <c r="E28" s="10" t="n">
        <v>4.84032</v>
      </c>
      <c r="K28" s="3" t="s">
        <v>96</v>
      </c>
      <c r="L28" s="3"/>
      <c r="M28" s="35" t="n">
        <f aca="false">$M$6*C50</f>
        <v>60357.552586461</v>
      </c>
      <c r="N28" s="36" t="n">
        <f aca="false">$N$6*C50</f>
        <v>133537.764314197</v>
      </c>
      <c r="O28" s="37" t="n">
        <f aca="false">$O$6*C50</f>
        <v>40217.608831391</v>
      </c>
    </row>
    <row collapsed="false" customFormat="false" customHeight="false" hidden="false" ht="15.75" outlineLevel="0" r="29">
      <c r="B29" s="10" t="s">
        <v>15</v>
      </c>
      <c r="C29" s="10" t="n">
        <v>7.45</v>
      </c>
      <c r="D29" s="40" t="n">
        <f aca="false">(C29/$E$28)</f>
        <v>1.53915443607034</v>
      </c>
      <c r="K29" s="3" t="s">
        <v>97</v>
      </c>
      <c r="L29" s="3"/>
      <c r="M29" s="41" t="n">
        <f aca="false">$M$6*C51</f>
        <v>20119.184195487</v>
      </c>
      <c r="N29" s="42" t="n">
        <f aca="false">$N$6*C51</f>
        <v>44512.5881047322</v>
      </c>
      <c r="O29" s="43" t="n">
        <f aca="false">$O$6*C51</f>
        <v>13405.8696104637</v>
      </c>
    </row>
    <row collapsed="false" customFormat="false" customHeight="false" hidden="false" ht="15" outlineLevel="0" r="30">
      <c r="B30" s="10" t="s">
        <v>19</v>
      </c>
      <c r="C30" s="10" t="n">
        <v>6.51</v>
      </c>
      <c r="D30" s="44" t="n">
        <f aca="false">(C30/$E$28)</f>
        <v>1.34495239984133</v>
      </c>
      <c r="M30" s="3"/>
    </row>
    <row collapsed="false" customFormat="false" customHeight="false" hidden="false" ht="15.75" outlineLevel="0" r="31">
      <c r="B31" s="10" t="s">
        <v>23</v>
      </c>
      <c r="C31" s="10" t="n">
        <v>5.52</v>
      </c>
      <c r="D31" s="44" t="n">
        <f aca="false">(C31/$E$28)</f>
        <v>1.14042046806823</v>
      </c>
      <c r="K31" s="15" t="s">
        <v>141</v>
      </c>
    </row>
    <row collapsed="false" customFormat="false" customHeight="false" hidden="false" ht="15.75" outlineLevel="0" r="32">
      <c r="B32" s="10" t="s">
        <v>27</v>
      </c>
      <c r="C32" s="10" t="n">
        <v>5.26</v>
      </c>
      <c r="D32" s="44" t="n">
        <f aca="false">(C32/$E$28)</f>
        <v>1.08670501123893</v>
      </c>
      <c r="K32" s="3" t="s">
        <v>142</v>
      </c>
      <c r="L32" s="3"/>
    </row>
    <row collapsed="false" customFormat="false" customHeight="false" hidden="false" ht="15" outlineLevel="0" r="33">
      <c r="B33" s="10" t="s">
        <v>31</v>
      </c>
      <c r="C33" s="10" t="n">
        <v>4.61</v>
      </c>
      <c r="D33" s="44" t="n">
        <f aca="false">(C33/$E$28)</f>
        <v>0.952416369165675</v>
      </c>
      <c r="K33" s="10" t="s">
        <v>22</v>
      </c>
      <c r="M33" s="45" t="n">
        <f aca="false">$M$6*C70</f>
        <v>140834.289368409</v>
      </c>
      <c r="N33" s="16" t="n">
        <f aca="false">$N$6*C70</f>
        <v>311588.116733126</v>
      </c>
      <c r="O33" s="27" t="n">
        <f aca="false">$O$6*C70</f>
        <v>93841.0872732457</v>
      </c>
    </row>
    <row collapsed="false" customFormat="false" customHeight="false" hidden="false" ht="15" outlineLevel="0" r="34">
      <c r="B34" s="10" t="s">
        <v>33</v>
      </c>
      <c r="C34" s="10" t="n">
        <v>4.57</v>
      </c>
      <c r="D34" s="44" t="n">
        <f aca="false">(C34/$E$28)</f>
        <v>0.944152452730398</v>
      </c>
      <c r="K34" s="10" t="s">
        <v>14</v>
      </c>
      <c r="M34" s="28" t="n">
        <f aca="false">$M$6*C71</f>
        <v>134127.89463658</v>
      </c>
      <c r="N34" s="29" t="n">
        <f aca="false">$N$6*C71</f>
        <v>296750.587364881</v>
      </c>
      <c r="O34" s="30" t="n">
        <f aca="false">$O$6*C71</f>
        <v>89372.4640697578</v>
      </c>
    </row>
    <row collapsed="false" customFormat="false" customHeight="false" hidden="false" ht="15" outlineLevel="0" r="35">
      <c r="B35" s="10" t="s">
        <v>35</v>
      </c>
      <c r="C35" s="10" t="n">
        <v>4.55</v>
      </c>
      <c r="D35" s="44" t="n">
        <f aca="false">(C35/$E$28)</f>
        <v>0.940020494512759</v>
      </c>
      <c r="K35" s="10" t="s">
        <v>18</v>
      </c>
      <c r="M35" s="28" t="n">
        <f aca="false">$M$6*C72</f>
        <v>114008.710441093</v>
      </c>
      <c r="N35" s="29" t="n">
        <f aca="false">$N$6*C72</f>
        <v>252237.999260149</v>
      </c>
      <c r="O35" s="30" t="n">
        <f aca="false">$O$6*C72</f>
        <v>75966.5944592941</v>
      </c>
    </row>
    <row collapsed="false" customFormat="false" customHeight="false" hidden="false" ht="15" outlineLevel="0" r="36">
      <c r="B36" s="10" t="s">
        <v>38</v>
      </c>
      <c r="C36" s="10" t="n">
        <v>4.27</v>
      </c>
      <c r="D36" s="44" t="n">
        <f aca="false">(C36/$E$28)</f>
        <v>0.88217307946582</v>
      </c>
      <c r="K36" s="10" t="s">
        <v>26</v>
      </c>
      <c r="M36" s="28" t="n">
        <f aca="false">$M$6*C73</f>
        <v>60357.552586461</v>
      </c>
      <c r="N36" s="29" t="n">
        <f aca="false">$N$6*C73</f>
        <v>133537.764314197</v>
      </c>
      <c r="O36" s="30" t="n">
        <f aca="false">$O$6*C73</f>
        <v>40217.608831391</v>
      </c>
    </row>
    <row collapsed="false" customFormat="false" customHeight="false" hidden="false" ht="15" outlineLevel="0" r="37">
      <c r="B37" s="10" t="s">
        <v>42</v>
      </c>
      <c r="C37" s="10" t="n">
        <v>3.78</v>
      </c>
      <c r="D37" s="44" t="n">
        <f aca="false">(C37/$E$28)</f>
        <v>0.780940103133677</v>
      </c>
      <c r="K37" s="10" t="s">
        <v>30</v>
      </c>
      <c r="M37" s="28" t="n">
        <f aca="false">$M$6*C74</f>
        <v>53651.157854632</v>
      </c>
      <c r="N37" s="29" t="n">
        <f aca="false">$N$6*C74</f>
        <v>118700.234945953</v>
      </c>
      <c r="O37" s="30" t="n">
        <f aca="false">$O$6*C74</f>
        <v>35748.9856279031</v>
      </c>
    </row>
    <row collapsed="false" customFormat="false" customHeight="false" hidden="false" ht="15" outlineLevel="0" r="38">
      <c r="B38" s="10" t="s">
        <v>45</v>
      </c>
      <c r="C38" s="10" t="n">
        <v>3.47</v>
      </c>
      <c r="D38" s="44" t="n">
        <f aca="false">(C38/$E$28)</f>
        <v>0.71689475076028</v>
      </c>
      <c r="K38" s="10" t="s">
        <v>32</v>
      </c>
      <c r="M38" s="28" t="n">
        <f aca="false">$M$6*C75</f>
        <v>46944.763122803</v>
      </c>
      <c r="N38" s="29" t="n">
        <f aca="false">$N$6*C75</f>
        <v>103862.705577709</v>
      </c>
      <c r="O38" s="30" t="n">
        <f aca="false">$O$6*C75</f>
        <v>31280.3624244152</v>
      </c>
    </row>
    <row collapsed="false" customFormat="false" customHeight="false" hidden="false" ht="15" outlineLevel="0" r="39">
      <c r="B39" s="10" t="s">
        <v>48</v>
      </c>
      <c r="C39" s="10" t="n">
        <v>3.39</v>
      </c>
      <c r="D39" s="44" t="n">
        <f aca="false">(C39/$E$28)</f>
        <v>0.700366917889726</v>
      </c>
      <c r="K39" s="10" t="s">
        <v>41</v>
      </c>
      <c r="M39" s="28" t="n">
        <f aca="false">$M$6*C76</f>
        <v>40238.368390974</v>
      </c>
      <c r="N39" s="29" t="n">
        <f aca="false">$N$6*C76</f>
        <v>89025.1762094644</v>
      </c>
      <c r="O39" s="30" t="n">
        <f aca="false">$O$6*C76</f>
        <v>26811.7392209273</v>
      </c>
    </row>
    <row collapsed="false" customFormat="false" customHeight="false" hidden="false" ht="15" outlineLevel="0" r="40">
      <c r="B40" s="10" t="s">
        <v>50</v>
      </c>
      <c r="C40" s="10" t="n">
        <v>3.04</v>
      </c>
      <c r="D40" s="44" t="n">
        <f aca="false">(C40/$E$28)</f>
        <v>0.628057649081052</v>
      </c>
      <c r="K40" s="10" t="s">
        <v>34</v>
      </c>
      <c r="M40" s="28" t="n">
        <f aca="false">$M$6*C77</f>
        <v>40238.368390974</v>
      </c>
      <c r="N40" s="29" t="n">
        <f aca="false">$N$6*C77</f>
        <v>89025.1762094644</v>
      </c>
      <c r="O40" s="30" t="n">
        <f aca="false">$O$6*C77</f>
        <v>26811.7392209273</v>
      </c>
    </row>
    <row collapsed="false" customFormat="false" customHeight="false" hidden="false" ht="15.75" outlineLevel="0" r="41">
      <c r="B41" s="10" t="s">
        <v>51</v>
      </c>
      <c r="C41" s="10" t="n">
        <v>2.91</v>
      </c>
      <c r="D41" s="44" t="n">
        <f aca="false">(C41/$E$28)</f>
        <v>0.601199920666402</v>
      </c>
      <c r="K41" s="10" t="s">
        <v>37</v>
      </c>
      <c r="M41" s="46" t="n">
        <f aca="false">$M$6*C78</f>
        <v>33531.973659145</v>
      </c>
      <c r="N41" s="32" t="n">
        <f aca="false">$N$6*C78</f>
        <v>74187.6468412204</v>
      </c>
      <c r="O41" s="33" t="n">
        <f aca="false">$O$6*C78</f>
        <v>22343.1160174394</v>
      </c>
    </row>
    <row collapsed="false" customFormat="false" customHeight="false" hidden="false" ht="15.75" outlineLevel="0" r="42">
      <c r="B42" s="10" t="s">
        <v>52</v>
      </c>
      <c r="C42" s="10" t="n">
        <v>1.91</v>
      </c>
      <c r="D42" s="47" t="n">
        <f aca="false">(C42/$E$28)</f>
        <v>0.394602009784477</v>
      </c>
    </row>
    <row collapsed="false" customFormat="false" customHeight="false" hidden="false" ht="15" outlineLevel="0" r="44">
      <c r="A44" s="10" t="s">
        <v>143</v>
      </c>
    </row>
    <row collapsed="false" customFormat="false" customHeight="false" hidden="false" ht="15.75" outlineLevel="0" r="45">
      <c r="B45" s="3" t="s">
        <v>89</v>
      </c>
    </row>
    <row collapsed="false" customFormat="false" customHeight="false" hidden="false" ht="15" outlineLevel="0" r="46">
      <c r="B46" s="10" t="s">
        <v>90</v>
      </c>
      <c r="C46" s="34" t="n">
        <v>0.26</v>
      </c>
    </row>
    <row collapsed="false" customFormat="false" customHeight="false" hidden="false" ht="15" outlineLevel="0" r="47">
      <c r="B47" s="10" t="s">
        <v>92</v>
      </c>
      <c r="C47" s="38" t="n">
        <v>0.23</v>
      </c>
    </row>
    <row collapsed="false" customFormat="false" customHeight="false" hidden="false" ht="15" outlineLevel="0" r="48">
      <c r="B48" s="10" t="s">
        <v>94</v>
      </c>
      <c r="C48" s="38" t="n">
        <v>0.21</v>
      </c>
    </row>
    <row collapsed="false" customFormat="false" customHeight="false" hidden="false" ht="15" outlineLevel="0" r="49">
      <c r="B49" s="10" t="s">
        <v>95</v>
      </c>
      <c r="C49" s="38" t="n">
        <v>0.18</v>
      </c>
    </row>
    <row collapsed="false" customFormat="false" customHeight="false" hidden="false" ht="15" outlineLevel="0" r="50">
      <c r="B50" s="10" t="s">
        <v>96</v>
      </c>
      <c r="C50" s="38" t="n">
        <v>0.09</v>
      </c>
    </row>
    <row collapsed="false" customFormat="false" customHeight="false" hidden="false" ht="15.75" outlineLevel="0" r="51">
      <c r="B51" s="10" t="s">
        <v>97</v>
      </c>
      <c r="C51" s="39" t="n">
        <v>0.03</v>
      </c>
    </row>
    <row collapsed="false" customFormat="false" customHeight="false" hidden="false" ht="15" outlineLevel="0" r="52">
      <c r="B52" s="3"/>
    </row>
    <row collapsed="false" customFormat="false" customHeight="false" hidden="false" ht="15.75" outlineLevel="0" r="53">
      <c r="B53" s="3" t="s">
        <v>68</v>
      </c>
      <c r="D53" s="10" t="s">
        <v>144</v>
      </c>
    </row>
    <row collapsed="false" customFormat="false" customHeight="false" hidden="false" ht="15" outlineLevel="0" r="54">
      <c r="B54" s="10" t="s">
        <v>71</v>
      </c>
      <c r="C54" s="5" t="n">
        <v>0.4</v>
      </c>
      <c r="D54" s="34" t="n">
        <f aca="false">C54*$C$46</f>
        <v>0.104</v>
      </c>
    </row>
    <row collapsed="false" customFormat="false" customHeight="false" hidden="false" ht="15" outlineLevel="0" r="55">
      <c r="B55" s="10" t="s">
        <v>73</v>
      </c>
      <c r="C55" s="5" t="n">
        <v>0.28</v>
      </c>
      <c r="D55" s="38" t="n">
        <f aca="false">C55*$C$46</f>
        <v>0.0728</v>
      </c>
    </row>
    <row collapsed="false" customFormat="false" customHeight="false" hidden="false" ht="15" outlineLevel="0" r="56">
      <c r="B56" s="10" t="s">
        <v>74</v>
      </c>
      <c r="C56" s="5" t="n">
        <v>0.25</v>
      </c>
      <c r="D56" s="38" t="n">
        <f aca="false">C56*$C$46</f>
        <v>0.065</v>
      </c>
    </row>
    <row collapsed="false" customFormat="false" customHeight="false" hidden="false" ht="15" outlineLevel="0" r="57">
      <c r="B57" s="10" t="s">
        <v>75</v>
      </c>
      <c r="C57" s="5" t="n">
        <v>0.05</v>
      </c>
      <c r="D57" s="38" t="n">
        <f aca="false">C57*$C$46</f>
        <v>0.013</v>
      </c>
    </row>
    <row collapsed="false" customFormat="false" customHeight="false" hidden="false" ht="15.75" outlineLevel="0" r="58">
      <c r="B58" s="10" t="s">
        <v>76</v>
      </c>
      <c r="C58" s="5" t="n">
        <v>0.02</v>
      </c>
      <c r="D58" s="39" t="n">
        <f aca="false">C58*$C$46</f>
        <v>0.0052</v>
      </c>
    </row>
    <row collapsed="false" customFormat="false" customHeight="false" hidden="false" ht="15.75" outlineLevel="0" r="60">
      <c r="B60" s="3" t="s">
        <v>77</v>
      </c>
      <c r="D60" s="10" t="s">
        <v>145</v>
      </c>
    </row>
    <row collapsed="false" customFormat="false" customHeight="false" hidden="false" ht="15" outlineLevel="0" r="61">
      <c r="B61" s="10" t="s">
        <v>78</v>
      </c>
      <c r="C61" s="5" t="n">
        <v>0.33</v>
      </c>
      <c r="D61" s="34" t="n">
        <f aca="false">C61*$C$47</f>
        <v>0.0759</v>
      </c>
    </row>
    <row collapsed="false" customFormat="false" customHeight="false" hidden="false" ht="15" outlineLevel="0" r="62">
      <c r="B62" s="10" t="s">
        <v>79</v>
      </c>
      <c r="C62" s="5" t="n">
        <v>0.22</v>
      </c>
      <c r="D62" s="38" t="n">
        <f aca="false">C62*$C$47</f>
        <v>0.0506</v>
      </c>
    </row>
    <row collapsed="false" customFormat="false" customHeight="false" hidden="false" ht="15" outlineLevel="0" r="63">
      <c r="B63" s="10" t="s">
        <v>80</v>
      </c>
      <c r="C63" s="5" t="n">
        <v>0.19</v>
      </c>
      <c r="D63" s="38" t="n">
        <f aca="false">C63*$C$47</f>
        <v>0.0437</v>
      </c>
    </row>
    <row collapsed="false" customFormat="false" customHeight="false" hidden="false" ht="15" outlineLevel="0" r="64">
      <c r="B64" s="10" t="s">
        <v>81</v>
      </c>
      <c r="C64" s="5" t="n">
        <v>0.12</v>
      </c>
      <c r="D64" s="38" t="n">
        <f aca="false">C64*$C$47</f>
        <v>0.0276</v>
      </c>
    </row>
    <row collapsed="false" customFormat="false" customHeight="false" hidden="false" ht="15" outlineLevel="0" r="65">
      <c r="B65" s="10" t="s">
        <v>82</v>
      </c>
      <c r="C65" s="5" t="n">
        <v>0.09</v>
      </c>
      <c r="D65" s="38" t="n">
        <f aca="false">C65*$C$47</f>
        <v>0.0207</v>
      </c>
    </row>
    <row collapsed="false" customFormat="false" customHeight="false" hidden="false" ht="15.75" outlineLevel="0" r="66">
      <c r="B66" s="10" t="s">
        <v>83</v>
      </c>
      <c r="C66" s="5" t="n">
        <v>0.05</v>
      </c>
      <c r="D66" s="39" t="n">
        <f aca="false">C66*$C$47</f>
        <v>0.0115</v>
      </c>
    </row>
    <row collapsed="false" customFormat="false" customHeight="false" hidden="false" ht="15.75" outlineLevel="0" r="69">
      <c r="B69" s="3" t="s">
        <v>69</v>
      </c>
    </row>
    <row collapsed="false" customFormat="false" customHeight="false" hidden="false" ht="15" outlineLevel="0" r="70">
      <c r="B70" s="10" t="s">
        <v>22</v>
      </c>
      <c r="C70" s="34" t="n">
        <v>0.21</v>
      </c>
    </row>
    <row collapsed="false" customFormat="false" customHeight="false" hidden="false" ht="15" outlineLevel="0" r="71">
      <c r="B71" s="10" t="s">
        <v>14</v>
      </c>
      <c r="C71" s="38" t="n">
        <v>0.2</v>
      </c>
    </row>
    <row collapsed="false" customFormat="false" customHeight="false" hidden="false" ht="15" outlineLevel="0" r="72">
      <c r="B72" s="10" t="s">
        <v>18</v>
      </c>
      <c r="C72" s="38" t="n">
        <v>0.17</v>
      </c>
    </row>
    <row collapsed="false" customFormat="false" customHeight="false" hidden="false" ht="15" outlineLevel="0" r="73">
      <c r="B73" s="10" t="s">
        <v>26</v>
      </c>
      <c r="C73" s="38" t="n">
        <v>0.09</v>
      </c>
    </row>
    <row collapsed="false" customFormat="false" customHeight="false" hidden="false" ht="15" outlineLevel="0" r="74">
      <c r="B74" s="10" t="s">
        <v>30</v>
      </c>
      <c r="C74" s="38" t="n">
        <v>0.08</v>
      </c>
    </row>
    <row collapsed="false" customFormat="false" customHeight="false" hidden="false" ht="15" outlineLevel="0" r="75">
      <c r="B75" s="10" t="s">
        <v>32</v>
      </c>
      <c r="C75" s="38" t="n">
        <v>0.07</v>
      </c>
    </row>
    <row collapsed="false" customFormat="false" customHeight="false" hidden="false" ht="15" outlineLevel="0" r="76">
      <c r="B76" s="10" t="s">
        <v>41</v>
      </c>
      <c r="C76" s="38" t="n">
        <v>0.06</v>
      </c>
    </row>
    <row collapsed="false" customFormat="false" customHeight="false" hidden="false" ht="15" outlineLevel="0" r="77">
      <c r="B77" s="10" t="s">
        <v>34</v>
      </c>
      <c r="C77" s="38" t="n">
        <v>0.06</v>
      </c>
    </row>
    <row collapsed="false" customFormat="false" customHeight="false" hidden="false" ht="15.75" outlineLevel="0" r="78">
      <c r="B78" s="10" t="s">
        <v>37</v>
      </c>
      <c r="C78" s="39" t="n">
        <v>0.05</v>
      </c>
    </row>
  </sheetData>
  <dataValidations count="2">
    <dataValidation allowBlank="true" operator="between" showDropDown="false" showErrorMessage="true" showInputMessage="true" sqref="B4" type="list">
      <formula1>$B$19:$B$26</formula1>
      <formula2>0</formula2>
    </dataValidation>
    <dataValidation allowBlank="true" operator="between" showDropDown="false" showErrorMessage="true" showInputMessage="true" sqref="B5" type="list">
      <formula1>$B$29:$B$42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2013-10-20T14:46:55.00Z</dcterms:created>
  <dc:creator>Customer</dc:creator>
  <cp:lastModifiedBy>Customer</cp:lastModifiedBy>
  <dcterms:modified xsi:type="dcterms:W3CDTF">2013-11-23T22:22:52.00Z</dcterms:modified>
  <cp:revision>0</cp:revision>
</cp:coreProperties>
</file>