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3715" windowHeight="12585" activeTab="1"/>
  </bookViews>
  <sheets>
    <sheet name="Tabelle1" sheetId="1" r:id="rId1"/>
    <sheet name="Tabelle2" sheetId="2" r:id="rId2"/>
    <sheet name="Tabelle3" sheetId="3" r:id="rId3"/>
    <sheet name="Tabelle4" sheetId="4" r:id="rId4"/>
  </sheets>
  <calcPr calcId="144525"/>
</workbook>
</file>

<file path=xl/calcChain.xml><?xml version="1.0" encoding="utf-8"?>
<calcChain xmlns="http://schemas.openxmlformats.org/spreadsheetml/2006/main">
  <c r="F34" i="3" l="1"/>
  <c r="C34" i="3"/>
  <c r="J10" i="2" l="1"/>
  <c r="J11" i="2"/>
  <c r="J12" i="2"/>
  <c r="J9" i="2"/>
  <c r="J8" i="2"/>
  <c r="J7" i="2"/>
  <c r="J6" i="2"/>
  <c r="E7" i="2"/>
  <c r="E8" i="2"/>
  <c r="E9" i="2"/>
  <c r="E10" i="2"/>
  <c r="E11" i="2"/>
  <c r="E12" i="2"/>
  <c r="E13" i="2"/>
  <c r="E14" i="2"/>
  <c r="E15" i="2"/>
  <c r="E16" i="2"/>
  <c r="E6" i="2"/>
  <c r="C36" i="3"/>
  <c r="F37" i="3"/>
  <c r="I37" i="3"/>
  <c r="I38" i="3"/>
  <c r="I36" i="3"/>
  <c r="H37" i="3"/>
  <c r="E37" i="3"/>
  <c r="B37" i="3"/>
  <c r="C37" i="3" l="1"/>
  <c r="F36" i="3"/>
  <c r="F38" i="3"/>
  <c r="C38" i="3"/>
</calcChain>
</file>

<file path=xl/sharedStrings.xml><?xml version="1.0" encoding="utf-8"?>
<sst xmlns="http://schemas.openxmlformats.org/spreadsheetml/2006/main" count="132" uniqueCount="87">
  <si>
    <t>durchschnitskosten pro Kopf pro Datenpanne pro Jahr</t>
  </si>
  <si>
    <t>totale Kosten durch Datenpanne pro Jahr</t>
  </si>
  <si>
    <t>Steigerung der Kosten 2011-2012 in detail</t>
  </si>
  <si>
    <t>durchschnitskosten pro Kopf pro Datenpanne bei verschiedenen Unternehmen</t>
  </si>
  <si>
    <t>Hauptursachen</t>
  </si>
  <si>
    <t>Pro Kopf Kosten der Hauptursache</t>
  </si>
  <si>
    <t>Einfluss anderer Faktoren</t>
  </si>
  <si>
    <t>Totale Kosten in Abhänigkeit der Größe der Datenpanne</t>
  </si>
  <si>
    <t>Verteilung der pro Kopf Kosten abnormalern Verlustraten</t>
  </si>
  <si>
    <t>Abnormale Verlustraten pro Industrizweig</t>
  </si>
  <si>
    <t>Durchschnittliche erkennungs und behebungskosten pro jahr</t>
  </si>
  <si>
    <t>Durchschnittliche benachrichtigungskostne pro jahr</t>
  </si>
  <si>
    <t xml:space="preserve">Folgekosten pro Jahr </t>
  </si>
  <si>
    <t>Umsatzrückgang pro Jahr</t>
  </si>
  <si>
    <t>Direkte und Indirekte por Kopf Kosten von Datenverlust pro Jahr</t>
  </si>
  <si>
    <t>T2</t>
  </si>
  <si>
    <t>Kostenveränderung über die Jahre verschiedener Bestandteile</t>
  </si>
  <si>
    <t>Verteilung der Datenverluste auf Industrizweige</t>
  </si>
  <si>
    <t>Nummer</t>
  </si>
  <si>
    <t>Name</t>
  </si>
  <si>
    <t>Pro Jahr</t>
  </si>
  <si>
    <t>Pro Kopf</t>
  </si>
  <si>
    <t>Pro Datenpanne</t>
  </si>
  <si>
    <t>pro Industrizweig</t>
  </si>
  <si>
    <t>x</t>
  </si>
  <si>
    <t>total</t>
  </si>
  <si>
    <t>Steigerung</t>
  </si>
  <si>
    <t>Hauptursache</t>
  </si>
  <si>
    <t>andere Faktoren</t>
  </si>
  <si>
    <t>größe der Datenpanne</t>
  </si>
  <si>
    <t>Verlustrate</t>
  </si>
  <si>
    <t>erkennung/behebung</t>
  </si>
  <si>
    <t>benachrichtigung</t>
  </si>
  <si>
    <t>Folgekosten</t>
  </si>
  <si>
    <t>Umsatzrückgang</t>
  </si>
  <si>
    <t>Financial</t>
  </si>
  <si>
    <t>Industrial</t>
  </si>
  <si>
    <t>Energy</t>
  </si>
  <si>
    <t>Consumer</t>
  </si>
  <si>
    <t>Hospitality</t>
  </si>
  <si>
    <t>Services</t>
  </si>
  <si>
    <t>Retail</t>
  </si>
  <si>
    <t>Technology</t>
  </si>
  <si>
    <t>Communications</t>
  </si>
  <si>
    <t>Pharmaceutical</t>
  </si>
  <si>
    <t>Public Sector</t>
  </si>
  <si>
    <t>incident management plan</t>
  </si>
  <si>
    <t>Strong security posture</t>
  </si>
  <si>
    <t>Investigations &amp; forensics</t>
  </si>
  <si>
    <t>Audit and consulting services</t>
  </si>
  <si>
    <t>Outbound contact costs</t>
  </si>
  <si>
    <t>Inbound contact costs</t>
  </si>
  <si>
    <t>Public relations/communications</t>
  </si>
  <si>
    <t>Legal services – defense</t>
  </si>
  <si>
    <t>Legal services - compliance</t>
  </si>
  <si>
    <t>Free or discounted services</t>
  </si>
  <si>
    <t>Identity protection services</t>
  </si>
  <si>
    <t>Lost customer business</t>
  </si>
  <si>
    <t>Customer acquisition cost</t>
  </si>
  <si>
    <t>Cases</t>
  </si>
  <si>
    <t>Size of breach</t>
  </si>
  <si>
    <t>Detection &amp; escalation*</t>
  </si>
  <si>
    <t>Notification*</t>
  </si>
  <si>
    <t>Ex-post response*</t>
  </si>
  <si>
    <t>Lost business*</t>
  </si>
  <si>
    <t>Total*</t>
  </si>
  <si>
    <t>f(x) oben</t>
  </si>
  <si>
    <t>Aufteilung der Kosten (verschiedene Jahre) -&gt; T2</t>
  </si>
  <si>
    <t>Third party error</t>
  </si>
  <si>
    <t>Lost or stolen devices</t>
  </si>
  <si>
    <t>Quick notification</t>
  </si>
  <si>
    <t>Consultants engaged</t>
  </si>
  <si>
    <t>CISO appointment</t>
  </si>
  <si>
    <t>Faktoren -&gt; Fig. 7</t>
  </si>
  <si>
    <t>Industriezweige -&gt; Fig 4</t>
  </si>
  <si>
    <t>diff:</t>
  </si>
  <si>
    <t>Avg:</t>
  </si>
  <si>
    <t>2013 Cost of Cyber Crime Study -&gt; 30.10.13</t>
  </si>
  <si>
    <t>https://www.brighttalk.com/webcast/9165/87367</t>
  </si>
  <si>
    <t>MAX</t>
  </si>
  <si>
    <t>MIN</t>
  </si>
  <si>
    <t>AVG</t>
  </si>
  <si>
    <t>Kosten pro Datensatz</t>
  </si>
  <si>
    <t>min</t>
  </si>
  <si>
    <t>max</t>
  </si>
  <si>
    <t>abg</t>
  </si>
  <si>
    <t>Kostenänderung abhänig von faktoren: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</si>
</sst>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1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0" fontId="0" fillId="0" borderId="3" xfId="0" applyNumberFormat="1" applyBorder="1"/>
    <xf numFmtId="10" fontId="0" fillId="0" borderId="1" xfId="0" applyNumberFormat="1" applyBorder="1"/>
    <xf numFmtId="10" fontId="0" fillId="0" borderId="6" xfId="0" applyNumberFormat="1" applyBorder="1"/>
    <xf numFmtId="0" fontId="0" fillId="0" borderId="0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Obere Grenze</c:v>
          </c:tx>
          <c:marker>
            <c:symbol val="none"/>
          </c:marker>
          <c:xVal>
            <c:numRef>
              <c:f>Tabelle3!$B$36:$B$74</c:f>
              <c:numCache>
                <c:formatCode>General</c:formatCode>
                <c:ptCount val="39"/>
                <c:pt idx="0">
                  <c:v>5000</c:v>
                </c:pt>
                <c:pt idx="1">
                  <c:v>7000</c:v>
                </c:pt>
                <c:pt idx="2">
                  <c:v>88082</c:v>
                </c:pt>
              </c:numCache>
            </c:numRef>
          </c:xVal>
          <c:yVal>
            <c:numRef>
              <c:f>Tabelle3!$C$36:$C$74</c:f>
              <c:numCache>
                <c:formatCode>General</c:formatCode>
                <c:ptCount val="39"/>
                <c:pt idx="0">
                  <c:v>1250000</c:v>
                </c:pt>
                <c:pt idx="1">
                  <c:v>1750000</c:v>
                </c:pt>
                <c:pt idx="2">
                  <c:v>22020500</c:v>
                </c:pt>
              </c:numCache>
            </c:numRef>
          </c:yVal>
          <c:smooth val="1"/>
        </c:ser>
        <c:ser>
          <c:idx val="3"/>
          <c:order val="1"/>
          <c:tx>
            <c:v>Trend</c:v>
          </c:tx>
          <c:marker>
            <c:symbol val="none"/>
          </c:marker>
          <c:xVal>
            <c:numRef>
              <c:f>Tabelle3!$H$36:$H$38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88082</c:v>
                </c:pt>
              </c:numCache>
            </c:numRef>
          </c:xVal>
          <c:yVal>
            <c:numRef>
              <c:f>Tabelle3!$I$36:$I$38</c:f>
              <c:numCache>
                <c:formatCode>General</c:formatCode>
                <c:ptCount val="3"/>
                <c:pt idx="0">
                  <c:v>755000</c:v>
                </c:pt>
                <c:pt idx="1">
                  <c:v>1510000</c:v>
                </c:pt>
                <c:pt idx="2">
                  <c:v>13300382</c:v>
                </c:pt>
              </c:numCache>
            </c:numRef>
          </c:yVal>
          <c:smooth val="1"/>
        </c:ser>
        <c:ser>
          <c:idx val="2"/>
          <c:order val="2"/>
          <c:tx>
            <c:v>Untere Grenze</c:v>
          </c:tx>
          <c:marker>
            <c:symbol val="none"/>
          </c:marker>
          <c:xVal>
            <c:numRef>
              <c:f>Tabelle3!$E$36:$E$74</c:f>
              <c:numCache>
                <c:formatCode>General</c:formatCode>
                <c:ptCount val="39"/>
                <c:pt idx="0">
                  <c:v>5000</c:v>
                </c:pt>
                <c:pt idx="1">
                  <c:v>10000</c:v>
                </c:pt>
                <c:pt idx="2">
                  <c:v>88082</c:v>
                </c:pt>
              </c:numCache>
            </c:numRef>
          </c:xVal>
          <c:yVal>
            <c:numRef>
              <c:f>Tabelle3!$F$36:$F$74</c:f>
              <c:numCache>
                <c:formatCode>General</c:formatCode>
                <c:ptCount val="39"/>
                <c:pt idx="0">
                  <c:v>400000</c:v>
                </c:pt>
                <c:pt idx="1">
                  <c:v>800000</c:v>
                </c:pt>
                <c:pt idx="2">
                  <c:v>7046560</c:v>
                </c:pt>
              </c:numCache>
            </c:numRef>
          </c:yVal>
          <c:smooth val="1"/>
        </c:ser>
        <c:ser>
          <c:idx val="0"/>
          <c:order val="3"/>
          <c:tx>
            <c:v>Messwerte</c:v>
          </c:tx>
          <c:spPr>
            <a:ln cap="sq">
              <a:miter lim="800000"/>
            </a:ln>
          </c:spPr>
          <c:marker>
            <c:symbol val="none"/>
          </c:marker>
          <c:xVal>
            <c:numRef>
              <c:f>Tabelle3!$C$2:$C$32</c:f>
              <c:numCache>
                <c:formatCode>General</c:formatCode>
                <c:ptCount val="31"/>
                <c:pt idx="0">
                  <c:v>5052</c:v>
                </c:pt>
                <c:pt idx="1">
                  <c:v>5254</c:v>
                </c:pt>
                <c:pt idx="2">
                  <c:v>5952</c:v>
                </c:pt>
                <c:pt idx="3">
                  <c:v>8013</c:v>
                </c:pt>
                <c:pt idx="4">
                  <c:v>8544</c:v>
                </c:pt>
                <c:pt idx="5">
                  <c:v>8546</c:v>
                </c:pt>
                <c:pt idx="6">
                  <c:v>9042</c:v>
                </c:pt>
                <c:pt idx="7">
                  <c:v>11587</c:v>
                </c:pt>
                <c:pt idx="8">
                  <c:v>13553</c:v>
                </c:pt>
                <c:pt idx="9">
                  <c:v>14362</c:v>
                </c:pt>
                <c:pt idx="10">
                  <c:v>14862</c:v>
                </c:pt>
                <c:pt idx="11">
                  <c:v>15030</c:v>
                </c:pt>
                <c:pt idx="12">
                  <c:v>16335</c:v>
                </c:pt>
                <c:pt idx="13">
                  <c:v>19739</c:v>
                </c:pt>
                <c:pt idx="14">
                  <c:v>19975</c:v>
                </c:pt>
                <c:pt idx="15">
                  <c:v>20301</c:v>
                </c:pt>
                <c:pt idx="16">
                  <c:v>20428</c:v>
                </c:pt>
                <c:pt idx="17">
                  <c:v>22180</c:v>
                </c:pt>
                <c:pt idx="18">
                  <c:v>24330</c:v>
                </c:pt>
                <c:pt idx="19">
                  <c:v>25745</c:v>
                </c:pt>
                <c:pt idx="20">
                  <c:v>27178</c:v>
                </c:pt>
                <c:pt idx="21">
                  <c:v>28186</c:v>
                </c:pt>
                <c:pt idx="22">
                  <c:v>28272</c:v>
                </c:pt>
                <c:pt idx="23">
                  <c:v>28710</c:v>
                </c:pt>
                <c:pt idx="24">
                  <c:v>34000</c:v>
                </c:pt>
                <c:pt idx="25">
                  <c:v>34810</c:v>
                </c:pt>
                <c:pt idx="26">
                  <c:v>34960</c:v>
                </c:pt>
                <c:pt idx="27">
                  <c:v>37775</c:v>
                </c:pt>
                <c:pt idx="28">
                  <c:v>57843</c:v>
                </c:pt>
                <c:pt idx="29">
                  <c:v>64030</c:v>
                </c:pt>
                <c:pt idx="30">
                  <c:v>88082</c:v>
                </c:pt>
              </c:numCache>
            </c:numRef>
          </c:xVal>
          <c:yVal>
            <c:numRef>
              <c:f>Tabelle3!$H$2:$H$32</c:f>
              <c:numCache>
                <c:formatCode>General</c:formatCode>
                <c:ptCount val="31"/>
                <c:pt idx="0">
                  <c:v>565920</c:v>
                </c:pt>
                <c:pt idx="1">
                  <c:v>258803</c:v>
                </c:pt>
                <c:pt idx="2">
                  <c:v>508919</c:v>
                </c:pt>
                <c:pt idx="3">
                  <c:v>1890777</c:v>
                </c:pt>
                <c:pt idx="4">
                  <c:v>737801</c:v>
                </c:pt>
                <c:pt idx="5">
                  <c:v>1107218</c:v>
                </c:pt>
                <c:pt idx="6">
                  <c:v>1770515</c:v>
                </c:pt>
                <c:pt idx="7">
                  <c:v>2849640</c:v>
                </c:pt>
                <c:pt idx="8">
                  <c:v>1510478</c:v>
                </c:pt>
                <c:pt idx="9">
                  <c:v>2666093</c:v>
                </c:pt>
                <c:pt idx="10">
                  <c:v>962887</c:v>
                </c:pt>
                <c:pt idx="11">
                  <c:v>2039864</c:v>
                </c:pt>
                <c:pt idx="12">
                  <c:v>1643818</c:v>
                </c:pt>
                <c:pt idx="13">
                  <c:v>2791777</c:v>
                </c:pt>
                <c:pt idx="14">
                  <c:v>2544671</c:v>
                </c:pt>
                <c:pt idx="15">
                  <c:v>1586743</c:v>
                </c:pt>
                <c:pt idx="16">
                  <c:v>4708647</c:v>
                </c:pt>
                <c:pt idx="17">
                  <c:v>5485214</c:v>
                </c:pt>
                <c:pt idx="18">
                  <c:v>1986576</c:v>
                </c:pt>
                <c:pt idx="19">
                  <c:v>5893286</c:v>
                </c:pt>
                <c:pt idx="20">
                  <c:v>8125367</c:v>
                </c:pt>
                <c:pt idx="21">
                  <c:v>6692787</c:v>
                </c:pt>
                <c:pt idx="22">
                  <c:v>2481441</c:v>
                </c:pt>
                <c:pt idx="23">
                  <c:v>3333971</c:v>
                </c:pt>
                <c:pt idx="24">
                  <c:v>6829385</c:v>
                </c:pt>
                <c:pt idx="25">
                  <c:v>6741978</c:v>
                </c:pt>
                <c:pt idx="26">
                  <c:v>8673633</c:v>
                </c:pt>
                <c:pt idx="27">
                  <c:v>4300445</c:v>
                </c:pt>
                <c:pt idx="28">
                  <c:v>3810305</c:v>
                </c:pt>
                <c:pt idx="29">
                  <c:v>8684105</c:v>
                </c:pt>
                <c:pt idx="30">
                  <c:v>10460552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40544"/>
        <c:axId val="42741120"/>
      </c:scatterChart>
      <c:valAx>
        <c:axId val="42740544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42741120"/>
        <c:crosses val="autoZero"/>
        <c:crossBetween val="midCat"/>
      </c:valAx>
      <c:valAx>
        <c:axId val="42741120"/>
        <c:scaling>
          <c:orientation val="minMax"/>
        </c:scaling>
        <c:delete val="0"/>
        <c:axPos val="l"/>
        <c:majorGridlines/>
        <c:title>
          <c:layout/>
          <c:overlay val="0"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crossAx val="42740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266699</xdr:colOff>
      <xdr:row>2</xdr:row>
      <xdr:rowOff>157161</xdr:rowOff>
    </xdr:from>
    <xdr:to>
      <xdr:col>20</xdr:col>
      <xdr:colOff>47624</xdr:colOff>
      <xdr:row>31</xdr:row>
      <xdr:rowOff>123824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4"/>
  <sheetViews>
    <sheetView workbookViewId="0">
      <selection activeCell="B26" sqref="B26"/>
    </sheetView>
  </sheetViews>
  <sheetFormatPr baseColWidth="10" defaultRowHeight="15" x14ac:dyDescent="0.25"/>
  <cols>
    <col min="2" max="2" width="71.85546875" customWidth="1"/>
    <col min="5" max="5" width="16.42578125" customWidth="1"/>
  </cols>
  <sheetData>
    <row r="2" spans="1:16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</row>
    <row r="3" spans="1:16" x14ac:dyDescent="0.25">
      <c r="A3">
        <v>1</v>
      </c>
      <c r="B3" s="2" t="s">
        <v>0</v>
      </c>
      <c r="C3" t="s">
        <v>24</v>
      </c>
      <c r="D3" t="s">
        <v>24</v>
      </c>
      <c r="E3" t="s">
        <v>24</v>
      </c>
    </row>
    <row r="4" spans="1:16" x14ac:dyDescent="0.25">
      <c r="A4">
        <v>2</v>
      </c>
      <c r="B4" s="1" t="s">
        <v>1</v>
      </c>
      <c r="C4" t="s">
        <v>24</v>
      </c>
      <c r="G4" t="s">
        <v>24</v>
      </c>
    </row>
    <row r="5" spans="1:16" x14ac:dyDescent="0.25">
      <c r="A5">
        <v>3</v>
      </c>
      <c r="B5" s="1" t="s">
        <v>2</v>
      </c>
      <c r="G5" t="s">
        <v>24</v>
      </c>
      <c r="H5" t="s">
        <v>24</v>
      </c>
    </row>
    <row r="6" spans="1:16" x14ac:dyDescent="0.25">
      <c r="A6">
        <v>4</v>
      </c>
      <c r="B6" s="2" t="s">
        <v>3</v>
      </c>
      <c r="D6" t="s">
        <v>24</v>
      </c>
      <c r="E6" t="s">
        <v>24</v>
      </c>
      <c r="F6" t="s">
        <v>24</v>
      </c>
    </row>
    <row r="7" spans="1:16" x14ac:dyDescent="0.25">
      <c r="A7">
        <v>5</v>
      </c>
      <c r="B7" s="1" t="s">
        <v>4</v>
      </c>
      <c r="I7" t="s">
        <v>24</v>
      </c>
    </row>
    <row r="8" spans="1:16" x14ac:dyDescent="0.25">
      <c r="A8">
        <v>6</v>
      </c>
      <c r="B8" s="1" t="s">
        <v>5</v>
      </c>
      <c r="D8" t="s">
        <v>24</v>
      </c>
      <c r="I8" t="s">
        <v>24</v>
      </c>
    </row>
    <row r="9" spans="1:16" x14ac:dyDescent="0.25">
      <c r="A9">
        <v>7</v>
      </c>
      <c r="B9" t="s">
        <v>6</v>
      </c>
      <c r="E9" t="s">
        <v>24</v>
      </c>
      <c r="J9" t="s">
        <v>24</v>
      </c>
    </row>
    <row r="10" spans="1:16" x14ac:dyDescent="0.25">
      <c r="A10">
        <v>8</v>
      </c>
      <c r="B10" t="s">
        <v>7</v>
      </c>
      <c r="G10" t="s">
        <v>24</v>
      </c>
      <c r="K10" t="s">
        <v>24</v>
      </c>
    </row>
    <row r="11" spans="1:16" x14ac:dyDescent="0.25">
      <c r="A11">
        <v>9</v>
      </c>
      <c r="B11" s="1" t="s">
        <v>8</v>
      </c>
      <c r="D11" t="s">
        <v>24</v>
      </c>
      <c r="L11" t="s">
        <v>24</v>
      </c>
    </row>
    <row r="12" spans="1:16" x14ac:dyDescent="0.25">
      <c r="A12">
        <v>10</v>
      </c>
      <c r="B12" s="1" t="s">
        <v>9</v>
      </c>
      <c r="F12" t="s">
        <v>24</v>
      </c>
      <c r="L12" t="s">
        <v>24</v>
      </c>
    </row>
    <row r="13" spans="1:16" x14ac:dyDescent="0.25">
      <c r="A13">
        <v>11</v>
      </c>
      <c r="B13" s="1" t="s">
        <v>10</v>
      </c>
      <c r="C13" t="s">
        <v>24</v>
      </c>
      <c r="M13" t="s">
        <v>24</v>
      </c>
    </row>
    <row r="14" spans="1:16" x14ac:dyDescent="0.25">
      <c r="A14">
        <v>12</v>
      </c>
      <c r="B14" s="1" t="s">
        <v>11</v>
      </c>
      <c r="C14" t="s">
        <v>24</v>
      </c>
      <c r="N14" t="s">
        <v>24</v>
      </c>
    </row>
    <row r="15" spans="1:16" x14ac:dyDescent="0.25">
      <c r="A15">
        <v>13</v>
      </c>
      <c r="B15" s="1" t="s">
        <v>12</v>
      </c>
      <c r="C15" t="s">
        <v>24</v>
      </c>
      <c r="O15" t="s">
        <v>24</v>
      </c>
    </row>
    <row r="16" spans="1:16" x14ac:dyDescent="0.25">
      <c r="A16">
        <v>14</v>
      </c>
      <c r="B16" s="1" t="s">
        <v>13</v>
      </c>
      <c r="C16" t="s">
        <v>24</v>
      </c>
      <c r="P16" t="s">
        <v>24</v>
      </c>
    </row>
    <row r="17" spans="1:15" x14ac:dyDescent="0.25">
      <c r="A17">
        <v>15</v>
      </c>
      <c r="B17" t="s">
        <v>14</v>
      </c>
      <c r="C17" t="s">
        <v>24</v>
      </c>
      <c r="D17" t="s">
        <v>24</v>
      </c>
    </row>
    <row r="18" spans="1:15" x14ac:dyDescent="0.25">
      <c r="A18" s="3" t="s">
        <v>15</v>
      </c>
      <c r="B18" s="2" t="s">
        <v>16</v>
      </c>
      <c r="H18" t="s">
        <v>24</v>
      </c>
      <c r="I18" t="s">
        <v>24</v>
      </c>
      <c r="J18" t="s">
        <v>24</v>
      </c>
      <c r="M18" t="s">
        <v>24</v>
      </c>
      <c r="N18" t="s">
        <v>24</v>
      </c>
      <c r="O18" t="s">
        <v>24</v>
      </c>
    </row>
    <row r="19" spans="1:15" x14ac:dyDescent="0.25">
      <c r="A19">
        <v>16</v>
      </c>
      <c r="B19" s="2" t="s">
        <v>17</v>
      </c>
      <c r="F19" t="s">
        <v>24</v>
      </c>
    </row>
    <row r="24" spans="1:15" x14ac:dyDescent="0.25">
      <c r="B24" t="s">
        <v>77</v>
      </c>
      <c r="C24" t="s">
        <v>78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6"/>
  <sheetViews>
    <sheetView tabSelected="1" workbookViewId="0">
      <selection activeCell="H29" sqref="H29"/>
    </sheetView>
  </sheetViews>
  <sheetFormatPr baseColWidth="10" defaultRowHeight="15" x14ac:dyDescent="0.25"/>
  <cols>
    <col min="3" max="3" width="17" customWidth="1"/>
    <col min="8" max="8" width="25.5703125" customWidth="1"/>
    <col min="13" max="13" width="31.28515625" customWidth="1"/>
  </cols>
  <sheetData>
    <row r="3" spans="2:15" x14ac:dyDescent="0.25">
      <c r="B3" t="s">
        <v>74</v>
      </c>
      <c r="G3" t="s">
        <v>73</v>
      </c>
      <c r="L3" t="s">
        <v>67</v>
      </c>
    </row>
    <row r="4" spans="2:15" x14ac:dyDescent="0.25">
      <c r="C4" t="s">
        <v>76</v>
      </c>
      <c r="D4">
        <v>151</v>
      </c>
      <c r="H4" t="s">
        <v>76</v>
      </c>
      <c r="I4">
        <v>151</v>
      </c>
    </row>
    <row r="6" spans="2:15" x14ac:dyDescent="0.25">
      <c r="C6" s="6" t="s">
        <v>35</v>
      </c>
      <c r="D6" s="7">
        <v>217</v>
      </c>
      <c r="E6" s="4">
        <f>(D6/$D$4)-1</f>
        <v>0.4370860927152318</v>
      </c>
      <c r="H6" s="6" t="s">
        <v>68</v>
      </c>
      <c r="I6" s="7">
        <v>12</v>
      </c>
      <c r="J6" s="4">
        <f t="shared" ref="J6:J12" si="0">($I$4+I6)/$I$4-1</f>
        <v>7.9470198675496651E-2</v>
      </c>
      <c r="M6" s="6" t="s">
        <v>48</v>
      </c>
      <c r="N6" s="11">
        <v>0.34</v>
      </c>
      <c r="O6" s="4"/>
    </row>
    <row r="7" spans="2:15" x14ac:dyDescent="0.25">
      <c r="C7" s="8" t="s">
        <v>36</v>
      </c>
      <c r="D7" s="5">
        <v>214</v>
      </c>
      <c r="E7" s="4">
        <f t="shared" ref="E7:E16" si="1">(D7/$D$4)-1</f>
        <v>0.41721854304635753</v>
      </c>
      <c r="H7" s="8" t="s">
        <v>69</v>
      </c>
      <c r="I7" s="5">
        <v>8</v>
      </c>
      <c r="J7" s="4">
        <f t="shared" si="0"/>
        <v>5.2980132450331174E-2</v>
      </c>
      <c r="M7" s="8" t="s">
        <v>57</v>
      </c>
      <c r="N7" s="12">
        <v>0.28999999999999998</v>
      </c>
      <c r="O7" s="4"/>
    </row>
    <row r="8" spans="2:15" x14ac:dyDescent="0.25">
      <c r="C8" s="8" t="s">
        <v>37</v>
      </c>
      <c r="D8" s="5">
        <v>201</v>
      </c>
      <c r="E8" s="4">
        <f t="shared" si="1"/>
        <v>0.33112582781456945</v>
      </c>
      <c r="H8" s="8" t="s">
        <v>70</v>
      </c>
      <c r="I8" s="5">
        <v>6</v>
      </c>
      <c r="J8" s="4">
        <f t="shared" si="0"/>
        <v>3.9735099337748325E-2</v>
      </c>
      <c r="M8" s="8" t="s">
        <v>49</v>
      </c>
      <c r="N8" s="12">
        <v>0.09</v>
      </c>
      <c r="O8" s="4"/>
    </row>
    <row r="9" spans="2:15" x14ac:dyDescent="0.25">
      <c r="C9" s="8" t="s">
        <v>38</v>
      </c>
      <c r="D9" s="5">
        <v>161</v>
      </c>
      <c r="E9" s="4">
        <f t="shared" si="1"/>
        <v>6.6225165562913801E-2</v>
      </c>
      <c r="H9" s="8" t="s">
        <v>71</v>
      </c>
      <c r="I9" s="5">
        <v>-4</v>
      </c>
      <c r="J9" s="4">
        <f t="shared" si="0"/>
        <v>-2.6490066225165587E-2</v>
      </c>
      <c r="M9" s="8" t="s">
        <v>50</v>
      </c>
      <c r="N9" s="12">
        <v>7.0000000000000007E-2</v>
      </c>
      <c r="O9" s="4"/>
    </row>
    <row r="10" spans="2:15" x14ac:dyDescent="0.25">
      <c r="C10" s="8" t="s">
        <v>39</v>
      </c>
      <c r="D10" s="5">
        <v>141</v>
      </c>
      <c r="E10" s="4">
        <f t="shared" si="1"/>
        <v>-6.6225165562913912E-2</v>
      </c>
      <c r="H10" s="8" t="s">
        <v>72</v>
      </c>
      <c r="I10" s="5">
        <v>-5</v>
      </c>
      <c r="J10" s="4">
        <f t="shared" si="0"/>
        <v>-3.3112582781456901E-2</v>
      </c>
      <c r="M10" s="8" t="s">
        <v>54</v>
      </c>
      <c r="N10" s="12">
        <v>0.05</v>
      </c>
      <c r="O10" s="4"/>
    </row>
    <row r="11" spans="2:15" x14ac:dyDescent="0.25">
      <c r="C11" s="8" t="s">
        <v>40</v>
      </c>
      <c r="D11" s="5">
        <v>134</v>
      </c>
      <c r="E11" s="4">
        <f t="shared" si="1"/>
        <v>-0.11258278145695366</v>
      </c>
      <c r="H11" s="8" t="s">
        <v>46</v>
      </c>
      <c r="I11" s="5">
        <v>-9</v>
      </c>
      <c r="J11" s="4">
        <f t="shared" si="0"/>
        <v>-5.9602649006622488E-2</v>
      </c>
      <c r="M11" s="8" t="s">
        <v>58</v>
      </c>
      <c r="N11" s="12">
        <v>0.05</v>
      </c>
      <c r="O11" s="4"/>
    </row>
    <row r="12" spans="2:15" x14ac:dyDescent="0.25">
      <c r="C12" s="8" t="s">
        <v>41</v>
      </c>
      <c r="D12" s="5">
        <v>126</v>
      </c>
      <c r="E12" s="4">
        <f t="shared" si="1"/>
        <v>-0.16556291390728473</v>
      </c>
      <c r="H12" s="9" t="s">
        <v>47</v>
      </c>
      <c r="I12" s="10">
        <v>-11</v>
      </c>
      <c r="J12" s="4">
        <f t="shared" si="0"/>
        <v>-7.2847682119205337E-2</v>
      </c>
      <c r="M12" s="8" t="s">
        <v>51</v>
      </c>
      <c r="N12" s="12">
        <v>0.04</v>
      </c>
      <c r="O12" s="4"/>
    </row>
    <row r="13" spans="2:15" x14ac:dyDescent="0.25">
      <c r="C13" s="8" t="s">
        <v>42</v>
      </c>
      <c r="D13" s="5">
        <v>120</v>
      </c>
      <c r="E13" s="4">
        <f t="shared" si="1"/>
        <v>-0.20529801324503316</v>
      </c>
      <c r="M13" s="8" t="s">
        <v>53</v>
      </c>
      <c r="N13" s="12">
        <v>0.04</v>
      </c>
      <c r="O13" s="4"/>
    </row>
    <row r="14" spans="2:15" x14ac:dyDescent="0.25">
      <c r="C14" s="8" t="s">
        <v>43</v>
      </c>
      <c r="D14" s="5">
        <v>119</v>
      </c>
      <c r="E14" s="4">
        <f t="shared" si="1"/>
        <v>-0.21192052980132448</v>
      </c>
      <c r="M14" s="8" t="s">
        <v>55</v>
      </c>
      <c r="N14" s="12">
        <v>0.02</v>
      </c>
      <c r="O14" s="4"/>
    </row>
    <row r="15" spans="2:15" x14ac:dyDescent="0.25">
      <c r="C15" s="8" t="s">
        <v>44</v>
      </c>
      <c r="D15" s="5">
        <v>114</v>
      </c>
      <c r="E15" s="4">
        <f t="shared" si="1"/>
        <v>-0.24503311258278149</v>
      </c>
      <c r="M15" s="8" t="s">
        <v>56</v>
      </c>
      <c r="N15" s="12">
        <v>0.01</v>
      </c>
      <c r="O15" s="4"/>
    </row>
    <row r="16" spans="2:15" x14ac:dyDescent="0.25">
      <c r="C16" s="9" t="s">
        <v>45</v>
      </c>
      <c r="D16" s="10">
        <v>93</v>
      </c>
      <c r="E16" s="4">
        <f t="shared" si="1"/>
        <v>-0.38410596026490063</v>
      </c>
      <c r="M16" s="9" t="s">
        <v>52</v>
      </c>
      <c r="N16" s="13">
        <v>0</v>
      </c>
      <c r="O16" s="4"/>
    </row>
    <row r="20" spans="2:5" x14ac:dyDescent="0.25">
      <c r="B20" t="s">
        <v>82</v>
      </c>
    </row>
    <row r="21" spans="2:5" x14ac:dyDescent="0.25">
      <c r="C21" s="6" t="s">
        <v>83</v>
      </c>
      <c r="D21" s="7">
        <v>80</v>
      </c>
    </row>
    <row r="22" spans="2:5" x14ac:dyDescent="0.25">
      <c r="C22" s="8" t="s">
        <v>84</v>
      </c>
      <c r="D22" s="5">
        <v>250</v>
      </c>
    </row>
    <row r="23" spans="2:5" x14ac:dyDescent="0.25">
      <c r="C23" s="9" t="s">
        <v>85</v>
      </c>
      <c r="D23" s="10">
        <v>151</v>
      </c>
    </row>
    <row r="26" spans="2:5" x14ac:dyDescent="0.25">
      <c r="E26" s="14"/>
    </row>
  </sheetData>
  <sortState ref="M6:N16">
    <sortCondition descending="1" ref="N6:N16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I35" sqref="I35"/>
    </sheetView>
  </sheetViews>
  <sheetFormatPr baseColWidth="10" defaultRowHeight="15" x14ac:dyDescent="0.25"/>
  <cols>
    <col min="3" max="3" width="16.85546875" customWidth="1"/>
    <col min="4" max="4" width="26.140625" customWidth="1"/>
    <col min="5" max="5" width="14.140625" customWidth="1"/>
    <col min="6" max="6" width="19.28515625" customWidth="1"/>
    <col min="7" max="7" width="15.85546875" customWidth="1"/>
    <col min="11" max="11" width="11.42578125" customWidth="1"/>
  </cols>
  <sheetData>
    <row r="1" spans="1:8" x14ac:dyDescent="0.25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</row>
    <row r="2" spans="1:8" x14ac:dyDescent="0.25">
      <c r="A2">
        <v>1</v>
      </c>
      <c r="B2">
        <v>30</v>
      </c>
      <c r="C2">
        <v>5052</v>
      </c>
      <c r="D2">
        <v>133296</v>
      </c>
      <c r="E2">
        <v>39061</v>
      </c>
      <c r="F2">
        <v>108933</v>
      </c>
      <c r="G2">
        <v>284630</v>
      </c>
      <c r="H2">
        <v>565920</v>
      </c>
    </row>
    <row r="3" spans="1:8" x14ac:dyDescent="0.25">
      <c r="A3">
        <v>2</v>
      </c>
      <c r="B3">
        <v>16</v>
      </c>
      <c r="C3">
        <v>5254</v>
      </c>
      <c r="D3">
        <v>153046</v>
      </c>
      <c r="E3">
        <v>46800</v>
      </c>
      <c r="F3">
        <v>47682</v>
      </c>
      <c r="G3">
        <v>11275</v>
      </c>
      <c r="H3">
        <v>258803</v>
      </c>
    </row>
    <row r="4" spans="1:8" x14ac:dyDescent="0.25">
      <c r="A4">
        <v>3</v>
      </c>
      <c r="B4">
        <v>18</v>
      </c>
      <c r="C4">
        <v>5952</v>
      </c>
      <c r="D4">
        <v>105550</v>
      </c>
      <c r="E4">
        <v>57075</v>
      </c>
      <c r="F4">
        <v>330276</v>
      </c>
      <c r="G4">
        <v>16018</v>
      </c>
      <c r="H4">
        <v>508919</v>
      </c>
    </row>
    <row r="5" spans="1:8" x14ac:dyDescent="0.25">
      <c r="A5">
        <v>4</v>
      </c>
      <c r="B5">
        <v>27</v>
      </c>
      <c r="C5">
        <v>8013</v>
      </c>
      <c r="D5">
        <v>396577</v>
      </c>
      <c r="E5">
        <v>866018</v>
      </c>
      <c r="F5">
        <v>221217</v>
      </c>
      <c r="G5">
        <v>406965</v>
      </c>
      <c r="H5">
        <v>1890777</v>
      </c>
    </row>
    <row r="6" spans="1:8" x14ac:dyDescent="0.25">
      <c r="A6">
        <v>5</v>
      </c>
      <c r="B6">
        <v>21</v>
      </c>
      <c r="C6">
        <v>8544</v>
      </c>
      <c r="D6">
        <v>216457</v>
      </c>
      <c r="E6">
        <v>129571</v>
      </c>
      <c r="F6">
        <v>384064</v>
      </c>
      <c r="G6">
        <v>7709</v>
      </c>
      <c r="H6">
        <v>737801</v>
      </c>
    </row>
    <row r="7" spans="1:8" x14ac:dyDescent="0.25">
      <c r="A7">
        <v>6</v>
      </c>
      <c r="B7">
        <v>13</v>
      </c>
      <c r="C7">
        <v>8546</v>
      </c>
      <c r="D7">
        <v>162299</v>
      </c>
      <c r="E7">
        <v>133944</v>
      </c>
      <c r="F7">
        <v>344853</v>
      </c>
      <c r="G7">
        <v>466122</v>
      </c>
      <c r="H7">
        <v>1107218</v>
      </c>
    </row>
    <row r="8" spans="1:8" x14ac:dyDescent="0.25">
      <c r="A8">
        <v>7</v>
      </c>
      <c r="B8">
        <v>3</v>
      </c>
      <c r="C8">
        <v>9042</v>
      </c>
      <c r="D8">
        <v>477087</v>
      </c>
      <c r="E8">
        <v>756115</v>
      </c>
      <c r="F8">
        <v>212232</v>
      </c>
      <c r="G8">
        <v>325081</v>
      </c>
      <c r="H8">
        <v>1770515</v>
      </c>
    </row>
    <row r="9" spans="1:8" x14ac:dyDescent="0.25">
      <c r="A9">
        <v>8</v>
      </c>
      <c r="B9">
        <v>6</v>
      </c>
      <c r="C9">
        <v>11587</v>
      </c>
      <c r="D9">
        <v>326784</v>
      </c>
      <c r="E9">
        <v>339260</v>
      </c>
      <c r="F9">
        <v>859354</v>
      </c>
      <c r="G9">
        <v>1324242</v>
      </c>
      <c r="H9">
        <v>2849640</v>
      </c>
    </row>
    <row r="10" spans="1:8" x14ac:dyDescent="0.25">
      <c r="A10">
        <v>9</v>
      </c>
      <c r="B10">
        <v>12</v>
      </c>
      <c r="C10">
        <v>13553</v>
      </c>
      <c r="D10">
        <v>504330</v>
      </c>
      <c r="E10">
        <v>115540</v>
      </c>
      <c r="F10">
        <v>287840</v>
      </c>
      <c r="G10">
        <v>602768</v>
      </c>
      <c r="H10">
        <v>1510478</v>
      </c>
    </row>
    <row r="11" spans="1:8" x14ac:dyDescent="0.25">
      <c r="A11">
        <v>10</v>
      </c>
      <c r="B11">
        <v>5</v>
      </c>
      <c r="C11">
        <v>14362</v>
      </c>
      <c r="D11">
        <v>269316</v>
      </c>
      <c r="E11">
        <v>418315</v>
      </c>
      <c r="F11">
        <v>1681138</v>
      </c>
      <c r="G11">
        <v>297324</v>
      </c>
      <c r="H11">
        <v>2666093</v>
      </c>
    </row>
    <row r="12" spans="1:8" x14ac:dyDescent="0.25">
      <c r="A12">
        <v>11</v>
      </c>
      <c r="B12">
        <v>25</v>
      </c>
      <c r="C12">
        <v>14862</v>
      </c>
      <c r="D12">
        <v>387159</v>
      </c>
      <c r="E12">
        <v>32989</v>
      </c>
      <c r="F12">
        <v>103271</v>
      </c>
      <c r="G12">
        <v>439468</v>
      </c>
      <c r="H12">
        <v>962887</v>
      </c>
    </row>
    <row r="13" spans="1:8" x14ac:dyDescent="0.25">
      <c r="A13">
        <v>12</v>
      </c>
      <c r="B13">
        <v>9</v>
      </c>
      <c r="C13">
        <v>15030</v>
      </c>
      <c r="D13">
        <v>100957</v>
      </c>
      <c r="E13">
        <v>37462</v>
      </c>
      <c r="F13">
        <v>389644</v>
      </c>
      <c r="G13">
        <v>1511801</v>
      </c>
      <c r="H13">
        <v>2039864</v>
      </c>
    </row>
    <row r="14" spans="1:8" x14ac:dyDescent="0.25">
      <c r="A14">
        <v>13</v>
      </c>
      <c r="B14">
        <v>11</v>
      </c>
      <c r="C14">
        <v>16335</v>
      </c>
      <c r="D14">
        <v>690142</v>
      </c>
      <c r="E14">
        <v>174055</v>
      </c>
      <c r="F14">
        <v>283809</v>
      </c>
      <c r="G14">
        <v>495812</v>
      </c>
      <c r="H14">
        <v>1643818</v>
      </c>
    </row>
    <row r="15" spans="1:8" x14ac:dyDescent="0.25">
      <c r="A15">
        <v>14</v>
      </c>
      <c r="B15">
        <v>23</v>
      </c>
      <c r="C15">
        <v>19739</v>
      </c>
      <c r="D15">
        <v>957189</v>
      </c>
      <c r="E15">
        <v>92565</v>
      </c>
      <c r="F15">
        <v>509755</v>
      </c>
      <c r="G15">
        <v>1232268</v>
      </c>
      <c r="H15">
        <v>2791777</v>
      </c>
    </row>
    <row r="16" spans="1:8" x14ac:dyDescent="0.25">
      <c r="A16">
        <v>15</v>
      </c>
      <c r="B16">
        <v>20</v>
      </c>
      <c r="C16">
        <v>19975</v>
      </c>
      <c r="D16">
        <v>1228765</v>
      </c>
      <c r="E16">
        <v>459404</v>
      </c>
      <c r="F16">
        <v>837063</v>
      </c>
      <c r="G16">
        <v>19439</v>
      </c>
      <c r="H16">
        <v>2544671</v>
      </c>
    </row>
    <row r="17" spans="1:8" x14ac:dyDescent="0.25">
      <c r="A17">
        <v>16</v>
      </c>
      <c r="B17">
        <v>22</v>
      </c>
      <c r="C17">
        <v>20301</v>
      </c>
      <c r="D17">
        <v>588154</v>
      </c>
      <c r="E17">
        <v>98868</v>
      </c>
      <c r="F17">
        <v>634760</v>
      </c>
      <c r="G17">
        <v>264961</v>
      </c>
      <c r="H17">
        <v>1586743</v>
      </c>
    </row>
    <row r="18" spans="1:8" x14ac:dyDescent="0.25">
      <c r="A18">
        <v>17</v>
      </c>
      <c r="B18">
        <v>17</v>
      </c>
      <c r="C18">
        <v>20428</v>
      </c>
      <c r="D18">
        <v>547823</v>
      </c>
      <c r="E18">
        <v>48950</v>
      </c>
      <c r="F18">
        <v>973469</v>
      </c>
      <c r="G18">
        <v>3138405</v>
      </c>
      <c r="H18">
        <v>4708647</v>
      </c>
    </row>
    <row r="19" spans="1:8" x14ac:dyDescent="0.25">
      <c r="A19">
        <v>18</v>
      </c>
      <c r="B19">
        <v>10</v>
      </c>
      <c r="C19">
        <v>22180</v>
      </c>
      <c r="D19">
        <v>1918100</v>
      </c>
      <c r="E19">
        <v>444674</v>
      </c>
      <c r="F19">
        <v>2169025</v>
      </c>
      <c r="G19">
        <v>953415</v>
      </c>
      <c r="H19">
        <v>5485214</v>
      </c>
    </row>
    <row r="20" spans="1:8" x14ac:dyDescent="0.25">
      <c r="A20">
        <v>19</v>
      </c>
      <c r="B20">
        <v>28</v>
      </c>
      <c r="C20">
        <v>24330</v>
      </c>
      <c r="D20">
        <v>401531</v>
      </c>
      <c r="E20">
        <v>155337</v>
      </c>
      <c r="F20">
        <v>509230</v>
      </c>
      <c r="G20">
        <v>920478</v>
      </c>
      <c r="H20">
        <v>1986576</v>
      </c>
    </row>
    <row r="21" spans="1:8" x14ac:dyDescent="0.25">
      <c r="A21">
        <v>20</v>
      </c>
      <c r="B21">
        <v>29</v>
      </c>
      <c r="C21">
        <v>25745</v>
      </c>
      <c r="D21">
        <v>3338099</v>
      </c>
      <c r="E21">
        <v>440593</v>
      </c>
      <c r="F21">
        <v>1164122</v>
      </c>
      <c r="G21">
        <v>950472</v>
      </c>
      <c r="H21">
        <v>5893286</v>
      </c>
    </row>
    <row r="22" spans="1:8" x14ac:dyDescent="0.25">
      <c r="A22">
        <v>21</v>
      </c>
      <c r="B22">
        <v>2</v>
      </c>
      <c r="C22">
        <v>27178</v>
      </c>
      <c r="D22">
        <v>1651660</v>
      </c>
      <c r="E22">
        <v>55201</v>
      </c>
      <c r="F22">
        <v>1958894</v>
      </c>
      <c r="G22">
        <v>4459612</v>
      </c>
      <c r="H22">
        <v>8125367</v>
      </c>
    </row>
    <row r="23" spans="1:8" x14ac:dyDescent="0.25">
      <c r="A23">
        <v>22</v>
      </c>
      <c r="B23">
        <v>14</v>
      </c>
      <c r="C23">
        <v>28186</v>
      </c>
      <c r="D23">
        <v>834743</v>
      </c>
      <c r="E23">
        <v>578777</v>
      </c>
      <c r="F23">
        <v>2779107</v>
      </c>
      <c r="G23">
        <v>2500160</v>
      </c>
      <c r="H23">
        <v>6692787</v>
      </c>
    </row>
    <row r="24" spans="1:8" x14ac:dyDescent="0.25">
      <c r="A24">
        <v>23</v>
      </c>
      <c r="B24">
        <v>26</v>
      </c>
      <c r="C24">
        <v>28272</v>
      </c>
      <c r="D24">
        <v>1352268</v>
      </c>
      <c r="E24">
        <v>49236</v>
      </c>
      <c r="F24">
        <v>269192</v>
      </c>
      <c r="G24">
        <v>810745</v>
      </c>
      <c r="H24">
        <v>2481441</v>
      </c>
    </row>
    <row r="25" spans="1:8" x14ac:dyDescent="0.25">
      <c r="A25">
        <v>24</v>
      </c>
      <c r="B25">
        <v>15</v>
      </c>
      <c r="C25">
        <v>28710</v>
      </c>
      <c r="D25">
        <v>1386153</v>
      </c>
      <c r="E25">
        <v>63733</v>
      </c>
      <c r="F25">
        <v>1872213</v>
      </c>
      <c r="G25">
        <v>11872</v>
      </c>
      <c r="H25">
        <v>3333971</v>
      </c>
    </row>
    <row r="26" spans="1:8" x14ac:dyDescent="0.25">
      <c r="A26">
        <v>25</v>
      </c>
      <c r="B26">
        <v>19</v>
      </c>
      <c r="C26">
        <v>34000</v>
      </c>
      <c r="D26">
        <v>2199930</v>
      </c>
      <c r="E26">
        <v>687000</v>
      </c>
      <c r="F26">
        <v>2550900</v>
      </c>
      <c r="G26">
        <v>1391555</v>
      </c>
      <c r="H26">
        <v>6829385</v>
      </c>
    </row>
    <row r="27" spans="1:8" x14ac:dyDescent="0.25">
      <c r="A27">
        <v>26</v>
      </c>
      <c r="B27">
        <v>1</v>
      </c>
      <c r="C27">
        <v>34810</v>
      </c>
      <c r="D27">
        <v>794753</v>
      </c>
      <c r="E27">
        <v>199660</v>
      </c>
      <c r="F27">
        <v>2612865</v>
      </c>
      <c r="G27">
        <v>3134700</v>
      </c>
      <c r="H27">
        <v>6741978</v>
      </c>
    </row>
    <row r="28" spans="1:8" x14ac:dyDescent="0.25">
      <c r="A28">
        <v>27</v>
      </c>
      <c r="B28">
        <v>31</v>
      </c>
      <c r="C28">
        <v>34960</v>
      </c>
      <c r="D28">
        <v>1219748</v>
      </c>
      <c r="E28">
        <v>277441</v>
      </c>
      <c r="F28">
        <v>2417921</v>
      </c>
      <c r="G28">
        <v>4758523</v>
      </c>
      <c r="H28">
        <v>8673633</v>
      </c>
    </row>
    <row r="29" spans="1:8" x14ac:dyDescent="0.25">
      <c r="A29">
        <v>28</v>
      </c>
      <c r="B29">
        <v>7</v>
      </c>
      <c r="C29">
        <v>37775</v>
      </c>
      <c r="D29">
        <v>936938</v>
      </c>
      <c r="E29">
        <v>53307</v>
      </c>
      <c r="F29">
        <v>1861408</v>
      </c>
      <c r="G29">
        <v>1448792</v>
      </c>
      <c r="H29">
        <v>4300445</v>
      </c>
    </row>
    <row r="30" spans="1:8" x14ac:dyDescent="0.25">
      <c r="A30">
        <v>29</v>
      </c>
      <c r="B30">
        <v>8</v>
      </c>
      <c r="C30">
        <v>57843</v>
      </c>
      <c r="D30">
        <v>873175</v>
      </c>
      <c r="E30">
        <v>31931</v>
      </c>
      <c r="F30">
        <v>1833682</v>
      </c>
      <c r="G30">
        <v>1071517</v>
      </c>
      <c r="H30">
        <v>3810305</v>
      </c>
    </row>
    <row r="31" spans="1:8" x14ac:dyDescent="0.25">
      <c r="A31">
        <v>30</v>
      </c>
      <c r="B31">
        <v>24</v>
      </c>
      <c r="C31">
        <v>64030</v>
      </c>
      <c r="D31">
        <v>3361496</v>
      </c>
      <c r="E31">
        <v>834182</v>
      </c>
      <c r="F31">
        <v>1927245</v>
      </c>
      <c r="G31">
        <v>2561182</v>
      </c>
      <c r="H31">
        <v>8684105</v>
      </c>
    </row>
    <row r="32" spans="1:8" x14ac:dyDescent="0.25">
      <c r="A32">
        <v>31</v>
      </c>
      <c r="B32">
        <v>4</v>
      </c>
      <c r="C32">
        <v>88082</v>
      </c>
      <c r="D32">
        <v>3503824</v>
      </c>
      <c r="E32">
        <v>621467</v>
      </c>
      <c r="F32">
        <v>1005806</v>
      </c>
      <c r="G32">
        <v>5329455</v>
      </c>
      <c r="H32">
        <v>10460552</v>
      </c>
    </row>
    <row r="33" spans="2:9" x14ac:dyDescent="0.25">
      <c r="C33" t="s">
        <v>79</v>
      </c>
      <c r="F33" t="s">
        <v>80</v>
      </c>
      <c r="I33" t="s">
        <v>81</v>
      </c>
    </row>
    <row r="34" spans="2:9" x14ac:dyDescent="0.25">
      <c r="C34">
        <f>I35+E34</f>
        <v>241</v>
      </c>
      <c r="D34" t="s">
        <v>75</v>
      </c>
      <c r="E34">
        <v>90</v>
      </c>
      <c r="F34">
        <f>I35-E34</f>
        <v>61</v>
      </c>
    </row>
    <row r="35" spans="2:9" x14ac:dyDescent="0.25">
      <c r="B35" t="s">
        <v>66</v>
      </c>
      <c r="C35">
        <v>250</v>
      </c>
      <c r="F35">
        <v>80</v>
      </c>
      <c r="I35">
        <v>151</v>
      </c>
    </row>
    <row r="36" spans="2:9" x14ac:dyDescent="0.25">
      <c r="B36">
        <v>5000</v>
      </c>
      <c r="C36">
        <f>$C$35*B36</f>
        <v>1250000</v>
      </c>
      <c r="E36">
        <v>5000</v>
      </c>
      <c r="F36">
        <f>$F$35*E36</f>
        <v>400000</v>
      </c>
      <c r="H36">
        <v>5000</v>
      </c>
      <c r="I36">
        <f>$I$35*H36</f>
        <v>755000</v>
      </c>
    </row>
    <row r="37" spans="2:9" x14ac:dyDescent="0.25">
      <c r="B37">
        <f>B36+2000</f>
        <v>7000</v>
      </c>
      <c r="C37">
        <f t="shared" ref="C37:C38" si="0">$C$35*B37</f>
        <v>1750000</v>
      </c>
      <c r="E37">
        <f>E36+5000</f>
        <v>10000</v>
      </c>
      <c r="F37">
        <f t="shared" ref="F37:F38" si="1">$F$35*E37</f>
        <v>800000</v>
      </c>
      <c r="H37">
        <f>H36+5000</f>
        <v>10000</v>
      </c>
      <c r="I37">
        <f t="shared" ref="I37:I38" si="2">$I$35*H37</f>
        <v>1510000</v>
      </c>
    </row>
    <row r="38" spans="2:9" x14ac:dyDescent="0.25">
      <c r="B38">
        <v>88082</v>
      </c>
      <c r="C38">
        <f t="shared" si="0"/>
        <v>22020500</v>
      </c>
      <c r="E38">
        <v>88082</v>
      </c>
      <c r="F38">
        <f t="shared" si="1"/>
        <v>7046560</v>
      </c>
      <c r="H38">
        <v>88082</v>
      </c>
      <c r="I38">
        <f t="shared" si="2"/>
        <v>13300382</v>
      </c>
    </row>
  </sheetData>
  <sortState ref="B2:H32">
    <sortCondition ref="C2:C32"/>
  </sortState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C17"/>
  <sheetViews>
    <sheetView workbookViewId="0">
      <selection activeCell="B4" sqref="B4:D7"/>
    </sheetView>
  </sheetViews>
  <sheetFormatPr baseColWidth="10" defaultRowHeight="15" x14ac:dyDescent="0.25"/>
  <cols>
    <col min="2" max="2" width="26" customWidth="1"/>
  </cols>
  <sheetData>
    <row r="10" spans="2:3" x14ac:dyDescent="0.25">
      <c r="B10" t="s">
        <v>86</v>
      </c>
    </row>
    <row r="11" spans="2:3" x14ac:dyDescent="0.25">
      <c r="B11" t="s">
        <v>68</v>
      </c>
      <c r="C11">
        <v>12</v>
      </c>
    </row>
    <row r="12" spans="2:3" x14ac:dyDescent="0.25">
      <c r="B12" t="s">
        <v>69</v>
      </c>
      <c r="C12">
        <v>8</v>
      </c>
    </row>
    <row r="13" spans="2:3" x14ac:dyDescent="0.25">
      <c r="B13" t="s">
        <v>70</v>
      </c>
      <c r="C13">
        <v>6</v>
      </c>
    </row>
    <row r="14" spans="2:3" x14ac:dyDescent="0.25">
      <c r="B14" t="s">
        <v>71</v>
      </c>
      <c r="C14">
        <v>-4</v>
      </c>
    </row>
    <row r="15" spans="2:3" x14ac:dyDescent="0.25">
      <c r="B15" t="s">
        <v>72</v>
      </c>
      <c r="C15">
        <v>-5</v>
      </c>
    </row>
    <row r="16" spans="2:3" x14ac:dyDescent="0.25">
      <c r="B16" t="s">
        <v>46</v>
      </c>
      <c r="C16">
        <v>-9</v>
      </c>
    </row>
    <row r="17" spans="2:3" x14ac:dyDescent="0.25">
      <c r="B17" t="s">
        <v>47</v>
      </c>
      <c r="C17">
        <v>-11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Tabelle2</vt:lpstr>
      <vt:lpstr>Tabelle3</vt:lpstr>
      <vt:lpstr>Tabelle4</vt:lpstr>
    </vt:vector>
  </TitlesOfParts>
  <Company>MyCompany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Customer</dc:creator>
  <cp:lastModifiedBy>Customer</cp:lastModifiedBy>
  <dcterms:created xsi:type="dcterms:W3CDTF">2013-10-10T10:59:39Z</dcterms:created>
  <dcterms:modified xsi:type="dcterms:W3CDTF">2013-10-18T09:12:51Z</dcterms:modified>
</cp:coreProperties>
</file>